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E:\Q&amp;Q\LICITACIONES\2025\SENA\2. MC-CLD-CFC-006-2025\SECOP II\Propuesta Economica\"/>
    </mc:Choice>
  </mc:AlternateContent>
  <xr:revisionPtr revIDLastSave="0" documentId="13_ncr:1_{553BEF0F-4084-4679-A2D0-B0E295BB009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IORIZACION CANTIDADES" sheetId="7" r:id="rId1"/>
    <sheet name="Cantidades" sheetId="5" r:id="rId2"/>
    <sheet name="Especificaciones" sheetId="6" r:id="rId3"/>
  </sheets>
  <definedNames>
    <definedName name="_xlnm._FilterDatabase" localSheetId="0" hidden="1">'PRIORIZACION CANTIDADES'!$A$7:$F$7</definedName>
    <definedName name="_xlnm.Print_Area" localSheetId="0">'PRIORIZACION CANTIDADES'!$A$1:$F$80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3" i="7" l="1"/>
  <c r="E38" i="7"/>
  <c r="F38" i="7" s="1"/>
  <c r="E37" i="7"/>
  <c r="E33" i="7"/>
  <c r="F23" i="7"/>
  <c r="F64" i="7"/>
  <c r="F57" i="7"/>
  <c r="F56" i="7"/>
  <c r="F55" i="7"/>
  <c r="F54" i="7"/>
  <c r="F53" i="7"/>
  <c r="F39" i="7"/>
  <c r="F37" i="7"/>
  <c r="F26" i="7"/>
  <c r="F65" i="7" l="1"/>
  <c r="F24" i="7"/>
  <c r="I372" i="5" l="1"/>
  <c r="I356" i="5"/>
  <c r="I275" i="5"/>
  <c r="I259" i="5"/>
  <c r="I242" i="5"/>
  <c r="I134" i="5"/>
  <c r="I118" i="5"/>
  <c r="I371" i="5" l="1"/>
  <c r="I355" i="5"/>
  <c r="I44" i="5"/>
  <c r="I433" i="5"/>
  <c r="I545" i="5"/>
  <c r="I544" i="5"/>
  <c r="I529" i="5"/>
  <c r="I528" i="5"/>
  <c r="I370" i="5"/>
  <c r="I369" i="5"/>
  <c r="I368" i="5"/>
  <c r="I354" i="5"/>
  <c r="I353" i="5"/>
  <c r="I352" i="5"/>
  <c r="I274" i="5"/>
  <c r="I273" i="5"/>
  <c r="I272" i="5"/>
  <c r="I258" i="5"/>
  <c r="I257" i="5"/>
  <c r="I256" i="5"/>
  <c r="I133" i="5"/>
  <c r="I143" i="5" s="1"/>
  <c r="I117" i="5"/>
  <c r="I127" i="5" s="1"/>
  <c r="N541" i="5"/>
  <c r="N525" i="5"/>
  <c r="N365" i="5"/>
  <c r="N349" i="5"/>
  <c r="N269" i="5"/>
  <c r="N253" i="5"/>
  <c r="N130" i="5"/>
  <c r="N114" i="5"/>
  <c r="D25" i="7" l="1"/>
  <c r="I282" i="5"/>
  <c r="I554" i="5"/>
  <c r="I538" i="5"/>
  <c r="I378" i="5"/>
  <c r="I362" i="5"/>
  <c r="I266" i="5"/>
  <c r="F25" i="7" l="1"/>
  <c r="D46" i="7"/>
  <c r="D36" i="7"/>
  <c r="D35" i="7"/>
  <c r="D47" i="7"/>
  <c r="C349" i="5"/>
  <c r="C365" i="5"/>
  <c r="C253" i="5"/>
  <c r="C269" i="5"/>
  <c r="C130" i="5"/>
  <c r="C114" i="5"/>
  <c r="C525" i="5"/>
  <c r="C541" i="5"/>
  <c r="B525" i="5"/>
  <c r="B541" i="5"/>
  <c r="B349" i="5"/>
  <c r="B365" i="5"/>
  <c r="B253" i="5"/>
  <c r="B269" i="5"/>
  <c r="B114" i="5"/>
  <c r="B130" i="5"/>
  <c r="F47" i="7" l="1"/>
  <c r="F36" i="7"/>
  <c r="F46" i="7"/>
  <c r="F35" i="7"/>
  <c r="I561" i="5"/>
  <c r="I513" i="5"/>
  <c r="I499" i="5"/>
  <c r="I500" i="5"/>
  <c r="I498" i="5"/>
  <c r="I497" i="5"/>
  <c r="I496" i="5"/>
  <c r="G482" i="5"/>
  <c r="I482" i="5" s="1"/>
  <c r="G481" i="5"/>
  <c r="I481" i="5" s="1"/>
  <c r="G480" i="5"/>
  <c r="I480" i="5" s="1"/>
  <c r="I465" i="5"/>
  <c r="I466" i="5"/>
  <c r="I560" i="5"/>
  <c r="I512" i="5"/>
  <c r="I464" i="5"/>
  <c r="N557" i="5"/>
  <c r="N509" i="5"/>
  <c r="N493" i="5"/>
  <c r="N477" i="5"/>
  <c r="N461" i="5"/>
  <c r="I448" i="5"/>
  <c r="I458" i="5" s="1"/>
  <c r="I432" i="5"/>
  <c r="I442" i="5" s="1"/>
  <c r="I416" i="5"/>
  <c r="I426" i="5" s="1"/>
  <c r="I385" i="5"/>
  <c r="I400" i="5"/>
  <c r="I410" i="5" s="1"/>
  <c r="I384" i="5"/>
  <c r="I337" i="5"/>
  <c r="I336" i="5"/>
  <c r="G306" i="5"/>
  <c r="I306" i="5" s="1"/>
  <c r="G305" i="5"/>
  <c r="I305" i="5" s="1"/>
  <c r="G304" i="5"/>
  <c r="I304" i="5" s="1"/>
  <c r="I324" i="5"/>
  <c r="I323" i="5"/>
  <c r="I322" i="5"/>
  <c r="I321" i="5"/>
  <c r="I320" i="5"/>
  <c r="I289" i="5"/>
  <c r="I290" i="5"/>
  <c r="I288" i="5"/>
  <c r="N445" i="5"/>
  <c r="N429" i="5"/>
  <c r="N413" i="5"/>
  <c r="N397" i="5"/>
  <c r="N381" i="5"/>
  <c r="N333" i="5"/>
  <c r="N317" i="5"/>
  <c r="N301" i="5"/>
  <c r="N285" i="5"/>
  <c r="I241" i="5"/>
  <c r="I240" i="5"/>
  <c r="I224" i="5"/>
  <c r="I234" i="5" s="1"/>
  <c r="I208" i="5"/>
  <c r="I218" i="5" s="1"/>
  <c r="D199" i="5"/>
  <c r="I199" i="5" s="1"/>
  <c r="D198" i="5"/>
  <c r="I198" i="5" s="1"/>
  <c r="I197" i="5"/>
  <c r="I196" i="5"/>
  <c r="I195" i="5"/>
  <c r="I194" i="5"/>
  <c r="I193" i="5"/>
  <c r="I192" i="5"/>
  <c r="I191" i="5"/>
  <c r="I190" i="5"/>
  <c r="I189" i="5"/>
  <c r="I188" i="5"/>
  <c r="D179" i="5"/>
  <c r="I179" i="5" s="1"/>
  <c r="D178" i="5"/>
  <c r="I178" i="5" s="1"/>
  <c r="I177" i="5"/>
  <c r="I176" i="5"/>
  <c r="I175" i="5"/>
  <c r="I174" i="5"/>
  <c r="I173" i="5"/>
  <c r="I172" i="5"/>
  <c r="I171" i="5"/>
  <c r="I170" i="5"/>
  <c r="I169" i="5"/>
  <c r="I168" i="5"/>
  <c r="I158" i="5"/>
  <c r="I150" i="5"/>
  <c r="I151" i="5"/>
  <c r="I152" i="5"/>
  <c r="I153" i="5"/>
  <c r="I154" i="5"/>
  <c r="I155" i="5"/>
  <c r="I156" i="5"/>
  <c r="I157" i="5"/>
  <c r="I149" i="5"/>
  <c r="D160" i="5"/>
  <c r="I160" i="5" s="1"/>
  <c r="D159" i="5"/>
  <c r="I159" i="5" s="1"/>
  <c r="N237" i="5"/>
  <c r="N221" i="5"/>
  <c r="N205" i="5"/>
  <c r="N185" i="5"/>
  <c r="N165" i="5"/>
  <c r="N146" i="5"/>
  <c r="I101" i="5"/>
  <c r="I111" i="5" s="1"/>
  <c r="I88" i="5"/>
  <c r="I89" i="5"/>
  <c r="I90" i="5"/>
  <c r="I91" i="5"/>
  <c r="I92" i="5"/>
  <c r="I87" i="5"/>
  <c r="I86" i="5"/>
  <c r="I85" i="5"/>
  <c r="G71" i="5"/>
  <c r="I71" i="5" s="1"/>
  <c r="G70" i="5"/>
  <c r="I70" i="5" s="1"/>
  <c r="G69" i="5"/>
  <c r="I69" i="5" s="1"/>
  <c r="I54" i="5"/>
  <c r="I55" i="5"/>
  <c r="I53" i="5"/>
  <c r="N98" i="5"/>
  <c r="N82" i="5"/>
  <c r="N66" i="5"/>
  <c r="N50" i="5"/>
  <c r="I43" i="5"/>
  <c r="I47" i="5" s="1"/>
  <c r="N40" i="5"/>
  <c r="N30" i="5"/>
  <c r="I35" i="5"/>
  <c r="I34" i="5"/>
  <c r="I33" i="5"/>
  <c r="I24" i="5"/>
  <c r="I27" i="5" s="1"/>
  <c r="C493" i="5"/>
  <c r="C509" i="5"/>
  <c r="C557" i="5"/>
  <c r="C477" i="5"/>
  <c r="C461" i="5"/>
  <c r="B493" i="5"/>
  <c r="B509" i="5"/>
  <c r="B557" i="5"/>
  <c r="B477" i="5"/>
  <c r="B461" i="5"/>
  <c r="C317" i="5"/>
  <c r="C333" i="5"/>
  <c r="C381" i="5"/>
  <c r="C397" i="5"/>
  <c r="C413" i="5"/>
  <c r="C429" i="5"/>
  <c r="C445" i="5"/>
  <c r="C301" i="5"/>
  <c r="B317" i="5"/>
  <c r="B333" i="5"/>
  <c r="B381" i="5"/>
  <c r="B397" i="5"/>
  <c r="B413" i="5"/>
  <c r="B429" i="5"/>
  <c r="B445" i="5"/>
  <c r="B301" i="5"/>
  <c r="C285" i="5"/>
  <c r="B285" i="5"/>
  <c r="C146" i="5"/>
  <c r="C237" i="5"/>
  <c r="C221" i="5"/>
  <c r="C205" i="5"/>
  <c r="C185" i="5"/>
  <c r="C165" i="5"/>
  <c r="B221" i="5"/>
  <c r="B205" i="5"/>
  <c r="B185" i="5"/>
  <c r="B165" i="5"/>
  <c r="B237" i="5"/>
  <c r="B146" i="5"/>
  <c r="C98" i="5"/>
  <c r="C82" i="5"/>
  <c r="B98" i="5"/>
  <c r="B82" i="5"/>
  <c r="B66" i="5"/>
  <c r="C66" i="5"/>
  <c r="C50" i="5"/>
  <c r="B50" i="5"/>
  <c r="C40" i="5"/>
  <c r="C30" i="5"/>
  <c r="B40" i="5"/>
  <c r="B30" i="5"/>
  <c r="B21" i="5"/>
  <c r="B12" i="5"/>
  <c r="B3" i="5"/>
  <c r="C21" i="5"/>
  <c r="I16" i="5"/>
  <c r="I15" i="5"/>
  <c r="I6" i="5"/>
  <c r="I9" i="5" s="1"/>
  <c r="D52" i="7" l="1"/>
  <c r="D51" i="7"/>
  <c r="D32" i="7"/>
  <c r="D11" i="7"/>
  <c r="D33" i="7"/>
  <c r="D13" i="7"/>
  <c r="D17" i="7"/>
  <c r="D50" i="7"/>
  <c r="D49" i="7"/>
  <c r="D200" i="5"/>
  <c r="I200" i="5" s="1"/>
  <c r="I202" i="5" s="1"/>
  <c r="I250" i="5"/>
  <c r="I346" i="5"/>
  <c r="I474" i="5"/>
  <c r="D180" i="5"/>
  <c r="I180" i="5" s="1"/>
  <c r="I182" i="5" s="1"/>
  <c r="D161" i="5"/>
  <c r="I161" i="5" s="1"/>
  <c r="I162" i="5" s="1"/>
  <c r="I570" i="5"/>
  <c r="I522" i="5"/>
  <c r="I506" i="5"/>
  <c r="I490" i="5"/>
  <c r="I394" i="5"/>
  <c r="I330" i="5"/>
  <c r="I314" i="5"/>
  <c r="I298" i="5"/>
  <c r="I63" i="5"/>
  <c r="I95" i="5"/>
  <c r="I79" i="5"/>
  <c r="I37" i="5"/>
  <c r="I18" i="5"/>
  <c r="C12" i="5"/>
  <c r="C3" i="5"/>
  <c r="N12" i="5"/>
  <c r="N21" i="5"/>
  <c r="D31" i="7" l="1"/>
  <c r="D16" i="7"/>
  <c r="D61" i="7"/>
  <c r="D20" i="7"/>
  <c r="F49" i="7"/>
  <c r="F33" i="7"/>
  <c r="D48" i="7"/>
  <c r="D34" i="7"/>
  <c r="D62" i="7"/>
  <c r="D66" i="7"/>
  <c r="F51" i="7"/>
  <c r="D42" i="7"/>
  <c r="F13" i="7"/>
  <c r="D22" i="7"/>
  <c r="D29" i="7"/>
  <c r="F11" i="7"/>
  <c r="D30" i="7"/>
  <c r="F52" i="7"/>
  <c r="D45" i="7"/>
  <c r="D21" i="7"/>
  <c r="F32" i="7"/>
  <c r="F50" i="7"/>
  <c r="D43" i="7"/>
  <c r="D12" i="7"/>
  <c r="D44" i="7"/>
  <c r="D60" i="7"/>
  <c r="F17" i="7"/>
  <c r="N3" i="5"/>
  <c r="F45" i="7" l="1"/>
  <c r="F20" i="7"/>
  <c r="F44" i="7"/>
  <c r="F22" i="7"/>
  <c r="F42" i="7"/>
  <c r="F62" i="7"/>
  <c r="F60" i="7"/>
  <c r="F29" i="7"/>
  <c r="F30" i="7"/>
  <c r="F16" i="7"/>
  <c r="F12" i="7"/>
  <c r="F34" i="7"/>
  <c r="F66" i="7"/>
  <c r="F31" i="7"/>
  <c r="F43" i="7"/>
  <c r="F21" i="7"/>
  <c r="F48" i="7"/>
  <c r="F61" i="7"/>
  <c r="F69" i="7" l="1"/>
  <c r="F72" i="7" l="1"/>
  <c r="F73" i="7" s="1"/>
  <c r="F71" i="7"/>
  <c r="F74" i="7" l="1"/>
  <c r="F76" i="7" s="1"/>
</calcChain>
</file>

<file path=xl/sharedStrings.xml><?xml version="1.0" encoding="utf-8"?>
<sst xmlns="http://schemas.openxmlformats.org/spreadsheetml/2006/main" count="1708" uniqueCount="361">
  <si>
    <t>ÍTEM</t>
  </si>
  <si>
    <t>UNIDAD</t>
  </si>
  <si>
    <t>CANTIDAD</t>
  </si>
  <si>
    <t>VALOR PARCIAL</t>
  </si>
  <si>
    <t>VALOR UNITARIO</t>
  </si>
  <si>
    <t>1.</t>
  </si>
  <si>
    <t>2.</t>
  </si>
  <si>
    <t>3.</t>
  </si>
  <si>
    <t>4.</t>
  </si>
  <si>
    <t>5.</t>
  </si>
  <si>
    <t>6.</t>
  </si>
  <si>
    <t>1.1</t>
  </si>
  <si>
    <t>1.2</t>
  </si>
  <si>
    <t>1.3</t>
  </si>
  <si>
    <t>2.1</t>
  </si>
  <si>
    <t>2.2</t>
  </si>
  <si>
    <t>3.1</t>
  </si>
  <si>
    <t>3.2</t>
  </si>
  <si>
    <t>3.3</t>
  </si>
  <si>
    <t>3.4</t>
  </si>
  <si>
    <t>4.1</t>
  </si>
  <si>
    <t>4.2</t>
  </si>
  <si>
    <t>4.3</t>
  </si>
  <si>
    <t>4.4</t>
  </si>
  <si>
    <t>5.1</t>
  </si>
  <si>
    <t>5.2</t>
  </si>
  <si>
    <t>5.3</t>
  </si>
  <si>
    <t>5.4</t>
  </si>
  <si>
    <t>6.1</t>
  </si>
  <si>
    <t>6.2</t>
  </si>
  <si>
    <t>6.3</t>
  </si>
  <si>
    <t>6.4</t>
  </si>
  <si>
    <t>UN</t>
  </si>
  <si>
    <t>ML</t>
  </si>
  <si>
    <t>Resanes a las superficies del tanque de producción agropecuaria</t>
  </si>
  <si>
    <t>Lavado del tanque de producción agropecuaria</t>
  </si>
  <si>
    <t>Pintura del cerramiento en malla perimetral, H=1,5.</t>
  </si>
  <si>
    <t>Lavado del tanque de Feijoas</t>
  </si>
  <si>
    <t>Pintura del tanque de feijoas</t>
  </si>
  <si>
    <t>M2</t>
  </si>
  <si>
    <t>Resanes a las superficies del tanque de Feijoas</t>
  </si>
  <si>
    <t>ACTIVIDAD</t>
  </si>
  <si>
    <t>ITEM</t>
  </si>
  <si>
    <t>FECHA
dd-mm-aaaa</t>
  </si>
  <si>
    <t>LOCALIZACIÓN</t>
  </si>
  <si>
    <t>DIMENSIONES</t>
  </si>
  <si>
    <t>TOTAL</t>
  </si>
  <si>
    <t>ESQUEMA</t>
  </si>
  <si>
    <t>Largo</t>
  </si>
  <si>
    <t>Ancho</t>
  </si>
  <si>
    <t>Alto</t>
  </si>
  <si>
    <t>ACUMULADO</t>
  </si>
  <si>
    <t>TOTAL CANTIDAD</t>
  </si>
  <si>
    <t>Zona porcícola, se utiliazará para llenado de tanques de abastecimiento de agua para la ganadería</t>
  </si>
  <si>
    <t>Entrega almacén, se utilizará para lavado de la zona de porcícola</t>
  </si>
  <si>
    <t>Caja de inspección para la instalación de la motobomba destinada al abastecimiento de los lotes de ganadería</t>
  </si>
  <si>
    <t>Caja de inspección para la instalación de la motobomba destinada al lavado y conservación del area de la porcícola.</t>
  </si>
  <si>
    <t>A. Objetivo:</t>
  </si>
  <si>
    <t>Esta especificación técnica describe los requisitos y procedimientos para la construcción de una caja de inspección de 60 cm x 60 cm (e=4 cm) en concreto de resistencia de 3000 PSI, con una tapa en lámina galvanizada calibre 20, destinada a la instalación de una motobomba en su interior, para su correcto funcionamiento, inspección y mantenimiento.</t>
  </si>
  <si>
    <t>B. Materiales necesarios:</t>
  </si>
  <si>
    <t>- Concreto de resistencia mínima de 3000 PSI.</t>
  </si>
  <si>
    <t>- Armadura de refuerzo de acero, de acuerdo con las normativas locales para la tapa.</t>
  </si>
  <si>
    <t>- Formaletas para la construcción de la caja y la tapa.</t>
  </si>
  <si>
    <t>- Mezcladora de concreto.</t>
  </si>
  <si>
    <t>- Herramientas de construcción estándar (pala, nivel, regla, etc.).</t>
  </si>
  <si>
    <t>C. Procedimiento de construcción:</t>
  </si>
  <si>
    <t>a. Preparación del sitio:</t>
  </si>
  <si>
    <t>- Marcar la ubicación exacta de la caja de inspección de acuerdo con el diseño del proyecto.</t>
  </si>
  <si>
    <t>- Excavar una zanja de dimensiones adecuadas para alojar la caja de inspección, dejando espacio suficiente para la instalación de la armadura de refuerzo y el vertido de concreto.</t>
  </si>
  <si>
    <t>b. Preparación de las formaletas:</t>
  </si>
  <si>
    <t>- Construir formaletas para la caja de acuerdo con las dimensiones especificadas (60 cm x 60 cm).</t>
  </si>
  <si>
    <t>- Asegurar que las formaletas estén niveladas y firmemente sujetas para evitar fugas de concreto durante el vertido.</t>
  </si>
  <si>
    <t>c. Instalación de la armadura de refuerzo:</t>
  </si>
  <si>
    <t>- Colocar la armadura de refuerzo de acero dentro de la formaleta de la caja, siguiendo las especificaciones del diseño del proyecto.</t>
  </si>
  <si>
    <t>- Asegurar que la armadura esté elevada del fondo de la formaleta para proporcionar cobertura adecuada de concreto.</t>
  </si>
  <si>
    <t>d. Vertido de concreto:</t>
  </si>
  <si>
    <t>- Mezclar el concreto de acuerdo con las proporciones especificadas en el diseño del proyecto.</t>
  </si>
  <si>
    <t>- Verter el concreto en la formaleta de la caja de inspección y la tapa, asegurándose de llenar completamente todos los espacios y alisando la superficie con una llana.</t>
  </si>
  <si>
    <t>e. Curado y acabado:</t>
  </si>
  <si>
    <t>- Proteger la caja de inspección del secado rápido y la exposición excesiva al sol mediante el uso de mantas de curado u otros métodos de curado húmedo.</t>
  </si>
  <si>
    <t>- Desmontar las formaletas después de que el concreto haya alcanzado la resistencia suficiente según las especificaciones del diseño.</t>
  </si>
  <si>
    <t>- Realizar cualquier acabado necesario para garantizar que la superficie de la caja de inspección y la tapa estén lisas y libres de defectos.</t>
  </si>
  <si>
    <t>D. Inspección y aceptación:</t>
  </si>
  <si>
    <t>- Realizar una inspección final de la caja de inspección y la tapa para verificar que cumplan con todas las especificaciones y requisitos del proyecto.</t>
  </si>
  <si>
    <t>- Obtener la aceptación del supervisor de obra o la autoridad competente antes de proceder con su uso operativo.</t>
  </si>
  <si>
    <t>E. Mantenimiento y seguimiento:</t>
  </si>
  <si>
    <t>- Establecer un programa de mantenimiento regular para garantizar la funcionalidad y durabilidad a largo plazo de la caja de inspección y la tapa.</t>
  </si>
  <si>
    <t>- Inspeccionar periódicamente para detectar cualquier daño o deterioro y tomar medidas correctivas según sea necesario.</t>
  </si>
  <si>
    <t>Esta especificación técnica proporciona una guía detallada para la construcción de una caja de inspección de 60 cm x 60 cm en concreto de 3000 PSI, con tapa en lámina galvanizada calibre 20, asegurando su calidad, durabilidad y cumplimiento con los estándares de construcción.</t>
  </si>
  <si>
    <t>B. Equipo y materiales necesarios:</t>
  </si>
  <si>
    <t>- Motobomba. (suministrada por el SENA)</t>
  </si>
  <si>
    <t>- Tuberías y accesorios adecuados para el sistema de bombeo (suministrada por el contratista).</t>
  </si>
  <si>
    <t>- Herramientas de instalación (llaves, destornilladores, etc.).</t>
  </si>
  <si>
    <t>- Equipo de protección personal (guantes, gafas de seguridad, etc.).</t>
  </si>
  <si>
    <t>C. Procedimiento:</t>
  </si>
  <si>
    <t>a. Preparación del área:</t>
  </si>
  <si>
    <t>- Verificar que el área donde se instalará la motobomba esté limpia y nivelada.</t>
  </si>
  <si>
    <t>- Identificar la ubicación adecuada para la instalación, considerando acceso a la fuente de alimentación eléctrica y proximidad al punto de bombeo.</t>
  </si>
  <si>
    <t>b. Instalación de la motobomba:</t>
  </si>
  <si>
    <t>- Montar la motobomba en una base sólida y estable, asegurándose de que esté nivelada.</t>
  </si>
  <si>
    <t>- Conectar las tuberías de succión y descarga a la motobomba utilizando los accesorios adecuados.</t>
  </si>
  <si>
    <t>- Asegurar todas las conexiones con abrazaderas o bridas, verificando que no haya fugas de líquido.</t>
  </si>
  <si>
    <t>c. Empotramiento:</t>
  </si>
  <si>
    <t>- Ya que la motobomba debe ser empotrada, asegurarse de que el área esté despejada según las dimensiones especificadas por el fabricante de la motobomba.</t>
  </si>
  <si>
    <t>- Colocar la motobomba en la base de concreto (dentro de la caja de 60 x 60) y asegurarla utilizando soportes adecuados para evitar movimientos o vibraciones excesivas.</t>
  </si>
  <si>
    <t>d. Conexión eléctrica:</t>
  </si>
  <si>
    <t>- Lo debe ejecutar a un electricista calificado para realizar la conexión eléctrica de la motobomba.</t>
  </si>
  <si>
    <t>- Verificar que la motobomba esté conectada correctamente a la fuente de alimentación eléctrica y que todos los interruptores de seguridad estén funcionando adecuadamente.</t>
  </si>
  <si>
    <t>e. Pruebas y puesta en marcha:</t>
  </si>
  <si>
    <t>- Realizar pruebas de funcionamiento para verificar que la motobomba esté operando correctamente.</t>
  </si>
  <si>
    <t>- Ajustar cualquier parámetro necesario según las especificaciones del fabricante.</t>
  </si>
  <si>
    <t>- Capacitar al personal responsable del mantenimiento y operación de la motobomba en su funcionamiento seguro y eficiente.</t>
  </si>
  <si>
    <t>D. Normativas y regulaciones:</t>
  </si>
  <si>
    <t>- Cumplir con todas las normativas y regulaciones nacionales relacionadas con la instalación y operación de equipos de bombeo.</t>
  </si>
  <si>
    <t>- Obtener todas las autorizaciones necesarias antes de iniciar cualquier trabajo de instalación.</t>
  </si>
  <si>
    <t>- Establecer un plan de mantenimiento preventivo para la motobomba, incluyendo inspecciones regulares, lubricación y limpieza según las recomendaciones del fabricante.</t>
  </si>
  <si>
    <t>- Mantener registros detallados de todas las actividades de mantenimiento realizadas y cualquier problema encontrado durante la operación.</t>
  </si>
  <si>
    <t>F. Responsabilidades:</t>
  </si>
  <si>
    <t>- El contratista designa un responsable del proyecto que supervisará todas las etapas de instalación, montaje y empotramiento de la motobomba.</t>
  </si>
  <si>
    <t>- Garantizar que todo el personal involucrado en el proyecto esté debidamente capacitado y certificado para realizar las tareas asignadas.</t>
  </si>
  <si>
    <t>Esta especificación técnica proporciona una guía detallada para la instalación, montaje y empotramiento de una motobomba, asegurando su correcto funcionamiento y cumplimiento de las normativas aplicables.</t>
  </si>
  <si>
    <t>Reemplazo e instalación de Tee, D=2", para instalación de dos motobombas.</t>
  </si>
  <si>
    <t>Revisión, calibración y pruebas a los medidores de agua de ganadería, porcícola y tanques de abastecimiento.</t>
  </si>
  <si>
    <t>Reemplazo de la caja de inspección en concreto de 3000 PSI, con tapa en concreto reforzado, para medidor de ganadería y porcícola, incluye excavación y lleno.</t>
  </si>
  <si>
    <t>Reposición de la caja de inspección de 60 x 60, incluye tapa en lámina galvanizada para instalación de  motobomba.</t>
  </si>
  <si>
    <t>C. Procedimiento de instalación:</t>
  </si>
  <si>
    <t>4.5</t>
  </si>
  <si>
    <t>4.6</t>
  </si>
  <si>
    <t>Reemplazo e instalación de válvula de cierre rápido en D=4"</t>
  </si>
  <si>
    <t>Reposición del andén en concreto de 3000 PSI, e= 10 cm, de 1 metro de ancho, incluye excavación, afirmado y compactación.</t>
  </si>
  <si>
    <t>5.5</t>
  </si>
  <si>
    <t>5.6</t>
  </si>
  <si>
    <t>5.7</t>
  </si>
  <si>
    <t>5.8</t>
  </si>
  <si>
    <t>5.9</t>
  </si>
  <si>
    <t>6.5</t>
  </si>
  <si>
    <t>Cambio e instalación de Tee, D=2" para Bypass.</t>
  </si>
  <si>
    <t>Reemplazo e instalación de válvula de cierre rápido en D=2"</t>
  </si>
  <si>
    <t>Lavado de las superficies de la bocatoma</t>
  </si>
  <si>
    <t>Resanes de las superficies de la bocatoma</t>
  </si>
  <si>
    <t>Lavado del tanque desarenador del sistema de abastecimiento de agua cruda.</t>
  </si>
  <si>
    <t>Realizar resanes a la superficie del tanque desarenador</t>
  </si>
  <si>
    <t xml:space="preserve">Reemplazo e instalación de manguera de  polietileno, D=4", para Bypass. En la bocatoma, incluye excavación, lleno y compactación. </t>
  </si>
  <si>
    <t xml:space="preserve">Reemplazo e instalación de manguera de  polietileno, D=4", para Bypass. En el tanque de producción agropecuaria, incluye excavación, lleno y compactación. </t>
  </si>
  <si>
    <t>Reposición de la caja de inspección en concreto de 3000 PSI de 40 x 40, con tapa en concreto reforzado, incluye excavación, lleno y compactación de terreno.</t>
  </si>
  <si>
    <t>Necesaria como derivación para la instalación de las dos motobombas</t>
  </si>
  <si>
    <t>Medidor para reposición</t>
  </si>
  <si>
    <t>Medidor de ganadería y porcícola</t>
  </si>
  <si>
    <t>Medidor del tanque de producción agropecuaria</t>
  </si>
  <si>
    <t>Caras internas</t>
  </si>
  <si>
    <t>Caras externas</t>
  </si>
  <si>
    <t>Cara lateral</t>
  </si>
  <si>
    <t>Caras bocatoma</t>
  </si>
  <si>
    <t>Caras superiores</t>
  </si>
  <si>
    <t>Perimetral a la bocatoma</t>
  </si>
  <si>
    <t>Para el Bypass</t>
  </si>
  <si>
    <t>Perimetral para los aprendices</t>
  </si>
  <si>
    <t>Alfajías</t>
  </si>
  <si>
    <t>Perimetral a lo largo</t>
  </si>
  <si>
    <t>Perimetral a lo ancho</t>
  </si>
  <si>
    <t>Para Bypass</t>
  </si>
  <si>
    <t>Para derivación y Bypass</t>
  </si>
  <si>
    <t>Para instalación de válvula</t>
  </si>
  <si>
    <t>Para derivación Bypass</t>
  </si>
  <si>
    <t>Viga</t>
  </si>
  <si>
    <t>Perimetral</t>
  </si>
  <si>
    <t>Mantenimiento  correctivo de la motobomba  incluye Instalación, montaje y empotramiento.</t>
  </si>
  <si>
    <t>Pintura de las superficies del tanque desarenador con pintura Epoxi de grado alimenticio.</t>
  </si>
  <si>
    <t>Pintura de las superficies de la bocatoma con pintura epoxi de grado alimenticio.</t>
  </si>
  <si>
    <t>Pintura de las superficies del tanque de producción Agropecuaria con pintura epoxi de grado alimenticio.</t>
  </si>
  <si>
    <t>Reposición del andén en concreto de 3000 PSI, e= 10 cm, de 1 metro de ancho, incluye, afirmado y compactación.</t>
  </si>
  <si>
    <t>3.5</t>
  </si>
  <si>
    <t>3.6</t>
  </si>
  <si>
    <t>Excavación en material común zona tanque desarenador</t>
  </si>
  <si>
    <t>Llenos en material del sitio zona tanque desarenador</t>
  </si>
  <si>
    <t>M3</t>
  </si>
  <si>
    <t>4.7</t>
  </si>
  <si>
    <t>4.8</t>
  </si>
  <si>
    <t>Excavación en conglomerado zona bocatoma</t>
  </si>
  <si>
    <t>Llenos en material del sitio zona bocatoma</t>
  </si>
  <si>
    <t>Excavación en material común zona tanque de producción agropecuaria</t>
  </si>
  <si>
    <t>5.10</t>
  </si>
  <si>
    <t>5.11</t>
  </si>
  <si>
    <t>6.6</t>
  </si>
  <si>
    <t>6.7</t>
  </si>
  <si>
    <t>Excavación en material común zona tanque de feijoas</t>
  </si>
  <si>
    <t>Llenos en material del sitio zona tanque de feijoas</t>
  </si>
  <si>
    <t>Llenos en material del sitio zona tanque de producción agropecuaria</t>
  </si>
  <si>
    <t>Caja de inspección motobomba biodigestor</t>
  </si>
  <si>
    <t>Para captación provisional</t>
  </si>
  <si>
    <t>Para la instalación del medidor de agua de ganadería</t>
  </si>
  <si>
    <t>Para la instalación del medidor de agua de porcícola</t>
  </si>
  <si>
    <t>Adecuación del tubo de conducción hacia el tanque de producción pecuaria (enterrado)</t>
  </si>
  <si>
    <t>Para andén</t>
  </si>
  <si>
    <t>Enterrado del tubo de conducción</t>
  </si>
  <si>
    <t>5.12</t>
  </si>
  <si>
    <t>Caja de inspección en concreto de 3000 PSI de 60 x 60 incluye tapa en lámina de alfajor con candado</t>
  </si>
  <si>
    <t>5.13</t>
  </si>
  <si>
    <t xml:space="preserve">Suministro, transporte e instalación de medidor de agua D=  1 1/2"  (Incluye llave de cortina 1 1/2" tipo Red White) </t>
  </si>
  <si>
    <t>5.14</t>
  </si>
  <si>
    <t>5.15</t>
  </si>
  <si>
    <t>Construcción de bypass de mantenimiento entre línea de conducción y caja de salida, D= 1 1/2".</t>
  </si>
  <si>
    <t>Bypass de mantenimiento</t>
  </si>
  <si>
    <t>5.16</t>
  </si>
  <si>
    <t>Suministro, e instalación de llave de cortina tipo Red White D= 1 1/2" para Bypass</t>
  </si>
  <si>
    <t>Realce de muro en concreto 2,8 x 0,4 x 0,2 m, de 3000 PSI con vertedero de 1 metro de ancho</t>
  </si>
  <si>
    <t>Suministro e instalación de tapón roscado D=4", incluye demolición, niple, adaptador y emboquillado en muro</t>
  </si>
  <si>
    <t>Cambio de tapón roscado D=4"</t>
  </si>
  <si>
    <t>3.7</t>
  </si>
  <si>
    <t>GB</t>
  </si>
  <si>
    <t>Desmonte de compuerta metálica existente con reemplazo por realce de muro en concreto de 1 m x 0,7 m x 0,1 m.</t>
  </si>
  <si>
    <t>4.9</t>
  </si>
  <si>
    <t>4.10</t>
  </si>
  <si>
    <t>4.11</t>
  </si>
  <si>
    <t>Obras de Mantenimiento y correcciones en el área de la porcícola del Centro para la Formación Cafetera</t>
  </si>
  <si>
    <t>Mantenimiento calibración y pruebas a los medidores de agua potable</t>
  </si>
  <si>
    <t>Mantenimiento del tanque desarenador del sector de la bocatoma</t>
  </si>
  <si>
    <t>Mantenimiento del tanque de Producción agopecuaria</t>
  </si>
  <si>
    <t>Mantenimiento de la Bocatoma</t>
  </si>
  <si>
    <t>Mantenimiento del tanque de feijoas</t>
  </si>
  <si>
    <t>Cara frontal</t>
  </si>
  <si>
    <t>Ítem 1.1: Mantenimiento  correctivo de la motobomba, incluye Instalación, montaje y empotramiento.</t>
  </si>
  <si>
    <t>Esta especificación técnica detalla los procedimientos y requisitos necesarios para la instalación, montaje y empotramiento de una motobomba en un sistema de bombeo específico.</t>
  </si>
  <si>
    <t>Ítem 1.2: Reposición de la caja de inspección de 60 x 60, incluye tapa en lámina galvanizada para instalación de  motobomba.</t>
  </si>
  <si>
    <t>Ítem 1.3: Reemplazo e instalación de Tee, D=2", para instalación de dos motobombas.</t>
  </si>
  <si>
    <t>Esta especificación técnica describe los procedimientos para el reemplazo e instalación de un accesorio tipo Tee de 2 pulgadas en una red de conducción hidráulica, con el fin de permitir una derivación controlada hacia el tanque de almacenamiento pecuario.</t>
  </si>
  <si>
    <t>B. Materiales y herramientas necesarias:</t>
  </si>
  <si>
    <t>- Tee de 2” en PVC hidráulico.</t>
  </si>
  <si>
    <t>- Cortatubos o herramienta para corte de tubería.</t>
  </si>
  <si>
    <t>- Pegamento y sellador para PVC.</t>
  </si>
  <si>
    <t>- Llaves, nivel, cinta métrica.</t>
  </si>
  <si>
    <t>- Equipo de protección personal (guantes, gafas, etc.).</t>
  </si>
  <si>
    <t>- Identificar el tramo de tubería donde se realizará la inserción de la Tee.</t>
  </si>
  <si>
    <t>- Verificar que no haya presión en la línea antes de iniciar el corte.</t>
  </si>
  <si>
    <t>- Marcar la sección a cortar con base en la ubicación de la derivación.</t>
  </si>
  <si>
    <t>b. Corte y conexión:</t>
  </si>
  <si>
    <t>- Cortar cuidadosamente la tubería principal con herramienta adecuada.</t>
  </si>
  <si>
    <t>- Lijar los bordes de la tubería y limpiar con solución especial para asegurar la adherencia del pegamento.</t>
  </si>
  <si>
    <t>- Aplicar pegamento en ambas caras de la unión y acoplar la Tee asegurando su alineación correcta.</t>
  </si>
  <si>
    <t>- Instalar los extremos de la Tee a las conexiones existentes o derivación proyectada.</t>
  </si>
  <si>
    <t>c. Sellado y verificación:</t>
  </si>
  <si>
    <t>- Dejar fraguar la unión durante el tiempo recomendado por el fabricante del adhesivo.</t>
  </si>
  <si>
    <t>- Realizar prueba de estanqueidad para verificar que no existan fugas.</t>
  </si>
  <si>
    <t>- Limpiar el área y proteger la instalación.</t>
  </si>
  <si>
    <t>- Verificar que la Tee esté alineada correctamente y sellada conforme a norma técnica.</t>
  </si>
  <si>
    <t>- Obtener autorización del supervisor de obra antes de habilitar el flujo en la nueva derivación.</t>
  </si>
  <si>
    <t>- Incluir esta derivación en el plan de inspección visual y pruebas de presión programadas.</t>
  </si>
  <si>
    <t>- Realizar revisiones periódicas y registrar cualquier intervención.</t>
  </si>
  <si>
    <t>Esta especificación proporciona una guía para asegurar que la instalación de la Tee cumpla con los estándares de calidad y funcionalidad del sistema hidráulico del CFC.</t>
  </si>
  <si>
    <t>Ítem 2.1: Revisión, calibración y pruebas a los medidores de agua de ganadería, porcícola y tanques de abastecimiento.</t>
  </si>
  <si>
    <t>Esta especificación técnica detalla los pasos necesarios para revisar, calibrar y realizar pruebas de funcionamiento a los medidores de caudal instalados en el sistema hídrico del CFC, garantizando su precisión y operatividad.</t>
  </si>
  <si>
    <t>B. Equipos y materiales necesarios:</t>
  </si>
  <si>
    <t>- Herramientas para desmontaje (llaves, destornilladores, etc.).</t>
  </si>
  <si>
    <t>- Equipo de calibración portátil o acceso a laboratorio acreditado.</t>
  </si>
  <si>
    <t>- Solución limpiadora no corrosiva.</t>
  </si>
  <si>
    <t>- Equipo de protección personal.</t>
  </si>
  <si>
    <t>C. Procedimiento técnico:</t>
  </si>
  <si>
    <t>a. Retiro del medidor:</t>
  </si>
  <si>
    <t>- Cerrar válvulas de paso y desmontar el medidor con cuidado.</t>
  </si>
  <si>
    <t>- Etiquetar correctamente para evitar errores en la reinstalación.</t>
  </si>
  <si>
    <t>b. Limpieza y revisión:</t>
  </si>
  <si>
    <t>- Limpiar las partes internas sin dañar componentes móviles.</t>
  </si>
  <si>
    <t>- Revisar el estado de juntas, filtros y componentes mecánicos.</t>
  </si>
  <si>
    <t>c. Calibración:</t>
  </si>
  <si>
    <t>- Realizar pruebas comparativas con caudal patrón en sitio o laboratorio.</t>
  </si>
  <si>
    <t>- Ajustar el mecanismo de lectura si se presentan desviaciones.</t>
  </si>
  <si>
    <t>d. Reinstalación y prueba:</t>
  </si>
  <si>
    <t>- Reinstalar el medidor asegurando correcta orientación y sellado.</t>
  </si>
  <si>
    <t>- Abrir válvulas y verificar funcionamiento correcto sin fugas.</t>
  </si>
  <si>
    <t>- Documentar los valores calibrados y obtener conformidad del supervisor técnico.</t>
  </si>
  <si>
    <t>- Registrar el resultado de las pruebas en el historial del equipo.</t>
  </si>
  <si>
    <t>- Programar revisiones semestrales o anuales según tipo de medidor.</t>
  </si>
  <si>
    <t>- Establecer registros de mantenimiento con fechas y personal responsable.</t>
  </si>
  <si>
    <t>Esta especificación garantiza que los medidores operen con la precisión requerida para el control y monitoreo del recurso hídrico del CFC.</t>
  </si>
  <si>
    <t>Ítem 2.2: Reemplazo de la caja de inspección en concreto de 3000 PSI, con tapa en concreto reforzado, para medidor de ganadería y porcícola, incluye excavación y lleno.</t>
  </si>
  <si>
    <t>Describir los procedimientos técnicos para reemplazar una caja de inspección de red hidráulica construida en concreto simple, asegurando durabilidad, funcionalidad y accesibilidad para mantenimiento.</t>
  </si>
  <si>
    <t>- Concreto de resistencia 3000 PSI.</t>
  </si>
  <si>
    <t>- Formaletas de madera tratada.</t>
  </si>
  <si>
    <t>- Tapa metálica o prefabricada.</t>
  </si>
  <si>
    <t>- Herramientas de obra civil (pala, nivel, mezcladora, etc.).</t>
  </si>
  <si>
    <t>- Equipos de protección personal.</t>
  </si>
  <si>
    <t>a. Demolición de la estructura existente:</t>
  </si>
  <si>
    <t>- Señalizar el área de trabajo.</t>
  </si>
  <si>
    <t>- Retirar la caja antigua manualmente y disponer escombros adecuadamente.</t>
  </si>
  <si>
    <t>b. Preparación de base y formaleta:</t>
  </si>
  <si>
    <t>- Excavar el área con dimensiones ajustadas al nuevo diseño.</t>
  </si>
  <si>
    <t>- Construir formaleta cuadrada de 60x60 cm o según especificaciones.</t>
  </si>
  <si>
    <t>- Asegurar su nivelación y fijación.</t>
  </si>
  <si>
    <t>c. Vertido del concreto:</t>
  </si>
  <si>
    <t>- Mezclar y verter el concreto con vibrado o compactación manual.</t>
  </si>
  <si>
    <t>- Colocar tapa y asegurar anclaje o bisagras si se requiere.</t>
  </si>
  <si>
    <t>d. Curado y acabados:</t>
  </si>
  <si>
    <t>- Curar con agua o manta húmeda mínimo 3 días.</t>
  </si>
  <si>
    <t>- Aplicar acabados para evitar bordes filosos o superficies rugosas.</t>
  </si>
  <si>
    <t>- Supervisar nivelación, resistencia, y alineación con redes hidráulicas.</t>
  </si>
  <si>
    <t>- Obtener visto bueno técnico antes de uso.</t>
  </si>
  <si>
    <t>- Verificar estado de la tapa y estructura en visitas periódicas.</t>
  </si>
  <si>
    <t>- Reemplazar tapa o reparar concreto si se detectan daños.</t>
  </si>
  <si>
    <t>Esta especificación técnica asegura una reposición adecuada de la caja de inspección, cumpliendo criterios de calidad estructural y acceso seguro.</t>
  </si>
  <si>
    <t>Ítem 3.1: Lavado del tanque desarenador del sistema de abastecimiento de agua cruda.</t>
  </si>
  <si>
    <t>Esta especificación técnica detalla los procedimientos necesarios para la correcta ejecución de la actividad descrita, asegurando calidad, seguridad y funcionalidad en el sistema hídrico del CFC.</t>
  </si>
  <si>
    <t>- Materiales hidráulicos o estructurales según el ítem específico.</t>
  </si>
  <si>
    <t>- Herramientas de obra civil e hidráulica.</t>
  </si>
  <si>
    <t>C. Procedimiento general:</t>
  </si>
  <si>
    <t>- Preparación del sitio de trabajo.</t>
  </si>
  <si>
    <t>- Ejecución de la actividad conforme a diseño, especificaciones y normas técnicas.</t>
  </si>
  <si>
    <t>- Revisión, pruebas de funcionamiento y limpieza del área.</t>
  </si>
  <si>
    <t>- Verificación de cumplimiento de especificaciones técnicas por parte del supervisor o interventor.</t>
  </si>
  <si>
    <t>- Registro fotográfico o documental de la intervención.</t>
  </si>
  <si>
    <t>- Inclusión del componente intervenido en los planes periódicos de mantenimiento preventivo del sistema hídrico.</t>
  </si>
  <si>
    <t>Esta especificación técnica garantiza una ejecución uniforme y controlada, conforme a los estándares de calidad institucional.</t>
  </si>
  <si>
    <t>Ítem 3.2: Realizar resanes a la superficie del tanque desarenador</t>
  </si>
  <si>
    <t>Ítem 3.3: Pintura de las superficies del tanque desarenador con pintura Epoxi de grado alimenticio.</t>
  </si>
  <si>
    <t>Ítem 3.4: Reposición del andén en concreto de 3000 PSI, e= 10 cm, de 1 metro de ancho, incluye, afirmado y compactación.</t>
  </si>
  <si>
    <t>Ítem 3.5: Excavación en material común zona tanque desarenador</t>
  </si>
  <si>
    <t>Ítem 3.6: Llenos en material del sitio zona tanque desarenador</t>
  </si>
  <si>
    <t>Ítem 3.7: Cambio de tapón roscado D=4"</t>
  </si>
  <si>
    <t>Ítem 4.1: Lavado de las superficies de la bocatoma</t>
  </si>
  <si>
    <t>Ítem 4.2: Resanes de las superficies de la bocatoma</t>
  </si>
  <si>
    <t>Ítem 4.3: Pintura de las superficies de la bocatoma con pintura epoxi de grado alimenticio.</t>
  </si>
  <si>
    <t xml:space="preserve">Ítem 4.4: Reemplazo e instalación de manguera de  polietileno, D=4", para Bypass. En la bocatoma, incluye excavación, lleno y compactación. </t>
  </si>
  <si>
    <t>Ítem 4.5: Reemplazo e instalación de válvula de cierre rápido en D=4"</t>
  </si>
  <si>
    <t>Ítem 4.6: Reposición del andén en concreto de 3000 PSI, e= 10 cm, de 1 metro de ancho, incluye, afirmado y compactación.</t>
  </si>
  <si>
    <t>Ítem 4.7: Excavación en conglomerado zona bocatoma</t>
  </si>
  <si>
    <t>Ítem 4.8: Llenos en material del sitio zona bocatoma</t>
  </si>
  <si>
    <t>Ítem 4.9: Realce de muro en concreto 2,8 x 0,4 x 0,2 m, de 3000 PSI con vertedero de 1 metro de ancho</t>
  </si>
  <si>
    <t>Ítem 4.10: Desmonte de compuerta metálica existente con reemplazo por realce de muro en concreto de 1 m x 0,7 m x 0,1 m.</t>
  </si>
  <si>
    <t>Ítem 4.11: Suministro e instalación de tapón roscado D=4", incluye demolición, niple, adaptador y emboquillado en muro</t>
  </si>
  <si>
    <t>Ítem 5.1: Lavado del tanque de producción agropecuaria</t>
  </si>
  <si>
    <t>Ítem 5.2: Resanes a las superficies del tanque de producción agropecuaria</t>
  </si>
  <si>
    <t>Ítem 5.3: Pintura de las superficies del tanque de producción Agropecuaria con pintura epoxi de grado alimenticio.</t>
  </si>
  <si>
    <t>Ítem 5.4: Reposición del andén en concreto de 3000 PSI, e= 10 cm, de 1 metro de ancho, incluye excavación, afirmado y compactación.</t>
  </si>
  <si>
    <t>Ítem 5.5: Excavación en material común zona tanque de producción agropecuaria</t>
  </si>
  <si>
    <t>Ítem 5.6: Llenos en material del sitio zona tanque de producción agropecuaria</t>
  </si>
  <si>
    <t>Ítem 5.7: Pintura del cerramiento en malla perimetral, H=1,5.</t>
  </si>
  <si>
    <t xml:space="preserve">Ítem 5.8: Reemplazo e instalación de manguera de  polietileno, D=4", para Bypass. En el tanque de producción agropecuaria, incluye excavación, lleno y compactación. </t>
  </si>
  <si>
    <t>Ítem 5.9: Cambio e instalación de Tee, D=2" para Bypass.</t>
  </si>
  <si>
    <t>Ítem 5.10: Reposición de la caja de inspección en concreto de 3000 PSI de 40 x 40, con tapa en concreto reforzado, incluye excavación, lleno y compactación de terreno.</t>
  </si>
  <si>
    <t>Ítem 5.11: Reemplazo e instalación de válvula de cierre rápido en D=2"</t>
  </si>
  <si>
    <t>Ítem 5.12: Adecuación del tubo de conducción hacia el tanque de producción pecuaria (enterrado)</t>
  </si>
  <si>
    <t>Ítem 5.13: Caja de inspección en concreto de 3000 PSI de 60 x 60 incluye tapa en lámina de alfajor con candado</t>
  </si>
  <si>
    <t xml:space="preserve">Ítem 5.14: Suministro, transporte e instalación de medidor de agua D=  1 1/2"  (Incluye llave de cortina 1 1/2" tipo Red White) </t>
  </si>
  <si>
    <t>Ítem 5.15: Construcción de bypass de mantenimiento entre línea de conducción y caja de salida, D= 1 1/2".</t>
  </si>
  <si>
    <t>Ítem 5.16: Suministro, e instalación de llave de cortina tipo Red White D= 1 1/2" para Bypass</t>
  </si>
  <si>
    <t>Ítem 6.1: Lavado del tanque de Feijoas</t>
  </si>
  <si>
    <t>Ítem 6.2: Resanes a las superficies del tanque de Feijoas</t>
  </si>
  <si>
    <t>Ítem 6.3: Pintura del tanque de feijoas</t>
  </si>
  <si>
    <t>Ítem 6.4: Reposición del andén en concreto de 3000 PSI, e= 10 cm, de 1 metro de ancho, incluye excavación, afirmado y compactación.</t>
  </si>
  <si>
    <t>Ítem 6.5: Excavación en material común zona tanque de feijoas</t>
  </si>
  <si>
    <t>Ítem 6.6: Llenos en material del sitio zona tanque de feijoas</t>
  </si>
  <si>
    <t>Ítem 6.7: Pintura del cerramiento en malla perimetral, H=1,5.</t>
  </si>
  <si>
    <t xml:space="preserve">Especificaciones Técnicas - Sistema Hídrico del Centro para la Formación Cafetera </t>
  </si>
  <si>
    <t>Administracion</t>
  </si>
  <si>
    <t>Utilidad</t>
  </si>
  <si>
    <t>IVA sobre Utilidad</t>
  </si>
  <si>
    <t>Costos indirectos</t>
  </si>
  <si>
    <t>PROCESO DE GESTIÓN CONTRACTUAL
ANEXO 7 FORMATO ANEXO FICHA TÉCNICA</t>
  </si>
  <si>
    <t>VALOR SUBTOTAL</t>
  </si>
  <si>
    <t>JESUS DAVID QUINTERO GARCIA</t>
  </si>
  <si>
    <t>REP. LEGAL Q&amp;Q INGENIERIA S.A.S</t>
  </si>
  <si>
    <t>28 de mayo de 2025
Señores
SERVICIO NACIONAL DE APRENDIZAJE SENA 
Manizales
Ref.: Proceso MINIMA CUANTIA MC-CLD-CFC-006-2025
OBJETO DEL CONTRATO: 17_9112_86 CONTRATAR EL MANTENIMIENTO PREVENTIVO Y CORRECTIVO DEL SISTEMA HIDRICO DEL CENTRO PARA LA FORMACION CAFETERA.
El valor total con todos los impuestos, costos directos e indirectos es $60.764.562 ( SESENTA MILLONES SETECIENTOS SESENTA Y CUATRO MIL QUINIENTOS SESENTA Y DOS PESOS MCTE)
JESUS DAVID QUINTERO GARCIA, actuando en calidad de Representante legal de Q&amp;Q INGNEIERIA S.A.S, certifico que se cumplirá con todas las especificaciones técnicas requeridas para la ejecución del contrato.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</si>
</sst>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XDR&quot;* #,##0.00_-;\-&quot;XDR&quot;* #,##0.00_-;_-&quot;XDR&quot;* &quot;-&quot;??_-;_-@_-"/>
    <numFmt numFmtId="165" formatCode="&quot;$&quot;\ #,##0"/>
    <numFmt numFmtId="166" formatCode="_-&quot;$&quot;* #,##0_-;\-&quot;$&quot;* #,##0_-;_-&quot;$&quot;* &quot;-&quot;_-;_-@_-"/>
    <numFmt numFmtId="167" formatCode="&quot;$&quot;\ #,##0.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8"/>
      <color theme="1"/>
      <name val="Arial Narrow"/>
      <family val="2"/>
    </font>
    <font>
      <b/>
      <sz val="14"/>
      <name val="Calibri"/>
      <family val="2"/>
      <scheme val="minor"/>
    </font>
    <font>
      <b/>
      <sz val="13"/>
      <name val="Calibri"/>
      <family val="2"/>
      <scheme val="minor"/>
    </font>
    <font>
      <sz val="11"/>
      <color theme="1"/>
      <name val="Cambria"/>
      <family val="1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Alignment="1">
      <alignment wrapText="1"/>
    </xf>
    <xf numFmtId="0" fontId="0" fillId="0" borderId="11" xfId="0" applyBorder="1"/>
    <xf numFmtId="0" fontId="0" fillId="0" borderId="12" xfId="0" applyBorder="1" applyAlignment="1">
      <alignment horizontal="left" vertical="center" wrapText="1"/>
    </xf>
    <xf numFmtId="0" fontId="0" fillId="0" borderId="12" xfId="0" applyBorder="1"/>
    <xf numFmtId="165" fontId="0" fillId="0" borderId="12" xfId="0" applyNumberFormat="1" applyBorder="1" applyAlignment="1">
      <alignment horizontal="center" vertical="center"/>
    </xf>
    <xf numFmtId="0" fontId="5" fillId="2" borderId="13" xfId="5" applyFont="1" applyFill="1" applyBorder="1" applyAlignment="1">
      <alignment horizontal="center" vertical="center"/>
    </xf>
    <xf numFmtId="0" fontId="3" fillId="0" borderId="14" xfId="4" applyBorder="1" applyAlignment="1">
      <alignment horizontal="center" vertical="center"/>
    </xf>
    <xf numFmtId="0" fontId="5" fillId="2" borderId="17" xfId="5" applyFont="1" applyFill="1" applyBorder="1" applyAlignment="1">
      <alignment horizontal="center" vertical="center"/>
    </xf>
    <xf numFmtId="0" fontId="5" fillId="2" borderId="1" xfId="5" applyFont="1" applyFill="1" applyBorder="1" applyAlignment="1">
      <alignment horizontal="center" vertical="center"/>
    </xf>
    <xf numFmtId="0" fontId="5" fillId="2" borderId="20" xfId="5" applyFont="1" applyFill="1" applyBorder="1" applyAlignment="1">
      <alignment horizontal="center" vertical="center"/>
    </xf>
    <xf numFmtId="14" fontId="6" fillId="0" borderId="3" xfId="5" applyNumberFormat="1" applyFont="1" applyBorder="1" applyAlignment="1">
      <alignment horizontal="center"/>
    </xf>
    <xf numFmtId="0" fontId="6" fillId="0" borderId="2" xfId="5" applyFont="1" applyBorder="1" applyAlignment="1">
      <alignment horizontal="center"/>
    </xf>
    <xf numFmtId="2" fontId="6" fillId="0" borderId="2" xfId="5" applyNumberFormat="1" applyFont="1" applyBorder="1" applyAlignment="1">
      <alignment horizontal="center"/>
    </xf>
    <xf numFmtId="14" fontId="6" fillId="0" borderId="4" xfId="5" applyNumberFormat="1" applyFont="1" applyBorder="1" applyAlignment="1">
      <alignment horizontal="center"/>
    </xf>
    <xf numFmtId="0" fontId="6" fillId="0" borderId="1" xfId="5" applyFont="1" applyBorder="1" applyAlignment="1">
      <alignment horizontal="center"/>
    </xf>
    <xf numFmtId="2" fontId="6" fillId="0" borderId="1" xfId="5" applyNumberFormat="1" applyFont="1" applyBorder="1" applyAlignment="1">
      <alignment horizontal="center"/>
    </xf>
    <xf numFmtId="14" fontId="6" fillId="0" borderId="19" xfId="5" applyNumberFormat="1" applyFont="1" applyBorder="1" applyAlignment="1">
      <alignment horizontal="center"/>
    </xf>
    <xf numFmtId="0" fontId="6" fillId="0" borderId="20" xfId="5" applyFont="1" applyBorder="1" applyAlignment="1">
      <alignment horizontal="center"/>
    </xf>
    <xf numFmtId="2" fontId="6" fillId="0" borderId="20" xfId="5" applyNumberFormat="1" applyFont="1" applyBorder="1" applyAlignment="1">
      <alignment horizontal="center"/>
    </xf>
    <xf numFmtId="2" fontId="6" fillId="0" borderId="6" xfId="5" applyNumberFormat="1" applyFont="1" applyBorder="1" applyAlignment="1">
      <alignment horizontal="center"/>
    </xf>
    <xf numFmtId="0" fontId="6" fillId="0" borderId="2" xfId="5" applyFont="1" applyBorder="1" applyAlignment="1">
      <alignment horizontal="center" vertical="center"/>
    </xf>
    <xf numFmtId="2" fontId="6" fillId="0" borderId="2" xfId="5" applyNumberFormat="1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2" fontId="6" fillId="0" borderId="1" xfId="5" applyNumberFormat="1" applyFont="1" applyBorder="1" applyAlignment="1">
      <alignment horizontal="center" vertical="center"/>
    </xf>
    <xf numFmtId="0" fontId="5" fillId="0" borderId="33" xfId="5" applyFont="1" applyBorder="1" applyAlignment="1">
      <alignment horizontal="center" vertical="center" wrapText="1"/>
    </xf>
    <xf numFmtId="0" fontId="5" fillId="0" borderId="0" xfId="5" applyFont="1" applyAlignment="1">
      <alignment horizontal="center" vertical="center" wrapText="1"/>
    </xf>
    <xf numFmtId="0" fontId="5" fillId="0" borderId="10" xfId="5" applyFont="1" applyBorder="1" applyAlignment="1">
      <alignment horizontal="center" vertical="center" wrapText="1"/>
    </xf>
    <xf numFmtId="0" fontId="5" fillId="0" borderId="30" xfId="5" applyFont="1" applyBorder="1" applyAlignment="1">
      <alignment horizontal="center" vertical="center" wrapText="1"/>
    </xf>
    <xf numFmtId="0" fontId="5" fillId="0" borderId="31" xfId="5" applyFont="1" applyBorder="1" applyAlignment="1">
      <alignment horizontal="center" vertical="center" wrapText="1"/>
    </xf>
    <xf numFmtId="0" fontId="5" fillId="0" borderId="32" xfId="5" applyFont="1" applyBorder="1" applyAlignment="1">
      <alignment horizontal="center" vertical="center" wrapText="1"/>
    </xf>
    <xf numFmtId="0" fontId="5" fillId="0" borderId="34" xfId="5" applyFont="1" applyBorder="1" applyAlignment="1">
      <alignment horizontal="center" vertical="center" wrapText="1"/>
    </xf>
    <xf numFmtId="0" fontId="5" fillId="0" borderId="23" xfId="5" applyFont="1" applyBorder="1" applyAlignment="1">
      <alignment horizontal="center" vertical="center" wrapText="1"/>
    </xf>
    <xf numFmtId="0" fontId="5" fillId="0" borderId="27" xfId="5" applyFont="1" applyBorder="1" applyAlignment="1">
      <alignment horizontal="center" vertical="center" wrapText="1"/>
    </xf>
    <xf numFmtId="14" fontId="6" fillId="0" borderId="7" xfId="5" applyNumberFormat="1" applyFont="1" applyBorder="1" applyAlignment="1">
      <alignment horizontal="center"/>
    </xf>
    <xf numFmtId="0" fontId="6" fillId="0" borderId="8" xfId="5" applyFont="1" applyBorder="1" applyAlignment="1">
      <alignment horizontal="center"/>
    </xf>
    <xf numFmtId="0" fontId="8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0" fillId="0" borderId="37" xfId="0" applyFont="1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0" fillId="0" borderId="1" xfId="0" applyBorder="1"/>
    <xf numFmtId="9" fontId="0" fillId="0" borderId="1" xfId="7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/>
    </xf>
    <xf numFmtId="165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right"/>
    </xf>
    <xf numFmtId="0" fontId="0" fillId="3" borderId="1" xfId="0" applyFill="1" applyBorder="1"/>
    <xf numFmtId="9" fontId="0" fillId="3" borderId="1" xfId="7" applyFont="1" applyFill="1" applyBorder="1"/>
    <xf numFmtId="167" fontId="0" fillId="0" borderId="9" xfId="0" applyNumberFormat="1" applyBorder="1" applyAlignment="1">
      <alignment horizontal="right" vertical="center"/>
    </xf>
    <xf numFmtId="167" fontId="0" fillId="0" borderId="1" xfId="0" applyNumberFormat="1" applyBorder="1" applyAlignment="1">
      <alignment horizontal="right" vertical="center"/>
    </xf>
    <xf numFmtId="167" fontId="0" fillId="0" borderId="0" xfId="0" applyNumberFormat="1" applyAlignment="1">
      <alignment horizontal="right"/>
    </xf>
    <xf numFmtId="167" fontId="0" fillId="0" borderId="1" xfId="6" applyNumberFormat="1" applyFont="1" applyBorder="1" applyAlignment="1">
      <alignment horizontal="right"/>
    </xf>
    <xf numFmtId="167" fontId="1" fillId="3" borderId="1" xfId="6" applyNumberFormat="1" applyFont="1" applyFill="1" applyBorder="1" applyAlignment="1">
      <alignment horizontal="right"/>
    </xf>
    <xf numFmtId="0" fontId="0" fillId="0" borderId="3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0" borderId="28" xfId="0" applyFont="1" applyBorder="1" applyAlignment="1">
      <alignment horizontal="left" vertical="center" wrapText="1"/>
    </xf>
    <xf numFmtId="0" fontId="12" fillId="0" borderId="38" xfId="0" applyFont="1" applyBorder="1" applyAlignment="1">
      <alignment horizontal="left" vertical="center" wrapText="1"/>
    </xf>
    <xf numFmtId="0" fontId="12" fillId="0" borderId="29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/>
    </xf>
    <xf numFmtId="0" fontId="1" fillId="3" borderId="29" xfId="0" applyFont="1" applyFill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6" fillId="0" borderId="14" xfId="5" applyFont="1" applyBorder="1" applyAlignment="1">
      <alignment vertical="center"/>
    </xf>
    <xf numFmtId="0" fontId="6" fillId="0" borderId="15" xfId="5" applyFont="1" applyBorder="1" applyAlignment="1">
      <alignment vertical="center"/>
    </xf>
    <xf numFmtId="0" fontId="6" fillId="0" borderId="16" xfId="5" applyFont="1" applyBorder="1" applyAlignment="1">
      <alignment vertical="center"/>
    </xf>
    <xf numFmtId="0" fontId="7" fillId="0" borderId="17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5" fillId="2" borderId="4" xfId="5" applyFont="1" applyFill="1" applyBorder="1" applyAlignment="1">
      <alignment horizontal="center" vertical="center" wrapText="1"/>
    </xf>
    <xf numFmtId="0" fontId="5" fillId="2" borderId="19" xfId="5" applyFont="1" applyFill="1" applyBorder="1" applyAlignment="1">
      <alignment horizontal="center" vertical="center" wrapText="1"/>
    </xf>
    <xf numFmtId="0" fontId="5" fillId="2" borderId="1" xfId="5" applyFont="1" applyFill="1" applyBorder="1" applyAlignment="1">
      <alignment horizontal="center" vertical="center"/>
    </xf>
    <xf numFmtId="0" fontId="5" fillId="2" borderId="20" xfId="5" applyFont="1" applyFill="1" applyBorder="1" applyAlignment="1">
      <alignment horizontal="center" vertical="center"/>
    </xf>
    <xf numFmtId="0" fontId="5" fillId="2" borderId="8" xfId="5" applyFont="1" applyFill="1" applyBorder="1" applyAlignment="1">
      <alignment horizontal="center" vertical="center"/>
    </xf>
    <xf numFmtId="0" fontId="5" fillId="2" borderId="21" xfId="5" applyFont="1" applyFill="1" applyBorder="1" applyAlignment="1">
      <alignment horizontal="center" vertical="center"/>
    </xf>
    <xf numFmtId="0" fontId="5" fillId="2" borderId="1" xfId="5" applyFont="1" applyFill="1" applyBorder="1" applyAlignment="1">
      <alignment horizontal="center" vertical="center" wrapText="1"/>
    </xf>
    <xf numFmtId="0" fontId="5" fillId="2" borderId="5" xfId="5" applyFont="1" applyFill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 wrapText="1"/>
    </xf>
    <xf numFmtId="0" fontId="5" fillId="0" borderId="5" xfId="5" applyFont="1" applyBorder="1" applyAlignment="1">
      <alignment horizontal="center" vertical="center" wrapText="1"/>
    </xf>
    <xf numFmtId="0" fontId="5" fillId="0" borderId="25" xfId="5" applyFont="1" applyBorder="1" applyAlignment="1">
      <alignment horizontal="center" vertical="center" wrapText="1"/>
    </xf>
    <xf numFmtId="0" fontId="5" fillId="0" borderId="26" xfId="5" applyFont="1" applyBorder="1" applyAlignment="1">
      <alignment horizontal="center" vertical="center" wrapText="1"/>
    </xf>
    <xf numFmtId="0" fontId="6" fillId="0" borderId="2" xfId="5" applyFont="1" applyBorder="1"/>
    <xf numFmtId="0" fontId="6" fillId="0" borderId="1" xfId="5" applyFont="1" applyBorder="1"/>
    <xf numFmtId="0" fontId="6" fillId="0" borderId="20" xfId="5" applyFont="1" applyBorder="1"/>
    <xf numFmtId="0" fontId="5" fillId="0" borderId="22" xfId="5" applyFont="1" applyBorder="1" applyAlignment="1">
      <alignment horizontal="center"/>
    </xf>
    <xf numFmtId="0" fontId="5" fillId="0" borderId="23" xfId="5" applyFont="1" applyBorder="1" applyAlignment="1">
      <alignment horizontal="center"/>
    </xf>
    <xf numFmtId="0" fontId="5" fillId="0" borderId="24" xfId="5" applyFont="1" applyBorder="1" applyAlignment="1">
      <alignment horizontal="center"/>
    </xf>
    <xf numFmtId="0" fontId="6" fillId="0" borderId="2" xfId="5" applyFont="1" applyBorder="1" applyAlignment="1">
      <alignment wrapText="1"/>
    </xf>
    <xf numFmtId="0" fontId="6" fillId="0" borderId="1" xfId="5" applyFont="1" applyBorder="1" applyAlignment="1">
      <alignment wrapText="1"/>
    </xf>
    <xf numFmtId="0" fontId="6" fillId="0" borderId="28" xfId="5" applyFont="1" applyBorder="1"/>
    <xf numFmtId="0" fontId="6" fillId="0" borderId="29" xfId="5" applyFont="1" applyBorder="1"/>
    <xf numFmtId="0" fontId="6" fillId="0" borderId="35" xfId="5" applyFont="1" applyBorder="1"/>
    <xf numFmtId="0" fontId="6" fillId="0" borderId="36" xfId="5" applyFont="1" applyBorder="1"/>
    <xf numFmtId="0" fontId="5" fillId="0" borderId="33" xfId="5" applyFont="1" applyBorder="1" applyAlignment="1">
      <alignment horizontal="center" vertical="center" wrapText="1"/>
    </xf>
    <xf numFmtId="0" fontId="5" fillId="0" borderId="0" xfId="5" applyFont="1" applyAlignment="1">
      <alignment horizontal="center" vertical="center" wrapText="1"/>
    </xf>
    <xf numFmtId="0" fontId="5" fillId="0" borderId="10" xfId="5" applyFont="1" applyBorder="1" applyAlignment="1">
      <alignment horizontal="center" vertical="center" wrapText="1"/>
    </xf>
    <xf numFmtId="0" fontId="6" fillId="0" borderId="2" xfId="5" applyFont="1" applyBorder="1" applyAlignment="1">
      <alignment vertical="center" wrapText="1"/>
    </xf>
    <xf numFmtId="0" fontId="6" fillId="0" borderId="1" xfId="5" applyFont="1" applyBorder="1" applyAlignment="1">
      <alignment vertical="center" wrapText="1"/>
    </xf>
  </cellXfs>
  <cellStyles count="8">
    <cellStyle name="Hipervínculo" xfId="4" builtinId="8"/>
    <cellStyle name="Millares 2" xfId="2" xr:uid="{C2C5E081-2754-4AF6-97D6-FAAD3EB55034}"/>
    <cellStyle name="Moneda" xfId="6" builtinId="4"/>
    <cellStyle name="Moneda [0] 2" xfId="3" xr:uid="{D59C525B-384D-4448-BA73-F477B8428E46}"/>
    <cellStyle name="Normal" xfId="0" builtinId="0"/>
    <cellStyle name="Normal 10" xfId="5" xr:uid="{1EF0AC93-DC70-48E0-A3CC-0ECFFDC55F88}"/>
    <cellStyle name="Normal 2" xfId="1" xr:uid="{481CF537-659B-4F7F-A499-002A9DB48E41}"/>
    <cellStyle name="Porcentaje" xfId="7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jpeg"/><Relationship Id="rId13" Type="http://schemas.openxmlformats.org/officeDocument/2006/relationships/image" Target="../media/image12.jpeg"/><Relationship Id="rId18" Type="http://schemas.openxmlformats.org/officeDocument/2006/relationships/image" Target="../media/image17.jpeg"/><Relationship Id="rId26" Type="http://schemas.openxmlformats.org/officeDocument/2006/relationships/image" Target="../media/image25.jpeg"/><Relationship Id="rId3" Type="http://schemas.openxmlformats.org/officeDocument/2006/relationships/image" Target="../media/image2.jpeg"/><Relationship Id="rId21" Type="http://schemas.openxmlformats.org/officeDocument/2006/relationships/image" Target="../media/image20.jpeg"/><Relationship Id="rId7" Type="http://schemas.openxmlformats.org/officeDocument/2006/relationships/image" Target="../media/image6.jpeg"/><Relationship Id="rId12" Type="http://schemas.openxmlformats.org/officeDocument/2006/relationships/image" Target="../media/image11.jpeg"/><Relationship Id="rId17" Type="http://schemas.openxmlformats.org/officeDocument/2006/relationships/image" Target="../media/image16.jpeg"/><Relationship Id="rId25" Type="http://schemas.openxmlformats.org/officeDocument/2006/relationships/image" Target="../media/image24.jpeg"/><Relationship Id="rId2" Type="http://schemas.openxmlformats.org/officeDocument/2006/relationships/image" Target="file:///C:\Users\USER\OneDrive%20-%20Servicio%20Nacional%20de%20Aprendizaje\SENA\Acciones%202025\Asesor&#237;as\Estructuracion%20de%20mantenimientos%20y%20obra\Sistema%20hidrico\Fotos\20240409_101122.jpg" TargetMode="External"/><Relationship Id="rId16" Type="http://schemas.openxmlformats.org/officeDocument/2006/relationships/image" Target="../media/image15.jpeg"/><Relationship Id="rId20" Type="http://schemas.openxmlformats.org/officeDocument/2006/relationships/image" Target="../media/image19.jpeg"/><Relationship Id="rId29" Type="http://schemas.openxmlformats.org/officeDocument/2006/relationships/image" Target="../media/image28.jpeg"/><Relationship Id="rId1" Type="http://schemas.openxmlformats.org/officeDocument/2006/relationships/image" Target="../media/image1.jpeg"/><Relationship Id="rId6" Type="http://schemas.openxmlformats.org/officeDocument/2006/relationships/image" Target="../media/image5.jpeg"/><Relationship Id="rId11" Type="http://schemas.openxmlformats.org/officeDocument/2006/relationships/image" Target="../media/image10.jpeg"/><Relationship Id="rId24" Type="http://schemas.openxmlformats.org/officeDocument/2006/relationships/image" Target="../media/image23.jpeg"/><Relationship Id="rId5" Type="http://schemas.openxmlformats.org/officeDocument/2006/relationships/image" Target="../media/image4.jpeg"/><Relationship Id="rId15" Type="http://schemas.openxmlformats.org/officeDocument/2006/relationships/image" Target="../media/image14.jpeg"/><Relationship Id="rId23" Type="http://schemas.openxmlformats.org/officeDocument/2006/relationships/image" Target="../media/image22.jpeg"/><Relationship Id="rId28" Type="http://schemas.openxmlformats.org/officeDocument/2006/relationships/image" Target="../media/image27.jpeg"/><Relationship Id="rId10" Type="http://schemas.openxmlformats.org/officeDocument/2006/relationships/image" Target="../media/image9.jpeg"/><Relationship Id="rId19" Type="http://schemas.openxmlformats.org/officeDocument/2006/relationships/image" Target="../media/image18.jpeg"/><Relationship Id="rId4" Type="http://schemas.openxmlformats.org/officeDocument/2006/relationships/image" Target="../media/image3.jpeg"/><Relationship Id="rId9" Type="http://schemas.openxmlformats.org/officeDocument/2006/relationships/image" Target="../media/image8.jpeg"/><Relationship Id="rId14" Type="http://schemas.openxmlformats.org/officeDocument/2006/relationships/image" Target="../media/image13.jpeg"/><Relationship Id="rId22" Type="http://schemas.openxmlformats.org/officeDocument/2006/relationships/image" Target="../media/image21.jpeg"/><Relationship Id="rId27" Type="http://schemas.openxmlformats.org/officeDocument/2006/relationships/image" Target="../media/image26.jpeg"/><Relationship Id="rId30" Type="http://schemas.openxmlformats.org/officeDocument/2006/relationships/image" Target="../media/image2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266701</xdr:colOff>
      <xdr:row>4</xdr:row>
      <xdr:rowOff>9525</xdr:rowOff>
    </xdr:from>
    <xdr:to>
      <xdr:col>13</xdr:col>
      <xdr:colOff>314325</xdr:colOff>
      <xdr:row>8</xdr:row>
      <xdr:rowOff>207168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114B29B-85F9-47E1-8FE9-80A7D8863C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6701" y="781050"/>
          <a:ext cx="2333624" cy="1750218"/>
        </a:xfrm>
        <a:prstGeom prst="rect">
          <a:avLst/>
        </a:prstGeom>
      </xdr:spPr>
    </xdr:pic>
    <xdr:clientData/>
  </xdr:twoCellAnchor>
  <xdr:twoCellAnchor editAs="oneCell">
    <xdr:from>
      <xdr:col>11</xdr:col>
      <xdr:colOff>276225</xdr:colOff>
      <xdr:row>22</xdr:row>
      <xdr:rowOff>9527</xdr:rowOff>
    </xdr:from>
    <xdr:to>
      <xdr:col>12</xdr:col>
      <xdr:colOff>478632</xdr:colOff>
      <xdr:row>26</xdr:row>
      <xdr:rowOff>190503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BCCE0145-46C7-4420-B40A-9FBA5FCC17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497491" y="6418661"/>
          <a:ext cx="1285876" cy="964407"/>
        </a:xfrm>
        <a:prstGeom prst="rect">
          <a:avLst/>
        </a:prstGeom>
      </xdr:spPr>
    </xdr:pic>
    <xdr:clientData/>
  </xdr:twoCellAnchor>
  <xdr:twoCellAnchor editAs="oneCell">
    <xdr:from>
      <xdr:col>11</xdr:col>
      <xdr:colOff>29766</xdr:colOff>
      <xdr:row>31</xdr:row>
      <xdr:rowOff>198835</xdr:rowOff>
    </xdr:from>
    <xdr:to>
      <xdr:col>12</xdr:col>
      <xdr:colOff>647700</xdr:colOff>
      <xdr:row>32</xdr:row>
      <xdr:rowOff>1033761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BB97B678-6B27-4DA7-83C6-3F05F106F4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11766" y="8533210"/>
          <a:ext cx="1379934" cy="1034951"/>
        </a:xfrm>
        <a:prstGeom prst="rect">
          <a:avLst/>
        </a:prstGeom>
      </xdr:spPr>
    </xdr:pic>
    <xdr:clientData/>
  </xdr:twoCellAnchor>
  <xdr:twoCellAnchor editAs="oneCell">
    <xdr:from>
      <xdr:col>11</xdr:col>
      <xdr:colOff>104775</xdr:colOff>
      <xdr:row>33</xdr:row>
      <xdr:rowOff>1</xdr:rowOff>
    </xdr:from>
    <xdr:to>
      <xdr:col>12</xdr:col>
      <xdr:colOff>581025</xdr:colOff>
      <xdr:row>33</xdr:row>
      <xdr:rowOff>928689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570B2E44-4364-451A-90CF-3D2B613343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86775" y="9582151"/>
          <a:ext cx="1238250" cy="928688"/>
        </a:xfrm>
        <a:prstGeom prst="rect">
          <a:avLst/>
        </a:prstGeom>
      </xdr:spPr>
    </xdr:pic>
    <xdr:clientData/>
  </xdr:twoCellAnchor>
  <xdr:twoCellAnchor editAs="oneCell">
    <xdr:from>
      <xdr:col>11</xdr:col>
      <xdr:colOff>333374</xdr:colOff>
      <xdr:row>34</xdr:row>
      <xdr:rowOff>0</xdr:rowOff>
    </xdr:from>
    <xdr:to>
      <xdr:col>12</xdr:col>
      <xdr:colOff>369093</xdr:colOff>
      <xdr:row>34</xdr:row>
      <xdr:rowOff>1063625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87CC9E04-4D68-47F2-A197-F7BB0E9AF0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582421" y="10658078"/>
          <a:ext cx="1063625" cy="797719"/>
        </a:xfrm>
        <a:prstGeom prst="rect">
          <a:avLst/>
        </a:prstGeom>
      </xdr:spPr>
    </xdr:pic>
    <xdr:clientData/>
  </xdr:twoCellAnchor>
  <xdr:twoCellAnchor editAs="oneCell">
    <xdr:from>
      <xdr:col>10</xdr:col>
      <xdr:colOff>666750</xdr:colOff>
      <xdr:row>40</xdr:row>
      <xdr:rowOff>180975</xdr:rowOff>
    </xdr:from>
    <xdr:to>
      <xdr:col>13</xdr:col>
      <xdr:colOff>57150</xdr:colOff>
      <xdr:row>46</xdr:row>
      <xdr:rowOff>196850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DB653B94-774E-42BF-BDC4-694BBF391F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 flipV="1">
          <a:off x="8007350" y="13052425"/>
          <a:ext cx="2235200" cy="1676400"/>
        </a:xfrm>
        <a:prstGeom prst="rect">
          <a:avLst/>
        </a:prstGeom>
      </xdr:spPr>
    </xdr:pic>
    <xdr:clientData/>
  </xdr:twoCellAnchor>
  <xdr:twoCellAnchor editAs="oneCell">
    <xdr:from>
      <xdr:col>9</xdr:col>
      <xdr:colOff>685800</xdr:colOff>
      <xdr:row>13</xdr:row>
      <xdr:rowOff>1</xdr:rowOff>
    </xdr:from>
    <xdr:to>
      <xdr:col>13</xdr:col>
      <xdr:colOff>533400</xdr:colOff>
      <xdr:row>18</xdr:row>
      <xdr:rowOff>1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FB8F230D-F01D-4284-8BCB-52A99B3AF0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3800" y="3305176"/>
          <a:ext cx="2895600" cy="2171700"/>
        </a:xfrm>
        <a:prstGeom prst="rect">
          <a:avLst/>
        </a:prstGeom>
      </xdr:spPr>
    </xdr:pic>
    <xdr:clientData/>
  </xdr:twoCellAnchor>
  <xdr:twoCellAnchor editAs="oneCell">
    <xdr:from>
      <xdr:col>9</xdr:col>
      <xdr:colOff>666750</xdr:colOff>
      <xdr:row>51</xdr:row>
      <xdr:rowOff>0</xdr:rowOff>
    </xdr:from>
    <xdr:to>
      <xdr:col>13</xdr:col>
      <xdr:colOff>714375</xdr:colOff>
      <xdr:row>62</xdr:row>
      <xdr:rowOff>197644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0B0788E0-A232-4135-99DF-1C339CBC7A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0" y="15792450"/>
          <a:ext cx="3095625" cy="2321719"/>
        </a:xfrm>
        <a:prstGeom prst="rect">
          <a:avLst/>
        </a:prstGeom>
      </xdr:spPr>
    </xdr:pic>
    <xdr:clientData/>
  </xdr:twoCellAnchor>
  <xdr:twoCellAnchor editAs="oneCell">
    <xdr:from>
      <xdr:col>9</xdr:col>
      <xdr:colOff>514349</xdr:colOff>
      <xdr:row>66</xdr:row>
      <xdr:rowOff>180975</xdr:rowOff>
    </xdr:from>
    <xdr:to>
      <xdr:col>13</xdr:col>
      <xdr:colOff>581024</xdr:colOff>
      <xdr:row>78</xdr:row>
      <xdr:rowOff>202406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8E1433C4-73A7-4A8C-B053-CF7393000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72349" y="18888075"/>
          <a:ext cx="3114675" cy="2336006"/>
        </a:xfrm>
        <a:prstGeom prst="rect">
          <a:avLst/>
        </a:prstGeom>
      </xdr:spPr>
    </xdr:pic>
    <xdr:clientData/>
  </xdr:twoCellAnchor>
  <xdr:twoCellAnchor>
    <xdr:from>
      <xdr:col>9</xdr:col>
      <xdr:colOff>561975</xdr:colOff>
      <xdr:row>83</xdr:row>
      <xdr:rowOff>28575</xdr:rowOff>
    </xdr:from>
    <xdr:to>
      <xdr:col>13</xdr:col>
      <xdr:colOff>561975</xdr:colOff>
      <xdr:row>94</xdr:row>
      <xdr:rowOff>190500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5B9195D3-955A-4DB2-8CE9-EF6E64909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19975" y="22031325"/>
          <a:ext cx="3048000" cy="2286000"/>
        </a:xfrm>
        <a:prstGeom prst="rect">
          <a:avLst/>
        </a:prstGeom>
      </xdr:spPr>
    </xdr:pic>
    <xdr:clientData/>
  </xdr:twoCellAnchor>
  <xdr:twoCellAnchor>
    <xdr:from>
      <xdr:col>9</xdr:col>
      <xdr:colOff>600075</xdr:colOff>
      <xdr:row>99</xdr:row>
      <xdr:rowOff>9524</xdr:rowOff>
    </xdr:from>
    <xdr:to>
      <xdr:col>13</xdr:col>
      <xdr:colOff>657225</xdr:colOff>
      <xdr:row>111</xdr:row>
      <xdr:rowOff>4762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BBCB422C-B09B-436A-B526-D9906C66CB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8075" y="25117424"/>
          <a:ext cx="3105150" cy="2328863"/>
        </a:xfrm>
        <a:prstGeom prst="rect">
          <a:avLst/>
        </a:prstGeom>
      </xdr:spPr>
    </xdr:pic>
    <xdr:clientData/>
  </xdr:twoCellAnchor>
  <xdr:twoCellAnchor editAs="oneCell">
    <xdr:from>
      <xdr:col>9</xdr:col>
      <xdr:colOff>619125</xdr:colOff>
      <xdr:row>115</xdr:row>
      <xdr:rowOff>9525</xdr:rowOff>
    </xdr:from>
    <xdr:to>
      <xdr:col>13</xdr:col>
      <xdr:colOff>666750</xdr:colOff>
      <xdr:row>126</xdr:row>
      <xdr:rowOff>207169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3BBA7102-8B8B-4785-B582-D419AF1FA0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77125" y="28222575"/>
          <a:ext cx="3095625" cy="2321719"/>
        </a:xfrm>
        <a:prstGeom prst="rect">
          <a:avLst/>
        </a:prstGeom>
      </xdr:spPr>
    </xdr:pic>
    <xdr:clientData/>
  </xdr:twoCellAnchor>
  <xdr:twoCellAnchor editAs="oneCell">
    <xdr:from>
      <xdr:col>9</xdr:col>
      <xdr:colOff>666751</xdr:colOff>
      <xdr:row>131</xdr:row>
      <xdr:rowOff>9526</xdr:rowOff>
    </xdr:from>
    <xdr:to>
      <xdr:col>13</xdr:col>
      <xdr:colOff>685801</xdr:colOff>
      <xdr:row>142</xdr:row>
      <xdr:rowOff>185739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27B48F1C-6179-4808-B38A-181D3394FD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1" y="31327726"/>
          <a:ext cx="3067050" cy="2300288"/>
        </a:xfrm>
        <a:prstGeom prst="rect">
          <a:avLst/>
        </a:prstGeom>
      </xdr:spPr>
    </xdr:pic>
    <xdr:clientData/>
  </xdr:twoCellAnchor>
  <xdr:twoCellAnchor editAs="oneCell">
    <xdr:from>
      <xdr:col>9</xdr:col>
      <xdr:colOff>257175</xdr:colOff>
      <xdr:row>147</xdr:row>
      <xdr:rowOff>9525</xdr:rowOff>
    </xdr:from>
    <xdr:to>
      <xdr:col>14</xdr:col>
      <xdr:colOff>295275</xdr:colOff>
      <xdr:row>161</xdr:row>
      <xdr:rowOff>200025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5A99BDED-5B3E-4B79-9472-57DF973673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5175" y="34432875"/>
          <a:ext cx="3848100" cy="2886075"/>
        </a:xfrm>
        <a:prstGeom prst="rect">
          <a:avLst/>
        </a:prstGeom>
      </xdr:spPr>
    </xdr:pic>
    <xdr:clientData/>
  </xdr:twoCellAnchor>
  <xdr:twoCellAnchor editAs="oneCell">
    <xdr:from>
      <xdr:col>10</xdr:col>
      <xdr:colOff>1</xdr:colOff>
      <xdr:row>206</xdr:row>
      <xdr:rowOff>9525</xdr:rowOff>
    </xdr:from>
    <xdr:to>
      <xdr:col>14</xdr:col>
      <xdr:colOff>38101</xdr:colOff>
      <xdr:row>217</xdr:row>
      <xdr:rowOff>200025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37BB8673-7A19-4165-9874-87C6F01B42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1" y="45843825"/>
          <a:ext cx="3086100" cy="2314575"/>
        </a:xfrm>
        <a:prstGeom prst="rect">
          <a:avLst/>
        </a:prstGeom>
      </xdr:spPr>
    </xdr:pic>
    <xdr:clientData/>
  </xdr:twoCellAnchor>
  <xdr:twoCellAnchor editAs="oneCell">
    <xdr:from>
      <xdr:col>9</xdr:col>
      <xdr:colOff>209550</xdr:colOff>
      <xdr:row>186</xdr:row>
      <xdr:rowOff>9526</xdr:rowOff>
    </xdr:from>
    <xdr:to>
      <xdr:col>14</xdr:col>
      <xdr:colOff>514350</xdr:colOff>
      <xdr:row>202</xdr:row>
      <xdr:rowOff>1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id="{B2E28A1D-5B76-4120-8CF7-68460CD0C3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67550" y="41976676"/>
          <a:ext cx="4114800" cy="3086100"/>
        </a:xfrm>
        <a:prstGeom prst="rect">
          <a:avLst/>
        </a:prstGeom>
      </xdr:spPr>
    </xdr:pic>
    <xdr:clientData/>
  </xdr:twoCellAnchor>
  <xdr:twoCellAnchor editAs="oneCell">
    <xdr:from>
      <xdr:col>9</xdr:col>
      <xdr:colOff>123825</xdr:colOff>
      <xdr:row>166</xdr:row>
      <xdr:rowOff>19050</xdr:rowOff>
    </xdr:from>
    <xdr:to>
      <xdr:col>14</xdr:col>
      <xdr:colOff>400050</xdr:colOff>
      <xdr:row>181</xdr:row>
      <xdr:rowOff>197644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8390AD42-266F-4FAB-AD5F-EE64143535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1825" y="38119050"/>
          <a:ext cx="4086225" cy="3064669"/>
        </a:xfrm>
        <a:prstGeom prst="rect">
          <a:avLst/>
        </a:prstGeom>
      </xdr:spPr>
    </xdr:pic>
    <xdr:clientData/>
  </xdr:twoCellAnchor>
  <xdr:twoCellAnchor editAs="oneCell">
    <xdr:from>
      <xdr:col>9</xdr:col>
      <xdr:colOff>581025</xdr:colOff>
      <xdr:row>222</xdr:row>
      <xdr:rowOff>9526</xdr:rowOff>
    </xdr:from>
    <xdr:to>
      <xdr:col>13</xdr:col>
      <xdr:colOff>600075</xdr:colOff>
      <xdr:row>233</xdr:row>
      <xdr:rowOff>185739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id="{68D9DA6E-1781-4DB7-BE54-C91F963EA0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39025" y="48948976"/>
          <a:ext cx="3067050" cy="2300288"/>
        </a:xfrm>
        <a:prstGeom prst="rect">
          <a:avLst/>
        </a:prstGeom>
      </xdr:spPr>
    </xdr:pic>
    <xdr:clientData/>
  </xdr:twoCellAnchor>
  <xdr:twoCellAnchor editAs="oneCell">
    <xdr:from>
      <xdr:col>9</xdr:col>
      <xdr:colOff>647700</xdr:colOff>
      <xdr:row>238</xdr:row>
      <xdr:rowOff>0</xdr:rowOff>
    </xdr:from>
    <xdr:to>
      <xdr:col>13</xdr:col>
      <xdr:colOff>695325</xdr:colOff>
      <xdr:row>249</xdr:row>
      <xdr:rowOff>197644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id="{E4E44C37-8DD5-420E-905E-7162A628DB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5700" y="52044600"/>
          <a:ext cx="3095625" cy="2321719"/>
        </a:xfrm>
        <a:prstGeom prst="rect">
          <a:avLst/>
        </a:prstGeom>
      </xdr:spPr>
    </xdr:pic>
    <xdr:clientData/>
  </xdr:twoCellAnchor>
  <xdr:twoCellAnchor editAs="oneCell">
    <xdr:from>
      <xdr:col>9</xdr:col>
      <xdr:colOff>619125</xdr:colOff>
      <xdr:row>254</xdr:row>
      <xdr:rowOff>0</xdr:rowOff>
    </xdr:from>
    <xdr:to>
      <xdr:col>13</xdr:col>
      <xdr:colOff>666750</xdr:colOff>
      <xdr:row>265</xdr:row>
      <xdr:rowOff>197644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D2A668EC-83BC-437A-ACD7-6EF64F5E87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77125" y="55149750"/>
          <a:ext cx="3095625" cy="2321719"/>
        </a:xfrm>
        <a:prstGeom prst="rect">
          <a:avLst/>
        </a:prstGeom>
      </xdr:spPr>
    </xdr:pic>
    <xdr:clientData/>
  </xdr:twoCellAnchor>
  <xdr:twoCellAnchor editAs="oneCell">
    <xdr:from>
      <xdr:col>9</xdr:col>
      <xdr:colOff>742951</xdr:colOff>
      <xdr:row>270</xdr:row>
      <xdr:rowOff>19051</xdr:rowOff>
    </xdr:from>
    <xdr:to>
      <xdr:col>14</xdr:col>
      <xdr:colOff>1</xdr:colOff>
      <xdr:row>281</xdr:row>
      <xdr:rowOff>195264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id="{9119F6E9-0913-494C-A416-9623EAF22A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0951" y="58273951"/>
          <a:ext cx="3067050" cy="2300288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</xdr:colOff>
      <xdr:row>286</xdr:row>
      <xdr:rowOff>19051</xdr:rowOff>
    </xdr:from>
    <xdr:to>
      <xdr:col>14</xdr:col>
      <xdr:colOff>38100</xdr:colOff>
      <xdr:row>297</xdr:row>
      <xdr:rowOff>195264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8C49DC57-65D1-4A6C-BBFA-6FA9CBAAC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9050" y="61379101"/>
          <a:ext cx="3067050" cy="2300288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</xdr:colOff>
      <xdr:row>302</xdr:row>
      <xdr:rowOff>19051</xdr:rowOff>
    </xdr:from>
    <xdr:to>
      <xdr:col>14</xdr:col>
      <xdr:colOff>9525</xdr:colOff>
      <xdr:row>313</xdr:row>
      <xdr:rowOff>173832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01F3E914-3977-4148-BE1F-C461E3238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9050" y="64484251"/>
          <a:ext cx="3038475" cy="2278856"/>
        </a:xfrm>
        <a:prstGeom prst="rect">
          <a:avLst/>
        </a:prstGeom>
      </xdr:spPr>
    </xdr:pic>
    <xdr:clientData/>
  </xdr:twoCellAnchor>
  <xdr:twoCellAnchor editAs="oneCell">
    <xdr:from>
      <xdr:col>10</xdr:col>
      <xdr:colOff>9525</xdr:colOff>
      <xdr:row>317</xdr:row>
      <xdr:rowOff>190499</xdr:rowOff>
    </xdr:from>
    <xdr:to>
      <xdr:col>14</xdr:col>
      <xdr:colOff>47625</xdr:colOff>
      <xdr:row>329</xdr:row>
      <xdr:rowOff>190499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2903B7F7-E368-4A6A-A079-146C0CDBDE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9525" y="67570349"/>
          <a:ext cx="3086100" cy="2314575"/>
        </a:xfrm>
        <a:prstGeom prst="rect">
          <a:avLst/>
        </a:prstGeom>
      </xdr:spPr>
    </xdr:pic>
    <xdr:clientData/>
  </xdr:twoCellAnchor>
  <xdr:twoCellAnchor editAs="oneCell">
    <xdr:from>
      <xdr:col>9</xdr:col>
      <xdr:colOff>666750</xdr:colOff>
      <xdr:row>334</xdr:row>
      <xdr:rowOff>19051</xdr:rowOff>
    </xdr:from>
    <xdr:to>
      <xdr:col>13</xdr:col>
      <xdr:colOff>676275</xdr:colOff>
      <xdr:row>345</xdr:row>
      <xdr:rowOff>188120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63908963-D41F-40D7-AABA-4D6BD3E95F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0" y="70694551"/>
          <a:ext cx="3057525" cy="2293144"/>
        </a:xfrm>
        <a:prstGeom prst="rect">
          <a:avLst/>
        </a:prstGeom>
      </xdr:spPr>
    </xdr:pic>
    <xdr:clientData/>
  </xdr:twoCellAnchor>
  <xdr:twoCellAnchor editAs="oneCell">
    <xdr:from>
      <xdr:col>10</xdr:col>
      <xdr:colOff>9525</xdr:colOff>
      <xdr:row>350</xdr:row>
      <xdr:rowOff>9525</xdr:rowOff>
    </xdr:from>
    <xdr:to>
      <xdr:col>14</xdr:col>
      <xdr:colOff>19050</xdr:colOff>
      <xdr:row>361</xdr:row>
      <xdr:rowOff>178594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9C0F6575-5815-4DC8-A905-33C348663D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9525" y="73790175"/>
          <a:ext cx="3057525" cy="2293144"/>
        </a:xfrm>
        <a:prstGeom prst="rect">
          <a:avLst/>
        </a:prstGeom>
      </xdr:spPr>
    </xdr:pic>
    <xdr:clientData/>
  </xdr:twoCellAnchor>
  <xdr:twoCellAnchor editAs="oneCell">
    <xdr:from>
      <xdr:col>9</xdr:col>
      <xdr:colOff>666750</xdr:colOff>
      <xdr:row>366</xdr:row>
      <xdr:rowOff>9525</xdr:rowOff>
    </xdr:from>
    <xdr:to>
      <xdr:col>13</xdr:col>
      <xdr:colOff>676275</xdr:colOff>
      <xdr:row>377</xdr:row>
      <xdr:rowOff>178594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06AC0FAF-4E4F-45C4-BB1A-72B95EC5E8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0" y="76895325"/>
          <a:ext cx="3057525" cy="2293144"/>
        </a:xfrm>
        <a:prstGeom prst="rect">
          <a:avLst/>
        </a:prstGeom>
      </xdr:spPr>
    </xdr:pic>
    <xdr:clientData/>
  </xdr:twoCellAnchor>
  <xdr:twoCellAnchor editAs="oneCell">
    <xdr:from>
      <xdr:col>10</xdr:col>
      <xdr:colOff>619125</xdr:colOff>
      <xdr:row>382</xdr:row>
      <xdr:rowOff>9525</xdr:rowOff>
    </xdr:from>
    <xdr:to>
      <xdr:col>13</xdr:col>
      <xdr:colOff>66674</xdr:colOff>
      <xdr:row>393</xdr:row>
      <xdr:rowOff>196849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5DA053FA-2E28-4279-89D5-78342F58DA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950200" y="80289400"/>
          <a:ext cx="2311399" cy="1733549"/>
        </a:xfrm>
        <a:prstGeom prst="rect">
          <a:avLst/>
        </a:prstGeom>
      </xdr:spPr>
    </xdr:pic>
    <xdr:clientData/>
  </xdr:twoCellAnchor>
  <xdr:twoCellAnchor editAs="oneCell">
    <xdr:from>
      <xdr:col>9</xdr:col>
      <xdr:colOff>638175</xdr:colOff>
      <xdr:row>398</xdr:row>
      <xdr:rowOff>1</xdr:rowOff>
    </xdr:from>
    <xdr:to>
      <xdr:col>13</xdr:col>
      <xdr:colOff>663575</xdr:colOff>
      <xdr:row>409</xdr:row>
      <xdr:rowOff>180976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id="{9655A1F5-05EB-4824-A6AC-56B2160FDD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96175" y="83096101"/>
          <a:ext cx="3073400" cy="2305050"/>
        </a:xfrm>
        <a:prstGeom prst="rect">
          <a:avLst/>
        </a:prstGeom>
      </xdr:spPr>
    </xdr:pic>
    <xdr:clientData/>
  </xdr:twoCellAnchor>
  <xdr:twoCellAnchor editAs="oneCell">
    <xdr:from>
      <xdr:col>9</xdr:col>
      <xdr:colOff>685800</xdr:colOff>
      <xdr:row>414</xdr:row>
      <xdr:rowOff>19050</xdr:rowOff>
    </xdr:from>
    <xdr:to>
      <xdr:col>13</xdr:col>
      <xdr:colOff>714375</xdr:colOff>
      <xdr:row>425</xdr:row>
      <xdr:rowOff>202406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id="{BC22B801-A8F2-413A-B5C9-3BFEF55EEB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3800" y="86220300"/>
          <a:ext cx="3076575" cy="2307431"/>
        </a:xfrm>
        <a:prstGeom prst="rect">
          <a:avLst/>
        </a:prstGeom>
      </xdr:spPr>
    </xdr:pic>
    <xdr:clientData/>
  </xdr:twoCellAnchor>
  <xdr:twoCellAnchor editAs="oneCell">
    <xdr:from>
      <xdr:col>9</xdr:col>
      <xdr:colOff>733425</xdr:colOff>
      <xdr:row>430</xdr:row>
      <xdr:rowOff>0</xdr:rowOff>
    </xdr:from>
    <xdr:to>
      <xdr:col>14</xdr:col>
      <xdr:colOff>0</xdr:colOff>
      <xdr:row>441</xdr:row>
      <xdr:rowOff>183356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D4AC4112-F6BB-4DF8-8F68-3580B4B7C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91425" y="89306400"/>
          <a:ext cx="3076575" cy="2307431"/>
        </a:xfrm>
        <a:prstGeom prst="rect">
          <a:avLst/>
        </a:prstGeom>
      </xdr:spPr>
    </xdr:pic>
    <xdr:clientData/>
  </xdr:twoCellAnchor>
  <xdr:twoCellAnchor editAs="oneCell">
    <xdr:from>
      <xdr:col>9</xdr:col>
      <xdr:colOff>733425</xdr:colOff>
      <xdr:row>446</xdr:row>
      <xdr:rowOff>19050</xdr:rowOff>
    </xdr:from>
    <xdr:to>
      <xdr:col>14</xdr:col>
      <xdr:colOff>0</xdr:colOff>
      <xdr:row>457</xdr:row>
      <xdr:rowOff>202406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AD1709AB-CB3D-4A8D-A44F-F18CAF45C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91425" y="92430600"/>
          <a:ext cx="3076575" cy="2307431"/>
        </a:xfrm>
        <a:prstGeom prst="rect">
          <a:avLst/>
        </a:prstGeom>
      </xdr:spPr>
    </xdr:pic>
    <xdr:clientData/>
  </xdr:twoCellAnchor>
  <xdr:twoCellAnchor editAs="oneCell">
    <xdr:from>
      <xdr:col>9</xdr:col>
      <xdr:colOff>609600</xdr:colOff>
      <xdr:row>462</xdr:row>
      <xdr:rowOff>9525</xdr:rowOff>
    </xdr:from>
    <xdr:to>
      <xdr:col>13</xdr:col>
      <xdr:colOff>628650</xdr:colOff>
      <xdr:row>473</xdr:row>
      <xdr:rowOff>185738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id="{F3645CA2-1DD9-4099-88F0-4FF4C83C32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67600" y="95526225"/>
          <a:ext cx="3067050" cy="2300288"/>
        </a:xfrm>
        <a:prstGeom prst="rect">
          <a:avLst/>
        </a:prstGeom>
      </xdr:spPr>
    </xdr:pic>
    <xdr:clientData/>
  </xdr:twoCellAnchor>
  <xdr:twoCellAnchor editAs="oneCell">
    <xdr:from>
      <xdr:col>9</xdr:col>
      <xdr:colOff>638175</xdr:colOff>
      <xdr:row>478</xdr:row>
      <xdr:rowOff>0</xdr:rowOff>
    </xdr:from>
    <xdr:to>
      <xdr:col>13</xdr:col>
      <xdr:colOff>657225</xdr:colOff>
      <xdr:row>489</xdr:row>
      <xdr:rowOff>176213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id="{C7A11D8D-21ED-4412-B371-6A106F20A3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96175" y="98621850"/>
          <a:ext cx="3067050" cy="2300288"/>
        </a:xfrm>
        <a:prstGeom prst="rect">
          <a:avLst/>
        </a:prstGeom>
      </xdr:spPr>
    </xdr:pic>
    <xdr:clientData/>
  </xdr:twoCellAnchor>
  <xdr:twoCellAnchor editAs="oneCell">
    <xdr:from>
      <xdr:col>10</xdr:col>
      <xdr:colOff>38100</xdr:colOff>
      <xdr:row>494</xdr:row>
      <xdr:rowOff>0</xdr:rowOff>
    </xdr:from>
    <xdr:to>
      <xdr:col>14</xdr:col>
      <xdr:colOff>57150</xdr:colOff>
      <xdr:row>505</xdr:row>
      <xdr:rowOff>176213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id="{3BFB2508-91D5-4896-8F0C-812F1B83FD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100" y="101727000"/>
          <a:ext cx="3067050" cy="2300288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190500</xdr:colOff>
      <xdr:row>510</xdr:row>
      <xdr:rowOff>9525</xdr:rowOff>
    </xdr:from>
    <xdr:to>
      <xdr:col>14</xdr:col>
      <xdr:colOff>228600</xdr:colOff>
      <xdr:row>521</xdr:row>
      <xdr:rowOff>200025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id="{E284269A-80AC-4BB4-8A42-F253B2EBF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0" y="104841675"/>
          <a:ext cx="3086100" cy="2314575"/>
        </a:xfrm>
        <a:prstGeom prst="rect">
          <a:avLst/>
        </a:prstGeom>
      </xdr:spPr>
    </xdr:pic>
    <xdr:clientData/>
  </xdr:twoCellAnchor>
  <xdr:twoCellAnchor editAs="oneCell">
    <xdr:from>
      <xdr:col>9</xdr:col>
      <xdr:colOff>457200</xdr:colOff>
      <xdr:row>526</xdr:row>
      <xdr:rowOff>0</xdr:rowOff>
    </xdr:from>
    <xdr:to>
      <xdr:col>13</xdr:col>
      <xdr:colOff>495300</xdr:colOff>
      <xdr:row>537</xdr:row>
      <xdr:rowOff>190500</xdr:rowOff>
    </xdr:to>
    <xdr:pic>
      <xdr:nvPicPr>
        <xdr:cNvPr id="67" name="Imagen 66">
          <a:extLst>
            <a:ext uri="{FF2B5EF4-FFF2-40B4-BE49-F238E27FC236}">
              <a16:creationId xmlns:a16="http://schemas.microsoft.com/office/drawing/2014/main" id="{9315554F-B673-4317-A305-2F9671A64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5200" y="107937300"/>
          <a:ext cx="3086100" cy="2314575"/>
        </a:xfrm>
        <a:prstGeom prst="rect">
          <a:avLst/>
        </a:prstGeom>
      </xdr:spPr>
    </xdr:pic>
    <xdr:clientData/>
  </xdr:twoCellAnchor>
  <xdr:twoCellAnchor editAs="oneCell">
    <xdr:from>
      <xdr:col>9</xdr:col>
      <xdr:colOff>485775</xdr:colOff>
      <xdr:row>542</xdr:row>
      <xdr:rowOff>19050</xdr:rowOff>
    </xdr:from>
    <xdr:to>
      <xdr:col>13</xdr:col>
      <xdr:colOff>523875</xdr:colOff>
      <xdr:row>554</xdr:row>
      <xdr:rowOff>0</xdr:rowOff>
    </xdr:to>
    <xdr:pic>
      <xdr:nvPicPr>
        <xdr:cNvPr id="68" name="Imagen 67">
          <a:extLst>
            <a:ext uri="{FF2B5EF4-FFF2-40B4-BE49-F238E27FC236}">
              <a16:creationId xmlns:a16="http://schemas.microsoft.com/office/drawing/2014/main" id="{354C022C-C620-4EEF-BDD4-B6A8B894A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43775" y="111061500"/>
          <a:ext cx="3086100" cy="2314575"/>
        </a:xfrm>
        <a:prstGeom prst="rect">
          <a:avLst/>
        </a:prstGeom>
      </xdr:spPr>
    </xdr:pic>
    <xdr:clientData/>
  </xdr:twoCellAnchor>
  <xdr:twoCellAnchor editAs="oneCell">
    <xdr:from>
      <xdr:col>9</xdr:col>
      <xdr:colOff>647700</xdr:colOff>
      <xdr:row>558</xdr:row>
      <xdr:rowOff>0</xdr:rowOff>
    </xdr:from>
    <xdr:to>
      <xdr:col>13</xdr:col>
      <xdr:colOff>666750</xdr:colOff>
      <xdr:row>569</xdr:row>
      <xdr:rowOff>176213</xdr:rowOff>
    </xdr:to>
    <xdr:pic>
      <xdr:nvPicPr>
        <xdr:cNvPr id="70" name="Imagen 69">
          <a:extLst>
            <a:ext uri="{FF2B5EF4-FFF2-40B4-BE49-F238E27FC236}">
              <a16:creationId xmlns:a16="http://schemas.microsoft.com/office/drawing/2014/main" id="{32D4DDB7-825F-4F40-A841-592EF256B9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5700" y="114147600"/>
          <a:ext cx="3067050" cy="23002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097C4-A177-46C0-9966-DFF645BAB6DA}">
  <sheetPr>
    <pageSetUpPr fitToPage="1"/>
  </sheetPr>
  <dimension ref="A3:F80"/>
  <sheetViews>
    <sheetView tabSelected="1" view="pageBreakPreview" zoomScaleNormal="100" zoomScaleSheetLayoutView="100" workbookViewId="0">
      <selection activeCell="H4" sqref="H4"/>
    </sheetView>
  </sheetViews>
  <sheetFormatPr baseColWidth="10" defaultRowHeight="15" x14ac:dyDescent="0.25"/>
  <cols>
    <col min="1" max="1" width="10" customWidth="1"/>
    <col min="2" max="2" width="56.28515625" customWidth="1"/>
    <col min="3" max="3" width="12.42578125" customWidth="1"/>
    <col min="4" max="4" width="19.85546875" customWidth="1"/>
    <col min="5" max="5" width="25.140625" customWidth="1"/>
    <col min="6" max="6" width="30" style="58" customWidth="1"/>
  </cols>
  <sheetData>
    <row r="3" spans="1:6" ht="51" customHeight="1" x14ac:dyDescent="0.25">
      <c r="A3" s="71" t="s">
        <v>356</v>
      </c>
      <c r="B3" s="71"/>
      <c r="C3" s="71"/>
      <c r="D3" s="71"/>
      <c r="E3" s="71"/>
      <c r="F3" s="71"/>
    </row>
    <row r="4" spans="1:6" ht="244.5" customHeight="1" x14ac:dyDescent="0.25">
      <c r="A4" s="68" t="s">
        <v>360</v>
      </c>
      <c r="B4" s="69"/>
      <c r="C4" s="69"/>
      <c r="D4" s="69"/>
      <c r="E4" s="69"/>
      <c r="F4" s="70"/>
    </row>
    <row r="7" spans="1:6" x14ac:dyDescent="0.25">
      <c r="A7" s="45" t="s">
        <v>0</v>
      </c>
      <c r="B7" s="46" t="s">
        <v>41</v>
      </c>
      <c r="C7" s="46" t="s">
        <v>1</v>
      </c>
      <c r="D7" s="46" t="s">
        <v>2</v>
      </c>
      <c r="E7" s="46" t="s">
        <v>4</v>
      </c>
      <c r="F7" s="55" t="s">
        <v>3</v>
      </c>
    </row>
    <row r="8" spans="1:6" x14ac:dyDescent="0.25">
      <c r="A8" s="42"/>
      <c r="B8" s="42"/>
      <c r="C8" s="42"/>
      <c r="D8" s="42"/>
      <c r="E8" s="42"/>
      <c r="F8" s="56"/>
    </row>
    <row r="9" spans="1:6" x14ac:dyDescent="0.25">
      <c r="A9" s="47"/>
      <c r="B9" s="48"/>
      <c r="C9" s="49"/>
      <c r="D9" s="50"/>
      <c r="E9" s="51"/>
      <c r="F9" s="57"/>
    </row>
    <row r="10" spans="1:6" ht="30" x14ac:dyDescent="0.25">
      <c r="A10" s="45" t="s">
        <v>5</v>
      </c>
      <c r="B10" s="52" t="s">
        <v>214</v>
      </c>
      <c r="C10" s="46"/>
      <c r="D10" s="50"/>
      <c r="E10" s="51"/>
      <c r="F10" s="57"/>
    </row>
    <row r="11" spans="1:6" ht="30" x14ac:dyDescent="0.25">
      <c r="A11" s="47" t="s">
        <v>11</v>
      </c>
      <c r="B11" s="48" t="s">
        <v>166</v>
      </c>
      <c r="C11" s="49" t="s">
        <v>32</v>
      </c>
      <c r="D11" s="50">
        <f>Cantidades!I9</f>
        <v>2</v>
      </c>
      <c r="E11" s="51">
        <v>405000</v>
      </c>
      <c r="F11" s="62">
        <f>+D11*E11</f>
        <v>810000</v>
      </c>
    </row>
    <row r="12" spans="1:6" ht="45.75" customHeight="1" x14ac:dyDescent="0.25">
      <c r="A12" s="47" t="s">
        <v>12</v>
      </c>
      <c r="B12" s="48" t="s">
        <v>124</v>
      </c>
      <c r="C12" s="49" t="s">
        <v>32</v>
      </c>
      <c r="D12" s="50">
        <f>Cantidades!I18</f>
        <v>3</v>
      </c>
      <c r="E12" s="51">
        <v>625148</v>
      </c>
      <c r="F12" s="62">
        <f t="shared" ref="F12:F66" si="0">+D12*E12</f>
        <v>1875444</v>
      </c>
    </row>
    <row r="13" spans="1:6" ht="30" x14ac:dyDescent="0.25">
      <c r="A13" s="47" t="s">
        <v>13</v>
      </c>
      <c r="B13" s="48" t="s">
        <v>121</v>
      </c>
      <c r="C13" s="49" t="s">
        <v>32</v>
      </c>
      <c r="D13" s="50">
        <f>Cantidades!I27</f>
        <v>1</v>
      </c>
      <c r="E13" s="51">
        <v>87463</v>
      </c>
      <c r="F13" s="62">
        <f t="shared" si="0"/>
        <v>87463</v>
      </c>
    </row>
    <row r="14" spans="1:6" x14ac:dyDescent="0.25">
      <c r="A14" s="47"/>
      <c r="B14" s="48"/>
      <c r="C14" s="49"/>
      <c r="D14" s="50"/>
      <c r="E14" s="51"/>
      <c r="F14" s="62"/>
    </row>
    <row r="15" spans="1:6" ht="30" x14ac:dyDescent="0.25">
      <c r="A15" s="45" t="s">
        <v>6</v>
      </c>
      <c r="B15" s="52" t="s">
        <v>215</v>
      </c>
      <c r="C15" s="46"/>
      <c r="D15" s="50"/>
      <c r="E15" s="51"/>
      <c r="F15" s="62"/>
    </row>
    <row r="16" spans="1:6" ht="30" x14ac:dyDescent="0.25">
      <c r="A16" s="47" t="s">
        <v>14</v>
      </c>
      <c r="B16" s="48" t="s">
        <v>122</v>
      </c>
      <c r="C16" s="49" t="s">
        <v>32</v>
      </c>
      <c r="D16" s="50">
        <f>Cantidades!I37</f>
        <v>3</v>
      </c>
      <c r="E16" s="51">
        <v>240000</v>
      </c>
      <c r="F16" s="62">
        <f t="shared" si="0"/>
        <v>720000</v>
      </c>
    </row>
    <row r="17" spans="1:6" ht="45" x14ac:dyDescent="0.25">
      <c r="A17" s="47" t="s">
        <v>15</v>
      </c>
      <c r="B17" s="53" t="s">
        <v>123</v>
      </c>
      <c r="C17" s="49" t="s">
        <v>32</v>
      </c>
      <c r="D17" s="50">
        <f>Cantidades!I47</f>
        <v>2</v>
      </c>
      <c r="E17" s="51">
        <v>658412</v>
      </c>
      <c r="F17" s="62">
        <f t="shared" si="0"/>
        <v>1316824</v>
      </c>
    </row>
    <row r="18" spans="1:6" x14ac:dyDescent="0.25">
      <c r="A18" s="47"/>
      <c r="B18" s="48"/>
      <c r="C18" s="49"/>
      <c r="D18" s="50"/>
      <c r="E18" s="51"/>
      <c r="F18" s="62"/>
    </row>
    <row r="19" spans="1:6" ht="30" x14ac:dyDescent="0.25">
      <c r="A19" s="45" t="s">
        <v>7</v>
      </c>
      <c r="B19" s="52" t="s">
        <v>216</v>
      </c>
      <c r="C19" s="46"/>
      <c r="D19" s="50"/>
      <c r="E19" s="51"/>
      <c r="F19" s="62"/>
    </row>
    <row r="20" spans="1:6" ht="30" x14ac:dyDescent="0.25">
      <c r="A20" s="47" t="s">
        <v>16</v>
      </c>
      <c r="B20" s="53" t="s">
        <v>140</v>
      </c>
      <c r="C20" s="49" t="s">
        <v>39</v>
      </c>
      <c r="D20" s="50">
        <f>Cantidades!I63</f>
        <v>23.89</v>
      </c>
      <c r="E20" s="51">
        <v>12000</v>
      </c>
      <c r="F20" s="62">
        <f t="shared" si="0"/>
        <v>286680</v>
      </c>
    </row>
    <row r="21" spans="1:6" x14ac:dyDescent="0.25">
      <c r="A21" s="47" t="s">
        <v>17</v>
      </c>
      <c r="B21" s="53" t="s">
        <v>141</v>
      </c>
      <c r="C21" s="49" t="s">
        <v>39</v>
      </c>
      <c r="D21" s="50">
        <f>Cantidades!I79</f>
        <v>7.17</v>
      </c>
      <c r="E21" s="51">
        <v>27500</v>
      </c>
      <c r="F21" s="62">
        <f t="shared" si="0"/>
        <v>197175</v>
      </c>
    </row>
    <row r="22" spans="1:6" ht="30" customHeight="1" x14ac:dyDescent="0.25">
      <c r="A22" s="47" t="s">
        <v>18</v>
      </c>
      <c r="B22" s="53" t="s">
        <v>167</v>
      </c>
      <c r="C22" s="49" t="s">
        <v>39</v>
      </c>
      <c r="D22" s="50">
        <f>Cantidades!I95</f>
        <v>35.389999999999993</v>
      </c>
      <c r="E22" s="51">
        <v>49800</v>
      </c>
      <c r="F22" s="62">
        <f t="shared" si="0"/>
        <v>1762421.9999999998</v>
      </c>
    </row>
    <row r="23" spans="1:6" ht="30" x14ac:dyDescent="0.25">
      <c r="A23" s="47" t="s">
        <v>19</v>
      </c>
      <c r="B23" s="48" t="s">
        <v>170</v>
      </c>
      <c r="C23" s="49" t="s">
        <v>39</v>
      </c>
      <c r="D23" s="50">
        <v>6.5</v>
      </c>
      <c r="E23" s="51">
        <v>198500</v>
      </c>
      <c r="F23" s="62">
        <f t="shared" si="0"/>
        <v>1290250</v>
      </c>
    </row>
    <row r="24" spans="1:6" x14ac:dyDescent="0.25">
      <c r="A24" s="47" t="s">
        <v>171</v>
      </c>
      <c r="B24" s="48" t="s">
        <v>173</v>
      </c>
      <c r="C24" s="49" t="s">
        <v>175</v>
      </c>
      <c r="D24" s="50">
        <v>4.8</v>
      </c>
      <c r="E24" s="51">
        <v>40000</v>
      </c>
      <c r="F24" s="62">
        <f t="shared" si="0"/>
        <v>192000</v>
      </c>
    </row>
    <row r="25" spans="1:6" x14ac:dyDescent="0.25">
      <c r="A25" s="47" t="s">
        <v>172</v>
      </c>
      <c r="B25" s="48" t="s">
        <v>174</v>
      </c>
      <c r="C25" s="49" t="s">
        <v>175</v>
      </c>
      <c r="D25" s="50">
        <f>Cantidades!I143</f>
        <v>9.3000000000000007</v>
      </c>
      <c r="E25" s="51">
        <v>32000</v>
      </c>
      <c r="F25" s="62">
        <f t="shared" si="0"/>
        <v>297600</v>
      </c>
    </row>
    <row r="26" spans="1:6" x14ac:dyDescent="0.25">
      <c r="A26" s="47" t="s">
        <v>208</v>
      </c>
      <c r="B26" s="53" t="s">
        <v>207</v>
      </c>
      <c r="C26" s="49" t="s">
        <v>32</v>
      </c>
      <c r="D26" s="50">
        <v>4</v>
      </c>
      <c r="E26" s="51">
        <v>34215</v>
      </c>
      <c r="F26" s="62">
        <f t="shared" si="0"/>
        <v>136860</v>
      </c>
    </row>
    <row r="27" spans="1:6" x14ac:dyDescent="0.25">
      <c r="A27" s="47"/>
      <c r="B27" s="53"/>
      <c r="C27" s="49"/>
      <c r="D27" s="50"/>
      <c r="E27" s="51"/>
      <c r="F27" s="62"/>
    </row>
    <row r="28" spans="1:6" x14ac:dyDescent="0.25">
      <c r="A28" s="45" t="s">
        <v>8</v>
      </c>
      <c r="B28" s="54" t="s">
        <v>218</v>
      </c>
      <c r="C28" s="46"/>
      <c r="D28" s="50"/>
      <c r="E28" s="51"/>
      <c r="F28" s="62"/>
    </row>
    <row r="29" spans="1:6" x14ac:dyDescent="0.25">
      <c r="A29" s="47" t="s">
        <v>20</v>
      </c>
      <c r="B29" s="53" t="s">
        <v>138</v>
      </c>
      <c r="C29" s="49" t="s">
        <v>39</v>
      </c>
      <c r="D29" s="50">
        <f>Cantidades!I162</f>
        <v>21.81</v>
      </c>
      <c r="E29" s="51">
        <v>12000</v>
      </c>
      <c r="F29" s="62">
        <f t="shared" si="0"/>
        <v>261719.99999999997</v>
      </c>
    </row>
    <row r="30" spans="1:6" x14ac:dyDescent="0.25">
      <c r="A30" s="47" t="s">
        <v>21</v>
      </c>
      <c r="B30" s="53" t="s">
        <v>139</v>
      </c>
      <c r="C30" s="49" t="s">
        <v>39</v>
      </c>
      <c r="D30" s="50">
        <f>Cantidades!I182</f>
        <v>15.269999999999998</v>
      </c>
      <c r="E30" s="51">
        <v>27500</v>
      </c>
      <c r="F30" s="62">
        <f t="shared" si="0"/>
        <v>419924.99999999994</v>
      </c>
    </row>
    <row r="31" spans="1:6" ht="30" x14ac:dyDescent="0.25">
      <c r="A31" s="47" t="s">
        <v>22</v>
      </c>
      <c r="B31" s="53" t="s">
        <v>168</v>
      </c>
      <c r="C31" s="49" t="s">
        <v>39</v>
      </c>
      <c r="D31" s="50">
        <f>Cantidades!I202</f>
        <v>21.81</v>
      </c>
      <c r="E31" s="51">
        <v>49800</v>
      </c>
      <c r="F31" s="62">
        <f t="shared" si="0"/>
        <v>1086138</v>
      </c>
    </row>
    <row r="32" spans="1:6" ht="45" x14ac:dyDescent="0.25">
      <c r="A32" s="47" t="s">
        <v>23</v>
      </c>
      <c r="B32" s="53" t="s">
        <v>142</v>
      </c>
      <c r="C32" s="49" t="s">
        <v>33</v>
      </c>
      <c r="D32" s="50">
        <f>Cantidades!I218</f>
        <v>20</v>
      </c>
      <c r="E32" s="51">
        <v>31478</v>
      </c>
      <c r="F32" s="62">
        <f t="shared" si="0"/>
        <v>629560</v>
      </c>
    </row>
    <row r="33" spans="1:6" x14ac:dyDescent="0.25">
      <c r="A33" s="47" t="s">
        <v>126</v>
      </c>
      <c r="B33" s="53" t="s">
        <v>128</v>
      </c>
      <c r="C33" s="49" t="s">
        <v>32</v>
      </c>
      <c r="D33" s="50">
        <f>Cantidades!I234</f>
        <v>1</v>
      </c>
      <c r="E33" s="51">
        <f>780950*0.8</f>
        <v>624760</v>
      </c>
      <c r="F33" s="62">
        <f t="shared" si="0"/>
        <v>624760</v>
      </c>
    </row>
    <row r="34" spans="1:6" ht="30" x14ac:dyDescent="0.25">
      <c r="A34" s="47" t="s">
        <v>127</v>
      </c>
      <c r="B34" s="48" t="s">
        <v>170</v>
      </c>
      <c r="C34" s="49" t="s">
        <v>39</v>
      </c>
      <c r="D34" s="50">
        <f>Cantidades!I250</f>
        <v>9</v>
      </c>
      <c r="E34" s="51">
        <v>198500</v>
      </c>
      <c r="F34" s="62">
        <f t="shared" si="0"/>
        <v>1786500</v>
      </c>
    </row>
    <row r="35" spans="1:6" x14ac:dyDescent="0.25">
      <c r="A35" s="47" t="s">
        <v>176</v>
      </c>
      <c r="B35" s="48" t="s">
        <v>178</v>
      </c>
      <c r="C35" s="49" t="s">
        <v>175</v>
      </c>
      <c r="D35" s="50">
        <f>Cantidades!I266</f>
        <v>25.5</v>
      </c>
      <c r="E35" s="51">
        <v>40000</v>
      </c>
      <c r="F35" s="62">
        <f t="shared" si="0"/>
        <v>1020000</v>
      </c>
    </row>
    <row r="36" spans="1:6" x14ac:dyDescent="0.25">
      <c r="A36" s="47" t="s">
        <v>177</v>
      </c>
      <c r="B36" s="48" t="s">
        <v>179</v>
      </c>
      <c r="C36" s="49" t="s">
        <v>175</v>
      </c>
      <c r="D36" s="50">
        <f>Cantidades!I282</f>
        <v>38.400000000000006</v>
      </c>
      <c r="E36" s="51">
        <v>32000</v>
      </c>
      <c r="F36" s="62">
        <f t="shared" si="0"/>
        <v>1228800.0000000002</v>
      </c>
    </row>
    <row r="37" spans="1:6" ht="30" x14ac:dyDescent="0.25">
      <c r="A37" s="47" t="s">
        <v>211</v>
      </c>
      <c r="B37" s="48" t="s">
        <v>205</v>
      </c>
      <c r="C37" s="49" t="s">
        <v>209</v>
      </c>
      <c r="D37" s="50">
        <v>1</v>
      </c>
      <c r="E37" s="51">
        <f>559850*0.9</f>
        <v>503865</v>
      </c>
      <c r="F37" s="62">
        <f t="shared" si="0"/>
        <v>503865</v>
      </c>
    </row>
    <row r="38" spans="1:6" ht="30" x14ac:dyDescent="0.25">
      <c r="A38" s="47" t="s">
        <v>212</v>
      </c>
      <c r="B38" s="48" t="s">
        <v>210</v>
      </c>
      <c r="C38" s="49" t="s">
        <v>32</v>
      </c>
      <c r="D38" s="50">
        <v>1</v>
      </c>
      <c r="E38" s="51">
        <f>458950*0.9</f>
        <v>413055</v>
      </c>
      <c r="F38" s="62">
        <f t="shared" si="0"/>
        <v>413055</v>
      </c>
    </row>
    <row r="39" spans="1:6" ht="30" x14ac:dyDescent="0.25">
      <c r="A39" s="47" t="s">
        <v>213</v>
      </c>
      <c r="B39" s="48" t="s">
        <v>206</v>
      </c>
      <c r="C39" s="49" t="s">
        <v>32</v>
      </c>
      <c r="D39" s="50">
        <v>1</v>
      </c>
      <c r="E39" s="51">
        <v>356200</v>
      </c>
      <c r="F39" s="62">
        <f t="shared" si="0"/>
        <v>356200</v>
      </c>
    </row>
    <row r="40" spans="1:6" x14ac:dyDescent="0.25">
      <c r="A40" s="47"/>
      <c r="B40" s="48"/>
      <c r="C40" s="49"/>
      <c r="D40" s="50"/>
      <c r="E40" s="51"/>
      <c r="F40" s="62"/>
    </row>
    <row r="41" spans="1:6" x14ac:dyDescent="0.25">
      <c r="A41" s="45" t="s">
        <v>9</v>
      </c>
      <c r="B41" s="52" t="s">
        <v>217</v>
      </c>
      <c r="C41" s="46"/>
      <c r="D41" s="50"/>
      <c r="E41" s="51"/>
      <c r="F41" s="62"/>
    </row>
    <row r="42" spans="1:6" x14ac:dyDescent="0.25">
      <c r="A42" s="47" t="s">
        <v>24</v>
      </c>
      <c r="B42" s="48" t="s">
        <v>35</v>
      </c>
      <c r="C42" s="49" t="s">
        <v>39</v>
      </c>
      <c r="D42" s="50">
        <f>Cantidades!I298</f>
        <v>93.96</v>
      </c>
      <c r="E42" s="51">
        <v>12000</v>
      </c>
      <c r="F42" s="62">
        <f t="shared" si="0"/>
        <v>1127520</v>
      </c>
    </row>
    <row r="43" spans="1:6" ht="30" x14ac:dyDescent="0.25">
      <c r="A43" s="47" t="s">
        <v>25</v>
      </c>
      <c r="B43" s="48" t="s">
        <v>34</v>
      </c>
      <c r="C43" s="49" t="s">
        <v>39</v>
      </c>
      <c r="D43" s="50">
        <f>Cantidades!I314</f>
        <v>28.189999999999998</v>
      </c>
      <c r="E43" s="51">
        <v>27500</v>
      </c>
      <c r="F43" s="62">
        <f t="shared" si="0"/>
        <v>775224.99999999988</v>
      </c>
    </row>
    <row r="44" spans="1:6" ht="30" x14ac:dyDescent="0.25">
      <c r="A44" s="47" t="s">
        <v>26</v>
      </c>
      <c r="B44" s="48" t="s">
        <v>169</v>
      </c>
      <c r="C44" s="49" t="s">
        <v>39</v>
      </c>
      <c r="D44" s="50">
        <f>Cantidades!I330</f>
        <v>112.96</v>
      </c>
      <c r="E44" s="51">
        <v>49800</v>
      </c>
      <c r="F44" s="62">
        <f t="shared" si="0"/>
        <v>5625408</v>
      </c>
    </row>
    <row r="45" spans="1:6" ht="45" x14ac:dyDescent="0.25">
      <c r="A45" s="47" t="s">
        <v>27</v>
      </c>
      <c r="B45" s="48" t="s">
        <v>129</v>
      </c>
      <c r="C45" s="49" t="s">
        <v>39</v>
      </c>
      <c r="D45" s="50">
        <f>Cantidades!I346</f>
        <v>12</v>
      </c>
      <c r="E45" s="51">
        <v>198500</v>
      </c>
      <c r="F45" s="62">
        <f t="shared" si="0"/>
        <v>2382000</v>
      </c>
    </row>
    <row r="46" spans="1:6" ht="30" x14ac:dyDescent="0.25">
      <c r="A46" s="47" t="s">
        <v>130</v>
      </c>
      <c r="B46" s="48" t="s">
        <v>180</v>
      </c>
      <c r="C46" s="49" t="s">
        <v>175</v>
      </c>
      <c r="D46" s="50">
        <f>Cantidades!I362</f>
        <v>37.299999999999997</v>
      </c>
      <c r="E46" s="51">
        <v>40000</v>
      </c>
      <c r="F46" s="62">
        <f t="shared" si="0"/>
        <v>1492000</v>
      </c>
    </row>
    <row r="47" spans="1:6" ht="30" x14ac:dyDescent="0.25">
      <c r="A47" s="47" t="s">
        <v>131</v>
      </c>
      <c r="B47" s="48" t="s">
        <v>187</v>
      </c>
      <c r="C47" s="49" t="s">
        <v>175</v>
      </c>
      <c r="D47" s="50">
        <f>Cantidades!I378</f>
        <v>28.520000000000003</v>
      </c>
      <c r="E47" s="51">
        <v>32000</v>
      </c>
      <c r="F47" s="62">
        <f t="shared" si="0"/>
        <v>912640.00000000012</v>
      </c>
    </row>
    <row r="48" spans="1:6" x14ac:dyDescent="0.25">
      <c r="A48" s="47" t="s">
        <v>132</v>
      </c>
      <c r="B48" s="48" t="s">
        <v>36</v>
      </c>
      <c r="C48" s="49" t="s">
        <v>39</v>
      </c>
      <c r="D48" s="50">
        <f>Cantidades!I394</f>
        <v>78.48</v>
      </c>
      <c r="E48" s="51">
        <v>28500</v>
      </c>
      <c r="F48" s="62">
        <f t="shared" si="0"/>
        <v>2236680</v>
      </c>
    </row>
    <row r="49" spans="1:6" ht="45" x14ac:dyDescent="0.25">
      <c r="A49" s="47" t="s">
        <v>133</v>
      </c>
      <c r="B49" s="48" t="s">
        <v>143</v>
      </c>
      <c r="C49" s="49" t="s">
        <v>33</v>
      </c>
      <c r="D49" s="50">
        <f>Cantidades!I410</f>
        <v>20</v>
      </c>
      <c r="E49" s="51">
        <v>31478</v>
      </c>
      <c r="F49" s="62">
        <f t="shared" si="0"/>
        <v>629560</v>
      </c>
    </row>
    <row r="50" spans="1:6" x14ac:dyDescent="0.25">
      <c r="A50" s="47" t="s">
        <v>134</v>
      </c>
      <c r="B50" s="48" t="s">
        <v>136</v>
      </c>
      <c r="C50" s="49" t="s">
        <v>32</v>
      </c>
      <c r="D50" s="50">
        <f>Cantidades!I426</f>
        <v>1</v>
      </c>
      <c r="E50" s="51">
        <v>87463</v>
      </c>
      <c r="F50" s="62">
        <f t="shared" si="0"/>
        <v>87463</v>
      </c>
    </row>
    <row r="51" spans="1:6" ht="45" x14ac:dyDescent="0.25">
      <c r="A51" s="47" t="s">
        <v>181</v>
      </c>
      <c r="B51" s="48" t="s">
        <v>144</v>
      </c>
      <c r="C51" s="49" t="s">
        <v>32</v>
      </c>
      <c r="D51" s="50">
        <f>Cantidades!I442</f>
        <v>2</v>
      </c>
      <c r="E51" s="51">
        <v>601200</v>
      </c>
      <c r="F51" s="62">
        <f t="shared" si="0"/>
        <v>1202400</v>
      </c>
    </row>
    <row r="52" spans="1:6" x14ac:dyDescent="0.25">
      <c r="A52" s="47" t="s">
        <v>182</v>
      </c>
      <c r="B52" s="53" t="s">
        <v>137</v>
      </c>
      <c r="C52" s="49" t="s">
        <v>32</v>
      </c>
      <c r="D52" s="50">
        <f>Cantidades!I458</f>
        <v>1</v>
      </c>
      <c r="E52" s="51">
        <v>650125</v>
      </c>
      <c r="F52" s="62">
        <f t="shared" si="0"/>
        <v>650125</v>
      </c>
    </row>
    <row r="53" spans="1:6" ht="30" x14ac:dyDescent="0.25">
      <c r="A53" s="47" t="s">
        <v>195</v>
      </c>
      <c r="B53" s="48" t="s">
        <v>192</v>
      </c>
      <c r="C53" s="49" t="s">
        <v>33</v>
      </c>
      <c r="D53" s="50">
        <v>3</v>
      </c>
      <c r="E53" s="51">
        <v>44874</v>
      </c>
      <c r="F53" s="62">
        <f t="shared" si="0"/>
        <v>134622</v>
      </c>
    </row>
    <row r="54" spans="1:6" ht="30" x14ac:dyDescent="0.25">
      <c r="A54" s="47" t="s">
        <v>197</v>
      </c>
      <c r="B54" s="48" t="s">
        <v>196</v>
      </c>
      <c r="C54" s="49" t="s">
        <v>32</v>
      </c>
      <c r="D54" s="50">
        <v>1</v>
      </c>
      <c r="E54" s="51">
        <v>852400</v>
      </c>
      <c r="F54" s="62">
        <f t="shared" si="0"/>
        <v>852400</v>
      </c>
    </row>
    <row r="55" spans="1:6" ht="30" x14ac:dyDescent="0.25">
      <c r="A55" s="47" t="s">
        <v>199</v>
      </c>
      <c r="B55" s="48" t="s">
        <v>198</v>
      </c>
      <c r="C55" s="49" t="s">
        <v>32</v>
      </c>
      <c r="D55" s="50">
        <v>1</v>
      </c>
      <c r="E55" s="51">
        <v>1725410</v>
      </c>
      <c r="F55" s="62">
        <f t="shared" si="0"/>
        <v>1725410</v>
      </c>
    </row>
    <row r="56" spans="1:6" ht="30" x14ac:dyDescent="0.25">
      <c r="A56" s="47" t="s">
        <v>200</v>
      </c>
      <c r="B56" s="48" t="s">
        <v>201</v>
      </c>
      <c r="C56" s="49" t="s">
        <v>33</v>
      </c>
      <c r="D56" s="50">
        <v>9</v>
      </c>
      <c r="E56" s="51">
        <v>27200</v>
      </c>
      <c r="F56" s="62">
        <f t="shared" si="0"/>
        <v>244800</v>
      </c>
    </row>
    <row r="57" spans="1:6" ht="30" x14ac:dyDescent="0.25">
      <c r="A57" s="47" t="s">
        <v>203</v>
      </c>
      <c r="B57" s="48" t="s">
        <v>204</v>
      </c>
      <c r="C57" s="49" t="s">
        <v>32</v>
      </c>
      <c r="D57" s="50">
        <v>2</v>
      </c>
      <c r="E57" s="51">
        <v>398501</v>
      </c>
      <c r="F57" s="62">
        <f t="shared" si="0"/>
        <v>797002</v>
      </c>
    </row>
    <row r="58" spans="1:6" x14ac:dyDescent="0.25">
      <c r="A58" s="47"/>
      <c r="B58" s="48"/>
      <c r="C58" s="49"/>
      <c r="D58" s="50"/>
      <c r="E58" s="51"/>
      <c r="F58" s="62"/>
    </row>
    <row r="59" spans="1:6" x14ac:dyDescent="0.25">
      <c r="A59" s="45" t="s">
        <v>10</v>
      </c>
      <c r="B59" s="52" t="s">
        <v>219</v>
      </c>
      <c r="C59" s="46"/>
      <c r="D59" s="50"/>
      <c r="E59" s="51"/>
      <c r="F59" s="62"/>
    </row>
    <row r="60" spans="1:6" x14ac:dyDescent="0.25">
      <c r="A60" s="47" t="s">
        <v>28</v>
      </c>
      <c r="B60" s="48" t="s">
        <v>37</v>
      </c>
      <c r="C60" s="49" t="s">
        <v>39</v>
      </c>
      <c r="D60" s="50">
        <f>Cantidades!I474</f>
        <v>77.25</v>
      </c>
      <c r="E60" s="51">
        <v>12000</v>
      </c>
      <c r="F60" s="62">
        <f t="shared" si="0"/>
        <v>927000</v>
      </c>
    </row>
    <row r="61" spans="1:6" x14ac:dyDescent="0.25">
      <c r="A61" s="47" t="s">
        <v>29</v>
      </c>
      <c r="B61" s="48" t="s">
        <v>40</v>
      </c>
      <c r="C61" s="49" t="s">
        <v>39</v>
      </c>
      <c r="D61" s="50">
        <f>Cantidades!I490</f>
        <v>23.18</v>
      </c>
      <c r="E61" s="51">
        <v>27500</v>
      </c>
      <c r="F61" s="62">
        <f t="shared" si="0"/>
        <v>637450</v>
      </c>
    </row>
    <row r="62" spans="1:6" x14ac:dyDescent="0.25">
      <c r="A62" s="47" t="s">
        <v>30</v>
      </c>
      <c r="B62" s="48" t="s">
        <v>38</v>
      </c>
      <c r="C62" s="49" t="s">
        <v>39</v>
      </c>
      <c r="D62" s="50">
        <f>Cantidades!I506</f>
        <v>97.25</v>
      </c>
      <c r="E62" s="51">
        <v>49800</v>
      </c>
      <c r="F62" s="62">
        <f t="shared" si="0"/>
        <v>4843050</v>
      </c>
    </row>
    <row r="63" spans="1:6" ht="45" x14ac:dyDescent="0.25">
      <c r="A63" s="47" t="s">
        <v>31</v>
      </c>
      <c r="B63" s="48" t="s">
        <v>129</v>
      </c>
      <c r="C63" s="49" t="s">
        <v>39</v>
      </c>
      <c r="D63" s="50">
        <v>5</v>
      </c>
      <c r="E63" s="51">
        <v>198500</v>
      </c>
      <c r="F63" s="62">
        <f t="shared" si="0"/>
        <v>992500</v>
      </c>
    </row>
    <row r="64" spans="1:6" x14ac:dyDescent="0.25">
      <c r="A64" s="47" t="s">
        <v>135</v>
      </c>
      <c r="B64" s="48" t="s">
        <v>185</v>
      </c>
      <c r="C64" s="49" t="s">
        <v>175</v>
      </c>
      <c r="D64" s="50">
        <v>40</v>
      </c>
      <c r="E64" s="51">
        <v>40000</v>
      </c>
      <c r="F64" s="62">
        <f t="shared" si="0"/>
        <v>1600000</v>
      </c>
    </row>
    <row r="65" spans="1:6" x14ac:dyDescent="0.25">
      <c r="A65" s="47" t="s">
        <v>183</v>
      </c>
      <c r="B65" s="48" t="s">
        <v>186</v>
      </c>
      <c r="C65" s="49" t="s">
        <v>175</v>
      </c>
      <c r="D65" s="50">
        <v>61</v>
      </c>
      <c r="E65" s="51">
        <v>32000</v>
      </c>
      <c r="F65" s="62">
        <f t="shared" si="0"/>
        <v>1952000</v>
      </c>
    </row>
    <row r="66" spans="1:6" x14ac:dyDescent="0.25">
      <c r="A66" s="47" t="s">
        <v>184</v>
      </c>
      <c r="B66" s="48" t="s">
        <v>36</v>
      </c>
      <c r="C66" s="49" t="s">
        <v>39</v>
      </c>
      <c r="D66" s="50">
        <f>Cantidades!I570</f>
        <v>60</v>
      </c>
      <c r="E66" s="51">
        <v>28500</v>
      </c>
      <c r="F66" s="62">
        <f t="shared" si="0"/>
        <v>1710000</v>
      </c>
    </row>
    <row r="67" spans="1:6" x14ac:dyDescent="0.25">
      <c r="A67" s="47"/>
      <c r="B67" s="53"/>
      <c r="C67" s="49"/>
      <c r="D67" s="50"/>
      <c r="E67" s="51"/>
      <c r="F67" s="62"/>
    </row>
    <row r="68" spans="1:6" x14ac:dyDescent="0.25">
      <c r="A68" s="42"/>
      <c r="B68" s="42"/>
      <c r="C68" s="42"/>
      <c r="D68" s="42"/>
      <c r="E68" s="51"/>
      <c r="F68" s="62"/>
    </row>
    <row r="69" spans="1:6" ht="15.75" thickBot="1" x14ac:dyDescent="0.3">
      <c r="A69" s="2"/>
      <c r="B69" s="3" t="s">
        <v>357</v>
      </c>
      <c r="C69" s="4"/>
      <c r="D69" s="4"/>
      <c r="E69" s="5"/>
      <c r="F69" s="61">
        <f>SUM(F11:F68)</f>
        <v>50840496</v>
      </c>
    </row>
    <row r="70" spans="1:6" x14ac:dyDescent="0.25">
      <c r="F70" s="63"/>
    </row>
    <row r="71" spans="1:6" x14ac:dyDescent="0.25">
      <c r="C71" s="74" t="s">
        <v>352</v>
      </c>
      <c r="D71" s="75"/>
      <c r="E71" s="60">
        <v>0.1</v>
      </c>
      <c r="F71" s="64">
        <f>ROUND(F69*E71,0)</f>
        <v>5084050</v>
      </c>
    </row>
    <row r="72" spans="1:6" x14ac:dyDescent="0.25">
      <c r="C72" s="74" t="s">
        <v>353</v>
      </c>
      <c r="D72" s="75"/>
      <c r="E72" s="60">
        <v>0.08</v>
      </c>
      <c r="F72" s="64">
        <f>ROUND(E72*F69,0)</f>
        <v>4067240</v>
      </c>
    </row>
    <row r="73" spans="1:6" x14ac:dyDescent="0.25">
      <c r="C73" s="74" t="s">
        <v>354</v>
      </c>
      <c r="D73" s="75"/>
      <c r="E73" s="43">
        <v>0.19</v>
      </c>
      <c r="F73" s="64">
        <f>ROUND(E73*F72,0)</f>
        <v>772776</v>
      </c>
    </row>
    <row r="74" spans="1:6" x14ac:dyDescent="0.25">
      <c r="C74" s="74" t="s">
        <v>355</v>
      </c>
      <c r="D74" s="75"/>
      <c r="E74" s="42"/>
      <c r="F74" s="64">
        <f>F73+F72+F71</f>
        <v>9924066</v>
      </c>
    </row>
    <row r="75" spans="1:6" x14ac:dyDescent="0.25">
      <c r="C75" s="44"/>
      <c r="D75" s="44"/>
      <c r="E75" s="42"/>
      <c r="F75" s="64"/>
    </row>
    <row r="76" spans="1:6" x14ac:dyDescent="0.25">
      <c r="C76" s="72" t="s">
        <v>46</v>
      </c>
      <c r="D76" s="73"/>
      <c r="E76" s="59"/>
      <c r="F76" s="65">
        <f>F74+F69</f>
        <v>60764562</v>
      </c>
    </row>
    <row r="78" spans="1:6" ht="28.5" customHeight="1" x14ac:dyDescent="0.25">
      <c r="B78" s="66"/>
    </row>
    <row r="79" spans="1:6" x14ac:dyDescent="0.25">
      <c r="B79" s="67" t="s">
        <v>358</v>
      </c>
    </row>
    <row r="80" spans="1:6" x14ac:dyDescent="0.25">
      <c r="B80" s="67" t="s">
        <v>359</v>
      </c>
    </row>
  </sheetData>
  <mergeCells count="7">
    <mergeCell ref="A4:F4"/>
    <mergeCell ref="A3:F3"/>
    <mergeCell ref="C76:D76"/>
    <mergeCell ref="C71:D71"/>
    <mergeCell ref="C72:D72"/>
    <mergeCell ref="C73:D73"/>
    <mergeCell ref="C74:D74"/>
  </mergeCells>
  <pageMargins left="0.7" right="0.7" top="0.75" bottom="0.75" header="0.3" footer="0.3"/>
  <pageSetup scale="59" fitToHeight="0" orientation="portrait" r:id="rId1"/>
  <rowBreaks count="1" manualBreakCount="1">
    <brk id="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31340-5DB6-4249-8791-32AF0F39DAFD}">
  <dimension ref="A2:O570"/>
  <sheetViews>
    <sheetView topLeftCell="A359" workbookViewId="0">
      <selection activeCell="B397" sqref="B397"/>
    </sheetView>
  </sheetViews>
  <sheetFormatPr baseColWidth="10" defaultRowHeight="15" x14ac:dyDescent="0.25"/>
  <cols>
    <col min="15" max="15" width="11.42578125" customWidth="1"/>
  </cols>
  <sheetData>
    <row r="2" spans="1:15" ht="15.75" thickBot="1" x14ac:dyDescent="0.3"/>
    <row r="3" spans="1:15" x14ac:dyDescent="0.25">
      <c r="A3" s="6" t="s">
        <v>42</v>
      </c>
      <c r="B3" s="7" t="e">
        <f>#REF!</f>
        <v>#REF!</v>
      </c>
      <c r="C3" s="76" t="e">
        <f>#REF!</f>
        <v>#REF!</v>
      </c>
      <c r="D3" s="77"/>
      <c r="E3" s="77"/>
      <c r="F3" s="77"/>
      <c r="G3" s="77"/>
      <c r="H3" s="77"/>
      <c r="I3" s="77"/>
      <c r="J3" s="77"/>
      <c r="K3" s="77"/>
      <c r="L3" s="78"/>
      <c r="M3" s="8" t="s">
        <v>1</v>
      </c>
      <c r="N3" s="79" t="e">
        <f>#REF!</f>
        <v>#REF!</v>
      </c>
      <c r="O3" s="80"/>
    </row>
    <row r="4" spans="1:15" x14ac:dyDescent="0.25">
      <c r="A4" s="81" t="s">
        <v>43</v>
      </c>
      <c r="B4" s="83" t="s">
        <v>44</v>
      </c>
      <c r="C4" s="83"/>
      <c r="D4" s="83" t="s">
        <v>45</v>
      </c>
      <c r="E4" s="83"/>
      <c r="F4" s="83"/>
      <c r="G4" s="85" t="s">
        <v>2</v>
      </c>
      <c r="H4" s="85" t="s">
        <v>1</v>
      </c>
      <c r="I4" s="9" t="s">
        <v>46</v>
      </c>
      <c r="J4" s="87" t="s">
        <v>47</v>
      </c>
      <c r="K4" s="87"/>
      <c r="L4" s="87"/>
      <c r="M4" s="87"/>
      <c r="N4" s="87"/>
      <c r="O4" s="88"/>
    </row>
    <row r="5" spans="1:15" ht="15.75" thickBot="1" x14ac:dyDescent="0.3">
      <c r="A5" s="82"/>
      <c r="B5" s="84"/>
      <c r="C5" s="84"/>
      <c r="D5" s="10" t="s">
        <v>48</v>
      </c>
      <c r="E5" s="10" t="s">
        <v>49</v>
      </c>
      <c r="F5" s="10" t="s">
        <v>50</v>
      </c>
      <c r="G5" s="86"/>
      <c r="H5" s="86"/>
      <c r="I5" s="10" t="s">
        <v>51</v>
      </c>
      <c r="J5" s="89"/>
      <c r="K5" s="89"/>
      <c r="L5" s="89"/>
      <c r="M5" s="89"/>
      <c r="N5" s="89"/>
      <c r="O5" s="90"/>
    </row>
    <row r="6" spans="1:15" ht="53.25" customHeight="1" thickTop="1" x14ac:dyDescent="0.25">
      <c r="A6" s="11"/>
      <c r="B6" s="99" t="s">
        <v>53</v>
      </c>
      <c r="C6" s="99"/>
      <c r="D6" s="12"/>
      <c r="E6" s="12"/>
      <c r="F6" s="12"/>
      <c r="G6" s="21">
        <v>1</v>
      </c>
      <c r="H6" s="21" t="s">
        <v>1</v>
      </c>
      <c r="I6" s="22">
        <f>G6</f>
        <v>1</v>
      </c>
      <c r="J6" s="89"/>
      <c r="K6" s="89"/>
      <c r="L6" s="89"/>
      <c r="M6" s="89"/>
      <c r="N6" s="89"/>
      <c r="O6" s="90"/>
    </row>
    <row r="7" spans="1:15" ht="37.5" customHeight="1" x14ac:dyDescent="0.25">
      <c r="A7" s="14"/>
      <c r="B7" s="100" t="s">
        <v>54</v>
      </c>
      <c r="C7" s="100"/>
      <c r="D7" s="15"/>
      <c r="E7" s="15"/>
      <c r="F7" s="15"/>
      <c r="G7" s="23">
        <v>1</v>
      </c>
      <c r="H7" s="23" t="s">
        <v>1</v>
      </c>
      <c r="I7" s="24">
        <v>1</v>
      </c>
      <c r="J7" s="89"/>
      <c r="K7" s="89"/>
      <c r="L7" s="89"/>
      <c r="M7" s="89"/>
      <c r="N7" s="89"/>
      <c r="O7" s="90"/>
    </row>
    <row r="8" spans="1:15" ht="15.75" thickBot="1" x14ac:dyDescent="0.3">
      <c r="A8" s="17"/>
      <c r="B8" s="95"/>
      <c r="C8" s="95"/>
      <c r="D8" s="18"/>
      <c r="E8" s="18"/>
      <c r="F8" s="18"/>
      <c r="G8" s="18"/>
      <c r="H8" s="18"/>
      <c r="I8" s="19"/>
      <c r="J8" s="89"/>
      <c r="K8" s="89"/>
      <c r="L8" s="89"/>
      <c r="M8" s="89"/>
      <c r="N8" s="89"/>
      <c r="O8" s="90"/>
    </row>
    <row r="9" spans="1:15" ht="16.5" thickTop="1" thickBot="1" x14ac:dyDescent="0.3">
      <c r="A9" s="96" t="s">
        <v>52</v>
      </c>
      <c r="B9" s="97"/>
      <c r="C9" s="97"/>
      <c r="D9" s="97"/>
      <c r="E9" s="97"/>
      <c r="F9" s="97"/>
      <c r="G9" s="97"/>
      <c r="H9" s="98"/>
      <c r="I9" s="20">
        <f>SUM(I6:I8)</f>
        <v>2</v>
      </c>
      <c r="J9" s="91"/>
      <c r="K9" s="91"/>
      <c r="L9" s="91"/>
      <c r="M9" s="91"/>
      <c r="N9" s="91"/>
      <c r="O9" s="92"/>
    </row>
    <row r="11" spans="1:15" ht="15.75" thickBot="1" x14ac:dyDescent="0.3"/>
    <row r="12" spans="1:15" x14ac:dyDescent="0.25">
      <c r="A12" s="6" t="s">
        <v>42</v>
      </c>
      <c r="B12" s="7" t="e">
        <f>#REF!</f>
        <v>#REF!</v>
      </c>
      <c r="C12" s="76" t="e">
        <f>#REF!</f>
        <v>#REF!</v>
      </c>
      <c r="D12" s="77"/>
      <c r="E12" s="77"/>
      <c r="F12" s="77"/>
      <c r="G12" s="77"/>
      <c r="H12" s="77"/>
      <c r="I12" s="77"/>
      <c r="J12" s="77"/>
      <c r="K12" s="77"/>
      <c r="L12" s="78"/>
      <c r="M12" s="8" t="s">
        <v>1</v>
      </c>
      <c r="N12" s="79" t="e">
        <f>#REF!</f>
        <v>#REF!</v>
      </c>
      <c r="O12" s="80"/>
    </row>
    <row r="13" spans="1:15" x14ac:dyDescent="0.25">
      <c r="A13" s="81" t="s">
        <v>43</v>
      </c>
      <c r="B13" s="83" t="s">
        <v>44</v>
      </c>
      <c r="C13" s="83"/>
      <c r="D13" s="83" t="s">
        <v>45</v>
      </c>
      <c r="E13" s="83"/>
      <c r="F13" s="83"/>
      <c r="G13" s="85" t="s">
        <v>2</v>
      </c>
      <c r="H13" s="85" t="s">
        <v>1</v>
      </c>
      <c r="I13" s="9" t="s">
        <v>46</v>
      </c>
      <c r="J13" s="87" t="s">
        <v>47</v>
      </c>
      <c r="K13" s="87"/>
      <c r="L13" s="87"/>
      <c r="M13" s="87"/>
      <c r="N13" s="87"/>
      <c r="O13" s="88"/>
    </row>
    <row r="14" spans="1:15" ht="15.75" thickBot="1" x14ac:dyDescent="0.3">
      <c r="A14" s="82"/>
      <c r="B14" s="84"/>
      <c r="C14" s="84"/>
      <c r="D14" s="10" t="s">
        <v>48</v>
      </c>
      <c r="E14" s="10" t="s">
        <v>49</v>
      </c>
      <c r="F14" s="10" t="s">
        <v>50</v>
      </c>
      <c r="G14" s="86"/>
      <c r="H14" s="86"/>
      <c r="I14" s="10" t="s">
        <v>51</v>
      </c>
      <c r="J14" s="89"/>
      <c r="K14" s="89"/>
      <c r="L14" s="89"/>
      <c r="M14" s="89"/>
      <c r="N14" s="89"/>
      <c r="O14" s="90"/>
    </row>
    <row r="15" spans="1:15" ht="54.75" customHeight="1" thickTop="1" x14ac:dyDescent="0.25">
      <c r="A15" s="11"/>
      <c r="B15" s="99" t="s">
        <v>55</v>
      </c>
      <c r="C15" s="99"/>
      <c r="D15" s="12"/>
      <c r="E15" s="12"/>
      <c r="F15" s="12"/>
      <c r="G15" s="21">
        <v>1</v>
      </c>
      <c r="H15" s="23" t="s">
        <v>1</v>
      </c>
      <c r="I15" s="22">
        <f>G15</f>
        <v>1</v>
      </c>
      <c r="J15" s="89"/>
      <c r="K15" s="89"/>
      <c r="L15" s="89"/>
      <c r="M15" s="89"/>
      <c r="N15" s="89"/>
      <c r="O15" s="90"/>
    </row>
    <row r="16" spans="1:15" ht="68.25" customHeight="1" x14ac:dyDescent="0.25">
      <c r="A16" s="14"/>
      <c r="B16" s="99" t="s">
        <v>56</v>
      </c>
      <c r="C16" s="99"/>
      <c r="D16" s="15"/>
      <c r="E16" s="15"/>
      <c r="F16" s="15"/>
      <c r="G16" s="23">
        <v>1</v>
      </c>
      <c r="H16" s="23" t="s">
        <v>1</v>
      </c>
      <c r="I16" s="24">
        <f>G16</f>
        <v>1</v>
      </c>
      <c r="J16" s="89"/>
      <c r="K16" s="89"/>
      <c r="L16" s="89"/>
      <c r="M16" s="89"/>
      <c r="N16" s="89"/>
      <c r="O16" s="90"/>
    </row>
    <row r="17" spans="1:15" ht="15.75" thickBot="1" x14ac:dyDescent="0.3">
      <c r="A17" s="17"/>
      <c r="B17" s="95" t="s">
        <v>188</v>
      </c>
      <c r="C17" s="95"/>
      <c r="D17" s="18"/>
      <c r="E17" s="18"/>
      <c r="F17" s="18"/>
      <c r="G17" s="18">
        <v>1</v>
      </c>
      <c r="H17" s="18" t="s">
        <v>1</v>
      </c>
      <c r="I17" s="19">
        <v>1</v>
      </c>
      <c r="J17" s="89"/>
      <c r="K17" s="89"/>
      <c r="L17" s="89"/>
      <c r="M17" s="89"/>
      <c r="N17" s="89"/>
      <c r="O17" s="90"/>
    </row>
    <row r="18" spans="1:15" ht="16.5" thickTop="1" thickBot="1" x14ac:dyDescent="0.3">
      <c r="A18" s="96" t="s">
        <v>52</v>
      </c>
      <c r="B18" s="97"/>
      <c r="C18" s="97"/>
      <c r="D18" s="97"/>
      <c r="E18" s="97"/>
      <c r="F18" s="97"/>
      <c r="G18" s="97"/>
      <c r="H18" s="98"/>
      <c r="I18" s="20">
        <f>SUM(I15:I17)</f>
        <v>3</v>
      </c>
      <c r="J18" s="91"/>
      <c r="K18" s="91"/>
      <c r="L18" s="91"/>
      <c r="M18" s="91"/>
      <c r="N18" s="91"/>
      <c r="O18" s="92"/>
    </row>
    <row r="20" spans="1:15" ht="15.75" thickBot="1" x14ac:dyDescent="0.3"/>
    <row r="21" spans="1:15" x14ac:dyDescent="0.25">
      <c r="A21" s="6" t="s">
        <v>42</v>
      </c>
      <c r="B21" s="7" t="e">
        <f>#REF!</f>
        <v>#REF!</v>
      </c>
      <c r="C21" s="76" t="e">
        <f>#REF!</f>
        <v>#REF!</v>
      </c>
      <c r="D21" s="77"/>
      <c r="E21" s="77"/>
      <c r="F21" s="77"/>
      <c r="G21" s="77"/>
      <c r="H21" s="77"/>
      <c r="I21" s="77"/>
      <c r="J21" s="77"/>
      <c r="K21" s="77"/>
      <c r="L21" s="78"/>
      <c r="M21" s="8" t="s">
        <v>1</v>
      </c>
      <c r="N21" s="79" t="e">
        <f>#REF!</f>
        <v>#REF!</v>
      </c>
      <c r="O21" s="80"/>
    </row>
    <row r="22" spans="1:15" x14ac:dyDescent="0.25">
      <c r="A22" s="81" t="s">
        <v>43</v>
      </c>
      <c r="B22" s="83" t="s">
        <v>44</v>
      </c>
      <c r="C22" s="83"/>
      <c r="D22" s="83" t="s">
        <v>45</v>
      </c>
      <c r="E22" s="83"/>
      <c r="F22" s="83"/>
      <c r="G22" s="85" t="s">
        <v>2</v>
      </c>
      <c r="H22" s="85" t="s">
        <v>1</v>
      </c>
      <c r="I22" s="9" t="s">
        <v>46</v>
      </c>
      <c r="J22" s="87" t="s">
        <v>47</v>
      </c>
      <c r="K22" s="87"/>
      <c r="L22" s="87"/>
      <c r="M22" s="87"/>
      <c r="N22" s="87"/>
      <c r="O22" s="88"/>
    </row>
    <row r="23" spans="1:15" ht="15.75" thickBot="1" x14ac:dyDescent="0.3">
      <c r="A23" s="82"/>
      <c r="B23" s="84"/>
      <c r="C23" s="84"/>
      <c r="D23" s="10" t="s">
        <v>48</v>
      </c>
      <c r="E23" s="10" t="s">
        <v>49</v>
      </c>
      <c r="F23" s="10" t="s">
        <v>50</v>
      </c>
      <c r="G23" s="86"/>
      <c r="H23" s="86"/>
      <c r="I23" s="10" t="s">
        <v>51</v>
      </c>
      <c r="J23" s="89"/>
      <c r="K23" s="89"/>
      <c r="L23" s="89"/>
      <c r="M23" s="89"/>
      <c r="N23" s="89"/>
      <c r="O23" s="90"/>
    </row>
    <row r="24" spans="1:15" ht="40.5" customHeight="1" thickTop="1" x14ac:dyDescent="0.25">
      <c r="A24" s="11"/>
      <c r="B24" s="99" t="s">
        <v>145</v>
      </c>
      <c r="C24" s="99"/>
      <c r="D24" s="12"/>
      <c r="E24" s="12"/>
      <c r="F24" s="12"/>
      <c r="G24" s="12">
        <v>1</v>
      </c>
      <c r="H24" s="12"/>
      <c r="I24" s="13">
        <f>G24</f>
        <v>1</v>
      </c>
      <c r="J24" s="89"/>
      <c r="K24" s="89"/>
      <c r="L24" s="89"/>
      <c r="M24" s="89"/>
      <c r="N24" s="89"/>
      <c r="O24" s="90"/>
    </row>
    <row r="25" spans="1:15" x14ac:dyDescent="0.25">
      <c r="A25" s="14"/>
      <c r="B25" s="94"/>
      <c r="C25" s="94"/>
      <c r="D25" s="15"/>
      <c r="E25" s="15"/>
      <c r="F25" s="15"/>
      <c r="G25" s="15"/>
      <c r="H25" s="15"/>
      <c r="I25" s="16"/>
      <c r="J25" s="89"/>
      <c r="K25" s="89"/>
      <c r="L25" s="89"/>
      <c r="M25" s="89"/>
      <c r="N25" s="89"/>
      <c r="O25" s="90"/>
    </row>
    <row r="26" spans="1:15" ht="15.75" thickBot="1" x14ac:dyDescent="0.3">
      <c r="A26" s="17"/>
      <c r="B26" s="95"/>
      <c r="C26" s="95"/>
      <c r="D26" s="18"/>
      <c r="E26" s="18"/>
      <c r="F26" s="18"/>
      <c r="G26" s="18"/>
      <c r="H26" s="18"/>
      <c r="I26" s="19"/>
      <c r="J26" s="89"/>
      <c r="K26" s="89"/>
      <c r="L26" s="89"/>
      <c r="M26" s="89"/>
      <c r="N26" s="89"/>
      <c r="O26" s="90"/>
    </row>
    <row r="27" spans="1:15" ht="16.5" thickTop="1" thickBot="1" x14ac:dyDescent="0.3">
      <c r="A27" s="96" t="s">
        <v>52</v>
      </c>
      <c r="B27" s="97"/>
      <c r="C27" s="97"/>
      <c r="D27" s="97"/>
      <c r="E27" s="97"/>
      <c r="F27" s="97"/>
      <c r="G27" s="97"/>
      <c r="H27" s="98"/>
      <c r="I27" s="20">
        <f>SUM(I24:I26)</f>
        <v>1</v>
      </c>
      <c r="J27" s="91"/>
      <c r="K27" s="91"/>
      <c r="L27" s="91"/>
      <c r="M27" s="91"/>
      <c r="N27" s="91"/>
      <c r="O27" s="92"/>
    </row>
    <row r="29" spans="1:15" ht="15.75" thickBot="1" x14ac:dyDescent="0.3"/>
    <row r="30" spans="1:15" x14ac:dyDescent="0.25">
      <c r="A30" s="6" t="s">
        <v>42</v>
      </c>
      <c r="B30" s="7" t="e">
        <f>#REF!</f>
        <v>#REF!</v>
      </c>
      <c r="C30" s="76" t="e">
        <f>#REF!</f>
        <v>#REF!</v>
      </c>
      <c r="D30" s="77"/>
      <c r="E30" s="77"/>
      <c r="F30" s="77"/>
      <c r="G30" s="77"/>
      <c r="H30" s="77"/>
      <c r="I30" s="77"/>
      <c r="J30" s="77"/>
      <c r="K30" s="77"/>
      <c r="L30" s="78"/>
      <c r="M30" s="8" t="s">
        <v>1</v>
      </c>
      <c r="N30" s="79" t="e">
        <f>#REF!</f>
        <v>#REF!</v>
      </c>
      <c r="O30" s="80"/>
    </row>
    <row r="31" spans="1:15" x14ac:dyDescent="0.25">
      <c r="A31" s="81" t="s">
        <v>43</v>
      </c>
      <c r="B31" s="83" t="s">
        <v>44</v>
      </c>
      <c r="C31" s="83"/>
      <c r="D31" s="83" t="s">
        <v>45</v>
      </c>
      <c r="E31" s="83"/>
      <c r="F31" s="83"/>
      <c r="G31" s="85" t="s">
        <v>2</v>
      </c>
      <c r="H31" s="85" t="s">
        <v>1</v>
      </c>
      <c r="I31" s="9" t="s">
        <v>46</v>
      </c>
      <c r="J31" s="87" t="s">
        <v>47</v>
      </c>
      <c r="K31" s="87"/>
      <c r="L31" s="87"/>
      <c r="M31" s="87"/>
      <c r="N31" s="87"/>
      <c r="O31" s="88"/>
    </row>
    <row r="32" spans="1:15" ht="15.75" thickBot="1" x14ac:dyDescent="0.3">
      <c r="A32" s="82"/>
      <c r="B32" s="84"/>
      <c r="C32" s="84"/>
      <c r="D32" s="10" t="s">
        <v>48</v>
      </c>
      <c r="E32" s="10" t="s">
        <v>49</v>
      </c>
      <c r="F32" s="10" t="s">
        <v>50</v>
      </c>
      <c r="G32" s="86"/>
      <c r="H32" s="86"/>
      <c r="I32" s="10" t="s">
        <v>51</v>
      </c>
      <c r="J32" s="28"/>
      <c r="K32" s="29"/>
      <c r="L32" s="29"/>
      <c r="M32" s="29"/>
      <c r="N32" s="29"/>
      <c r="O32" s="30"/>
    </row>
    <row r="33" spans="1:15" ht="82.5" customHeight="1" thickTop="1" x14ac:dyDescent="0.25">
      <c r="A33" s="11"/>
      <c r="B33" s="108" t="s">
        <v>146</v>
      </c>
      <c r="C33" s="108"/>
      <c r="D33" s="12"/>
      <c r="E33" s="12"/>
      <c r="F33" s="12"/>
      <c r="G33" s="21">
        <v>1</v>
      </c>
      <c r="H33" s="21"/>
      <c r="I33" s="22">
        <f>G33</f>
        <v>1</v>
      </c>
      <c r="J33" s="105"/>
      <c r="K33" s="106"/>
      <c r="L33" s="106"/>
      <c r="M33" s="106"/>
      <c r="N33" s="106"/>
      <c r="O33" s="107"/>
    </row>
    <row r="34" spans="1:15" ht="74.25" customHeight="1" x14ac:dyDescent="0.25">
      <c r="A34" s="14"/>
      <c r="B34" s="109" t="s">
        <v>147</v>
      </c>
      <c r="C34" s="109"/>
      <c r="D34" s="15"/>
      <c r="E34" s="15"/>
      <c r="F34" s="15"/>
      <c r="G34" s="23">
        <v>1</v>
      </c>
      <c r="H34" s="23"/>
      <c r="I34" s="24">
        <f>G34</f>
        <v>1</v>
      </c>
      <c r="J34" s="105"/>
      <c r="K34" s="106"/>
      <c r="L34" s="106"/>
      <c r="M34" s="106"/>
      <c r="N34" s="106"/>
      <c r="O34" s="107"/>
    </row>
    <row r="35" spans="1:15" ht="84.75" customHeight="1" x14ac:dyDescent="0.25">
      <c r="A35" s="14"/>
      <c r="B35" s="109" t="s">
        <v>148</v>
      </c>
      <c r="C35" s="109"/>
      <c r="D35" s="15"/>
      <c r="E35" s="15"/>
      <c r="F35" s="15"/>
      <c r="G35" s="23">
        <v>1</v>
      </c>
      <c r="H35" s="23"/>
      <c r="I35" s="24">
        <f>G35</f>
        <v>1</v>
      </c>
      <c r="J35" s="105"/>
      <c r="K35" s="106"/>
      <c r="L35" s="106"/>
      <c r="M35" s="106"/>
      <c r="N35" s="106"/>
      <c r="O35" s="107"/>
    </row>
    <row r="36" spans="1:15" ht="15.75" thickBot="1" x14ac:dyDescent="0.3">
      <c r="A36" s="17"/>
      <c r="B36" s="95"/>
      <c r="C36" s="95"/>
      <c r="D36" s="18"/>
      <c r="E36" s="18"/>
      <c r="F36" s="18"/>
      <c r="G36" s="18"/>
      <c r="H36" s="18"/>
      <c r="I36" s="19"/>
      <c r="J36" s="25"/>
      <c r="K36" s="26"/>
      <c r="L36" s="26"/>
      <c r="M36" s="26"/>
      <c r="N36" s="26"/>
      <c r="O36" s="27"/>
    </row>
    <row r="37" spans="1:15" ht="16.5" thickTop="1" thickBot="1" x14ac:dyDescent="0.3">
      <c r="A37" s="96" t="s">
        <v>52</v>
      </c>
      <c r="B37" s="97"/>
      <c r="C37" s="97"/>
      <c r="D37" s="97"/>
      <c r="E37" s="97"/>
      <c r="F37" s="97"/>
      <c r="G37" s="97"/>
      <c r="H37" s="98"/>
      <c r="I37" s="20">
        <f>SUM(I33:I36)</f>
        <v>3</v>
      </c>
      <c r="J37" s="31"/>
      <c r="K37" s="32"/>
      <c r="L37" s="32"/>
      <c r="M37" s="32"/>
      <c r="N37" s="32"/>
      <c r="O37" s="33"/>
    </row>
    <row r="39" spans="1:15" ht="15.75" thickBot="1" x14ac:dyDescent="0.3"/>
    <row r="40" spans="1:15" x14ac:dyDescent="0.25">
      <c r="A40" s="6" t="s">
        <v>42</v>
      </c>
      <c r="B40" s="7" t="e">
        <f>#REF!</f>
        <v>#REF!</v>
      </c>
      <c r="C40" s="76" t="e">
        <f>#REF!</f>
        <v>#REF!</v>
      </c>
      <c r="D40" s="77"/>
      <c r="E40" s="77"/>
      <c r="F40" s="77"/>
      <c r="G40" s="77"/>
      <c r="H40" s="77"/>
      <c r="I40" s="77"/>
      <c r="J40" s="77"/>
      <c r="K40" s="77"/>
      <c r="L40" s="78"/>
      <c r="M40" s="8" t="s">
        <v>1</v>
      </c>
      <c r="N40" s="79" t="e">
        <f>#REF!</f>
        <v>#REF!</v>
      </c>
      <c r="O40" s="80"/>
    </row>
    <row r="41" spans="1:15" x14ac:dyDescent="0.25">
      <c r="A41" s="81" t="s">
        <v>43</v>
      </c>
      <c r="B41" s="83" t="s">
        <v>44</v>
      </c>
      <c r="C41" s="83"/>
      <c r="D41" s="83" t="s">
        <v>45</v>
      </c>
      <c r="E41" s="83"/>
      <c r="F41" s="83"/>
      <c r="G41" s="85" t="s">
        <v>2</v>
      </c>
      <c r="H41" s="85" t="s">
        <v>1</v>
      </c>
      <c r="I41" s="9" t="s">
        <v>46</v>
      </c>
      <c r="J41" s="87" t="s">
        <v>47</v>
      </c>
      <c r="K41" s="87"/>
      <c r="L41" s="87"/>
      <c r="M41" s="87"/>
      <c r="N41" s="87"/>
      <c r="O41" s="88"/>
    </row>
    <row r="42" spans="1:15" ht="15.75" thickBot="1" x14ac:dyDescent="0.3">
      <c r="A42" s="82"/>
      <c r="B42" s="84"/>
      <c r="C42" s="84"/>
      <c r="D42" s="10" t="s">
        <v>48</v>
      </c>
      <c r="E42" s="10" t="s">
        <v>49</v>
      </c>
      <c r="F42" s="10" t="s">
        <v>50</v>
      </c>
      <c r="G42" s="86"/>
      <c r="H42" s="86"/>
      <c r="I42" s="10" t="s">
        <v>51</v>
      </c>
      <c r="J42" s="89"/>
      <c r="K42" s="89"/>
      <c r="L42" s="89"/>
      <c r="M42" s="89"/>
      <c r="N42" s="89"/>
      <c r="O42" s="90"/>
    </row>
    <row r="43" spans="1:15" ht="64.5" customHeight="1" thickTop="1" x14ac:dyDescent="0.25">
      <c r="A43" s="11"/>
      <c r="B43" s="108" t="s">
        <v>190</v>
      </c>
      <c r="C43" s="108"/>
      <c r="D43" s="12"/>
      <c r="E43" s="12"/>
      <c r="F43" s="12"/>
      <c r="G43" s="21">
        <v>1</v>
      </c>
      <c r="H43" s="21" t="s">
        <v>32</v>
      </c>
      <c r="I43" s="22">
        <f>G43</f>
        <v>1</v>
      </c>
      <c r="J43" s="89"/>
      <c r="K43" s="89"/>
      <c r="L43" s="89"/>
      <c r="M43" s="89"/>
      <c r="N43" s="89"/>
      <c r="O43" s="90"/>
    </row>
    <row r="44" spans="1:15" ht="48.75" customHeight="1" x14ac:dyDescent="0.25">
      <c r="A44" s="14"/>
      <c r="B44" s="108" t="s">
        <v>191</v>
      </c>
      <c r="C44" s="108"/>
      <c r="D44" s="15"/>
      <c r="E44" s="15"/>
      <c r="F44" s="15"/>
      <c r="G44" s="23">
        <v>1</v>
      </c>
      <c r="H44" s="23" t="s">
        <v>32</v>
      </c>
      <c r="I44" s="22">
        <f>G44</f>
        <v>1</v>
      </c>
      <c r="J44" s="89"/>
      <c r="K44" s="89"/>
      <c r="L44" s="89"/>
      <c r="M44" s="89"/>
      <c r="N44" s="89"/>
      <c r="O44" s="90"/>
    </row>
    <row r="45" spans="1:15" x14ac:dyDescent="0.25">
      <c r="A45" s="14"/>
      <c r="B45" s="100"/>
      <c r="C45" s="100"/>
      <c r="D45" s="15"/>
      <c r="E45" s="15"/>
      <c r="F45" s="15"/>
      <c r="G45" s="15"/>
      <c r="H45" s="15"/>
      <c r="I45" s="16"/>
      <c r="J45" s="89"/>
      <c r="K45" s="89"/>
      <c r="L45" s="89"/>
      <c r="M45" s="89"/>
      <c r="N45" s="89"/>
      <c r="O45" s="90"/>
    </row>
    <row r="46" spans="1:15" ht="15.75" thickBot="1" x14ac:dyDescent="0.3">
      <c r="A46" s="17"/>
      <c r="B46" s="95"/>
      <c r="C46" s="95"/>
      <c r="D46" s="18"/>
      <c r="E46" s="18"/>
      <c r="F46" s="18"/>
      <c r="G46" s="18"/>
      <c r="H46" s="18"/>
      <c r="I46" s="19"/>
      <c r="J46" s="89"/>
      <c r="K46" s="89"/>
      <c r="L46" s="89"/>
      <c r="M46" s="89"/>
      <c r="N46" s="89"/>
      <c r="O46" s="90"/>
    </row>
    <row r="47" spans="1:15" ht="16.5" thickTop="1" thickBot="1" x14ac:dyDescent="0.3">
      <c r="A47" s="96" t="s">
        <v>52</v>
      </c>
      <c r="B47" s="97"/>
      <c r="C47" s="97"/>
      <c r="D47" s="97"/>
      <c r="E47" s="97"/>
      <c r="F47" s="97"/>
      <c r="G47" s="97"/>
      <c r="H47" s="98"/>
      <c r="I47" s="20">
        <f>SUM(I43:I46)</f>
        <v>2</v>
      </c>
      <c r="J47" s="91"/>
      <c r="K47" s="91"/>
      <c r="L47" s="91"/>
      <c r="M47" s="91"/>
      <c r="N47" s="91"/>
      <c r="O47" s="92"/>
    </row>
    <row r="49" spans="1:15" ht="15.75" thickBot="1" x14ac:dyDescent="0.3"/>
    <row r="50" spans="1:15" x14ac:dyDescent="0.25">
      <c r="A50" s="6" t="s">
        <v>42</v>
      </c>
      <c r="B50" s="7" t="e">
        <f>#REF!</f>
        <v>#REF!</v>
      </c>
      <c r="C50" s="76" t="e">
        <f>#REF!</f>
        <v>#REF!</v>
      </c>
      <c r="D50" s="77"/>
      <c r="E50" s="77"/>
      <c r="F50" s="77"/>
      <c r="G50" s="77"/>
      <c r="H50" s="77"/>
      <c r="I50" s="77"/>
      <c r="J50" s="77"/>
      <c r="K50" s="77"/>
      <c r="L50" s="78"/>
      <c r="M50" s="8" t="s">
        <v>1</v>
      </c>
      <c r="N50" s="79" t="e">
        <f>#REF!</f>
        <v>#REF!</v>
      </c>
      <c r="O50" s="80"/>
    </row>
    <row r="51" spans="1:15" x14ac:dyDescent="0.25">
      <c r="A51" s="81" t="s">
        <v>43</v>
      </c>
      <c r="B51" s="83" t="s">
        <v>44</v>
      </c>
      <c r="C51" s="83"/>
      <c r="D51" s="83" t="s">
        <v>45</v>
      </c>
      <c r="E51" s="83"/>
      <c r="F51" s="83"/>
      <c r="G51" s="85" t="s">
        <v>2</v>
      </c>
      <c r="H51" s="85" t="s">
        <v>1</v>
      </c>
      <c r="I51" s="9" t="s">
        <v>46</v>
      </c>
      <c r="J51" s="87" t="s">
        <v>47</v>
      </c>
      <c r="K51" s="87"/>
      <c r="L51" s="87"/>
      <c r="M51" s="87"/>
      <c r="N51" s="87"/>
      <c r="O51" s="88"/>
    </row>
    <row r="52" spans="1:15" ht="15.75" thickBot="1" x14ac:dyDescent="0.3">
      <c r="A52" s="82"/>
      <c r="B52" s="84"/>
      <c r="C52" s="84"/>
      <c r="D52" s="10" t="s">
        <v>48</v>
      </c>
      <c r="E52" s="10" t="s">
        <v>49</v>
      </c>
      <c r="F52" s="10" t="s">
        <v>50</v>
      </c>
      <c r="G52" s="86"/>
      <c r="H52" s="86"/>
      <c r="I52" s="10" t="s">
        <v>51</v>
      </c>
      <c r="J52" s="89"/>
      <c r="K52" s="89"/>
      <c r="L52" s="89"/>
      <c r="M52" s="89"/>
      <c r="N52" s="89"/>
      <c r="O52" s="90"/>
    </row>
    <row r="53" spans="1:15" ht="15.75" thickTop="1" x14ac:dyDescent="0.25">
      <c r="A53" s="11"/>
      <c r="B53" s="99" t="s">
        <v>149</v>
      </c>
      <c r="C53" s="99"/>
      <c r="D53" s="12">
        <v>1.24</v>
      </c>
      <c r="E53" s="12">
        <v>1.3</v>
      </c>
      <c r="F53" s="12"/>
      <c r="G53" s="12">
        <v>3</v>
      </c>
      <c r="H53" s="12" t="s">
        <v>39</v>
      </c>
      <c r="I53" s="13">
        <f>ROUND(PRODUCT(D53,E53,F53,G53),2)</f>
        <v>4.84</v>
      </c>
      <c r="J53" s="89"/>
      <c r="K53" s="89"/>
      <c r="L53" s="89"/>
      <c r="M53" s="89"/>
      <c r="N53" s="89"/>
      <c r="O53" s="90"/>
    </row>
    <row r="54" spans="1:15" x14ac:dyDescent="0.25">
      <c r="A54" s="14"/>
      <c r="B54" s="100" t="s">
        <v>149</v>
      </c>
      <c r="C54" s="100"/>
      <c r="D54" s="15">
        <v>1.24</v>
      </c>
      <c r="E54" s="15"/>
      <c r="F54" s="15">
        <v>1.25</v>
      </c>
      <c r="G54" s="15">
        <v>6</v>
      </c>
      <c r="H54" s="15" t="s">
        <v>39</v>
      </c>
      <c r="I54" s="13">
        <f t="shared" ref="I54:I55" si="0">ROUND(PRODUCT(D54,E54,F54,G54),2)</f>
        <v>9.3000000000000007</v>
      </c>
      <c r="J54" s="89"/>
      <c r="K54" s="89"/>
      <c r="L54" s="89"/>
      <c r="M54" s="89"/>
      <c r="N54" s="89"/>
      <c r="O54" s="90"/>
    </row>
    <row r="55" spans="1:15" x14ac:dyDescent="0.25">
      <c r="A55" s="14"/>
      <c r="B55" s="100" t="s">
        <v>149</v>
      </c>
      <c r="C55" s="100"/>
      <c r="D55" s="15"/>
      <c r="E55" s="15">
        <v>1.3</v>
      </c>
      <c r="F55" s="15">
        <v>1.25</v>
      </c>
      <c r="G55" s="15">
        <v>6</v>
      </c>
      <c r="H55" s="15" t="s">
        <v>39</v>
      </c>
      <c r="I55" s="13">
        <f t="shared" si="0"/>
        <v>9.75</v>
      </c>
      <c r="J55" s="89"/>
      <c r="K55" s="89"/>
      <c r="L55" s="89"/>
      <c r="M55" s="89"/>
      <c r="N55" s="89"/>
      <c r="O55" s="90"/>
    </row>
    <row r="56" spans="1:15" x14ac:dyDescent="0.25">
      <c r="A56" s="14"/>
      <c r="B56" s="101"/>
      <c r="C56" s="102"/>
      <c r="D56" s="15"/>
      <c r="E56" s="15"/>
      <c r="F56" s="15"/>
      <c r="G56" s="15"/>
      <c r="H56" s="15"/>
      <c r="I56" s="16"/>
      <c r="J56" s="89"/>
      <c r="K56" s="89"/>
      <c r="L56" s="89"/>
      <c r="M56" s="89"/>
      <c r="N56" s="89"/>
      <c r="O56" s="90"/>
    </row>
    <row r="57" spans="1:15" x14ac:dyDescent="0.25">
      <c r="A57" s="14"/>
      <c r="B57" s="101"/>
      <c r="C57" s="102"/>
      <c r="D57" s="15"/>
      <c r="E57" s="15"/>
      <c r="F57" s="15"/>
      <c r="G57" s="15"/>
      <c r="H57" s="15"/>
      <c r="I57" s="16"/>
      <c r="J57" s="89"/>
      <c r="K57" s="89"/>
      <c r="L57" s="89"/>
      <c r="M57" s="89"/>
      <c r="N57" s="89"/>
      <c r="O57" s="90"/>
    </row>
    <row r="58" spans="1:15" x14ac:dyDescent="0.25">
      <c r="A58" s="14"/>
      <c r="B58" s="101"/>
      <c r="C58" s="102"/>
      <c r="D58" s="15"/>
      <c r="E58" s="15"/>
      <c r="F58" s="15"/>
      <c r="G58" s="15"/>
      <c r="H58" s="15"/>
      <c r="I58" s="16"/>
      <c r="J58" s="89"/>
      <c r="K58" s="89"/>
      <c r="L58" s="89"/>
      <c r="M58" s="89"/>
      <c r="N58" s="89"/>
      <c r="O58" s="90"/>
    </row>
    <row r="59" spans="1:15" x14ac:dyDescent="0.25">
      <c r="A59" s="14"/>
      <c r="B59" s="101"/>
      <c r="C59" s="102"/>
      <c r="D59" s="15"/>
      <c r="E59" s="15"/>
      <c r="F59" s="15"/>
      <c r="G59" s="15"/>
      <c r="H59" s="15"/>
      <c r="I59" s="16"/>
      <c r="J59" s="89"/>
      <c r="K59" s="89"/>
      <c r="L59" s="89"/>
      <c r="M59" s="89"/>
      <c r="N59" s="89"/>
      <c r="O59" s="90"/>
    </row>
    <row r="60" spans="1:15" x14ac:dyDescent="0.25">
      <c r="A60" s="14"/>
      <c r="B60" s="101"/>
      <c r="C60" s="102"/>
      <c r="D60" s="15"/>
      <c r="E60" s="15"/>
      <c r="F60" s="15"/>
      <c r="G60" s="15"/>
      <c r="H60" s="15"/>
      <c r="I60" s="16"/>
      <c r="J60" s="89"/>
      <c r="K60" s="89"/>
      <c r="L60" s="89"/>
      <c r="M60" s="89"/>
      <c r="N60" s="89"/>
      <c r="O60" s="90"/>
    </row>
    <row r="61" spans="1:15" x14ac:dyDescent="0.25">
      <c r="A61" s="14"/>
      <c r="B61" s="101"/>
      <c r="C61" s="102"/>
      <c r="D61" s="15"/>
      <c r="E61" s="15"/>
      <c r="F61" s="15"/>
      <c r="G61" s="15"/>
      <c r="H61" s="15"/>
      <c r="I61" s="16"/>
      <c r="J61" s="89"/>
      <c r="K61" s="89"/>
      <c r="L61" s="89"/>
      <c r="M61" s="89"/>
      <c r="N61" s="89"/>
      <c r="O61" s="90"/>
    </row>
    <row r="62" spans="1:15" ht="15.75" thickBot="1" x14ac:dyDescent="0.3">
      <c r="A62" s="17"/>
      <c r="B62" s="95"/>
      <c r="C62" s="95"/>
      <c r="D62" s="18"/>
      <c r="E62" s="18"/>
      <c r="F62" s="18"/>
      <c r="G62" s="18"/>
      <c r="H62" s="18"/>
      <c r="I62" s="19"/>
      <c r="J62" s="89"/>
      <c r="K62" s="89"/>
      <c r="L62" s="89"/>
      <c r="M62" s="89"/>
      <c r="N62" s="89"/>
      <c r="O62" s="90"/>
    </row>
    <row r="63" spans="1:15" ht="16.5" thickTop="1" thickBot="1" x14ac:dyDescent="0.3">
      <c r="A63" s="96" t="s">
        <v>52</v>
      </c>
      <c r="B63" s="97"/>
      <c r="C63" s="97"/>
      <c r="D63" s="97"/>
      <c r="E63" s="97"/>
      <c r="F63" s="97"/>
      <c r="G63" s="97"/>
      <c r="H63" s="98"/>
      <c r="I63" s="20">
        <f>SUM(I53:I62)</f>
        <v>23.89</v>
      </c>
      <c r="J63" s="91"/>
      <c r="K63" s="91"/>
      <c r="L63" s="91"/>
      <c r="M63" s="91"/>
      <c r="N63" s="91"/>
      <c r="O63" s="92"/>
    </row>
    <row r="65" spans="1:15" ht="15.75" thickBot="1" x14ac:dyDescent="0.3"/>
    <row r="66" spans="1:15" x14ac:dyDescent="0.25">
      <c r="A66" s="6" t="s">
        <v>42</v>
      </c>
      <c r="B66" s="7" t="e">
        <f>#REF!</f>
        <v>#REF!</v>
      </c>
      <c r="C66" s="76" t="e">
        <f>#REF!</f>
        <v>#REF!</v>
      </c>
      <c r="D66" s="77"/>
      <c r="E66" s="77"/>
      <c r="F66" s="77"/>
      <c r="G66" s="77"/>
      <c r="H66" s="77"/>
      <c r="I66" s="77"/>
      <c r="J66" s="77"/>
      <c r="K66" s="77"/>
      <c r="L66" s="78"/>
      <c r="M66" s="8" t="s">
        <v>1</v>
      </c>
      <c r="N66" s="79" t="e">
        <f>#REF!</f>
        <v>#REF!</v>
      </c>
      <c r="O66" s="80"/>
    </row>
    <row r="67" spans="1:15" x14ac:dyDescent="0.25">
      <c r="A67" s="81" t="s">
        <v>43</v>
      </c>
      <c r="B67" s="83" t="s">
        <v>44</v>
      </c>
      <c r="C67" s="83"/>
      <c r="D67" s="83" t="s">
        <v>45</v>
      </c>
      <c r="E67" s="83"/>
      <c r="F67" s="83"/>
      <c r="G67" s="85" t="s">
        <v>2</v>
      </c>
      <c r="H67" s="85" t="s">
        <v>1</v>
      </c>
      <c r="I67" s="9" t="s">
        <v>46</v>
      </c>
      <c r="J67" s="87" t="s">
        <v>47</v>
      </c>
      <c r="K67" s="87"/>
      <c r="L67" s="87"/>
      <c r="M67" s="87"/>
      <c r="N67" s="87"/>
      <c r="O67" s="88"/>
    </row>
    <row r="68" spans="1:15" ht="15.75" thickBot="1" x14ac:dyDescent="0.3">
      <c r="A68" s="82"/>
      <c r="B68" s="84"/>
      <c r="C68" s="84"/>
      <c r="D68" s="10" t="s">
        <v>48</v>
      </c>
      <c r="E68" s="10" t="s">
        <v>49</v>
      </c>
      <c r="F68" s="10" t="s">
        <v>50</v>
      </c>
      <c r="G68" s="86"/>
      <c r="H68" s="86"/>
      <c r="I68" s="10" t="s">
        <v>51</v>
      </c>
      <c r="J68" s="89"/>
      <c r="K68" s="89"/>
      <c r="L68" s="89"/>
      <c r="M68" s="89"/>
      <c r="N68" s="89"/>
      <c r="O68" s="90"/>
    </row>
    <row r="69" spans="1:15" ht="15.75" thickTop="1" x14ac:dyDescent="0.25">
      <c r="A69" s="11"/>
      <c r="B69" s="99" t="s">
        <v>149</v>
      </c>
      <c r="C69" s="99"/>
      <c r="D69" s="12">
        <v>1.24</v>
      </c>
      <c r="E69" s="12">
        <v>1.3</v>
      </c>
      <c r="F69" s="12"/>
      <c r="G69" s="12">
        <f>3*0.3</f>
        <v>0.89999999999999991</v>
      </c>
      <c r="H69" s="12" t="s">
        <v>39</v>
      </c>
      <c r="I69" s="13">
        <f>ROUND(PRODUCT(D69,E69,F69,G69),2)</f>
        <v>1.45</v>
      </c>
      <c r="J69" s="89"/>
      <c r="K69" s="89"/>
      <c r="L69" s="89"/>
      <c r="M69" s="89"/>
      <c r="N69" s="89"/>
      <c r="O69" s="90"/>
    </row>
    <row r="70" spans="1:15" x14ac:dyDescent="0.25">
      <c r="A70" s="14"/>
      <c r="B70" s="100" t="s">
        <v>149</v>
      </c>
      <c r="C70" s="100"/>
      <c r="D70" s="15">
        <v>1.24</v>
      </c>
      <c r="E70" s="15"/>
      <c r="F70" s="15">
        <v>1.25</v>
      </c>
      <c r="G70" s="15">
        <f>6*0.3</f>
        <v>1.7999999999999998</v>
      </c>
      <c r="H70" s="15" t="s">
        <v>39</v>
      </c>
      <c r="I70" s="13">
        <f t="shared" ref="I70:I71" si="1">ROUND(PRODUCT(D70,E70,F70,G70),2)</f>
        <v>2.79</v>
      </c>
      <c r="J70" s="89"/>
      <c r="K70" s="89"/>
      <c r="L70" s="89"/>
      <c r="M70" s="89"/>
      <c r="N70" s="89"/>
      <c r="O70" s="90"/>
    </row>
    <row r="71" spans="1:15" x14ac:dyDescent="0.25">
      <c r="A71" s="14"/>
      <c r="B71" s="100" t="s">
        <v>149</v>
      </c>
      <c r="C71" s="100"/>
      <c r="D71" s="15"/>
      <c r="E71" s="15">
        <v>1.3</v>
      </c>
      <c r="F71" s="15">
        <v>1.25</v>
      </c>
      <c r="G71" s="15">
        <f>6*0.3</f>
        <v>1.7999999999999998</v>
      </c>
      <c r="H71" s="15" t="s">
        <v>39</v>
      </c>
      <c r="I71" s="13">
        <f t="shared" si="1"/>
        <v>2.93</v>
      </c>
      <c r="J71" s="89"/>
      <c r="K71" s="89"/>
      <c r="L71" s="89"/>
      <c r="M71" s="89"/>
      <c r="N71" s="89"/>
      <c r="O71" s="90"/>
    </row>
    <row r="72" spans="1:15" x14ac:dyDescent="0.25">
      <c r="A72" s="14"/>
      <c r="B72" s="101"/>
      <c r="C72" s="102"/>
      <c r="D72" s="15"/>
      <c r="E72" s="15"/>
      <c r="F72" s="15"/>
      <c r="G72" s="15"/>
      <c r="H72" s="15"/>
      <c r="I72" s="16"/>
      <c r="J72" s="89"/>
      <c r="K72" s="89"/>
      <c r="L72" s="89"/>
      <c r="M72" s="89"/>
      <c r="N72" s="89"/>
      <c r="O72" s="90"/>
    </row>
    <row r="73" spans="1:15" x14ac:dyDescent="0.25">
      <c r="A73" s="14"/>
      <c r="B73" s="101"/>
      <c r="C73" s="102"/>
      <c r="D73" s="15"/>
      <c r="E73" s="15"/>
      <c r="F73" s="15"/>
      <c r="G73" s="15"/>
      <c r="H73" s="15"/>
      <c r="I73" s="16"/>
      <c r="J73" s="89"/>
      <c r="K73" s="89"/>
      <c r="L73" s="89"/>
      <c r="M73" s="89"/>
      <c r="N73" s="89"/>
      <c r="O73" s="90"/>
    </row>
    <row r="74" spans="1:15" x14ac:dyDescent="0.25">
      <c r="A74" s="14"/>
      <c r="B74" s="101"/>
      <c r="C74" s="102"/>
      <c r="D74" s="15"/>
      <c r="E74" s="15"/>
      <c r="F74" s="15"/>
      <c r="G74" s="15"/>
      <c r="H74" s="15"/>
      <c r="I74" s="16"/>
      <c r="J74" s="89"/>
      <c r="K74" s="89"/>
      <c r="L74" s="89"/>
      <c r="M74" s="89"/>
      <c r="N74" s="89"/>
      <c r="O74" s="90"/>
    </row>
    <row r="75" spans="1:15" x14ac:dyDescent="0.25">
      <c r="A75" s="14"/>
      <c r="B75" s="101"/>
      <c r="C75" s="102"/>
      <c r="D75" s="15"/>
      <c r="E75" s="15"/>
      <c r="F75" s="15"/>
      <c r="G75" s="15"/>
      <c r="H75" s="15"/>
      <c r="I75" s="16"/>
      <c r="J75" s="89"/>
      <c r="K75" s="89"/>
      <c r="L75" s="89"/>
      <c r="M75" s="89"/>
      <c r="N75" s="89"/>
      <c r="O75" s="90"/>
    </row>
    <row r="76" spans="1:15" x14ac:dyDescent="0.25">
      <c r="A76" s="14"/>
      <c r="B76" s="101"/>
      <c r="C76" s="102"/>
      <c r="D76" s="15"/>
      <c r="E76" s="15"/>
      <c r="F76" s="15"/>
      <c r="G76" s="15"/>
      <c r="H76" s="15"/>
      <c r="I76" s="16"/>
      <c r="J76" s="89"/>
      <c r="K76" s="89"/>
      <c r="L76" s="89"/>
      <c r="M76" s="89"/>
      <c r="N76" s="89"/>
      <c r="O76" s="90"/>
    </row>
    <row r="77" spans="1:15" x14ac:dyDescent="0.25">
      <c r="A77" s="14"/>
      <c r="B77" s="101"/>
      <c r="C77" s="102"/>
      <c r="D77" s="15"/>
      <c r="E77" s="15"/>
      <c r="F77" s="15"/>
      <c r="G77" s="15"/>
      <c r="H77" s="15"/>
      <c r="I77" s="16"/>
      <c r="J77" s="89"/>
      <c r="K77" s="89"/>
      <c r="L77" s="89"/>
      <c r="M77" s="89"/>
      <c r="N77" s="89"/>
      <c r="O77" s="90"/>
    </row>
    <row r="78" spans="1:15" ht="15.75" thickBot="1" x14ac:dyDescent="0.3">
      <c r="A78" s="17"/>
      <c r="B78" s="95"/>
      <c r="C78" s="95"/>
      <c r="D78" s="18"/>
      <c r="E78" s="18"/>
      <c r="F78" s="18"/>
      <c r="G78" s="18"/>
      <c r="H78" s="18"/>
      <c r="I78" s="19"/>
      <c r="J78" s="89"/>
      <c r="K78" s="89"/>
      <c r="L78" s="89"/>
      <c r="M78" s="89"/>
      <c r="N78" s="89"/>
      <c r="O78" s="90"/>
    </row>
    <row r="79" spans="1:15" ht="16.5" thickTop="1" thickBot="1" x14ac:dyDescent="0.3">
      <c r="A79" s="96" t="s">
        <v>52</v>
      </c>
      <c r="B79" s="97"/>
      <c r="C79" s="97"/>
      <c r="D79" s="97"/>
      <c r="E79" s="97"/>
      <c r="F79" s="97"/>
      <c r="G79" s="97"/>
      <c r="H79" s="98"/>
      <c r="I79" s="20">
        <f>SUM(I69:I78)</f>
        <v>7.17</v>
      </c>
      <c r="J79" s="91"/>
      <c r="K79" s="91"/>
      <c r="L79" s="91"/>
      <c r="M79" s="91"/>
      <c r="N79" s="91"/>
      <c r="O79" s="92"/>
    </row>
    <row r="81" spans="1:15" ht="15.75" thickBot="1" x14ac:dyDescent="0.3"/>
    <row r="82" spans="1:15" x14ac:dyDescent="0.25">
      <c r="A82" s="6" t="s">
        <v>42</v>
      </c>
      <c r="B82" s="7" t="e">
        <f>#REF!</f>
        <v>#REF!</v>
      </c>
      <c r="C82" s="76" t="e">
        <f>#REF!</f>
        <v>#REF!</v>
      </c>
      <c r="D82" s="77"/>
      <c r="E82" s="77"/>
      <c r="F82" s="77"/>
      <c r="G82" s="77"/>
      <c r="H82" s="77"/>
      <c r="I82" s="77"/>
      <c r="J82" s="77"/>
      <c r="K82" s="77"/>
      <c r="L82" s="78"/>
      <c r="M82" s="8" t="s">
        <v>1</v>
      </c>
      <c r="N82" s="79" t="e">
        <f>#REF!</f>
        <v>#REF!</v>
      </c>
      <c r="O82" s="80"/>
    </row>
    <row r="83" spans="1:15" x14ac:dyDescent="0.25">
      <c r="A83" s="81" t="s">
        <v>43</v>
      </c>
      <c r="B83" s="83" t="s">
        <v>44</v>
      </c>
      <c r="C83" s="83"/>
      <c r="D83" s="83" t="s">
        <v>45</v>
      </c>
      <c r="E83" s="83"/>
      <c r="F83" s="83"/>
      <c r="G83" s="85" t="s">
        <v>2</v>
      </c>
      <c r="H83" s="85" t="s">
        <v>1</v>
      </c>
      <c r="I83" s="9" t="s">
        <v>46</v>
      </c>
      <c r="J83" s="87" t="s">
        <v>47</v>
      </c>
      <c r="K83" s="87"/>
      <c r="L83" s="87"/>
      <c r="M83" s="87"/>
      <c r="N83" s="87"/>
      <c r="O83" s="88"/>
    </row>
    <row r="84" spans="1:15" ht="15.75" thickBot="1" x14ac:dyDescent="0.3">
      <c r="A84" s="82"/>
      <c r="B84" s="84"/>
      <c r="C84" s="84"/>
      <c r="D84" s="10" t="s">
        <v>48</v>
      </c>
      <c r="E84" s="10" t="s">
        <v>49</v>
      </c>
      <c r="F84" s="10" t="s">
        <v>50</v>
      </c>
      <c r="G84" s="86"/>
      <c r="H84" s="86"/>
      <c r="I84" s="10" t="s">
        <v>51</v>
      </c>
      <c r="J84" s="89"/>
      <c r="K84" s="89"/>
      <c r="L84" s="89"/>
      <c r="M84" s="89"/>
      <c r="N84" s="89"/>
      <c r="O84" s="90"/>
    </row>
    <row r="85" spans="1:15" ht="15.75" thickTop="1" x14ac:dyDescent="0.25">
      <c r="A85" s="11"/>
      <c r="B85" s="99" t="s">
        <v>149</v>
      </c>
      <c r="C85" s="99"/>
      <c r="D85" s="12">
        <v>1.24</v>
      </c>
      <c r="E85" s="12">
        <v>1.3</v>
      </c>
      <c r="F85" s="12"/>
      <c r="G85" s="12">
        <v>3</v>
      </c>
      <c r="H85" s="12" t="s">
        <v>39</v>
      </c>
      <c r="I85" s="13">
        <f>ROUND(PRODUCT(D85,E85,F85,G85),2)</f>
        <v>4.84</v>
      </c>
      <c r="J85" s="89"/>
      <c r="K85" s="89"/>
      <c r="L85" s="89"/>
      <c r="M85" s="89"/>
      <c r="N85" s="89"/>
      <c r="O85" s="90"/>
    </row>
    <row r="86" spans="1:15" x14ac:dyDescent="0.25">
      <c r="A86" s="14"/>
      <c r="B86" s="100" t="s">
        <v>149</v>
      </c>
      <c r="C86" s="100"/>
      <c r="D86" s="15">
        <v>1.24</v>
      </c>
      <c r="E86" s="15"/>
      <c r="F86" s="15">
        <v>1.25</v>
      </c>
      <c r="G86" s="15">
        <v>6</v>
      </c>
      <c r="H86" s="15" t="s">
        <v>39</v>
      </c>
      <c r="I86" s="13">
        <f t="shared" ref="I86:I92" si="2">ROUND(PRODUCT(D86,E86,F86,G86),2)</f>
        <v>9.3000000000000007</v>
      </c>
      <c r="J86" s="89"/>
      <c r="K86" s="89"/>
      <c r="L86" s="89"/>
      <c r="M86" s="89"/>
      <c r="N86" s="89"/>
      <c r="O86" s="90"/>
    </row>
    <row r="87" spans="1:15" x14ac:dyDescent="0.25">
      <c r="A87" s="14"/>
      <c r="B87" s="100" t="s">
        <v>149</v>
      </c>
      <c r="C87" s="100"/>
      <c r="D87" s="15"/>
      <c r="E87" s="15">
        <v>1.3</v>
      </c>
      <c r="F87" s="15">
        <v>1.25</v>
      </c>
      <c r="G87" s="15">
        <v>6</v>
      </c>
      <c r="H87" s="15" t="s">
        <v>39</v>
      </c>
      <c r="I87" s="13">
        <f t="shared" si="2"/>
        <v>9.75</v>
      </c>
      <c r="J87" s="89"/>
      <c r="K87" s="89"/>
      <c r="L87" s="89"/>
      <c r="M87" s="89"/>
      <c r="N87" s="89"/>
      <c r="O87" s="90"/>
    </row>
    <row r="88" spans="1:15" x14ac:dyDescent="0.25">
      <c r="A88" s="14"/>
      <c r="B88" s="101" t="s">
        <v>150</v>
      </c>
      <c r="C88" s="102"/>
      <c r="D88" s="15">
        <v>3.7</v>
      </c>
      <c r="E88" s="15">
        <v>1.25</v>
      </c>
      <c r="F88" s="15"/>
      <c r="G88" s="15">
        <v>1</v>
      </c>
      <c r="H88" s="15" t="s">
        <v>39</v>
      </c>
      <c r="I88" s="13">
        <f t="shared" si="2"/>
        <v>4.63</v>
      </c>
      <c r="J88" s="89"/>
      <c r="K88" s="89"/>
      <c r="L88" s="89"/>
      <c r="M88" s="89"/>
      <c r="N88" s="89"/>
      <c r="O88" s="90"/>
    </row>
    <row r="89" spans="1:15" x14ac:dyDescent="0.25">
      <c r="A89" s="14"/>
      <c r="B89" s="101" t="s">
        <v>150</v>
      </c>
      <c r="C89" s="102"/>
      <c r="D89" s="15">
        <v>3.7</v>
      </c>
      <c r="E89" s="15"/>
      <c r="F89" s="15">
        <v>1</v>
      </c>
      <c r="G89" s="15">
        <v>1</v>
      </c>
      <c r="H89" s="15" t="s">
        <v>39</v>
      </c>
      <c r="I89" s="13">
        <f t="shared" si="2"/>
        <v>3.7</v>
      </c>
      <c r="J89" s="89"/>
      <c r="K89" s="89"/>
      <c r="L89" s="89"/>
      <c r="M89" s="89"/>
      <c r="N89" s="89"/>
      <c r="O89" s="90"/>
    </row>
    <row r="90" spans="1:15" x14ac:dyDescent="0.25">
      <c r="A90" s="14"/>
      <c r="B90" s="101" t="s">
        <v>150</v>
      </c>
      <c r="C90" s="102"/>
      <c r="D90" s="15">
        <v>3.7</v>
      </c>
      <c r="E90" s="15">
        <v>0.4</v>
      </c>
      <c r="F90" s="15"/>
      <c r="G90" s="15">
        <v>1</v>
      </c>
      <c r="H90" s="15" t="s">
        <v>39</v>
      </c>
      <c r="I90" s="13">
        <f t="shared" si="2"/>
        <v>1.48</v>
      </c>
      <c r="J90" s="89"/>
      <c r="K90" s="89"/>
      <c r="L90" s="89"/>
      <c r="M90" s="89"/>
      <c r="N90" s="89"/>
      <c r="O90" s="90"/>
    </row>
    <row r="91" spans="1:15" x14ac:dyDescent="0.25">
      <c r="A91" s="14"/>
      <c r="B91" s="101" t="s">
        <v>150</v>
      </c>
      <c r="C91" s="102"/>
      <c r="D91" s="15"/>
      <c r="E91" s="15">
        <v>1.3</v>
      </c>
      <c r="F91" s="15">
        <v>0.5</v>
      </c>
      <c r="G91" s="15">
        <v>1</v>
      </c>
      <c r="H91" s="15" t="s">
        <v>39</v>
      </c>
      <c r="I91" s="13">
        <f t="shared" si="2"/>
        <v>0.65</v>
      </c>
      <c r="J91" s="89"/>
      <c r="K91" s="89"/>
      <c r="L91" s="89"/>
      <c r="M91" s="89"/>
      <c r="N91" s="89"/>
      <c r="O91" s="90"/>
    </row>
    <row r="92" spans="1:15" x14ac:dyDescent="0.25">
      <c r="A92" s="14"/>
      <c r="B92" s="101" t="s">
        <v>150</v>
      </c>
      <c r="C92" s="102"/>
      <c r="D92" s="15"/>
      <c r="E92" s="15">
        <v>1.3</v>
      </c>
      <c r="F92" s="15">
        <v>0.8</v>
      </c>
      <c r="G92" s="15">
        <v>1</v>
      </c>
      <c r="H92" s="15" t="s">
        <v>39</v>
      </c>
      <c r="I92" s="13">
        <f t="shared" si="2"/>
        <v>1.04</v>
      </c>
      <c r="J92" s="89"/>
      <c r="K92" s="89"/>
      <c r="L92" s="89"/>
      <c r="M92" s="89"/>
      <c r="N92" s="89"/>
      <c r="O92" s="90"/>
    </row>
    <row r="93" spans="1:15" x14ac:dyDescent="0.25">
      <c r="A93" s="14"/>
      <c r="B93" s="101"/>
      <c r="C93" s="102"/>
      <c r="D93" s="15"/>
      <c r="E93" s="15"/>
      <c r="F93" s="15"/>
      <c r="G93" s="15"/>
      <c r="H93" s="15"/>
      <c r="I93" s="16"/>
      <c r="J93" s="89"/>
      <c r="K93" s="89"/>
      <c r="L93" s="89"/>
      <c r="M93" s="89"/>
      <c r="N93" s="89"/>
      <c r="O93" s="90"/>
    </row>
    <row r="94" spans="1:15" ht="15.75" thickBot="1" x14ac:dyDescent="0.3">
      <c r="A94" s="17"/>
      <c r="B94" s="95"/>
      <c r="C94" s="95"/>
      <c r="D94" s="18"/>
      <c r="E94" s="18"/>
      <c r="F94" s="18"/>
      <c r="G94" s="18"/>
      <c r="H94" s="18"/>
      <c r="I94" s="19"/>
      <c r="J94" s="89"/>
      <c r="K94" s="89"/>
      <c r="L94" s="89"/>
      <c r="M94" s="89"/>
      <c r="N94" s="89"/>
      <c r="O94" s="90"/>
    </row>
    <row r="95" spans="1:15" ht="16.5" thickTop="1" thickBot="1" x14ac:dyDescent="0.3">
      <c r="A95" s="96" t="s">
        <v>52</v>
      </c>
      <c r="B95" s="97"/>
      <c r="C95" s="97"/>
      <c r="D95" s="97"/>
      <c r="E95" s="97"/>
      <c r="F95" s="97"/>
      <c r="G95" s="97"/>
      <c r="H95" s="98"/>
      <c r="I95" s="20">
        <f>SUM(I85:I94)</f>
        <v>35.389999999999993</v>
      </c>
      <c r="J95" s="91"/>
      <c r="K95" s="91"/>
      <c r="L95" s="91"/>
      <c r="M95" s="91"/>
      <c r="N95" s="91"/>
      <c r="O95" s="92"/>
    </row>
    <row r="97" spans="1:15" ht="15.75" thickBot="1" x14ac:dyDescent="0.3"/>
    <row r="98" spans="1:15" x14ac:dyDescent="0.25">
      <c r="A98" s="6" t="s">
        <v>42</v>
      </c>
      <c r="B98" s="7" t="e">
        <f>#REF!</f>
        <v>#REF!</v>
      </c>
      <c r="C98" s="76" t="e">
        <f>#REF!</f>
        <v>#REF!</v>
      </c>
      <c r="D98" s="77"/>
      <c r="E98" s="77"/>
      <c r="F98" s="77"/>
      <c r="G98" s="77"/>
      <c r="H98" s="77"/>
      <c r="I98" s="77"/>
      <c r="J98" s="77"/>
      <c r="K98" s="77"/>
      <c r="L98" s="78"/>
      <c r="M98" s="8" t="s">
        <v>1</v>
      </c>
      <c r="N98" s="79" t="e">
        <f>#REF!</f>
        <v>#REF!</v>
      </c>
      <c r="O98" s="80"/>
    </row>
    <row r="99" spans="1:15" x14ac:dyDescent="0.25">
      <c r="A99" s="81" t="s">
        <v>43</v>
      </c>
      <c r="B99" s="83" t="s">
        <v>44</v>
      </c>
      <c r="C99" s="83"/>
      <c r="D99" s="83" t="s">
        <v>45</v>
      </c>
      <c r="E99" s="83"/>
      <c r="F99" s="83"/>
      <c r="G99" s="85" t="s">
        <v>2</v>
      </c>
      <c r="H99" s="85" t="s">
        <v>1</v>
      </c>
      <c r="I99" s="9" t="s">
        <v>46</v>
      </c>
      <c r="J99" s="87" t="s">
        <v>47</v>
      </c>
      <c r="K99" s="87"/>
      <c r="L99" s="87"/>
      <c r="M99" s="87"/>
      <c r="N99" s="87"/>
      <c r="O99" s="88"/>
    </row>
    <row r="100" spans="1:15" ht="15.75" thickBot="1" x14ac:dyDescent="0.3">
      <c r="A100" s="82"/>
      <c r="B100" s="84"/>
      <c r="C100" s="84"/>
      <c r="D100" s="10" t="s">
        <v>48</v>
      </c>
      <c r="E100" s="10" t="s">
        <v>49</v>
      </c>
      <c r="F100" s="10" t="s">
        <v>50</v>
      </c>
      <c r="G100" s="86"/>
      <c r="H100" s="86"/>
      <c r="I100" s="10" t="s">
        <v>51</v>
      </c>
      <c r="J100" s="89"/>
      <c r="K100" s="89"/>
      <c r="L100" s="89"/>
      <c r="M100" s="89"/>
      <c r="N100" s="89"/>
      <c r="O100" s="90"/>
    </row>
    <row r="101" spans="1:15" ht="15.75" thickTop="1" x14ac:dyDescent="0.25">
      <c r="A101" s="11"/>
      <c r="B101" s="99" t="s">
        <v>151</v>
      </c>
      <c r="C101" s="99"/>
      <c r="D101" s="12">
        <v>6</v>
      </c>
      <c r="E101" s="12">
        <v>2</v>
      </c>
      <c r="F101" s="12"/>
      <c r="G101" s="12">
        <v>1</v>
      </c>
      <c r="H101" s="12" t="s">
        <v>39</v>
      </c>
      <c r="I101" s="13">
        <f t="shared" ref="I101" si="3">ROUND(PRODUCT(D101,E101,F101,G101),2)</f>
        <v>12</v>
      </c>
      <c r="J101" s="89"/>
      <c r="K101" s="89"/>
      <c r="L101" s="89"/>
      <c r="M101" s="89"/>
      <c r="N101" s="89"/>
      <c r="O101" s="90"/>
    </row>
    <row r="102" spans="1:15" x14ac:dyDescent="0.25">
      <c r="A102" s="14"/>
      <c r="B102" s="100" t="s">
        <v>220</v>
      </c>
      <c r="C102" s="100"/>
      <c r="D102" s="15">
        <v>3</v>
      </c>
      <c r="E102" s="15">
        <v>2</v>
      </c>
      <c r="F102" s="15"/>
      <c r="G102" s="12">
        <v>1</v>
      </c>
      <c r="H102" s="12" t="s">
        <v>39</v>
      </c>
      <c r="I102" s="16">
        <v>1</v>
      </c>
      <c r="J102" s="89"/>
      <c r="K102" s="89"/>
      <c r="L102" s="89"/>
      <c r="M102" s="89"/>
      <c r="N102" s="89"/>
      <c r="O102" s="90"/>
    </row>
    <row r="103" spans="1:15" x14ac:dyDescent="0.25">
      <c r="A103" s="14"/>
      <c r="B103" s="100"/>
      <c r="C103" s="100"/>
      <c r="D103" s="15"/>
      <c r="E103" s="15"/>
      <c r="F103" s="15"/>
      <c r="G103" s="15"/>
      <c r="H103" s="15"/>
      <c r="I103" s="16"/>
      <c r="J103" s="89"/>
      <c r="K103" s="89"/>
      <c r="L103" s="89"/>
      <c r="M103" s="89"/>
      <c r="N103" s="89"/>
      <c r="O103" s="90"/>
    </row>
    <row r="104" spans="1:15" x14ac:dyDescent="0.25">
      <c r="A104" s="14"/>
      <c r="B104" s="101"/>
      <c r="C104" s="102"/>
      <c r="D104" s="15"/>
      <c r="E104" s="15"/>
      <c r="F104" s="15"/>
      <c r="G104" s="15"/>
      <c r="H104" s="15"/>
      <c r="I104" s="16"/>
      <c r="J104" s="89"/>
      <c r="K104" s="89"/>
      <c r="L104" s="89"/>
      <c r="M104" s="89"/>
      <c r="N104" s="89"/>
      <c r="O104" s="90"/>
    </row>
    <row r="105" spans="1:15" x14ac:dyDescent="0.25">
      <c r="A105" s="14"/>
      <c r="B105" s="101"/>
      <c r="C105" s="102"/>
      <c r="D105" s="15"/>
      <c r="E105" s="15"/>
      <c r="F105" s="15"/>
      <c r="G105" s="15"/>
      <c r="H105" s="15"/>
      <c r="I105" s="16"/>
      <c r="J105" s="89"/>
      <c r="K105" s="89"/>
      <c r="L105" s="89"/>
      <c r="M105" s="89"/>
      <c r="N105" s="89"/>
      <c r="O105" s="90"/>
    </row>
    <row r="106" spans="1:15" x14ac:dyDescent="0.25">
      <c r="A106" s="14"/>
      <c r="B106" s="101"/>
      <c r="C106" s="102"/>
      <c r="D106" s="15"/>
      <c r="E106" s="15"/>
      <c r="F106" s="15"/>
      <c r="G106" s="15"/>
      <c r="H106" s="15"/>
      <c r="I106" s="16"/>
      <c r="J106" s="89"/>
      <c r="K106" s="89"/>
      <c r="L106" s="89"/>
      <c r="M106" s="89"/>
      <c r="N106" s="89"/>
      <c r="O106" s="90"/>
    </row>
    <row r="107" spans="1:15" x14ac:dyDescent="0.25">
      <c r="A107" s="14"/>
      <c r="B107" s="101"/>
      <c r="C107" s="102"/>
      <c r="D107" s="15"/>
      <c r="E107" s="15"/>
      <c r="F107" s="15"/>
      <c r="G107" s="15"/>
      <c r="H107" s="15"/>
      <c r="I107" s="16"/>
      <c r="J107" s="89"/>
      <c r="K107" s="89"/>
      <c r="L107" s="89"/>
      <c r="M107" s="89"/>
      <c r="N107" s="89"/>
      <c r="O107" s="90"/>
    </row>
    <row r="108" spans="1:15" x14ac:dyDescent="0.25">
      <c r="A108" s="14"/>
      <c r="B108" s="101"/>
      <c r="C108" s="102"/>
      <c r="D108" s="15"/>
      <c r="E108" s="15"/>
      <c r="F108" s="15"/>
      <c r="G108" s="15"/>
      <c r="H108" s="15"/>
      <c r="I108" s="16"/>
      <c r="J108" s="89"/>
      <c r="K108" s="89"/>
      <c r="L108" s="89"/>
      <c r="M108" s="89"/>
      <c r="N108" s="89"/>
      <c r="O108" s="90"/>
    </row>
    <row r="109" spans="1:15" x14ac:dyDescent="0.25">
      <c r="A109" s="14"/>
      <c r="B109" s="101"/>
      <c r="C109" s="102"/>
      <c r="D109" s="15"/>
      <c r="E109" s="15"/>
      <c r="F109" s="15"/>
      <c r="G109" s="15"/>
      <c r="H109" s="15"/>
      <c r="I109" s="16"/>
      <c r="J109" s="89"/>
      <c r="K109" s="89"/>
      <c r="L109" s="89"/>
      <c r="M109" s="89"/>
      <c r="N109" s="89"/>
      <c r="O109" s="90"/>
    </row>
    <row r="110" spans="1:15" ht="15.75" thickBot="1" x14ac:dyDescent="0.3">
      <c r="A110" s="17"/>
      <c r="B110" s="95"/>
      <c r="C110" s="95"/>
      <c r="D110" s="18"/>
      <c r="E110" s="18"/>
      <c r="F110" s="18"/>
      <c r="G110" s="18"/>
      <c r="H110" s="18"/>
      <c r="I110" s="19"/>
      <c r="J110" s="89"/>
      <c r="K110" s="89"/>
      <c r="L110" s="89"/>
      <c r="M110" s="89"/>
      <c r="N110" s="89"/>
      <c r="O110" s="90"/>
    </row>
    <row r="111" spans="1:15" ht="16.5" thickTop="1" thickBot="1" x14ac:dyDescent="0.3">
      <c r="A111" s="96" t="s">
        <v>52</v>
      </c>
      <c r="B111" s="97"/>
      <c r="C111" s="97"/>
      <c r="D111" s="97"/>
      <c r="E111" s="97"/>
      <c r="F111" s="97"/>
      <c r="G111" s="97"/>
      <c r="H111" s="98"/>
      <c r="I111" s="20">
        <f>SUM(I101:I110)</f>
        <v>13</v>
      </c>
      <c r="J111" s="91"/>
      <c r="K111" s="91"/>
      <c r="L111" s="91"/>
      <c r="M111" s="91"/>
      <c r="N111" s="91"/>
      <c r="O111" s="92"/>
    </row>
    <row r="113" spans="1:15" ht="15.75" thickBot="1" x14ac:dyDescent="0.3"/>
    <row r="114" spans="1:15" x14ac:dyDescent="0.25">
      <c r="A114" s="6" t="s">
        <v>42</v>
      </c>
      <c r="B114" s="7" t="e">
        <f>#REF!</f>
        <v>#REF!</v>
      </c>
      <c r="C114" s="76" t="e">
        <f>#REF!</f>
        <v>#REF!</v>
      </c>
      <c r="D114" s="77"/>
      <c r="E114" s="77"/>
      <c r="F114" s="77"/>
      <c r="G114" s="77"/>
      <c r="H114" s="77"/>
      <c r="I114" s="77"/>
      <c r="J114" s="77"/>
      <c r="K114" s="77"/>
      <c r="L114" s="78"/>
      <c r="M114" s="8" t="s">
        <v>1</v>
      </c>
      <c r="N114" s="79" t="e">
        <f>#REF!</f>
        <v>#REF!</v>
      </c>
      <c r="O114" s="80"/>
    </row>
    <row r="115" spans="1:15" x14ac:dyDescent="0.25">
      <c r="A115" s="81" t="s">
        <v>43</v>
      </c>
      <c r="B115" s="83" t="s">
        <v>44</v>
      </c>
      <c r="C115" s="83"/>
      <c r="D115" s="83" t="s">
        <v>45</v>
      </c>
      <c r="E115" s="83"/>
      <c r="F115" s="83"/>
      <c r="G115" s="85" t="s">
        <v>2</v>
      </c>
      <c r="H115" s="85" t="s">
        <v>1</v>
      </c>
      <c r="I115" s="9" t="s">
        <v>46</v>
      </c>
      <c r="J115" s="87" t="s">
        <v>47</v>
      </c>
      <c r="K115" s="87"/>
      <c r="L115" s="87"/>
      <c r="M115" s="87"/>
      <c r="N115" s="87"/>
      <c r="O115" s="88"/>
    </row>
    <row r="116" spans="1:15" ht="15.75" thickBot="1" x14ac:dyDescent="0.3">
      <c r="A116" s="82"/>
      <c r="B116" s="84"/>
      <c r="C116" s="84"/>
      <c r="D116" s="10" t="s">
        <v>48</v>
      </c>
      <c r="E116" s="10" t="s">
        <v>49</v>
      </c>
      <c r="F116" s="10" t="s">
        <v>50</v>
      </c>
      <c r="G116" s="86"/>
      <c r="H116" s="86"/>
      <c r="I116" s="10" t="s">
        <v>51</v>
      </c>
      <c r="J116" s="89"/>
      <c r="K116" s="89"/>
      <c r="L116" s="89"/>
      <c r="M116" s="89"/>
      <c r="N116" s="89"/>
      <c r="O116" s="90"/>
    </row>
    <row r="117" spans="1:15" ht="15.75" thickTop="1" x14ac:dyDescent="0.25">
      <c r="A117" s="11"/>
      <c r="B117" s="99" t="s">
        <v>151</v>
      </c>
      <c r="C117" s="99"/>
      <c r="D117" s="12">
        <v>6</v>
      </c>
      <c r="E117" s="12">
        <v>1</v>
      </c>
      <c r="F117" s="12">
        <v>0.6</v>
      </c>
      <c r="G117" s="12">
        <v>1</v>
      </c>
      <c r="H117" s="12" t="s">
        <v>175</v>
      </c>
      <c r="I117" s="13">
        <f t="shared" ref="I117:I118" si="4">ROUND(PRODUCT(D117,E117,F117,G117),2)</f>
        <v>3.6</v>
      </c>
      <c r="J117" s="89"/>
      <c r="K117" s="89"/>
      <c r="L117" s="89"/>
      <c r="M117" s="89"/>
      <c r="N117" s="89"/>
      <c r="O117" s="90"/>
    </row>
    <row r="118" spans="1:15" x14ac:dyDescent="0.25">
      <c r="A118" s="14"/>
      <c r="B118" s="100" t="s">
        <v>220</v>
      </c>
      <c r="C118" s="100"/>
      <c r="D118" s="15">
        <v>3</v>
      </c>
      <c r="E118" s="15">
        <v>1</v>
      </c>
      <c r="F118" s="15">
        <v>0.6</v>
      </c>
      <c r="G118" s="15">
        <v>1</v>
      </c>
      <c r="H118" s="15" t="s">
        <v>175</v>
      </c>
      <c r="I118" s="13">
        <f t="shared" si="4"/>
        <v>1.8</v>
      </c>
      <c r="J118" s="89"/>
      <c r="K118" s="89"/>
      <c r="L118" s="89"/>
      <c r="M118" s="89"/>
      <c r="N118" s="89"/>
      <c r="O118" s="90"/>
    </row>
    <row r="119" spans="1:15" x14ac:dyDescent="0.25">
      <c r="A119" s="14"/>
      <c r="B119" s="94"/>
      <c r="C119" s="94"/>
      <c r="D119" s="15"/>
      <c r="E119" s="15"/>
      <c r="F119" s="15"/>
      <c r="G119" s="15"/>
      <c r="H119" s="15"/>
      <c r="I119" s="16"/>
      <c r="J119" s="89"/>
      <c r="K119" s="89"/>
      <c r="L119" s="89"/>
      <c r="M119" s="89"/>
      <c r="N119" s="89"/>
      <c r="O119" s="90"/>
    </row>
    <row r="120" spans="1:15" x14ac:dyDescent="0.25">
      <c r="A120" s="14"/>
      <c r="B120" s="94"/>
      <c r="C120" s="94"/>
      <c r="D120" s="15"/>
      <c r="E120" s="15"/>
      <c r="F120" s="15"/>
      <c r="G120" s="15"/>
      <c r="H120" s="15"/>
      <c r="I120" s="16"/>
      <c r="J120" s="89"/>
      <c r="K120" s="89"/>
      <c r="L120" s="89"/>
      <c r="M120" s="89"/>
      <c r="N120" s="89"/>
      <c r="O120" s="90"/>
    </row>
    <row r="121" spans="1:15" x14ac:dyDescent="0.25">
      <c r="A121" s="14"/>
      <c r="B121" s="94"/>
      <c r="C121" s="94"/>
      <c r="D121" s="15"/>
      <c r="E121" s="15"/>
      <c r="F121" s="15"/>
      <c r="G121" s="15"/>
      <c r="H121" s="15"/>
      <c r="I121" s="16"/>
      <c r="J121" s="89"/>
      <c r="K121" s="89"/>
      <c r="L121" s="89"/>
      <c r="M121" s="89"/>
      <c r="N121" s="89"/>
      <c r="O121" s="90"/>
    </row>
    <row r="122" spans="1:15" x14ac:dyDescent="0.25">
      <c r="A122" s="14"/>
      <c r="B122" s="94"/>
      <c r="C122" s="94"/>
      <c r="D122" s="15"/>
      <c r="E122" s="15"/>
      <c r="F122" s="15"/>
      <c r="G122" s="15"/>
      <c r="H122" s="15"/>
      <c r="I122" s="16"/>
      <c r="J122" s="89"/>
      <c r="K122" s="89"/>
      <c r="L122" s="89"/>
      <c r="M122" s="89"/>
      <c r="N122" s="89"/>
      <c r="O122" s="90"/>
    </row>
    <row r="123" spans="1:15" x14ac:dyDescent="0.25">
      <c r="A123" s="14"/>
      <c r="B123" s="94"/>
      <c r="C123" s="94"/>
      <c r="D123" s="15"/>
      <c r="E123" s="15"/>
      <c r="F123" s="15"/>
      <c r="G123" s="15"/>
      <c r="H123" s="15"/>
      <c r="I123" s="16"/>
      <c r="J123" s="89"/>
      <c r="K123" s="89"/>
      <c r="L123" s="89"/>
      <c r="M123" s="89"/>
      <c r="N123" s="89"/>
      <c r="O123" s="90"/>
    </row>
    <row r="124" spans="1:15" x14ac:dyDescent="0.25">
      <c r="A124" s="14"/>
      <c r="B124" s="94"/>
      <c r="C124" s="94"/>
      <c r="D124" s="15"/>
      <c r="E124" s="15"/>
      <c r="F124" s="15"/>
      <c r="G124" s="15"/>
      <c r="H124" s="15"/>
      <c r="I124" s="16"/>
      <c r="J124" s="89"/>
      <c r="K124" s="89"/>
      <c r="L124" s="89"/>
      <c r="M124" s="89"/>
      <c r="N124" s="89"/>
      <c r="O124" s="90"/>
    </row>
    <row r="125" spans="1:15" x14ac:dyDescent="0.25">
      <c r="A125" s="14"/>
      <c r="B125" s="94"/>
      <c r="C125" s="94"/>
      <c r="D125" s="15"/>
      <c r="E125" s="15"/>
      <c r="F125" s="15"/>
      <c r="G125" s="15"/>
      <c r="H125" s="15"/>
      <c r="I125" s="16"/>
      <c r="J125" s="89"/>
      <c r="K125" s="89"/>
      <c r="L125" s="89"/>
      <c r="M125" s="89"/>
      <c r="N125" s="89"/>
      <c r="O125" s="90"/>
    </row>
    <row r="126" spans="1:15" ht="15.75" thickBot="1" x14ac:dyDescent="0.3">
      <c r="A126" s="17"/>
      <c r="B126" s="95"/>
      <c r="C126" s="95"/>
      <c r="D126" s="18"/>
      <c r="E126" s="18"/>
      <c r="F126" s="18"/>
      <c r="G126" s="18"/>
      <c r="H126" s="18"/>
      <c r="I126" s="19"/>
      <c r="J126" s="89"/>
      <c r="K126" s="89"/>
      <c r="L126" s="89"/>
      <c r="M126" s="89"/>
      <c r="N126" s="89"/>
      <c r="O126" s="90"/>
    </row>
    <row r="127" spans="1:15" ht="16.5" thickTop="1" thickBot="1" x14ac:dyDescent="0.3">
      <c r="A127" s="96" t="s">
        <v>52</v>
      </c>
      <c r="B127" s="97"/>
      <c r="C127" s="97"/>
      <c r="D127" s="97"/>
      <c r="E127" s="97"/>
      <c r="F127" s="97"/>
      <c r="G127" s="97"/>
      <c r="H127" s="98"/>
      <c r="I127" s="20">
        <f>SUM(I117:I126)</f>
        <v>5.4</v>
      </c>
      <c r="J127" s="91"/>
      <c r="K127" s="91"/>
      <c r="L127" s="91"/>
      <c r="M127" s="91"/>
      <c r="N127" s="91"/>
      <c r="O127" s="92"/>
    </row>
    <row r="129" spans="1:15" ht="15.75" thickBot="1" x14ac:dyDescent="0.3"/>
    <row r="130" spans="1:15" x14ac:dyDescent="0.25">
      <c r="A130" s="6" t="s">
        <v>42</v>
      </c>
      <c r="B130" s="7" t="e">
        <f>#REF!</f>
        <v>#REF!</v>
      </c>
      <c r="C130" s="76" t="e">
        <f>#REF!</f>
        <v>#REF!</v>
      </c>
      <c r="D130" s="77"/>
      <c r="E130" s="77"/>
      <c r="F130" s="77"/>
      <c r="G130" s="77"/>
      <c r="H130" s="77"/>
      <c r="I130" s="77"/>
      <c r="J130" s="77"/>
      <c r="K130" s="77"/>
      <c r="L130" s="78"/>
      <c r="M130" s="8" t="s">
        <v>1</v>
      </c>
      <c r="N130" s="79" t="e">
        <f>#REF!</f>
        <v>#REF!</v>
      </c>
      <c r="O130" s="80"/>
    </row>
    <row r="131" spans="1:15" x14ac:dyDescent="0.25">
      <c r="A131" s="81" t="s">
        <v>43</v>
      </c>
      <c r="B131" s="83" t="s">
        <v>44</v>
      </c>
      <c r="C131" s="83"/>
      <c r="D131" s="83" t="s">
        <v>45</v>
      </c>
      <c r="E131" s="83"/>
      <c r="F131" s="83"/>
      <c r="G131" s="85" t="s">
        <v>2</v>
      </c>
      <c r="H131" s="85" t="s">
        <v>1</v>
      </c>
      <c r="I131" s="9" t="s">
        <v>46</v>
      </c>
      <c r="J131" s="87" t="s">
        <v>47</v>
      </c>
      <c r="K131" s="87"/>
      <c r="L131" s="87"/>
      <c r="M131" s="87"/>
      <c r="N131" s="87"/>
      <c r="O131" s="88"/>
    </row>
    <row r="132" spans="1:15" ht="15.75" thickBot="1" x14ac:dyDescent="0.3">
      <c r="A132" s="82"/>
      <c r="B132" s="84"/>
      <c r="C132" s="84"/>
      <c r="D132" s="10" t="s">
        <v>48</v>
      </c>
      <c r="E132" s="10" t="s">
        <v>49</v>
      </c>
      <c r="F132" s="10" t="s">
        <v>50</v>
      </c>
      <c r="G132" s="86"/>
      <c r="H132" s="86"/>
      <c r="I132" s="10" t="s">
        <v>51</v>
      </c>
      <c r="J132" s="89"/>
      <c r="K132" s="89"/>
      <c r="L132" s="89"/>
      <c r="M132" s="89"/>
      <c r="N132" s="89"/>
      <c r="O132" s="90"/>
    </row>
    <row r="133" spans="1:15" ht="15.75" thickTop="1" x14ac:dyDescent="0.25">
      <c r="A133" s="11"/>
      <c r="B133" s="99" t="s">
        <v>151</v>
      </c>
      <c r="C133" s="99"/>
      <c r="D133" s="12">
        <v>6</v>
      </c>
      <c r="E133" s="12">
        <v>1</v>
      </c>
      <c r="F133" s="12">
        <v>0.8</v>
      </c>
      <c r="G133" s="12">
        <v>1</v>
      </c>
      <c r="H133" s="12" t="s">
        <v>175</v>
      </c>
      <c r="I133" s="13">
        <f t="shared" ref="I133:I134" si="5">ROUND(PRODUCT(D133,E133,F133,G133),2)</f>
        <v>4.8</v>
      </c>
      <c r="J133" s="89"/>
      <c r="K133" s="89"/>
      <c r="L133" s="89"/>
      <c r="M133" s="89"/>
      <c r="N133" s="89"/>
      <c r="O133" s="90"/>
    </row>
    <row r="134" spans="1:15" x14ac:dyDescent="0.25">
      <c r="A134" s="14"/>
      <c r="B134" s="100" t="s">
        <v>220</v>
      </c>
      <c r="C134" s="100"/>
      <c r="D134" s="15">
        <v>3</v>
      </c>
      <c r="E134" s="15">
        <v>1</v>
      </c>
      <c r="F134" s="15">
        <v>1.5</v>
      </c>
      <c r="G134" s="15">
        <v>1</v>
      </c>
      <c r="H134" s="15" t="s">
        <v>175</v>
      </c>
      <c r="I134" s="13">
        <f t="shared" si="5"/>
        <v>4.5</v>
      </c>
      <c r="J134" s="89"/>
      <c r="K134" s="89"/>
      <c r="L134" s="89"/>
      <c r="M134" s="89"/>
      <c r="N134" s="89"/>
      <c r="O134" s="90"/>
    </row>
    <row r="135" spans="1:15" x14ac:dyDescent="0.25">
      <c r="A135" s="14"/>
      <c r="B135" s="94"/>
      <c r="C135" s="94"/>
      <c r="D135" s="15"/>
      <c r="E135" s="15"/>
      <c r="F135" s="15"/>
      <c r="G135" s="15"/>
      <c r="H135" s="15"/>
      <c r="I135" s="16"/>
      <c r="J135" s="89"/>
      <c r="K135" s="89"/>
      <c r="L135" s="89"/>
      <c r="M135" s="89"/>
      <c r="N135" s="89"/>
      <c r="O135" s="90"/>
    </row>
    <row r="136" spans="1:15" x14ac:dyDescent="0.25">
      <c r="A136" s="14"/>
      <c r="B136" s="94"/>
      <c r="C136" s="94"/>
      <c r="D136" s="15"/>
      <c r="E136" s="15"/>
      <c r="F136" s="15"/>
      <c r="G136" s="15"/>
      <c r="H136" s="15"/>
      <c r="I136" s="16"/>
      <c r="J136" s="89"/>
      <c r="K136" s="89"/>
      <c r="L136" s="89"/>
      <c r="M136" s="89"/>
      <c r="N136" s="89"/>
      <c r="O136" s="90"/>
    </row>
    <row r="137" spans="1:15" x14ac:dyDescent="0.25">
      <c r="A137" s="14"/>
      <c r="B137" s="94"/>
      <c r="C137" s="94"/>
      <c r="D137" s="15"/>
      <c r="E137" s="15"/>
      <c r="F137" s="15"/>
      <c r="G137" s="15"/>
      <c r="H137" s="15"/>
      <c r="I137" s="16"/>
      <c r="J137" s="89"/>
      <c r="K137" s="89"/>
      <c r="L137" s="89"/>
      <c r="M137" s="89"/>
      <c r="N137" s="89"/>
      <c r="O137" s="90"/>
    </row>
    <row r="138" spans="1:15" x14ac:dyDescent="0.25">
      <c r="A138" s="14"/>
      <c r="B138" s="94"/>
      <c r="C138" s="94"/>
      <c r="D138" s="15"/>
      <c r="E138" s="15"/>
      <c r="F138" s="15"/>
      <c r="G138" s="15"/>
      <c r="H138" s="15"/>
      <c r="I138" s="16"/>
      <c r="J138" s="89"/>
      <c r="K138" s="89"/>
      <c r="L138" s="89"/>
      <c r="M138" s="89"/>
      <c r="N138" s="89"/>
      <c r="O138" s="90"/>
    </row>
    <row r="139" spans="1:15" x14ac:dyDescent="0.25">
      <c r="A139" s="14"/>
      <c r="B139" s="94"/>
      <c r="C139" s="94"/>
      <c r="D139" s="15"/>
      <c r="E139" s="15"/>
      <c r="F139" s="15"/>
      <c r="G139" s="15"/>
      <c r="H139" s="15"/>
      <c r="I139" s="16"/>
      <c r="J139" s="89"/>
      <c r="K139" s="89"/>
      <c r="L139" s="89"/>
      <c r="M139" s="89"/>
      <c r="N139" s="89"/>
      <c r="O139" s="90"/>
    </row>
    <row r="140" spans="1:15" x14ac:dyDescent="0.25">
      <c r="A140" s="14"/>
      <c r="B140" s="94"/>
      <c r="C140" s="94"/>
      <c r="D140" s="15"/>
      <c r="E140" s="15"/>
      <c r="F140" s="15"/>
      <c r="G140" s="15"/>
      <c r="H140" s="15"/>
      <c r="I140" s="16"/>
      <c r="J140" s="89"/>
      <c r="K140" s="89"/>
      <c r="L140" s="89"/>
      <c r="M140" s="89"/>
      <c r="N140" s="89"/>
      <c r="O140" s="90"/>
    </row>
    <row r="141" spans="1:15" x14ac:dyDescent="0.25">
      <c r="A141" s="14"/>
      <c r="B141" s="94"/>
      <c r="C141" s="94"/>
      <c r="D141" s="15"/>
      <c r="E141" s="15"/>
      <c r="F141" s="15"/>
      <c r="G141" s="15"/>
      <c r="H141" s="15"/>
      <c r="I141" s="16"/>
      <c r="J141" s="89"/>
      <c r="K141" s="89"/>
      <c r="L141" s="89"/>
      <c r="M141" s="89"/>
      <c r="N141" s="89"/>
      <c r="O141" s="90"/>
    </row>
    <row r="142" spans="1:15" ht="15.75" thickBot="1" x14ac:dyDescent="0.3">
      <c r="A142" s="17"/>
      <c r="B142" s="95"/>
      <c r="C142" s="95"/>
      <c r="D142" s="18"/>
      <c r="E142" s="18"/>
      <c r="F142" s="18"/>
      <c r="G142" s="18"/>
      <c r="H142" s="18"/>
      <c r="I142" s="19"/>
      <c r="J142" s="89"/>
      <c r="K142" s="89"/>
      <c r="L142" s="89"/>
      <c r="M142" s="89"/>
      <c r="N142" s="89"/>
      <c r="O142" s="90"/>
    </row>
    <row r="143" spans="1:15" ht="16.5" thickTop="1" thickBot="1" x14ac:dyDescent="0.3">
      <c r="A143" s="96" t="s">
        <v>52</v>
      </c>
      <c r="B143" s="97"/>
      <c r="C143" s="97"/>
      <c r="D143" s="97"/>
      <c r="E143" s="97"/>
      <c r="F143" s="97"/>
      <c r="G143" s="97"/>
      <c r="H143" s="98"/>
      <c r="I143" s="20">
        <f>SUM(I133:I142)</f>
        <v>9.3000000000000007</v>
      </c>
      <c r="J143" s="91"/>
      <c r="K143" s="91"/>
      <c r="L143" s="91"/>
      <c r="M143" s="91"/>
      <c r="N143" s="91"/>
      <c r="O143" s="92"/>
    </row>
    <row r="145" spans="1:15" ht="15.75" thickBot="1" x14ac:dyDescent="0.3"/>
    <row r="146" spans="1:15" x14ac:dyDescent="0.25">
      <c r="A146" s="6" t="s">
        <v>42</v>
      </c>
      <c r="B146" s="7" t="e">
        <f>#REF!</f>
        <v>#REF!</v>
      </c>
      <c r="C146" s="76" t="e">
        <f>#REF!</f>
        <v>#REF!</v>
      </c>
      <c r="D146" s="77"/>
      <c r="E146" s="77"/>
      <c r="F146" s="77"/>
      <c r="G146" s="77"/>
      <c r="H146" s="77"/>
      <c r="I146" s="77"/>
      <c r="J146" s="77"/>
      <c r="K146" s="77"/>
      <c r="L146" s="78"/>
      <c r="M146" s="8" t="s">
        <v>1</v>
      </c>
      <c r="N146" s="79" t="e">
        <f>#REF!</f>
        <v>#REF!</v>
      </c>
      <c r="O146" s="80"/>
    </row>
    <row r="147" spans="1:15" x14ac:dyDescent="0.25">
      <c r="A147" s="81" t="s">
        <v>43</v>
      </c>
      <c r="B147" s="83" t="s">
        <v>44</v>
      </c>
      <c r="C147" s="83"/>
      <c r="D147" s="83" t="s">
        <v>45</v>
      </c>
      <c r="E147" s="83"/>
      <c r="F147" s="83"/>
      <c r="G147" s="85" t="s">
        <v>2</v>
      </c>
      <c r="H147" s="85" t="s">
        <v>1</v>
      </c>
      <c r="I147" s="9" t="s">
        <v>46</v>
      </c>
      <c r="J147" s="87" t="s">
        <v>47</v>
      </c>
      <c r="K147" s="87"/>
      <c r="L147" s="87"/>
      <c r="M147" s="87"/>
      <c r="N147" s="87"/>
      <c r="O147" s="88"/>
    </row>
    <row r="148" spans="1:15" ht="15.75" thickBot="1" x14ac:dyDescent="0.3">
      <c r="A148" s="82"/>
      <c r="B148" s="84"/>
      <c r="C148" s="84"/>
      <c r="D148" s="10" t="s">
        <v>48</v>
      </c>
      <c r="E148" s="10" t="s">
        <v>49</v>
      </c>
      <c r="F148" s="10" t="s">
        <v>50</v>
      </c>
      <c r="G148" s="86"/>
      <c r="H148" s="86"/>
      <c r="I148" s="10" t="s">
        <v>51</v>
      </c>
      <c r="J148" s="89"/>
      <c r="K148" s="89"/>
      <c r="L148" s="89"/>
      <c r="M148" s="89"/>
      <c r="N148" s="89"/>
      <c r="O148" s="90"/>
    </row>
    <row r="149" spans="1:15" ht="15.75" thickTop="1" x14ac:dyDescent="0.25">
      <c r="A149" s="11"/>
      <c r="B149" s="99" t="s">
        <v>152</v>
      </c>
      <c r="C149" s="99"/>
      <c r="D149" s="12">
        <v>3.2</v>
      </c>
      <c r="E149" s="12"/>
      <c r="F149" s="12">
        <v>0.7</v>
      </c>
      <c r="G149" s="12"/>
      <c r="H149" s="12" t="s">
        <v>39</v>
      </c>
      <c r="I149" s="13">
        <f t="shared" ref="I149:I161" si="6">ROUND(PRODUCT(D149,E149,F149,G149),2)</f>
        <v>2.2400000000000002</v>
      </c>
      <c r="J149" s="89"/>
      <c r="K149" s="89"/>
      <c r="L149" s="89"/>
      <c r="M149" s="89"/>
      <c r="N149" s="89"/>
      <c r="O149" s="90"/>
    </row>
    <row r="150" spans="1:15" x14ac:dyDescent="0.25">
      <c r="A150" s="14"/>
      <c r="B150" s="100"/>
      <c r="C150" s="100"/>
      <c r="D150" s="15">
        <v>2.4</v>
      </c>
      <c r="E150" s="15"/>
      <c r="F150" s="12">
        <v>0.7</v>
      </c>
      <c r="G150" s="15"/>
      <c r="H150" s="15" t="s">
        <v>39</v>
      </c>
      <c r="I150" s="13">
        <f t="shared" si="6"/>
        <v>1.68</v>
      </c>
      <c r="J150" s="89"/>
      <c r="K150" s="89"/>
      <c r="L150" s="89"/>
      <c r="M150" s="89"/>
      <c r="N150" s="89"/>
      <c r="O150" s="90"/>
    </row>
    <row r="151" spans="1:15" x14ac:dyDescent="0.25">
      <c r="A151" s="14"/>
      <c r="B151" s="100"/>
      <c r="C151" s="100"/>
      <c r="D151" s="15">
        <v>2.6</v>
      </c>
      <c r="E151" s="15"/>
      <c r="F151" s="12">
        <v>0.7</v>
      </c>
      <c r="G151" s="15"/>
      <c r="H151" s="15" t="s">
        <v>39</v>
      </c>
      <c r="I151" s="13">
        <f t="shared" si="6"/>
        <v>1.82</v>
      </c>
      <c r="J151" s="89"/>
      <c r="K151" s="89"/>
      <c r="L151" s="89"/>
      <c r="M151" s="89"/>
      <c r="N151" s="89"/>
      <c r="O151" s="90"/>
    </row>
    <row r="152" spans="1:15" x14ac:dyDescent="0.25">
      <c r="A152" s="14"/>
      <c r="B152" s="101"/>
      <c r="C152" s="102"/>
      <c r="D152" s="15">
        <v>1</v>
      </c>
      <c r="E152" s="15"/>
      <c r="F152" s="12">
        <v>0.7</v>
      </c>
      <c r="G152" s="15"/>
      <c r="H152" s="15" t="s">
        <v>39</v>
      </c>
      <c r="I152" s="13">
        <f t="shared" si="6"/>
        <v>0.7</v>
      </c>
      <c r="J152" s="89"/>
      <c r="K152" s="89"/>
      <c r="L152" s="89"/>
      <c r="M152" s="89"/>
      <c r="N152" s="89"/>
      <c r="O152" s="90"/>
    </row>
    <row r="153" spans="1:15" x14ac:dyDescent="0.25">
      <c r="A153" s="14"/>
      <c r="B153" s="101"/>
      <c r="C153" s="102"/>
      <c r="D153" s="15">
        <v>3</v>
      </c>
      <c r="E153" s="15"/>
      <c r="F153" s="12">
        <v>0.7</v>
      </c>
      <c r="G153" s="15"/>
      <c r="H153" s="15" t="s">
        <v>39</v>
      </c>
      <c r="I153" s="13">
        <f t="shared" si="6"/>
        <v>2.1</v>
      </c>
      <c r="J153" s="89"/>
      <c r="K153" s="89"/>
      <c r="L153" s="89"/>
      <c r="M153" s="89"/>
      <c r="N153" s="89"/>
      <c r="O153" s="90"/>
    </row>
    <row r="154" spans="1:15" x14ac:dyDescent="0.25">
      <c r="A154" s="14"/>
      <c r="B154" s="101"/>
      <c r="C154" s="102"/>
      <c r="D154" s="15">
        <v>1</v>
      </c>
      <c r="E154" s="15"/>
      <c r="F154" s="12">
        <v>0.7</v>
      </c>
      <c r="G154" s="15"/>
      <c r="H154" s="15" t="s">
        <v>39</v>
      </c>
      <c r="I154" s="13">
        <f t="shared" si="6"/>
        <v>0.7</v>
      </c>
      <c r="J154" s="89"/>
      <c r="K154" s="89"/>
      <c r="L154" s="89"/>
      <c r="M154" s="89"/>
      <c r="N154" s="89"/>
      <c r="O154" s="90"/>
    </row>
    <row r="155" spans="1:15" x14ac:dyDescent="0.25">
      <c r="A155" s="14"/>
      <c r="B155" s="101"/>
      <c r="C155" s="102"/>
      <c r="D155" s="15">
        <v>1</v>
      </c>
      <c r="E155" s="15"/>
      <c r="F155" s="12">
        <v>0.7</v>
      </c>
      <c r="G155" s="15"/>
      <c r="H155" s="15" t="s">
        <v>39</v>
      </c>
      <c r="I155" s="13">
        <f t="shared" si="6"/>
        <v>0.7</v>
      </c>
      <c r="J155" s="89"/>
      <c r="K155" s="89"/>
      <c r="L155" s="89"/>
      <c r="M155" s="89"/>
      <c r="N155" s="89"/>
      <c r="O155" s="90"/>
    </row>
    <row r="156" spans="1:15" x14ac:dyDescent="0.25">
      <c r="A156" s="14"/>
      <c r="B156" s="101"/>
      <c r="C156" s="102"/>
      <c r="D156" s="15">
        <v>1.5</v>
      </c>
      <c r="E156" s="15"/>
      <c r="F156" s="12">
        <v>0.7</v>
      </c>
      <c r="G156" s="15"/>
      <c r="H156" s="15" t="s">
        <v>39</v>
      </c>
      <c r="I156" s="13">
        <f t="shared" si="6"/>
        <v>1.05</v>
      </c>
      <c r="J156" s="89"/>
      <c r="K156" s="89"/>
      <c r="L156" s="89"/>
      <c r="M156" s="89"/>
      <c r="N156" s="89"/>
      <c r="O156" s="90"/>
    </row>
    <row r="157" spans="1:15" x14ac:dyDescent="0.25">
      <c r="A157" s="14"/>
      <c r="B157" s="101"/>
      <c r="C157" s="102"/>
      <c r="D157" s="15">
        <v>1</v>
      </c>
      <c r="E157" s="15"/>
      <c r="F157" s="12">
        <v>0.7</v>
      </c>
      <c r="G157" s="15"/>
      <c r="H157" s="15" t="s">
        <v>39</v>
      </c>
      <c r="I157" s="13">
        <f t="shared" si="6"/>
        <v>0.7</v>
      </c>
      <c r="J157" s="89"/>
      <c r="K157" s="89"/>
      <c r="L157" s="89"/>
      <c r="M157" s="89"/>
      <c r="N157" s="89"/>
      <c r="O157" s="90"/>
    </row>
    <row r="158" spans="1:15" x14ac:dyDescent="0.25">
      <c r="A158" s="34"/>
      <c r="B158" s="101"/>
      <c r="C158" s="102"/>
      <c r="D158" s="35">
        <v>2.8</v>
      </c>
      <c r="E158" s="35"/>
      <c r="F158" s="12">
        <v>0.7</v>
      </c>
      <c r="G158" s="35"/>
      <c r="H158" s="35" t="s">
        <v>39</v>
      </c>
      <c r="I158" s="13">
        <f t="shared" si="6"/>
        <v>1.96</v>
      </c>
      <c r="J158" s="89"/>
      <c r="K158" s="89"/>
      <c r="L158" s="89"/>
      <c r="M158" s="89"/>
      <c r="N158" s="89"/>
      <c r="O158" s="90"/>
    </row>
    <row r="159" spans="1:15" x14ac:dyDescent="0.25">
      <c r="A159" s="34"/>
      <c r="B159" s="101"/>
      <c r="C159" s="102"/>
      <c r="D159" s="35">
        <f>(2.8+1.5)/2</f>
        <v>2.15</v>
      </c>
      <c r="E159" s="35">
        <v>0.35</v>
      </c>
      <c r="F159" s="35"/>
      <c r="G159" s="35"/>
      <c r="H159" s="35" t="s">
        <v>39</v>
      </c>
      <c r="I159" s="13">
        <f t="shared" si="6"/>
        <v>0.75</v>
      </c>
      <c r="J159" s="89"/>
      <c r="K159" s="89"/>
      <c r="L159" s="89"/>
      <c r="M159" s="89"/>
      <c r="N159" s="89"/>
      <c r="O159" s="90"/>
    </row>
    <row r="160" spans="1:15" x14ac:dyDescent="0.25">
      <c r="A160" s="34"/>
      <c r="B160" s="101"/>
      <c r="C160" s="102"/>
      <c r="D160" s="35">
        <f>2.8/2</f>
        <v>1.4</v>
      </c>
      <c r="E160" s="35">
        <v>0.35</v>
      </c>
      <c r="F160" s="35"/>
      <c r="G160" s="35"/>
      <c r="H160" s="35" t="s">
        <v>39</v>
      </c>
      <c r="I160" s="13">
        <f t="shared" si="6"/>
        <v>0.49</v>
      </c>
      <c r="J160" s="89"/>
      <c r="K160" s="89"/>
      <c r="L160" s="89"/>
      <c r="M160" s="89"/>
      <c r="N160" s="89"/>
      <c r="O160" s="90"/>
    </row>
    <row r="161" spans="1:15" ht="15.75" thickBot="1" x14ac:dyDescent="0.3">
      <c r="A161" s="17"/>
      <c r="B161" s="103" t="s">
        <v>153</v>
      </c>
      <c r="C161" s="104"/>
      <c r="D161" s="18">
        <f>SUM(D149:D160)</f>
        <v>23.049999999999997</v>
      </c>
      <c r="E161" s="18">
        <v>0.3</v>
      </c>
      <c r="F161" s="18"/>
      <c r="G161" s="18"/>
      <c r="H161" s="18" t="s">
        <v>39</v>
      </c>
      <c r="I161" s="19">
        <f t="shared" si="6"/>
        <v>6.92</v>
      </c>
      <c r="J161" s="89"/>
      <c r="K161" s="89"/>
      <c r="L161" s="89"/>
      <c r="M161" s="89"/>
      <c r="N161" s="89"/>
      <c r="O161" s="90"/>
    </row>
    <row r="162" spans="1:15" ht="16.5" thickTop="1" thickBot="1" x14ac:dyDescent="0.3">
      <c r="A162" s="96" t="s">
        <v>52</v>
      </c>
      <c r="B162" s="97"/>
      <c r="C162" s="97"/>
      <c r="D162" s="97"/>
      <c r="E162" s="97"/>
      <c r="F162" s="97"/>
      <c r="G162" s="97"/>
      <c r="H162" s="98"/>
      <c r="I162" s="20">
        <f>SUM(I149:I161)</f>
        <v>21.81</v>
      </c>
      <c r="J162" s="91"/>
      <c r="K162" s="91"/>
      <c r="L162" s="91"/>
      <c r="M162" s="91"/>
      <c r="N162" s="91"/>
      <c r="O162" s="92"/>
    </row>
    <row r="164" spans="1:15" ht="15.75" thickBot="1" x14ac:dyDescent="0.3"/>
    <row r="165" spans="1:15" x14ac:dyDescent="0.25">
      <c r="A165" s="6" t="s">
        <v>42</v>
      </c>
      <c r="B165" s="7" t="e">
        <f>#REF!</f>
        <v>#REF!</v>
      </c>
      <c r="C165" s="76" t="e">
        <f>#REF!</f>
        <v>#REF!</v>
      </c>
      <c r="D165" s="77"/>
      <c r="E165" s="77"/>
      <c r="F165" s="77"/>
      <c r="G165" s="77"/>
      <c r="H165" s="77"/>
      <c r="I165" s="77"/>
      <c r="J165" s="77"/>
      <c r="K165" s="77"/>
      <c r="L165" s="78"/>
      <c r="M165" s="8" t="s">
        <v>1</v>
      </c>
      <c r="N165" s="79" t="e">
        <f>#REF!</f>
        <v>#REF!</v>
      </c>
      <c r="O165" s="80"/>
    </row>
    <row r="166" spans="1:15" x14ac:dyDescent="0.25">
      <c r="A166" s="81" t="s">
        <v>43</v>
      </c>
      <c r="B166" s="83" t="s">
        <v>44</v>
      </c>
      <c r="C166" s="83"/>
      <c r="D166" s="83" t="s">
        <v>45</v>
      </c>
      <c r="E166" s="83"/>
      <c r="F166" s="83"/>
      <c r="G166" s="85" t="s">
        <v>2</v>
      </c>
      <c r="H166" s="85" t="s">
        <v>1</v>
      </c>
      <c r="I166" s="9" t="s">
        <v>46</v>
      </c>
      <c r="J166" s="87" t="s">
        <v>47</v>
      </c>
      <c r="K166" s="87"/>
      <c r="L166" s="87"/>
      <c r="M166" s="87"/>
      <c r="N166" s="87"/>
      <c r="O166" s="88"/>
    </row>
    <row r="167" spans="1:15" ht="15.75" thickBot="1" x14ac:dyDescent="0.3">
      <c r="A167" s="82"/>
      <c r="B167" s="84"/>
      <c r="C167" s="84"/>
      <c r="D167" s="10" t="s">
        <v>48</v>
      </c>
      <c r="E167" s="10" t="s">
        <v>49</v>
      </c>
      <c r="F167" s="10" t="s">
        <v>50</v>
      </c>
      <c r="G167" s="86"/>
      <c r="H167" s="86"/>
      <c r="I167" s="10" t="s">
        <v>51</v>
      </c>
      <c r="J167" s="89"/>
      <c r="K167" s="89"/>
      <c r="L167" s="89"/>
      <c r="M167" s="89"/>
      <c r="N167" s="89"/>
      <c r="O167" s="90"/>
    </row>
    <row r="168" spans="1:15" ht="15.75" thickTop="1" x14ac:dyDescent="0.25">
      <c r="A168" s="11"/>
      <c r="B168" s="99" t="s">
        <v>152</v>
      </c>
      <c r="C168" s="99"/>
      <c r="D168" s="12">
        <v>3.2</v>
      </c>
      <c r="E168" s="12"/>
      <c r="F168" s="12">
        <v>0.7</v>
      </c>
      <c r="G168" s="12">
        <v>0.7</v>
      </c>
      <c r="H168" s="12" t="s">
        <v>39</v>
      </c>
      <c r="I168" s="13">
        <f t="shared" ref="I168:I180" si="7">ROUND(PRODUCT(D168,E168,F168,G168),2)</f>
        <v>1.57</v>
      </c>
      <c r="J168" s="89"/>
      <c r="K168" s="89"/>
      <c r="L168" s="89"/>
      <c r="M168" s="89"/>
      <c r="N168" s="89"/>
      <c r="O168" s="90"/>
    </row>
    <row r="169" spans="1:15" x14ac:dyDescent="0.25">
      <c r="A169" s="14"/>
      <c r="B169" s="100"/>
      <c r="C169" s="100"/>
      <c r="D169" s="15">
        <v>2.4</v>
      </c>
      <c r="E169" s="15"/>
      <c r="F169" s="12">
        <v>0.7</v>
      </c>
      <c r="G169" s="12">
        <v>0.7</v>
      </c>
      <c r="H169" s="15" t="s">
        <v>39</v>
      </c>
      <c r="I169" s="13">
        <f t="shared" si="7"/>
        <v>1.18</v>
      </c>
      <c r="J169" s="89"/>
      <c r="K169" s="89"/>
      <c r="L169" s="89"/>
      <c r="M169" s="89"/>
      <c r="N169" s="89"/>
      <c r="O169" s="90"/>
    </row>
    <row r="170" spans="1:15" x14ac:dyDescent="0.25">
      <c r="A170" s="14"/>
      <c r="B170" s="100"/>
      <c r="C170" s="100"/>
      <c r="D170" s="15">
        <v>2.6</v>
      </c>
      <c r="E170" s="15"/>
      <c r="F170" s="12">
        <v>0.7</v>
      </c>
      <c r="G170" s="12">
        <v>0.7</v>
      </c>
      <c r="H170" s="15" t="s">
        <v>39</v>
      </c>
      <c r="I170" s="13">
        <f t="shared" si="7"/>
        <v>1.27</v>
      </c>
      <c r="J170" s="89"/>
      <c r="K170" s="89"/>
      <c r="L170" s="89"/>
      <c r="M170" s="89"/>
      <c r="N170" s="89"/>
      <c r="O170" s="90"/>
    </row>
    <row r="171" spans="1:15" x14ac:dyDescent="0.25">
      <c r="A171" s="14"/>
      <c r="B171" s="101"/>
      <c r="C171" s="102"/>
      <c r="D171" s="15">
        <v>1</v>
      </c>
      <c r="E171" s="15"/>
      <c r="F171" s="12">
        <v>0.7</v>
      </c>
      <c r="G171" s="12">
        <v>0.7</v>
      </c>
      <c r="H171" s="15" t="s">
        <v>39</v>
      </c>
      <c r="I171" s="13">
        <f t="shared" si="7"/>
        <v>0.49</v>
      </c>
      <c r="J171" s="89"/>
      <c r="K171" s="89"/>
      <c r="L171" s="89"/>
      <c r="M171" s="89"/>
      <c r="N171" s="89"/>
      <c r="O171" s="90"/>
    </row>
    <row r="172" spans="1:15" x14ac:dyDescent="0.25">
      <c r="A172" s="14"/>
      <c r="B172" s="101"/>
      <c r="C172" s="102"/>
      <c r="D172" s="15">
        <v>3</v>
      </c>
      <c r="E172" s="15"/>
      <c r="F172" s="12">
        <v>0.7</v>
      </c>
      <c r="G172" s="12">
        <v>0.7</v>
      </c>
      <c r="H172" s="15" t="s">
        <v>39</v>
      </c>
      <c r="I172" s="13">
        <f t="shared" si="7"/>
        <v>1.47</v>
      </c>
      <c r="J172" s="89"/>
      <c r="K172" s="89"/>
      <c r="L172" s="89"/>
      <c r="M172" s="89"/>
      <c r="N172" s="89"/>
      <c r="O172" s="90"/>
    </row>
    <row r="173" spans="1:15" x14ac:dyDescent="0.25">
      <c r="A173" s="14"/>
      <c r="B173" s="101"/>
      <c r="C173" s="102"/>
      <c r="D173" s="15">
        <v>1</v>
      </c>
      <c r="E173" s="15"/>
      <c r="F173" s="12">
        <v>0.7</v>
      </c>
      <c r="G173" s="12">
        <v>0.7</v>
      </c>
      <c r="H173" s="15" t="s">
        <v>39</v>
      </c>
      <c r="I173" s="13">
        <f t="shared" si="7"/>
        <v>0.49</v>
      </c>
      <c r="J173" s="89"/>
      <c r="K173" s="89"/>
      <c r="L173" s="89"/>
      <c r="M173" s="89"/>
      <c r="N173" s="89"/>
      <c r="O173" s="90"/>
    </row>
    <row r="174" spans="1:15" x14ac:dyDescent="0.25">
      <c r="A174" s="14"/>
      <c r="B174" s="101"/>
      <c r="C174" s="102"/>
      <c r="D174" s="15">
        <v>1</v>
      </c>
      <c r="E174" s="15"/>
      <c r="F174" s="12">
        <v>0.7</v>
      </c>
      <c r="G174" s="12">
        <v>0.7</v>
      </c>
      <c r="H174" s="15" t="s">
        <v>39</v>
      </c>
      <c r="I174" s="13">
        <f t="shared" si="7"/>
        <v>0.49</v>
      </c>
      <c r="J174" s="89"/>
      <c r="K174" s="89"/>
      <c r="L174" s="89"/>
      <c r="M174" s="89"/>
      <c r="N174" s="89"/>
      <c r="O174" s="90"/>
    </row>
    <row r="175" spans="1:15" x14ac:dyDescent="0.25">
      <c r="A175" s="14"/>
      <c r="B175" s="101"/>
      <c r="C175" s="102"/>
      <c r="D175" s="15">
        <v>1.5</v>
      </c>
      <c r="E175" s="15"/>
      <c r="F175" s="12">
        <v>0.7</v>
      </c>
      <c r="G175" s="12">
        <v>0.7</v>
      </c>
      <c r="H175" s="15" t="s">
        <v>39</v>
      </c>
      <c r="I175" s="13">
        <f t="shared" si="7"/>
        <v>0.74</v>
      </c>
      <c r="J175" s="89"/>
      <c r="K175" s="89"/>
      <c r="L175" s="89"/>
      <c r="M175" s="89"/>
      <c r="N175" s="89"/>
      <c r="O175" s="90"/>
    </row>
    <row r="176" spans="1:15" x14ac:dyDescent="0.25">
      <c r="A176" s="14"/>
      <c r="B176" s="101"/>
      <c r="C176" s="102"/>
      <c r="D176" s="15">
        <v>1</v>
      </c>
      <c r="E176" s="15"/>
      <c r="F176" s="12">
        <v>0.7</v>
      </c>
      <c r="G176" s="12">
        <v>0.7</v>
      </c>
      <c r="H176" s="15" t="s">
        <v>39</v>
      </c>
      <c r="I176" s="13">
        <f t="shared" si="7"/>
        <v>0.49</v>
      </c>
      <c r="J176" s="89"/>
      <c r="K176" s="89"/>
      <c r="L176" s="89"/>
      <c r="M176" s="89"/>
      <c r="N176" s="89"/>
      <c r="O176" s="90"/>
    </row>
    <row r="177" spans="1:15" x14ac:dyDescent="0.25">
      <c r="A177" s="14"/>
      <c r="B177" s="101"/>
      <c r="C177" s="102"/>
      <c r="D177" s="35">
        <v>2.8</v>
      </c>
      <c r="E177" s="35"/>
      <c r="F177" s="12">
        <v>0.7</v>
      </c>
      <c r="G177" s="12">
        <v>0.7</v>
      </c>
      <c r="H177" s="35" t="s">
        <v>39</v>
      </c>
      <c r="I177" s="13">
        <f t="shared" si="7"/>
        <v>1.37</v>
      </c>
      <c r="J177" s="89"/>
      <c r="K177" s="89"/>
      <c r="L177" s="89"/>
      <c r="M177" s="89"/>
      <c r="N177" s="89"/>
      <c r="O177" s="90"/>
    </row>
    <row r="178" spans="1:15" x14ac:dyDescent="0.25">
      <c r="A178" s="14"/>
      <c r="B178" s="101"/>
      <c r="C178" s="102"/>
      <c r="D178" s="35">
        <f>(2.8+1.5)/2</f>
        <v>2.15</v>
      </c>
      <c r="E178" s="35">
        <v>0.35</v>
      </c>
      <c r="F178" s="35"/>
      <c r="G178" s="12">
        <v>0.7</v>
      </c>
      <c r="H178" s="35" t="s">
        <v>39</v>
      </c>
      <c r="I178" s="13">
        <f t="shared" si="7"/>
        <v>0.53</v>
      </c>
      <c r="J178" s="89"/>
      <c r="K178" s="89"/>
      <c r="L178" s="89"/>
      <c r="M178" s="89"/>
      <c r="N178" s="89"/>
      <c r="O178" s="90"/>
    </row>
    <row r="179" spans="1:15" x14ac:dyDescent="0.25">
      <c r="A179" s="14"/>
      <c r="B179" s="101"/>
      <c r="C179" s="102"/>
      <c r="D179" s="35">
        <f>2.8/2</f>
        <v>1.4</v>
      </c>
      <c r="E179" s="35">
        <v>0.35</v>
      </c>
      <c r="F179" s="35"/>
      <c r="G179" s="12">
        <v>0.7</v>
      </c>
      <c r="H179" s="35" t="s">
        <v>39</v>
      </c>
      <c r="I179" s="13">
        <f t="shared" si="7"/>
        <v>0.34</v>
      </c>
      <c r="J179" s="89"/>
      <c r="K179" s="89"/>
      <c r="L179" s="89"/>
      <c r="M179" s="89"/>
      <c r="N179" s="89"/>
      <c r="O179" s="90"/>
    </row>
    <row r="180" spans="1:15" x14ac:dyDescent="0.25">
      <c r="A180" s="14"/>
      <c r="B180" s="101" t="s">
        <v>153</v>
      </c>
      <c r="C180" s="102"/>
      <c r="D180" s="35">
        <f>SUM(D168:D179)</f>
        <v>23.049999999999997</v>
      </c>
      <c r="E180" s="35">
        <v>0.3</v>
      </c>
      <c r="F180" s="15"/>
      <c r="G180" s="12">
        <v>0.7</v>
      </c>
      <c r="H180" s="15"/>
      <c r="I180" s="13">
        <f t="shared" si="7"/>
        <v>4.84</v>
      </c>
      <c r="J180" s="89"/>
      <c r="K180" s="89"/>
      <c r="L180" s="89"/>
      <c r="M180" s="89"/>
      <c r="N180" s="89"/>
      <c r="O180" s="90"/>
    </row>
    <row r="181" spans="1:15" ht="15.75" thickBot="1" x14ac:dyDescent="0.3">
      <c r="A181" s="17"/>
      <c r="B181" s="95"/>
      <c r="C181" s="95"/>
      <c r="D181" s="18"/>
      <c r="E181" s="18"/>
      <c r="F181" s="18"/>
      <c r="G181" s="18"/>
      <c r="H181" s="18"/>
      <c r="I181" s="19"/>
      <c r="J181" s="89"/>
      <c r="K181" s="89"/>
      <c r="L181" s="89"/>
      <c r="M181" s="89"/>
      <c r="N181" s="89"/>
      <c r="O181" s="90"/>
    </row>
    <row r="182" spans="1:15" ht="16.5" thickTop="1" thickBot="1" x14ac:dyDescent="0.3">
      <c r="A182" s="96" t="s">
        <v>52</v>
      </c>
      <c r="B182" s="97"/>
      <c r="C182" s="97"/>
      <c r="D182" s="97"/>
      <c r="E182" s="97"/>
      <c r="F182" s="97"/>
      <c r="G182" s="97"/>
      <c r="H182" s="98"/>
      <c r="I182" s="20">
        <f>SUM(I168:I181)</f>
        <v>15.269999999999998</v>
      </c>
      <c r="J182" s="91"/>
      <c r="K182" s="91"/>
      <c r="L182" s="91"/>
      <c r="M182" s="91"/>
      <c r="N182" s="91"/>
      <c r="O182" s="92"/>
    </row>
    <row r="184" spans="1:15" ht="15.75" thickBot="1" x14ac:dyDescent="0.3"/>
    <row r="185" spans="1:15" x14ac:dyDescent="0.25">
      <c r="A185" s="6" t="s">
        <v>42</v>
      </c>
      <c r="B185" s="7" t="e">
        <f>#REF!</f>
        <v>#REF!</v>
      </c>
      <c r="C185" s="76" t="e">
        <f>#REF!</f>
        <v>#REF!</v>
      </c>
      <c r="D185" s="77"/>
      <c r="E185" s="77"/>
      <c r="F185" s="77"/>
      <c r="G185" s="77"/>
      <c r="H185" s="77"/>
      <c r="I185" s="77"/>
      <c r="J185" s="77"/>
      <c r="K185" s="77"/>
      <c r="L185" s="78"/>
      <c r="M185" s="8" t="s">
        <v>1</v>
      </c>
      <c r="N185" s="79" t="e">
        <f>#REF!</f>
        <v>#REF!</v>
      </c>
      <c r="O185" s="80"/>
    </row>
    <row r="186" spans="1:15" x14ac:dyDescent="0.25">
      <c r="A186" s="81" t="s">
        <v>43</v>
      </c>
      <c r="B186" s="83" t="s">
        <v>44</v>
      </c>
      <c r="C186" s="83"/>
      <c r="D186" s="83" t="s">
        <v>45</v>
      </c>
      <c r="E186" s="83"/>
      <c r="F186" s="83"/>
      <c r="G186" s="85" t="s">
        <v>2</v>
      </c>
      <c r="H186" s="85" t="s">
        <v>1</v>
      </c>
      <c r="I186" s="9" t="s">
        <v>46</v>
      </c>
      <c r="J186" s="87" t="s">
        <v>47</v>
      </c>
      <c r="K186" s="87"/>
      <c r="L186" s="87"/>
      <c r="M186" s="87"/>
      <c r="N186" s="87"/>
      <c r="O186" s="88"/>
    </row>
    <row r="187" spans="1:15" ht="15.75" thickBot="1" x14ac:dyDescent="0.3">
      <c r="A187" s="82"/>
      <c r="B187" s="84"/>
      <c r="C187" s="84"/>
      <c r="D187" s="10" t="s">
        <v>48</v>
      </c>
      <c r="E187" s="10" t="s">
        <v>49</v>
      </c>
      <c r="F187" s="10" t="s">
        <v>50</v>
      </c>
      <c r="G187" s="86"/>
      <c r="H187" s="86"/>
      <c r="I187" s="10" t="s">
        <v>51</v>
      </c>
      <c r="J187" s="89"/>
      <c r="K187" s="89"/>
      <c r="L187" s="89"/>
      <c r="M187" s="89"/>
      <c r="N187" s="89"/>
      <c r="O187" s="90"/>
    </row>
    <row r="188" spans="1:15" ht="15.75" thickTop="1" x14ac:dyDescent="0.25">
      <c r="A188" s="11"/>
      <c r="B188" s="99" t="s">
        <v>152</v>
      </c>
      <c r="C188" s="99"/>
      <c r="D188" s="12">
        <v>3.2</v>
      </c>
      <c r="E188" s="12"/>
      <c r="F188" s="12">
        <v>0.7</v>
      </c>
      <c r="G188" s="12"/>
      <c r="H188" s="12" t="s">
        <v>39</v>
      </c>
      <c r="I188" s="13">
        <f t="shared" ref="I188:I200" si="8">ROUND(PRODUCT(D188,E188,F188,G188),2)</f>
        <v>2.2400000000000002</v>
      </c>
      <c r="J188" s="89"/>
      <c r="K188" s="89"/>
      <c r="L188" s="89"/>
      <c r="M188" s="89"/>
      <c r="N188" s="89"/>
      <c r="O188" s="90"/>
    </row>
    <row r="189" spans="1:15" x14ac:dyDescent="0.25">
      <c r="A189" s="14"/>
      <c r="B189" s="100"/>
      <c r="C189" s="100"/>
      <c r="D189" s="15">
        <v>2.4</v>
      </c>
      <c r="E189" s="15"/>
      <c r="F189" s="12">
        <v>0.7</v>
      </c>
      <c r="G189" s="15"/>
      <c r="H189" s="15" t="s">
        <v>39</v>
      </c>
      <c r="I189" s="13">
        <f t="shared" si="8"/>
        <v>1.68</v>
      </c>
      <c r="J189" s="89"/>
      <c r="K189" s="89"/>
      <c r="L189" s="89"/>
      <c r="M189" s="89"/>
      <c r="N189" s="89"/>
      <c r="O189" s="90"/>
    </row>
    <row r="190" spans="1:15" x14ac:dyDescent="0.25">
      <c r="A190" s="14"/>
      <c r="B190" s="100"/>
      <c r="C190" s="100"/>
      <c r="D190" s="15">
        <v>2.6</v>
      </c>
      <c r="E190" s="15"/>
      <c r="F190" s="12">
        <v>0.7</v>
      </c>
      <c r="G190" s="15"/>
      <c r="H190" s="15" t="s">
        <v>39</v>
      </c>
      <c r="I190" s="13">
        <f t="shared" si="8"/>
        <v>1.82</v>
      </c>
      <c r="J190" s="89"/>
      <c r="K190" s="89"/>
      <c r="L190" s="89"/>
      <c r="M190" s="89"/>
      <c r="N190" s="89"/>
      <c r="O190" s="90"/>
    </row>
    <row r="191" spans="1:15" x14ac:dyDescent="0.25">
      <c r="A191" s="14"/>
      <c r="B191" s="101"/>
      <c r="C191" s="102"/>
      <c r="D191" s="15">
        <v>1</v>
      </c>
      <c r="E191" s="15"/>
      <c r="F191" s="12">
        <v>0.7</v>
      </c>
      <c r="G191" s="15"/>
      <c r="H191" s="15" t="s">
        <v>39</v>
      </c>
      <c r="I191" s="13">
        <f t="shared" si="8"/>
        <v>0.7</v>
      </c>
      <c r="J191" s="89"/>
      <c r="K191" s="89"/>
      <c r="L191" s="89"/>
      <c r="M191" s="89"/>
      <c r="N191" s="89"/>
      <c r="O191" s="90"/>
    </row>
    <row r="192" spans="1:15" x14ac:dyDescent="0.25">
      <c r="A192" s="14"/>
      <c r="B192" s="101"/>
      <c r="C192" s="102"/>
      <c r="D192" s="15">
        <v>3</v>
      </c>
      <c r="E192" s="15"/>
      <c r="F192" s="12">
        <v>0.7</v>
      </c>
      <c r="G192" s="15"/>
      <c r="H192" s="15" t="s">
        <v>39</v>
      </c>
      <c r="I192" s="13">
        <f t="shared" si="8"/>
        <v>2.1</v>
      </c>
      <c r="J192" s="89"/>
      <c r="K192" s="89"/>
      <c r="L192" s="89"/>
      <c r="M192" s="89"/>
      <c r="N192" s="89"/>
      <c r="O192" s="90"/>
    </row>
    <row r="193" spans="1:15" x14ac:dyDescent="0.25">
      <c r="A193" s="14"/>
      <c r="B193" s="101"/>
      <c r="C193" s="102"/>
      <c r="D193" s="15">
        <v>1</v>
      </c>
      <c r="E193" s="15"/>
      <c r="F193" s="12">
        <v>0.7</v>
      </c>
      <c r="G193" s="15"/>
      <c r="H193" s="15" t="s">
        <v>39</v>
      </c>
      <c r="I193" s="13">
        <f t="shared" si="8"/>
        <v>0.7</v>
      </c>
      <c r="J193" s="89"/>
      <c r="K193" s="89"/>
      <c r="L193" s="89"/>
      <c r="M193" s="89"/>
      <c r="N193" s="89"/>
      <c r="O193" s="90"/>
    </row>
    <row r="194" spans="1:15" x14ac:dyDescent="0.25">
      <c r="A194" s="14"/>
      <c r="B194" s="101"/>
      <c r="C194" s="102"/>
      <c r="D194" s="15">
        <v>1</v>
      </c>
      <c r="E194" s="15"/>
      <c r="F194" s="12">
        <v>0.7</v>
      </c>
      <c r="G194" s="15"/>
      <c r="H194" s="15" t="s">
        <v>39</v>
      </c>
      <c r="I194" s="13">
        <f t="shared" si="8"/>
        <v>0.7</v>
      </c>
      <c r="J194" s="89"/>
      <c r="K194" s="89"/>
      <c r="L194" s="89"/>
      <c r="M194" s="89"/>
      <c r="N194" s="89"/>
      <c r="O194" s="90"/>
    </row>
    <row r="195" spans="1:15" x14ac:dyDescent="0.25">
      <c r="A195" s="14"/>
      <c r="B195" s="101"/>
      <c r="C195" s="102"/>
      <c r="D195" s="15">
        <v>1.5</v>
      </c>
      <c r="E195" s="15"/>
      <c r="F195" s="12">
        <v>0.7</v>
      </c>
      <c r="G195" s="15"/>
      <c r="H195" s="15" t="s">
        <v>39</v>
      </c>
      <c r="I195" s="13">
        <f t="shared" si="8"/>
        <v>1.05</v>
      </c>
      <c r="J195" s="89"/>
      <c r="K195" s="89"/>
      <c r="L195" s="89"/>
      <c r="M195" s="89"/>
      <c r="N195" s="89"/>
      <c r="O195" s="90"/>
    </row>
    <row r="196" spans="1:15" x14ac:dyDescent="0.25">
      <c r="A196" s="14"/>
      <c r="B196" s="101"/>
      <c r="C196" s="102"/>
      <c r="D196" s="15">
        <v>1</v>
      </c>
      <c r="E196" s="15"/>
      <c r="F196" s="12">
        <v>0.7</v>
      </c>
      <c r="G196" s="15"/>
      <c r="H196" s="15" t="s">
        <v>39</v>
      </c>
      <c r="I196" s="13">
        <f t="shared" si="8"/>
        <v>0.7</v>
      </c>
      <c r="J196" s="89"/>
      <c r="K196" s="89"/>
      <c r="L196" s="89"/>
      <c r="M196" s="89"/>
      <c r="N196" s="89"/>
      <c r="O196" s="90"/>
    </row>
    <row r="197" spans="1:15" x14ac:dyDescent="0.25">
      <c r="A197" s="14"/>
      <c r="B197" s="101"/>
      <c r="C197" s="102"/>
      <c r="D197" s="35">
        <v>2.8</v>
      </c>
      <c r="E197" s="35"/>
      <c r="F197" s="12">
        <v>0.7</v>
      </c>
      <c r="G197" s="35"/>
      <c r="H197" s="35" t="s">
        <v>39</v>
      </c>
      <c r="I197" s="13">
        <f t="shared" si="8"/>
        <v>1.96</v>
      </c>
      <c r="J197" s="89"/>
      <c r="K197" s="89"/>
      <c r="L197" s="89"/>
      <c r="M197" s="89"/>
      <c r="N197" s="89"/>
      <c r="O197" s="90"/>
    </row>
    <row r="198" spans="1:15" x14ac:dyDescent="0.25">
      <c r="A198" s="14"/>
      <c r="B198" s="101"/>
      <c r="C198" s="102"/>
      <c r="D198" s="35">
        <f>(2.8+1.5)/2</f>
        <v>2.15</v>
      </c>
      <c r="E198" s="35">
        <v>0.35</v>
      </c>
      <c r="F198" s="35"/>
      <c r="G198" s="35"/>
      <c r="H198" s="35" t="s">
        <v>39</v>
      </c>
      <c r="I198" s="13">
        <f t="shared" si="8"/>
        <v>0.75</v>
      </c>
      <c r="J198" s="89"/>
      <c r="K198" s="89"/>
      <c r="L198" s="89"/>
      <c r="M198" s="89"/>
      <c r="N198" s="89"/>
      <c r="O198" s="90"/>
    </row>
    <row r="199" spans="1:15" x14ac:dyDescent="0.25">
      <c r="A199" s="14"/>
      <c r="B199" s="101"/>
      <c r="C199" s="102"/>
      <c r="D199" s="35">
        <f>2.8/2</f>
        <v>1.4</v>
      </c>
      <c r="E199" s="35">
        <v>0.35</v>
      </c>
      <c r="F199" s="35"/>
      <c r="G199" s="35"/>
      <c r="H199" s="35" t="s">
        <v>39</v>
      </c>
      <c r="I199" s="13">
        <f t="shared" si="8"/>
        <v>0.49</v>
      </c>
      <c r="J199" s="89"/>
      <c r="K199" s="89"/>
      <c r="L199" s="89"/>
      <c r="M199" s="89"/>
      <c r="N199" s="89"/>
      <c r="O199" s="90"/>
    </row>
    <row r="200" spans="1:15" x14ac:dyDescent="0.25">
      <c r="A200" s="34"/>
      <c r="B200" s="101" t="s">
        <v>153</v>
      </c>
      <c r="C200" s="102"/>
      <c r="D200" s="35">
        <f>SUM(D188:D199)</f>
        <v>23.049999999999997</v>
      </c>
      <c r="E200" s="35">
        <v>0.3</v>
      </c>
      <c r="F200" s="35"/>
      <c r="G200" s="35"/>
      <c r="H200" s="35"/>
      <c r="I200" s="13">
        <f t="shared" si="8"/>
        <v>6.92</v>
      </c>
      <c r="J200" s="89"/>
      <c r="K200" s="89"/>
      <c r="L200" s="89"/>
      <c r="M200" s="89"/>
      <c r="N200" s="89"/>
      <c r="O200" s="90"/>
    </row>
    <row r="201" spans="1:15" ht="15.75" thickBot="1" x14ac:dyDescent="0.3">
      <c r="A201" s="17"/>
      <c r="B201" s="95"/>
      <c r="C201" s="95"/>
      <c r="D201" s="18"/>
      <c r="E201" s="18"/>
      <c r="F201" s="18"/>
      <c r="G201" s="18"/>
      <c r="H201" s="18"/>
      <c r="I201" s="19"/>
      <c r="J201" s="89"/>
      <c r="K201" s="89"/>
      <c r="L201" s="89"/>
      <c r="M201" s="89"/>
      <c r="N201" s="89"/>
      <c r="O201" s="90"/>
    </row>
    <row r="202" spans="1:15" ht="16.5" thickTop="1" thickBot="1" x14ac:dyDescent="0.3">
      <c r="A202" s="96" t="s">
        <v>52</v>
      </c>
      <c r="B202" s="97"/>
      <c r="C202" s="97"/>
      <c r="D202" s="97"/>
      <c r="E202" s="97"/>
      <c r="F202" s="97"/>
      <c r="G202" s="97"/>
      <c r="H202" s="98"/>
      <c r="I202" s="20">
        <f>SUM(I188:I201)</f>
        <v>21.81</v>
      </c>
      <c r="J202" s="91"/>
      <c r="K202" s="91"/>
      <c r="L202" s="91"/>
      <c r="M202" s="91"/>
      <c r="N202" s="91"/>
      <c r="O202" s="92"/>
    </row>
    <row r="204" spans="1:15" ht="15.75" thickBot="1" x14ac:dyDescent="0.3"/>
    <row r="205" spans="1:15" x14ac:dyDescent="0.25">
      <c r="A205" s="6" t="s">
        <v>42</v>
      </c>
      <c r="B205" s="7" t="e">
        <f>#REF!</f>
        <v>#REF!</v>
      </c>
      <c r="C205" s="76" t="e">
        <f>#REF!</f>
        <v>#REF!</v>
      </c>
      <c r="D205" s="77"/>
      <c r="E205" s="77"/>
      <c r="F205" s="77"/>
      <c r="G205" s="77"/>
      <c r="H205" s="77"/>
      <c r="I205" s="77"/>
      <c r="J205" s="77"/>
      <c r="K205" s="77"/>
      <c r="L205" s="78"/>
      <c r="M205" s="8" t="s">
        <v>1</v>
      </c>
      <c r="N205" s="79" t="e">
        <f>#REF!</f>
        <v>#REF!</v>
      </c>
      <c r="O205" s="80"/>
    </row>
    <row r="206" spans="1:15" x14ac:dyDescent="0.25">
      <c r="A206" s="81" t="s">
        <v>43</v>
      </c>
      <c r="B206" s="83" t="s">
        <v>44</v>
      </c>
      <c r="C206" s="83"/>
      <c r="D206" s="83" t="s">
        <v>45</v>
      </c>
      <c r="E206" s="83"/>
      <c r="F206" s="83"/>
      <c r="G206" s="85" t="s">
        <v>2</v>
      </c>
      <c r="H206" s="85" t="s">
        <v>1</v>
      </c>
      <c r="I206" s="9" t="s">
        <v>46</v>
      </c>
      <c r="J206" s="87" t="s">
        <v>47</v>
      </c>
      <c r="K206" s="87"/>
      <c r="L206" s="87"/>
      <c r="M206" s="87"/>
      <c r="N206" s="87"/>
      <c r="O206" s="88"/>
    </row>
    <row r="207" spans="1:15" ht="15.75" thickBot="1" x14ac:dyDescent="0.3">
      <c r="A207" s="82"/>
      <c r="B207" s="84"/>
      <c r="C207" s="84"/>
      <c r="D207" s="10" t="s">
        <v>48</v>
      </c>
      <c r="E207" s="10" t="s">
        <v>49</v>
      </c>
      <c r="F207" s="10" t="s">
        <v>50</v>
      </c>
      <c r="G207" s="86"/>
      <c r="H207" s="86"/>
      <c r="I207" s="10" t="s">
        <v>51</v>
      </c>
      <c r="J207" s="89"/>
      <c r="K207" s="89"/>
      <c r="L207" s="89"/>
      <c r="M207" s="89"/>
      <c r="N207" s="89"/>
      <c r="O207" s="90"/>
    </row>
    <row r="208" spans="1:15" ht="15.75" thickTop="1" x14ac:dyDescent="0.25">
      <c r="A208" s="11"/>
      <c r="B208" s="99" t="s">
        <v>154</v>
      </c>
      <c r="C208" s="99"/>
      <c r="D208" s="12">
        <v>20</v>
      </c>
      <c r="E208" s="12"/>
      <c r="F208" s="12"/>
      <c r="G208" s="12">
        <v>1</v>
      </c>
      <c r="H208" s="12"/>
      <c r="I208" s="13">
        <f t="shared" ref="I208" si="9">ROUND(PRODUCT(D208,E208,F208,G208),2)</f>
        <v>20</v>
      </c>
      <c r="J208" s="89"/>
      <c r="K208" s="89"/>
      <c r="L208" s="89"/>
      <c r="M208" s="89"/>
      <c r="N208" s="89"/>
      <c r="O208" s="90"/>
    </row>
    <row r="209" spans="1:15" x14ac:dyDescent="0.25">
      <c r="A209" s="14"/>
      <c r="B209" s="100"/>
      <c r="C209" s="100"/>
      <c r="D209" s="15"/>
      <c r="E209" s="15"/>
      <c r="F209" s="15"/>
      <c r="G209" s="15"/>
      <c r="H209" s="15"/>
      <c r="I209" s="16"/>
      <c r="J209" s="89"/>
      <c r="K209" s="89"/>
      <c r="L209" s="89"/>
      <c r="M209" s="89"/>
      <c r="N209" s="89"/>
      <c r="O209" s="90"/>
    </row>
    <row r="210" spans="1:15" x14ac:dyDescent="0.25">
      <c r="A210" s="14"/>
      <c r="B210" s="100"/>
      <c r="C210" s="100"/>
      <c r="D210" s="15"/>
      <c r="E210" s="15"/>
      <c r="F210" s="15"/>
      <c r="G210" s="15"/>
      <c r="H210" s="15"/>
      <c r="I210" s="16"/>
      <c r="J210" s="89"/>
      <c r="K210" s="89"/>
      <c r="L210" s="89"/>
      <c r="M210" s="89"/>
      <c r="N210" s="89"/>
      <c r="O210" s="90"/>
    </row>
    <row r="211" spans="1:15" x14ac:dyDescent="0.25">
      <c r="A211" s="14"/>
      <c r="B211" s="101"/>
      <c r="C211" s="102"/>
      <c r="D211" s="15"/>
      <c r="E211" s="15"/>
      <c r="F211" s="15"/>
      <c r="G211" s="15"/>
      <c r="H211" s="15"/>
      <c r="I211" s="16"/>
      <c r="J211" s="89"/>
      <c r="K211" s="89"/>
      <c r="L211" s="89"/>
      <c r="M211" s="89"/>
      <c r="N211" s="89"/>
      <c r="O211" s="90"/>
    </row>
    <row r="212" spans="1:15" x14ac:dyDescent="0.25">
      <c r="A212" s="14"/>
      <c r="B212" s="101"/>
      <c r="C212" s="102"/>
      <c r="D212" s="15"/>
      <c r="E212" s="15"/>
      <c r="F212" s="15"/>
      <c r="G212" s="15"/>
      <c r="H212" s="15"/>
      <c r="I212" s="16"/>
      <c r="J212" s="89"/>
      <c r="K212" s="89"/>
      <c r="L212" s="89"/>
      <c r="M212" s="89"/>
      <c r="N212" s="89"/>
      <c r="O212" s="90"/>
    </row>
    <row r="213" spans="1:15" x14ac:dyDescent="0.25">
      <c r="A213" s="14"/>
      <c r="B213" s="101"/>
      <c r="C213" s="102"/>
      <c r="D213" s="15"/>
      <c r="E213" s="15"/>
      <c r="F213" s="15"/>
      <c r="G213" s="15"/>
      <c r="H213" s="15"/>
      <c r="I213" s="16"/>
      <c r="J213" s="89"/>
      <c r="K213" s="89"/>
      <c r="L213" s="89"/>
      <c r="M213" s="89"/>
      <c r="N213" s="89"/>
      <c r="O213" s="90"/>
    </row>
    <row r="214" spans="1:15" x14ac:dyDescent="0.25">
      <c r="A214" s="14"/>
      <c r="B214" s="101"/>
      <c r="C214" s="102"/>
      <c r="D214" s="15"/>
      <c r="E214" s="15"/>
      <c r="F214" s="15"/>
      <c r="G214" s="15"/>
      <c r="H214" s="15"/>
      <c r="I214" s="16"/>
      <c r="J214" s="89"/>
      <c r="K214" s="89"/>
      <c r="L214" s="89"/>
      <c r="M214" s="89"/>
      <c r="N214" s="89"/>
      <c r="O214" s="90"/>
    </row>
    <row r="215" spans="1:15" x14ac:dyDescent="0.25">
      <c r="A215" s="14"/>
      <c r="B215" s="101"/>
      <c r="C215" s="102"/>
      <c r="D215" s="15"/>
      <c r="E215" s="15"/>
      <c r="F215" s="15"/>
      <c r="G215" s="15"/>
      <c r="H215" s="15"/>
      <c r="I215" s="16"/>
      <c r="J215" s="89"/>
      <c r="K215" s="89"/>
      <c r="L215" s="89"/>
      <c r="M215" s="89"/>
      <c r="N215" s="89"/>
      <c r="O215" s="90"/>
    </row>
    <row r="216" spans="1:15" x14ac:dyDescent="0.25">
      <c r="A216" s="14"/>
      <c r="B216" s="101"/>
      <c r="C216" s="102"/>
      <c r="D216" s="15"/>
      <c r="E216" s="15"/>
      <c r="F216" s="15"/>
      <c r="G216" s="15"/>
      <c r="H216" s="15"/>
      <c r="I216" s="16"/>
      <c r="J216" s="89"/>
      <c r="K216" s="89"/>
      <c r="L216" s="89"/>
      <c r="M216" s="89"/>
      <c r="N216" s="89"/>
      <c r="O216" s="90"/>
    </row>
    <row r="217" spans="1:15" ht="15.75" thickBot="1" x14ac:dyDescent="0.3">
      <c r="A217" s="17"/>
      <c r="B217" s="95"/>
      <c r="C217" s="95"/>
      <c r="D217" s="18"/>
      <c r="E217" s="18"/>
      <c r="F217" s="18"/>
      <c r="G217" s="18"/>
      <c r="H217" s="18"/>
      <c r="I217" s="19"/>
      <c r="J217" s="89"/>
      <c r="K217" s="89"/>
      <c r="L217" s="89"/>
      <c r="M217" s="89"/>
      <c r="N217" s="89"/>
      <c r="O217" s="90"/>
    </row>
    <row r="218" spans="1:15" ht="16.5" thickTop="1" thickBot="1" x14ac:dyDescent="0.3">
      <c r="A218" s="96" t="s">
        <v>52</v>
      </c>
      <c r="B218" s="97"/>
      <c r="C218" s="97"/>
      <c r="D218" s="97"/>
      <c r="E218" s="97"/>
      <c r="F218" s="97"/>
      <c r="G218" s="97"/>
      <c r="H218" s="98"/>
      <c r="I218" s="20">
        <f>SUM(I208:I217)</f>
        <v>20</v>
      </c>
      <c r="J218" s="91"/>
      <c r="K218" s="91"/>
      <c r="L218" s="91"/>
      <c r="M218" s="91"/>
      <c r="N218" s="91"/>
      <c r="O218" s="92"/>
    </row>
    <row r="220" spans="1:15" ht="15.75" thickBot="1" x14ac:dyDescent="0.3"/>
    <row r="221" spans="1:15" x14ac:dyDescent="0.25">
      <c r="A221" s="6" t="s">
        <v>42</v>
      </c>
      <c r="B221" s="7" t="e">
        <f>#REF!</f>
        <v>#REF!</v>
      </c>
      <c r="C221" s="76" t="e">
        <f>#REF!</f>
        <v>#REF!</v>
      </c>
      <c r="D221" s="77"/>
      <c r="E221" s="77"/>
      <c r="F221" s="77"/>
      <c r="G221" s="77"/>
      <c r="H221" s="77"/>
      <c r="I221" s="77"/>
      <c r="J221" s="77"/>
      <c r="K221" s="77"/>
      <c r="L221" s="78"/>
      <c r="M221" s="8" t="s">
        <v>1</v>
      </c>
      <c r="N221" s="79" t="e">
        <f>#REF!</f>
        <v>#REF!</v>
      </c>
      <c r="O221" s="80"/>
    </row>
    <row r="222" spans="1:15" x14ac:dyDescent="0.25">
      <c r="A222" s="81" t="s">
        <v>43</v>
      </c>
      <c r="B222" s="83" t="s">
        <v>44</v>
      </c>
      <c r="C222" s="83"/>
      <c r="D222" s="83" t="s">
        <v>45</v>
      </c>
      <c r="E222" s="83"/>
      <c r="F222" s="83"/>
      <c r="G222" s="85" t="s">
        <v>2</v>
      </c>
      <c r="H222" s="85" t="s">
        <v>1</v>
      </c>
      <c r="I222" s="9" t="s">
        <v>46</v>
      </c>
      <c r="J222" s="87" t="s">
        <v>47</v>
      </c>
      <c r="K222" s="87"/>
      <c r="L222" s="87"/>
      <c r="M222" s="87"/>
      <c r="N222" s="87"/>
      <c r="O222" s="88"/>
    </row>
    <row r="223" spans="1:15" ht="15.75" thickBot="1" x14ac:dyDescent="0.3">
      <c r="A223" s="82"/>
      <c r="B223" s="84"/>
      <c r="C223" s="84"/>
      <c r="D223" s="10" t="s">
        <v>48</v>
      </c>
      <c r="E223" s="10" t="s">
        <v>49</v>
      </c>
      <c r="F223" s="10" t="s">
        <v>50</v>
      </c>
      <c r="G223" s="86"/>
      <c r="H223" s="86"/>
      <c r="I223" s="10" t="s">
        <v>51</v>
      </c>
      <c r="J223" s="89"/>
      <c r="K223" s="89"/>
      <c r="L223" s="89"/>
      <c r="M223" s="89"/>
      <c r="N223" s="89"/>
      <c r="O223" s="90"/>
    </row>
    <row r="224" spans="1:15" ht="15.75" thickTop="1" x14ac:dyDescent="0.25">
      <c r="A224" s="11"/>
      <c r="B224" s="99" t="s">
        <v>155</v>
      </c>
      <c r="C224" s="99"/>
      <c r="D224" s="12"/>
      <c r="E224" s="12"/>
      <c r="F224" s="12"/>
      <c r="G224" s="12">
        <v>1</v>
      </c>
      <c r="H224" s="12"/>
      <c r="I224" s="13">
        <f t="shared" ref="I224" si="10">ROUND(PRODUCT(D224,E224,F224,G224),2)</f>
        <v>1</v>
      </c>
      <c r="J224" s="89"/>
      <c r="K224" s="89"/>
      <c r="L224" s="89"/>
      <c r="M224" s="89"/>
      <c r="N224" s="89"/>
      <c r="O224" s="90"/>
    </row>
    <row r="225" spans="1:15" x14ac:dyDescent="0.25">
      <c r="A225" s="14"/>
      <c r="B225" s="100"/>
      <c r="C225" s="100"/>
      <c r="D225" s="15"/>
      <c r="E225" s="15"/>
      <c r="F225" s="15"/>
      <c r="G225" s="15"/>
      <c r="H225" s="15"/>
      <c r="I225" s="16"/>
      <c r="J225" s="89"/>
      <c r="K225" s="89"/>
      <c r="L225" s="89"/>
      <c r="M225" s="89"/>
      <c r="N225" s="89"/>
      <c r="O225" s="90"/>
    </row>
    <row r="226" spans="1:15" x14ac:dyDescent="0.25">
      <c r="A226" s="14"/>
      <c r="B226" s="100"/>
      <c r="C226" s="100"/>
      <c r="D226" s="15"/>
      <c r="E226" s="15"/>
      <c r="F226" s="15"/>
      <c r="G226" s="15"/>
      <c r="H226" s="15"/>
      <c r="I226" s="16"/>
      <c r="J226" s="89"/>
      <c r="K226" s="89"/>
      <c r="L226" s="89"/>
      <c r="M226" s="89"/>
      <c r="N226" s="89"/>
      <c r="O226" s="90"/>
    </row>
    <row r="227" spans="1:15" x14ac:dyDescent="0.25">
      <c r="A227" s="14"/>
      <c r="B227" s="101"/>
      <c r="C227" s="102"/>
      <c r="D227" s="15"/>
      <c r="E227" s="15"/>
      <c r="F227" s="15"/>
      <c r="G227" s="15"/>
      <c r="H227" s="15"/>
      <c r="I227" s="16"/>
      <c r="J227" s="89"/>
      <c r="K227" s="89"/>
      <c r="L227" s="89"/>
      <c r="M227" s="89"/>
      <c r="N227" s="89"/>
      <c r="O227" s="90"/>
    </row>
    <row r="228" spans="1:15" x14ac:dyDescent="0.25">
      <c r="A228" s="14"/>
      <c r="B228" s="101"/>
      <c r="C228" s="102"/>
      <c r="D228" s="15"/>
      <c r="E228" s="15"/>
      <c r="F228" s="15"/>
      <c r="G228" s="15"/>
      <c r="H228" s="15"/>
      <c r="I228" s="16"/>
      <c r="J228" s="89"/>
      <c r="K228" s="89"/>
      <c r="L228" s="89"/>
      <c r="M228" s="89"/>
      <c r="N228" s="89"/>
      <c r="O228" s="90"/>
    </row>
    <row r="229" spans="1:15" x14ac:dyDescent="0.25">
      <c r="A229" s="14"/>
      <c r="B229" s="101"/>
      <c r="C229" s="102"/>
      <c r="D229" s="15"/>
      <c r="E229" s="15"/>
      <c r="F229" s="15"/>
      <c r="G229" s="15"/>
      <c r="H229" s="15"/>
      <c r="I229" s="16"/>
      <c r="J229" s="89"/>
      <c r="K229" s="89"/>
      <c r="L229" s="89"/>
      <c r="M229" s="89"/>
      <c r="N229" s="89"/>
      <c r="O229" s="90"/>
    </row>
    <row r="230" spans="1:15" x14ac:dyDescent="0.25">
      <c r="A230" s="14"/>
      <c r="B230" s="101"/>
      <c r="C230" s="102"/>
      <c r="D230" s="15"/>
      <c r="E230" s="15"/>
      <c r="F230" s="15"/>
      <c r="G230" s="15"/>
      <c r="H230" s="15"/>
      <c r="I230" s="16"/>
      <c r="J230" s="89"/>
      <c r="K230" s="89"/>
      <c r="L230" s="89"/>
      <c r="M230" s="89"/>
      <c r="N230" s="89"/>
      <c r="O230" s="90"/>
    </row>
    <row r="231" spans="1:15" x14ac:dyDescent="0.25">
      <c r="A231" s="14"/>
      <c r="B231" s="101"/>
      <c r="C231" s="102"/>
      <c r="D231" s="15"/>
      <c r="E231" s="15"/>
      <c r="F231" s="15"/>
      <c r="G231" s="15"/>
      <c r="H231" s="15"/>
      <c r="I231" s="16"/>
      <c r="J231" s="89"/>
      <c r="K231" s="89"/>
      <c r="L231" s="89"/>
      <c r="M231" s="89"/>
      <c r="N231" s="89"/>
      <c r="O231" s="90"/>
    </row>
    <row r="232" spans="1:15" x14ac:dyDescent="0.25">
      <c r="A232" s="14"/>
      <c r="B232" s="101"/>
      <c r="C232" s="102"/>
      <c r="D232" s="15"/>
      <c r="E232" s="15"/>
      <c r="F232" s="15"/>
      <c r="G232" s="15"/>
      <c r="H232" s="15"/>
      <c r="I232" s="16"/>
      <c r="J232" s="89"/>
      <c r="K232" s="89"/>
      <c r="L232" s="89"/>
      <c r="M232" s="89"/>
      <c r="N232" s="89"/>
      <c r="O232" s="90"/>
    </row>
    <row r="233" spans="1:15" ht="15.75" thickBot="1" x14ac:dyDescent="0.3">
      <c r="A233" s="17"/>
      <c r="B233" s="95"/>
      <c r="C233" s="95"/>
      <c r="D233" s="18"/>
      <c r="E233" s="18"/>
      <c r="F233" s="18"/>
      <c r="G233" s="18"/>
      <c r="H233" s="18"/>
      <c r="I233" s="19"/>
      <c r="J233" s="89"/>
      <c r="K233" s="89"/>
      <c r="L233" s="89"/>
      <c r="M233" s="89"/>
      <c r="N233" s="89"/>
      <c r="O233" s="90"/>
    </row>
    <row r="234" spans="1:15" ht="16.5" thickTop="1" thickBot="1" x14ac:dyDescent="0.3">
      <c r="A234" s="96" t="s">
        <v>52</v>
      </c>
      <c r="B234" s="97"/>
      <c r="C234" s="97"/>
      <c r="D234" s="97"/>
      <c r="E234" s="97"/>
      <c r="F234" s="97"/>
      <c r="G234" s="97"/>
      <c r="H234" s="98"/>
      <c r="I234" s="20">
        <f>SUM(I224:I233)</f>
        <v>1</v>
      </c>
      <c r="J234" s="91"/>
      <c r="K234" s="91"/>
      <c r="L234" s="91"/>
      <c r="M234" s="91"/>
      <c r="N234" s="91"/>
      <c r="O234" s="92"/>
    </row>
    <row r="236" spans="1:15" ht="15.75" thickBot="1" x14ac:dyDescent="0.3"/>
    <row r="237" spans="1:15" x14ac:dyDescent="0.25">
      <c r="A237" s="6" t="s">
        <v>42</v>
      </c>
      <c r="B237" s="7" t="e">
        <f>#REF!</f>
        <v>#REF!</v>
      </c>
      <c r="C237" s="76" t="e">
        <f>#REF!</f>
        <v>#REF!</v>
      </c>
      <c r="D237" s="77"/>
      <c r="E237" s="77"/>
      <c r="F237" s="77"/>
      <c r="G237" s="77"/>
      <c r="H237" s="77"/>
      <c r="I237" s="77"/>
      <c r="J237" s="77"/>
      <c r="K237" s="77"/>
      <c r="L237" s="78"/>
      <c r="M237" s="8" t="s">
        <v>1</v>
      </c>
      <c r="N237" s="79" t="e">
        <f>#REF!</f>
        <v>#REF!</v>
      </c>
      <c r="O237" s="80"/>
    </row>
    <row r="238" spans="1:15" x14ac:dyDescent="0.25">
      <c r="A238" s="81" t="s">
        <v>43</v>
      </c>
      <c r="B238" s="83" t="s">
        <v>44</v>
      </c>
      <c r="C238" s="83"/>
      <c r="D238" s="83" t="s">
        <v>45</v>
      </c>
      <c r="E238" s="83"/>
      <c r="F238" s="83"/>
      <c r="G238" s="85" t="s">
        <v>2</v>
      </c>
      <c r="H238" s="85" t="s">
        <v>1</v>
      </c>
      <c r="I238" s="9" t="s">
        <v>46</v>
      </c>
      <c r="J238" s="87" t="s">
        <v>47</v>
      </c>
      <c r="K238" s="87"/>
      <c r="L238" s="87"/>
      <c r="M238" s="87"/>
      <c r="N238" s="87"/>
      <c r="O238" s="88"/>
    </row>
    <row r="239" spans="1:15" ht="15.75" thickBot="1" x14ac:dyDescent="0.3">
      <c r="A239" s="82"/>
      <c r="B239" s="84"/>
      <c r="C239" s="84"/>
      <c r="D239" s="10" t="s">
        <v>48</v>
      </c>
      <c r="E239" s="10" t="s">
        <v>49</v>
      </c>
      <c r="F239" s="10" t="s">
        <v>50</v>
      </c>
      <c r="G239" s="86"/>
      <c r="H239" s="86"/>
      <c r="I239" s="10" t="s">
        <v>51</v>
      </c>
      <c r="J239" s="89"/>
      <c r="K239" s="89"/>
      <c r="L239" s="89"/>
      <c r="M239" s="89"/>
      <c r="N239" s="89"/>
      <c r="O239" s="90"/>
    </row>
    <row r="240" spans="1:15" ht="15.75" thickTop="1" x14ac:dyDescent="0.25">
      <c r="A240" s="11"/>
      <c r="B240" s="99" t="s">
        <v>156</v>
      </c>
      <c r="C240" s="99"/>
      <c r="D240" s="12">
        <v>3</v>
      </c>
      <c r="E240" s="12">
        <v>1</v>
      </c>
      <c r="F240" s="12"/>
      <c r="G240" s="12">
        <v>1</v>
      </c>
      <c r="H240" s="12"/>
      <c r="I240" s="13">
        <f t="shared" ref="I240:I242" si="11">ROUND(PRODUCT(D240,E240,F240,G240),2)</f>
        <v>3</v>
      </c>
      <c r="J240" s="89"/>
      <c r="K240" s="89"/>
      <c r="L240" s="89"/>
      <c r="M240" s="89"/>
      <c r="N240" s="89"/>
      <c r="O240" s="90"/>
    </row>
    <row r="241" spans="1:15" x14ac:dyDescent="0.25">
      <c r="A241" s="14"/>
      <c r="B241" s="100"/>
      <c r="C241" s="100"/>
      <c r="D241" s="15">
        <v>4</v>
      </c>
      <c r="E241" s="15">
        <v>1</v>
      </c>
      <c r="F241" s="15"/>
      <c r="G241" s="15">
        <v>1</v>
      </c>
      <c r="H241" s="15"/>
      <c r="I241" s="13">
        <f t="shared" si="11"/>
        <v>4</v>
      </c>
      <c r="J241" s="89"/>
      <c r="K241" s="89"/>
      <c r="L241" s="89"/>
      <c r="M241" s="89"/>
      <c r="N241" s="89"/>
      <c r="O241" s="90"/>
    </row>
    <row r="242" spans="1:15" x14ac:dyDescent="0.25">
      <c r="A242" s="14"/>
      <c r="B242" s="100"/>
      <c r="C242" s="100"/>
      <c r="D242" s="15">
        <v>2</v>
      </c>
      <c r="E242" s="15">
        <v>1</v>
      </c>
      <c r="F242" s="15"/>
      <c r="G242" s="15">
        <v>1</v>
      </c>
      <c r="H242" s="15"/>
      <c r="I242" s="13">
        <f t="shared" si="11"/>
        <v>2</v>
      </c>
      <c r="J242" s="89"/>
      <c r="K242" s="89"/>
      <c r="L242" s="89"/>
      <c r="M242" s="89"/>
      <c r="N242" s="89"/>
      <c r="O242" s="90"/>
    </row>
    <row r="243" spans="1:15" x14ac:dyDescent="0.25">
      <c r="A243" s="14"/>
      <c r="B243" s="101"/>
      <c r="C243" s="102"/>
      <c r="D243" s="15"/>
      <c r="E243" s="15"/>
      <c r="F243" s="15"/>
      <c r="G243" s="15"/>
      <c r="H243" s="15"/>
      <c r="I243" s="16"/>
      <c r="J243" s="89"/>
      <c r="K243" s="89"/>
      <c r="L243" s="89"/>
      <c r="M243" s="89"/>
      <c r="N243" s="89"/>
      <c r="O243" s="90"/>
    </row>
    <row r="244" spans="1:15" x14ac:dyDescent="0.25">
      <c r="A244" s="14"/>
      <c r="B244" s="101"/>
      <c r="C244" s="102"/>
      <c r="D244" s="15"/>
      <c r="E244" s="15"/>
      <c r="F244" s="15"/>
      <c r="G244" s="15"/>
      <c r="H244" s="15"/>
      <c r="I244" s="16"/>
      <c r="J244" s="89"/>
      <c r="K244" s="89"/>
      <c r="L244" s="89"/>
      <c r="M244" s="89"/>
      <c r="N244" s="89"/>
      <c r="O244" s="90"/>
    </row>
    <row r="245" spans="1:15" x14ac:dyDescent="0.25">
      <c r="A245" s="14"/>
      <c r="B245" s="101"/>
      <c r="C245" s="102"/>
      <c r="D245" s="15"/>
      <c r="E245" s="15"/>
      <c r="F245" s="15"/>
      <c r="G245" s="15"/>
      <c r="H245" s="15"/>
      <c r="I245" s="16"/>
      <c r="J245" s="89"/>
      <c r="K245" s="89"/>
      <c r="L245" s="89"/>
      <c r="M245" s="89"/>
      <c r="N245" s="89"/>
      <c r="O245" s="90"/>
    </row>
    <row r="246" spans="1:15" x14ac:dyDescent="0.25">
      <c r="A246" s="14"/>
      <c r="B246" s="101"/>
      <c r="C246" s="102"/>
      <c r="D246" s="15"/>
      <c r="E246" s="15"/>
      <c r="F246" s="15"/>
      <c r="G246" s="15"/>
      <c r="H246" s="15"/>
      <c r="I246" s="16"/>
      <c r="J246" s="89"/>
      <c r="K246" s="89"/>
      <c r="L246" s="89"/>
      <c r="M246" s="89"/>
      <c r="N246" s="89"/>
      <c r="O246" s="90"/>
    </row>
    <row r="247" spans="1:15" x14ac:dyDescent="0.25">
      <c r="A247" s="14"/>
      <c r="B247" s="101"/>
      <c r="C247" s="102"/>
      <c r="D247" s="15"/>
      <c r="E247" s="15"/>
      <c r="F247" s="15"/>
      <c r="G247" s="15"/>
      <c r="H247" s="15"/>
      <c r="I247" s="16"/>
      <c r="J247" s="89"/>
      <c r="K247" s="89"/>
      <c r="L247" s="89"/>
      <c r="M247" s="89"/>
      <c r="N247" s="89"/>
      <c r="O247" s="90"/>
    </row>
    <row r="248" spans="1:15" x14ac:dyDescent="0.25">
      <c r="A248" s="14"/>
      <c r="B248" s="101"/>
      <c r="C248" s="102"/>
      <c r="D248" s="15"/>
      <c r="E248" s="15"/>
      <c r="F248" s="15"/>
      <c r="G248" s="15"/>
      <c r="H248" s="15"/>
      <c r="I248" s="16"/>
      <c r="J248" s="89"/>
      <c r="K248" s="89"/>
      <c r="L248" s="89"/>
      <c r="M248" s="89"/>
      <c r="N248" s="89"/>
      <c r="O248" s="90"/>
    </row>
    <row r="249" spans="1:15" ht="15.75" thickBot="1" x14ac:dyDescent="0.3">
      <c r="A249" s="17"/>
      <c r="B249" s="95"/>
      <c r="C249" s="95"/>
      <c r="D249" s="18"/>
      <c r="E249" s="18"/>
      <c r="F249" s="18"/>
      <c r="G249" s="18"/>
      <c r="H249" s="18"/>
      <c r="I249" s="19"/>
      <c r="J249" s="89"/>
      <c r="K249" s="89"/>
      <c r="L249" s="89"/>
      <c r="M249" s="89"/>
      <c r="N249" s="89"/>
      <c r="O249" s="90"/>
    </row>
    <row r="250" spans="1:15" ht="16.5" thickTop="1" thickBot="1" x14ac:dyDescent="0.3">
      <c r="A250" s="96" t="s">
        <v>52</v>
      </c>
      <c r="B250" s="97"/>
      <c r="C250" s="97"/>
      <c r="D250" s="97"/>
      <c r="E250" s="97"/>
      <c r="F250" s="97"/>
      <c r="G250" s="97"/>
      <c r="H250" s="98"/>
      <c r="I250" s="20">
        <f>SUM(I240:I249)</f>
        <v>9</v>
      </c>
      <c r="J250" s="91"/>
      <c r="K250" s="91"/>
      <c r="L250" s="91"/>
      <c r="M250" s="91"/>
      <c r="N250" s="91"/>
      <c r="O250" s="92"/>
    </row>
    <row r="252" spans="1:15" ht="15.75" thickBot="1" x14ac:dyDescent="0.3"/>
    <row r="253" spans="1:15" x14ac:dyDescent="0.25">
      <c r="A253" s="6" t="s">
        <v>42</v>
      </c>
      <c r="B253" s="7" t="e">
        <f>#REF!</f>
        <v>#REF!</v>
      </c>
      <c r="C253" s="76" t="e">
        <f>#REF!</f>
        <v>#REF!</v>
      </c>
      <c r="D253" s="77"/>
      <c r="E253" s="77"/>
      <c r="F253" s="77"/>
      <c r="G253" s="77"/>
      <c r="H253" s="77"/>
      <c r="I253" s="77"/>
      <c r="J253" s="77"/>
      <c r="K253" s="77"/>
      <c r="L253" s="78"/>
      <c r="M253" s="8" t="s">
        <v>1</v>
      </c>
      <c r="N253" s="79" t="e">
        <f>#REF!</f>
        <v>#REF!</v>
      </c>
      <c r="O253" s="80"/>
    </row>
    <row r="254" spans="1:15" x14ac:dyDescent="0.25">
      <c r="A254" s="81" t="s">
        <v>43</v>
      </c>
      <c r="B254" s="83" t="s">
        <v>44</v>
      </c>
      <c r="C254" s="83"/>
      <c r="D254" s="83" t="s">
        <v>45</v>
      </c>
      <c r="E254" s="83"/>
      <c r="F254" s="83"/>
      <c r="G254" s="85" t="s">
        <v>2</v>
      </c>
      <c r="H254" s="85" t="s">
        <v>1</v>
      </c>
      <c r="I254" s="9" t="s">
        <v>46</v>
      </c>
      <c r="J254" s="87" t="s">
        <v>47</v>
      </c>
      <c r="K254" s="87"/>
      <c r="L254" s="87"/>
      <c r="M254" s="87"/>
      <c r="N254" s="87"/>
      <c r="O254" s="88"/>
    </row>
    <row r="255" spans="1:15" ht="15.75" thickBot="1" x14ac:dyDescent="0.3">
      <c r="A255" s="82"/>
      <c r="B255" s="84"/>
      <c r="C255" s="84"/>
      <c r="D255" s="10" t="s">
        <v>48</v>
      </c>
      <c r="E255" s="10" t="s">
        <v>49</v>
      </c>
      <c r="F255" s="10" t="s">
        <v>50</v>
      </c>
      <c r="G255" s="86"/>
      <c r="H255" s="86"/>
      <c r="I255" s="10" t="s">
        <v>51</v>
      </c>
      <c r="J255" s="89"/>
      <c r="K255" s="89"/>
      <c r="L255" s="89"/>
      <c r="M255" s="89"/>
      <c r="N255" s="89"/>
      <c r="O255" s="90"/>
    </row>
    <row r="256" spans="1:15" ht="15.75" thickTop="1" x14ac:dyDescent="0.25">
      <c r="A256" s="11"/>
      <c r="B256" s="93"/>
      <c r="C256" s="93"/>
      <c r="D256" s="12">
        <v>3</v>
      </c>
      <c r="E256" s="12">
        <v>3</v>
      </c>
      <c r="F256" s="12">
        <v>0.5</v>
      </c>
      <c r="G256" s="12">
        <v>1</v>
      </c>
      <c r="H256" s="12"/>
      <c r="I256" s="13">
        <f t="shared" ref="I256:I259" si="12">ROUND(PRODUCT(D256,E256,F256,G256),2)</f>
        <v>4.5</v>
      </c>
      <c r="J256" s="89"/>
      <c r="K256" s="89"/>
      <c r="L256" s="89"/>
      <c r="M256" s="89"/>
      <c r="N256" s="89"/>
      <c r="O256" s="90"/>
    </row>
    <row r="257" spans="1:15" x14ac:dyDescent="0.25">
      <c r="A257" s="14"/>
      <c r="B257" s="94"/>
      <c r="C257" s="94"/>
      <c r="D257" s="15">
        <v>4</v>
      </c>
      <c r="E257" s="15">
        <v>3</v>
      </c>
      <c r="F257" s="15">
        <v>0.5</v>
      </c>
      <c r="G257" s="15">
        <v>1</v>
      </c>
      <c r="H257" s="15"/>
      <c r="I257" s="13">
        <f t="shared" si="12"/>
        <v>6</v>
      </c>
      <c r="J257" s="89"/>
      <c r="K257" s="89"/>
      <c r="L257" s="89"/>
      <c r="M257" s="89"/>
      <c r="N257" s="89"/>
      <c r="O257" s="90"/>
    </row>
    <row r="258" spans="1:15" x14ac:dyDescent="0.25">
      <c r="A258" s="14"/>
      <c r="B258" s="94"/>
      <c r="C258" s="94"/>
      <c r="D258" s="15">
        <v>20</v>
      </c>
      <c r="E258" s="15">
        <v>0.6</v>
      </c>
      <c r="F258" s="15">
        <v>0.5</v>
      </c>
      <c r="G258" s="15">
        <v>1</v>
      </c>
      <c r="H258" s="15"/>
      <c r="I258" s="13">
        <f t="shared" si="12"/>
        <v>6</v>
      </c>
      <c r="J258" s="89"/>
      <c r="K258" s="89"/>
      <c r="L258" s="89"/>
      <c r="M258" s="89"/>
      <c r="N258" s="89"/>
      <c r="O258" s="90"/>
    </row>
    <row r="259" spans="1:15" x14ac:dyDescent="0.25">
      <c r="A259" s="14"/>
      <c r="B259" s="94"/>
      <c r="C259" s="94"/>
      <c r="D259" s="15">
        <v>5</v>
      </c>
      <c r="E259" s="15">
        <v>3</v>
      </c>
      <c r="F259" s="15">
        <v>0.6</v>
      </c>
      <c r="G259" s="15">
        <v>1</v>
      </c>
      <c r="H259" s="15"/>
      <c r="I259" s="13">
        <f t="shared" si="12"/>
        <v>9</v>
      </c>
      <c r="J259" s="89"/>
      <c r="K259" s="89"/>
      <c r="L259" s="89"/>
      <c r="M259" s="89"/>
      <c r="N259" s="89"/>
      <c r="O259" s="90"/>
    </row>
    <row r="260" spans="1:15" x14ac:dyDescent="0.25">
      <c r="A260" s="14"/>
      <c r="B260" s="94"/>
      <c r="C260" s="94"/>
      <c r="D260" s="15"/>
      <c r="E260" s="15"/>
      <c r="F260" s="15"/>
      <c r="G260" s="15"/>
      <c r="H260" s="15"/>
      <c r="I260" s="16"/>
      <c r="J260" s="89"/>
      <c r="K260" s="89"/>
      <c r="L260" s="89"/>
      <c r="M260" s="89"/>
      <c r="N260" s="89"/>
      <c r="O260" s="90"/>
    </row>
    <row r="261" spans="1:15" x14ac:dyDescent="0.25">
      <c r="A261" s="14"/>
      <c r="B261" s="94"/>
      <c r="C261" s="94"/>
      <c r="D261" s="15"/>
      <c r="E261" s="15"/>
      <c r="F261" s="15"/>
      <c r="G261" s="15"/>
      <c r="H261" s="15"/>
      <c r="I261" s="16"/>
      <c r="J261" s="89"/>
      <c r="K261" s="89"/>
      <c r="L261" s="89"/>
      <c r="M261" s="89"/>
      <c r="N261" s="89"/>
      <c r="O261" s="90"/>
    </row>
    <row r="262" spans="1:15" x14ac:dyDescent="0.25">
      <c r="A262" s="14"/>
      <c r="B262" s="94"/>
      <c r="C262" s="94"/>
      <c r="D262" s="15"/>
      <c r="E262" s="15"/>
      <c r="F262" s="15"/>
      <c r="G262" s="15"/>
      <c r="H262" s="15"/>
      <c r="I262" s="16"/>
      <c r="J262" s="89"/>
      <c r="K262" s="89"/>
      <c r="L262" s="89"/>
      <c r="M262" s="89"/>
      <c r="N262" s="89"/>
      <c r="O262" s="90"/>
    </row>
    <row r="263" spans="1:15" x14ac:dyDescent="0.25">
      <c r="A263" s="14"/>
      <c r="B263" s="94"/>
      <c r="C263" s="94"/>
      <c r="D263" s="15"/>
      <c r="E263" s="15"/>
      <c r="F263" s="15"/>
      <c r="G263" s="15"/>
      <c r="H263" s="15"/>
      <c r="I263" s="16"/>
      <c r="J263" s="89"/>
      <c r="K263" s="89"/>
      <c r="L263" s="89"/>
      <c r="M263" s="89"/>
      <c r="N263" s="89"/>
      <c r="O263" s="90"/>
    </row>
    <row r="264" spans="1:15" x14ac:dyDescent="0.25">
      <c r="A264" s="14"/>
      <c r="B264" s="94"/>
      <c r="C264" s="94"/>
      <c r="D264" s="15"/>
      <c r="E264" s="15"/>
      <c r="F264" s="15"/>
      <c r="G264" s="15"/>
      <c r="H264" s="15"/>
      <c r="I264" s="16"/>
      <c r="J264" s="89"/>
      <c r="K264" s="89"/>
      <c r="L264" s="89"/>
      <c r="M264" s="89"/>
      <c r="N264" s="89"/>
      <c r="O264" s="90"/>
    </row>
    <row r="265" spans="1:15" ht="15.75" thickBot="1" x14ac:dyDescent="0.3">
      <c r="A265" s="17"/>
      <c r="B265" s="95"/>
      <c r="C265" s="95"/>
      <c r="D265" s="18"/>
      <c r="E265" s="18"/>
      <c r="F265" s="18"/>
      <c r="G265" s="18"/>
      <c r="H265" s="18"/>
      <c r="I265" s="19"/>
      <c r="J265" s="89"/>
      <c r="K265" s="89"/>
      <c r="L265" s="89"/>
      <c r="M265" s="89"/>
      <c r="N265" s="89"/>
      <c r="O265" s="90"/>
    </row>
    <row r="266" spans="1:15" ht="16.5" thickTop="1" thickBot="1" x14ac:dyDescent="0.3">
      <c r="A266" s="96" t="s">
        <v>52</v>
      </c>
      <c r="B266" s="97"/>
      <c r="C266" s="97"/>
      <c r="D266" s="97"/>
      <c r="E266" s="97"/>
      <c r="F266" s="97"/>
      <c r="G266" s="97"/>
      <c r="H266" s="98"/>
      <c r="I266" s="20">
        <f>SUM(I256:I265)</f>
        <v>25.5</v>
      </c>
      <c r="J266" s="91"/>
      <c r="K266" s="91"/>
      <c r="L266" s="91"/>
      <c r="M266" s="91"/>
      <c r="N266" s="91"/>
      <c r="O266" s="92"/>
    </row>
    <row r="268" spans="1:15" ht="15.75" thickBot="1" x14ac:dyDescent="0.3"/>
    <row r="269" spans="1:15" x14ac:dyDescent="0.25">
      <c r="A269" s="6" t="s">
        <v>42</v>
      </c>
      <c r="B269" s="7" t="e">
        <f>#REF!</f>
        <v>#REF!</v>
      </c>
      <c r="C269" s="76" t="e">
        <f>#REF!</f>
        <v>#REF!</v>
      </c>
      <c r="D269" s="77"/>
      <c r="E269" s="77"/>
      <c r="F269" s="77"/>
      <c r="G269" s="77"/>
      <c r="H269" s="77"/>
      <c r="I269" s="77"/>
      <c r="J269" s="77"/>
      <c r="K269" s="77"/>
      <c r="L269" s="78"/>
      <c r="M269" s="8" t="s">
        <v>1</v>
      </c>
      <c r="N269" s="79" t="e">
        <f>#REF!</f>
        <v>#REF!</v>
      </c>
      <c r="O269" s="80"/>
    </row>
    <row r="270" spans="1:15" x14ac:dyDescent="0.25">
      <c r="A270" s="81" t="s">
        <v>43</v>
      </c>
      <c r="B270" s="83" t="s">
        <v>44</v>
      </c>
      <c r="C270" s="83"/>
      <c r="D270" s="83" t="s">
        <v>45</v>
      </c>
      <c r="E270" s="83"/>
      <c r="F270" s="83"/>
      <c r="G270" s="85" t="s">
        <v>2</v>
      </c>
      <c r="H270" s="85" t="s">
        <v>1</v>
      </c>
      <c r="I270" s="9" t="s">
        <v>46</v>
      </c>
      <c r="J270" s="87" t="s">
        <v>47</v>
      </c>
      <c r="K270" s="87"/>
      <c r="L270" s="87"/>
      <c r="M270" s="87"/>
      <c r="N270" s="87"/>
      <c r="O270" s="88"/>
    </row>
    <row r="271" spans="1:15" ht="15.75" thickBot="1" x14ac:dyDescent="0.3">
      <c r="A271" s="82"/>
      <c r="B271" s="84"/>
      <c r="C271" s="84"/>
      <c r="D271" s="10" t="s">
        <v>48</v>
      </c>
      <c r="E271" s="10" t="s">
        <v>49</v>
      </c>
      <c r="F271" s="10" t="s">
        <v>50</v>
      </c>
      <c r="G271" s="86"/>
      <c r="H271" s="86"/>
      <c r="I271" s="10" t="s">
        <v>51</v>
      </c>
      <c r="J271" s="89"/>
      <c r="K271" s="89"/>
      <c r="L271" s="89"/>
      <c r="M271" s="89"/>
      <c r="N271" s="89"/>
      <c r="O271" s="90"/>
    </row>
    <row r="272" spans="1:15" ht="15.75" thickTop="1" x14ac:dyDescent="0.25">
      <c r="A272" s="11"/>
      <c r="B272" s="93"/>
      <c r="C272" s="93"/>
      <c r="D272" s="12">
        <v>3</v>
      </c>
      <c r="E272" s="12">
        <v>3</v>
      </c>
      <c r="F272" s="12">
        <v>0.6</v>
      </c>
      <c r="G272" s="12">
        <v>1</v>
      </c>
      <c r="H272" s="12"/>
      <c r="I272" s="13">
        <f t="shared" ref="I272:I275" si="13">ROUND(PRODUCT(D272,E272,F272,G272),2)</f>
        <v>5.4</v>
      </c>
      <c r="J272" s="89"/>
      <c r="K272" s="89"/>
      <c r="L272" s="89"/>
      <c r="M272" s="89"/>
      <c r="N272" s="89"/>
      <c r="O272" s="90"/>
    </row>
    <row r="273" spans="1:15" x14ac:dyDescent="0.25">
      <c r="A273" s="14"/>
      <c r="B273" s="94"/>
      <c r="C273" s="94"/>
      <c r="D273" s="15">
        <v>4</v>
      </c>
      <c r="E273" s="15">
        <v>3</v>
      </c>
      <c r="F273" s="15">
        <v>0.6</v>
      </c>
      <c r="G273" s="15">
        <v>1</v>
      </c>
      <c r="H273" s="15"/>
      <c r="I273" s="13">
        <f t="shared" si="13"/>
        <v>7.2</v>
      </c>
      <c r="J273" s="89"/>
      <c r="K273" s="89"/>
      <c r="L273" s="89"/>
      <c r="M273" s="89"/>
      <c r="N273" s="89"/>
      <c r="O273" s="90"/>
    </row>
    <row r="274" spans="1:15" x14ac:dyDescent="0.25">
      <c r="A274" s="14"/>
      <c r="B274" s="94"/>
      <c r="C274" s="94"/>
      <c r="D274" s="15">
        <v>20</v>
      </c>
      <c r="E274" s="15">
        <v>0.6</v>
      </c>
      <c r="F274" s="15">
        <v>0.9</v>
      </c>
      <c r="G274" s="15">
        <v>1</v>
      </c>
      <c r="H274" s="15"/>
      <c r="I274" s="13">
        <f t="shared" si="13"/>
        <v>10.8</v>
      </c>
      <c r="J274" s="89"/>
      <c r="K274" s="89"/>
      <c r="L274" s="89"/>
      <c r="M274" s="89"/>
      <c r="N274" s="89"/>
      <c r="O274" s="90"/>
    </row>
    <row r="275" spans="1:15" x14ac:dyDescent="0.25">
      <c r="A275" s="14"/>
      <c r="B275" s="94"/>
      <c r="C275" s="94"/>
      <c r="D275" s="15">
        <v>5</v>
      </c>
      <c r="E275" s="15">
        <v>3</v>
      </c>
      <c r="F275" s="15">
        <v>1</v>
      </c>
      <c r="G275" s="15">
        <v>1</v>
      </c>
      <c r="H275" s="15"/>
      <c r="I275" s="13">
        <f t="shared" si="13"/>
        <v>15</v>
      </c>
      <c r="J275" s="89"/>
      <c r="K275" s="89"/>
      <c r="L275" s="89"/>
      <c r="M275" s="89"/>
      <c r="N275" s="89"/>
      <c r="O275" s="90"/>
    </row>
    <row r="276" spans="1:15" x14ac:dyDescent="0.25">
      <c r="A276" s="14"/>
      <c r="B276" s="94"/>
      <c r="C276" s="94"/>
      <c r="D276" s="15"/>
      <c r="E276" s="15"/>
      <c r="F276" s="15"/>
      <c r="G276" s="15"/>
      <c r="H276" s="15"/>
      <c r="I276" s="16"/>
      <c r="J276" s="89"/>
      <c r="K276" s="89"/>
      <c r="L276" s="89"/>
      <c r="M276" s="89"/>
      <c r="N276" s="89"/>
      <c r="O276" s="90"/>
    </row>
    <row r="277" spans="1:15" x14ac:dyDescent="0.25">
      <c r="A277" s="14"/>
      <c r="B277" s="94"/>
      <c r="C277" s="94"/>
      <c r="D277" s="15"/>
      <c r="E277" s="15"/>
      <c r="F277" s="15"/>
      <c r="G277" s="15"/>
      <c r="H277" s="15"/>
      <c r="I277" s="16"/>
      <c r="J277" s="89"/>
      <c r="K277" s="89"/>
      <c r="L277" s="89"/>
      <c r="M277" s="89"/>
      <c r="N277" s="89"/>
      <c r="O277" s="90"/>
    </row>
    <row r="278" spans="1:15" x14ac:dyDescent="0.25">
      <c r="A278" s="14"/>
      <c r="B278" s="94"/>
      <c r="C278" s="94"/>
      <c r="D278" s="15"/>
      <c r="E278" s="15"/>
      <c r="F278" s="15"/>
      <c r="G278" s="15"/>
      <c r="H278" s="15"/>
      <c r="I278" s="16"/>
      <c r="J278" s="89"/>
      <c r="K278" s="89"/>
      <c r="L278" s="89"/>
      <c r="M278" s="89"/>
      <c r="N278" s="89"/>
      <c r="O278" s="90"/>
    </row>
    <row r="279" spans="1:15" x14ac:dyDescent="0.25">
      <c r="A279" s="14"/>
      <c r="B279" s="94"/>
      <c r="C279" s="94"/>
      <c r="D279" s="15"/>
      <c r="E279" s="15"/>
      <c r="F279" s="15"/>
      <c r="G279" s="15"/>
      <c r="H279" s="15"/>
      <c r="I279" s="16"/>
      <c r="J279" s="89"/>
      <c r="K279" s="89"/>
      <c r="L279" s="89"/>
      <c r="M279" s="89"/>
      <c r="N279" s="89"/>
      <c r="O279" s="90"/>
    </row>
    <row r="280" spans="1:15" x14ac:dyDescent="0.25">
      <c r="A280" s="14"/>
      <c r="B280" s="94"/>
      <c r="C280" s="94"/>
      <c r="D280" s="15"/>
      <c r="E280" s="15"/>
      <c r="F280" s="15"/>
      <c r="G280" s="15"/>
      <c r="H280" s="15"/>
      <c r="I280" s="16"/>
      <c r="J280" s="89"/>
      <c r="K280" s="89"/>
      <c r="L280" s="89"/>
      <c r="M280" s="89"/>
      <c r="N280" s="89"/>
      <c r="O280" s="90"/>
    </row>
    <row r="281" spans="1:15" ht="15.75" thickBot="1" x14ac:dyDescent="0.3">
      <c r="A281" s="17"/>
      <c r="B281" s="95"/>
      <c r="C281" s="95"/>
      <c r="D281" s="18"/>
      <c r="E281" s="18"/>
      <c r="F281" s="18"/>
      <c r="G281" s="18"/>
      <c r="H281" s="18"/>
      <c r="I281" s="19"/>
      <c r="J281" s="89"/>
      <c r="K281" s="89"/>
      <c r="L281" s="89"/>
      <c r="M281" s="89"/>
      <c r="N281" s="89"/>
      <c r="O281" s="90"/>
    </row>
    <row r="282" spans="1:15" ht="16.5" thickTop="1" thickBot="1" x14ac:dyDescent="0.3">
      <c r="A282" s="96" t="s">
        <v>52</v>
      </c>
      <c r="B282" s="97"/>
      <c r="C282" s="97"/>
      <c r="D282" s="97"/>
      <c r="E282" s="97"/>
      <c r="F282" s="97"/>
      <c r="G282" s="97"/>
      <c r="H282" s="98"/>
      <c r="I282" s="20">
        <f>SUM(I272:I281)</f>
        <v>38.400000000000006</v>
      </c>
      <c r="J282" s="91"/>
      <c r="K282" s="91"/>
      <c r="L282" s="91"/>
      <c r="M282" s="91"/>
      <c r="N282" s="91"/>
      <c r="O282" s="92"/>
    </row>
    <row r="284" spans="1:15" ht="15.75" thickBot="1" x14ac:dyDescent="0.3"/>
    <row r="285" spans="1:15" x14ac:dyDescent="0.25">
      <c r="A285" s="6" t="s">
        <v>42</v>
      </c>
      <c r="B285" s="7" t="e">
        <f>#REF!</f>
        <v>#REF!</v>
      </c>
      <c r="C285" s="76" t="e">
        <f>#REF!</f>
        <v>#REF!</v>
      </c>
      <c r="D285" s="77"/>
      <c r="E285" s="77"/>
      <c r="F285" s="77"/>
      <c r="G285" s="77"/>
      <c r="H285" s="77"/>
      <c r="I285" s="77"/>
      <c r="J285" s="77"/>
      <c r="K285" s="77"/>
      <c r="L285" s="78"/>
      <c r="M285" s="8" t="s">
        <v>1</v>
      </c>
      <c r="N285" s="79" t="e">
        <f>#REF!</f>
        <v>#REF!</v>
      </c>
      <c r="O285" s="80"/>
    </row>
    <row r="286" spans="1:15" x14ac:dyDescent="0.25">
      <c r="A286" s="81" t="s">
        <v>43</v>
      </c>
      <c r="B286" s="83" t="s">
        <v>44</v>
      </c>
      <c r="C286" s="83"/>
      <c r="D286" s="83" t="s">
        <v>45</v>
      </c>
      <c r="E286" s="83"/>
      <c r="F286" s="83"/>
      <c r="G286" s="85" t="s">
        <v>2</v>
      </c>
      <c r="H286" s="85" t="s">
        <v>1</v>
      </c>
      <c r="I286" s="9" t="s">
        <v>46</v>
      </c>
      <c r="J286" s="87" t="s">
        <v>47</v>
      </c>
      <c r="K286" s="87"/>
      <c r="L286" s="87"/>
      <c r="M286" s="87"/>
      <c r="N286" s="87"/>
      <c r="O286" s="88"/>
    </row>
    <row r="287" spans="1:15" ht="15.75" thickBot="1" x14ac:dyDescent="0.3">
      <c r="A287" s="82"/>
      <c r="B287" s="84"/>
      <c r="C287" s="84"/>
      <c r="D287" s="10" t="s">
        <v>48</v>
      </c>
      <c r="E287" s="10" t="s">
        <v>49</v>
      </c>
      <c r="F287" s="10" t="s">
        <v>50</v>
      </c>
      <c r="G287" s="86"/>
      <c r="H287" s="86"/>
      <c r="I287" s="10" t="s">
        <v>51</v>
      </c>
      <c r="J287" s="89"/>
      <c r="K287" s="89"/>
      <c r="L287" s="89"/>
      <c r="M287" s="89"/>
      <c r="N287" s="89"/>
      <c r="O287" s="90"/>
    </row>
    <row r="288" spans="1:15" ht="15.75" thickTop="1" x14ac:dyDescent="0.25">
      <c r="A288" s="11"/>
      <c r="B288" s="99" t="s">
        <v>149</v>
      </c>
      <c r="C288" s="99"/>
      <c r="D288" s="12">
        <v>3.4</v>
      </c>
      <c r="E288" s="12"/>
      <c r="F288" s="12">
        <v>1.5</v>
      </c>
      <c r="G288" s="12">
        <v>6</v>
      </c>
      <c r="H288" s="12" t="s">
        <v>39</v>
      </c>
      <c r="I288" s="13">
        <f t="shared" ref="I288:I290" si="14">ROUND(PRODUCT(D288,E288,F288,G288),2)</f>
        <v>30.6</v>
      </c>
      <c r="J288" s="89"/>
      <c r="K288" s="89"/>
      <c r="L288" s="89"/>
      <c r="M288" s="89"/>
      <c r="N288" s="89"/>
      <c r="O288" s="90"/>
    </row>
    <row r="289" spans="1:15" x14ac:dyDescent="0.25">
      <c r="A289" s="14"/>
      <c r="B289" s="100"/>
      <c r="C289" s="100"/>
      <c r="D289" s="15">
        <v>3.3</v>
      </c>
      <c r="E289" s="15"/>
      <c r="F289" s="15">
        <v>1.5</v>
      </c>
      <c r="G289" s="15">
        <v>6</v>
      </c>
      <c r="H289" s="15" t="s">
        <v>39</v>
      </c>
      <c r="I289" s="13">
        <f t="shared" si="14"/>
        <v>29.7</v>
      </c>
      <c r="J289" s="89"/>
      <c r="K289" s="89"/>
      <c r="L289" s="89"/>
      <c r="M289" s="89"/>
      <c r="N289" s="89"/>
      <c r="O289" s="90"/>
    </row>
    <row r="290" spans="1:15" x14ac:dyDescent="0.25">
      <c r="A290" s="14"/>
      <c r="B290" s="100"/>
      <c r="C290" s="100"/>
      <c r="D290" s="15">
        <v>3.4</v>
      </c>
      <c r="E290" s="15">
        <v>3.3</v>
      </c>
      <c r="F290" s="15"/>
      <c r="G290" s="15">
        <v>3</v>
      </c>
      <c r="H290" s="15" t="s">
        <v>39</v>
      </c>
      <c r="I290" s="13">
        <f t="shared" si="14"/>
        <v>33.659999999999997</v>
      </c>
      <c r="J290" s="89"/>
      <c r="K290" s="89"/>
      <c r="L290" s="89"/>
      <c r="M290" s="89"/>
      <c r="N290" s="89"/>
      <c r="O290" s="90"/>
    </row>
    <row r="291" spans="1:15" x14ac:dyDescent="0.25">
      <c r="A291" s="14"/>
      <c r="B291" s="101"/>
      <c r="C291" s="102"/>
      <c r="D291" s="15"/>
      <c r="E291" s="15"/>
      <c r="F291" s="15"/>
      <c r="G291" s="15"/>
      <c r="H291" s="15"/>
      <c r="I291" s="13"/>
      <c r="J291" s="89"/>
      <c r="K291" s="89"/>
      <c r="L291" s="89"/>
      <c r="M291" s="89"/>
      <c r="N291" s="89"/>
      <c r="O291" s="90"/>
    </row>
    <row r="292" spans="1:15" x14ac:dyDescent="0.25">
      <c r="A292" s="14"/>
      <c r="B292" s="101"/>
      <c r="C292" s="102"/>
      <c r="D292" s="15"/>
      <c r="E292" s="15"/>
      <c r="F292" s="15"/>
      <c r="G292" s="15"/>
      <c r="H292" s="15"/>
      <c r="I292" s="13"/>
      <c r="J292" s="89"/>
      <c r="K292" s="89"/>
      <c r="L292" s="89"/>
      <c r="M292" s="89"/>
      <c r="N292" s="89"/>
      <c r="O292" s="90"/>
    </row>
    <row r="293" spans="1:15" x14ac:dyDescent="0.25">
      <c r="A293" s="14"/>
      <c r="B293" s="101"/>
      <c r="C293" s="102"/>
      <c r="D293" s="15"/>
      <c r="E293" s="15"/>
      <c r="F293" s="15"/>
      <c r="G293" s="15"/>
      <c r="H293" s="15"/>
      <c r="I293" s="16"/>
      <c r="J293" s="89"/>
      <c r="K293" s="89"/>
      <c r="L293" s="89"/>
      <c r="M293" s="89"/>
      <c r="N293" s="89"/>
      <c r="O293" s="90"/>
    </row>
    <row r="294" spans="1:15" x14ac:dyDescent="0.25">
      <c r="A294" s="14"/>
      <c r="B294" s="101"/>
      <c r="C294" s="102"/>
      <c r="D294" s="15"/>
      <c r="E294" s="15"/>
      <c r="F294" s="15"/>
      <c r="G294" s="15"/>
      <c r="H294" s="15"/>
      <c r="I294" s="16"/>
      <c r="J294" s="89"/>
      <c r="K294" s="89"/>
      <c r="L294" s="89"/>
      <c r="M294" s="89"/>
      <c r="N294" s="89"/>
      <c r="O294" s="90"/>
    </row>
    <row r="295" spans="1:15" x14ac:dyDescent="0.25">
      <c r="A295" s="14"/>
      <c r="B295" s="101"/>
      <c r="C295" s="102"/>
      <c r="D295" s="15"/>
      <c r="E295" s="15"/>
      <c r="F295" s="15"/>
      <c r="G295" s="15"/>
      <c r="H295" s="15"/>
      <c r="I295" s="16"/>
      <c r="J295" s="89"/>
      <c r="K295" s="89"/>
      <c r="L295" s="89"/>
      <c r="M295" s="89"/>
      <c r="N295" s="89"/>
      <c r="O295" s="90"/>
    </row>
    <row r="296" spans="1:15" x14ac:dyDescent="0.25">
      <c r="A296" s="14"/>
      <c r="B296" s="101"/>
      <c r="C296" s="102"/>
      <c r="D296" s="15"/>
      <c r="E296" s="15"/>
      <c r="F296" s="15"/>
      <c r="G296" s="15"/>
      <c r="H296" s="15"/>
      <c r="I296" s="16"/>
      <c r="J296" s="89"/>
      <c r="K296" s="89"/>
      <c r="L296" s="89"/>
      <c r="M296" s="89"/>
      <c r="N296" s="89"/>
      <c r="O296" s="90"/>
    </row>
    <row r="297" spans="1:15" ht="15.75" thickBot="1" x14ac:dyDescent="0.3">
      <c r="A297" s="17"/>
      <c r="B297" s="95"/>
      <c r="C297" s="95"/>
      <c r="D297" s="18"/>
      <c r="E297" s="18"/>
      <c r="F297" s="18"/>
      <c r="G297" s="18"/>
      <c r="H297" s="18"/>
      <c r="I297" s="19"/>
      <c r="J297" s="89"/>
      <c r="K297" s="89"/>
      <c r="L297" s="89"/>
      <c r="M297" s="89"/>
      <c r="N297" s="89"/>
      <c r="O297" s="90"/>
    </row>
    <row r="298" spans="1:15" ht="16.5" thickTop="1" thickBot="1" x14ac:dyDescent="0.3">
      <c r="A298" s="96" t="s">
        <v>52</v>
      </c>
      <c r="B298" s="97"/>
      <c r="C298" s="97"/>
      <c r="D298" s="97"/>
      <c r="E298" s="97"/>
      <c r="F298" s="97"/>
      <c r="G298" s="97"/>
      <c r="H298" s="98"/>
      <c r="I298" s="20">
        <f>SUM(I288:I297)</f>
        <v>93.96</v>
      </c>
      <c r="J298" s="91"/>
      <c r="K298" s="91"/>
      <c r="L298" s="91"/>
      <c r="M298" s="91"/>
      <c r="N298" s="91"/>
      <c r="O298" s="92"/>
    </row>
    <row r="300" spans="1:15" ht="15.75" thickBot="1" x14ac:dyDescent="0.3"/>
    <row r="301" spans="1:15" x14ac:dyDescent="0.25">
      <c r="A301" s="6" t="s">
        <v>42</v>
      </c>
      <c r="B301" s="7" t="e">
        <f>#REF!</f>
        <v>#REF!</v>
      </c>
      <c r="C301" s="76" t="e">
        <f>#REF!</f>
        <v>#REF!</v>
      </c>
      <c r="D301" s="77"/>
      <c r="E301" s="77"/>
      <c r="F301" s="77"/>
      <c r="G301" s="77"/>
      <c r="H301" s="77"/>
      <c r="I301" s="77"/>
      <c r="J301" s="77"/>
      <c r="K301" s="77"/>
      <c r="L301" s="78"/>
      <c r="M301" s="8" t="s">
        <v>1</v>
      </c>
      <c r="N301" s="79" t="e">
        <f>#REF!</f>
        <v>#REF!</v>
      </c>
      <c r="O301" s="80"/>
    </row>
    <row r="302" spans="1:15" x14ac:dyDescent="0.25">
      <c r="A302" s="81" t="s">
        <v>43</v>
      </c>
      <c r="B302" s="83" t="s">
        <v>44</v>
      </c>
      <c r="C302" s="83"/>
      <c r="D302" s="83" t="s">
        <v>45</v>
      </c>
      <c r="E302" s="83"/>
      <c r="F302" s="83"/>
      <c r="G302" s="85" t="s">
        <v>2</v>
      </c>
      <c r="H302" s="85" t="s">
        <v>1</v>
      </c>
      <c r="I302" s="9" t="s">
        <v>46</v>
      </c>
      <c r="J302" s="87" t="s">
        <v>47</v>
      </c>
      <c r="K302" s="87"/>
      <c r="L302" s="87"/>
      <c r="M302" s="87"/>
      <c r="N302" s="87"/>
      <c r="O302" s="88"/>
    </row>
    <row r="303" spans="1:15" ht="15.75" thickBot="1" x14ac:dyDescent="0.3">
      <c r="A303" s="82"/>
      <c r="B303" s="84"/>
      <c r="C303" s="84"/>
      <c r="D303" s="10" t="s">
        <v>48</v>
      </c>
      <c r="E303" s="10" t="s">
        <v>49</v>
      </c>
      <c r="F303" s="10" t="s">
        <v>50</v>
      </c>
      <c r="G303" s="86"/>
      <c r="H303" s="86"/>
      <c r="I303" s="10" t="s">
        <v>51</v>
      </c>
      <c r="J303" s="89"/>
      <c r="K303" s="89"/>
      <c r="L303" s="89"/>
      <c r="M303" s="89"/>
      <c r="N303" s="89"/>
      <c r="O303" s="90"/>
    </row>
    <row r="304" spans="1:15" ht="15.75" thickTop="1" x14ac:dyDescent="0.25">
      <c r="A304" s="11"/>
      <c r="B304" s="99" t="s">
        <v>149</v>
      </c>
      <c r="C304" s="99"/>
      <c r="D304" s="12">
        <v>3.4</v>
      </c>
      <c r="E304" s="12"/>
      <c r="F304" s="12">
        <v>1.5</v>
      </c>
      <c r="G304" s="12">
        <f>6*0.3</f>
        <v>1.7999999999999998</v>
      </c>
      <c r="H304" s="12" t="s">
        <v>39</v>
      </c>
      <c r="I304" s="13">
        <f t="shared" ref="I304:I306" si="15">ROUND(PRODUCT(D304,E304,F304,G304),2)</f>
        <v>9.18</v>
      </c>
      <c r="J304" s="89"/>
      <c r="K304" s="89"/>
      <c r="L304" s="89"/>
      <c r="M304" s="89"/>
      <c r="N304" s="89"/>
      <c r="O304" s="90"/>
    </row>
    <row r="305" spans="1:15" x14ac:dyDescent="0.25">
      <c r="A305" s="14"/>
      <c r="B305" s="100"/>
      <c r="C305" s="100"/>
      <c r="D305" s="15">
        <v>3.3</v>
      </c>
      <c r="E305" s="15"/>
      <c r="F305" s="15">
        <v>1.5</v>
      </c>
      <c r="G305" s="15">
        <f>6*0.3</f>
        <v>1.7999999999999998</v>
      </c>
      <c r="H305" s="15" t="s">
        <v>39</v>
      </c>
      <c r="I305" s="13">
        <f t="shared" si="15"/>
        <v>8.91</v>
      </c>
      <c r="J305" s="89"/>
      <c r="K305" s="89"/>
      <c r="L305" s="89"/>
      <c r="M305" s="89"/>
      <c r="N305" s="89"/>
      <c r="O305" s="90"/>
    </row>
    <row r="306" spans="1:15" x14ac:dyDescent="0.25">
      <c r="A306" s="14"/>
      <c r="B306" s="100"/>
      <c r="C306" s="100"/>
      <c r="D306" s="15">
        <v>3.4</v>
      </c>
      <c r="E306" s="15">
        <v>3.3</v>
      </c>
      <c r="F306" s="15"/>
      <c r="G306" s="15">
        <f>3*0.3</f>
        <v>0.89999999999999991</v>
      </c>
      <c r="H306" s="15" t="s">
        <v>39</v>
      </c>
      <c r="I306" s="13">
        <f t="shared" si="15"/>
        <v>10.1</v>
      </c>
      <c r="J306" s="89"/>
      <c r="K306" s="89"/>
      <c r="L306" s="89"/>
      <c r="M306" s="89"/>
      <c r="N306" s="89"/>
      <c r="O306" s="90"/>
    </row>
    <row r="307" spans="1:15" x14ac:dyDescent="0.25">
      <c r="A307" s="14"/>
      <c r="B307" s="101"/>
      <c r="C307" s="102"/>
      <c r="D307" s="15"/>
      <c r="E307" s="15"/>
      <c r="F307" s="15"/>
      <c r="G307" s="15"/>
      <c r="H307" s="15"/>
      <c r="I307" s="13"/>
      <c r="J307" s="89"/>
      <c r="K307" s="89"/>
      <c r="L307" s="89"/>
      <c r="M307" s="89"/>
      <c r="N307" s="89"/>
      <c r="O307" s="90"/>
    </row>
    <row r="308" spans="1:15" x14ac:dyDescent="0.25">
      <c r="A308" s="14"/>
      <c r="B308" s="101"/>
      <c r="C308" s="102"/>
      <c r="D308" s="15"/>
      <c r="E308" s="15"/>
      <c r="F308" s="15"/>
      <c r="G308" s="15"/>
      <c r="H308" s="15"/>
      <c r="I308" s="13"/>
      <c r="J308" s="89"/>
      <c r="K308" s="89"/>
      <c r="L308" s="89"/>
      <c r="M308" s="89"/>
      <c r="N308" s="89"/>
      <c r="O308" s="90"/>
    </row>
    <row r="309" spans="1:15" x14ac:dyDescent="0.25">
      <c r="A309" s="14"/>
      <c r="B309" s="101"/>
      <c r="C309" s="102"/>
      <c r="D309" s="15"/>
      <c r="E309" s="15"/>
      <c r="F309" s="15"/>
      <c r="G309" s="15"/>
      <c r="H309" s="15"/>
      <c r="I309" s="16"/>
      <c r="J309" s="89"/>
      <c r="K309" s="89"/>
      <c r="L309" s="89"/>
      <c r="M309" s="89"/>
      <c r="N309" s="89"/>
      <c r="O309" s="90"/>
    </row>
    <row r="310" spans="1:15" x14ac:dyDescent="0.25">
      <c r="A310" s="14"/>
      <c r="B310" s="101"/>
      <c r="C310" s="102"/>
      <c r="D310" s="15"/>
      <c r="E310" s="15"/>
      <c r="F310" s="15"/>
      <c r="G310" s="15"/>
      <c r="H310" s="15"/>
      <c r="I310" s="16"/>
      <c r="J310" s="89"/>
      <c r="K310" s="89"/>
      <c r="L310" s="89"/>
      <c r="M310" s="89"/>
      <c r="N310" s="89"/>
      <c r="O310" s="90"/>
    </row>
    <row r="311" spans="1:15" x14ac:dyDescent="0.25">
      <c r="A311" s="14"/>
      <c r="B311" s="101"/>
      <c r="C311" s="102"/>
      <c r="D311" s="15"/>
      <c r="E311" s="15"/>
      <c r="F311" s="15"/>
      <c r="G311" s="15"/>
      <c r="H311" s="15"/>
      <c r="I311" s="16"/>
      <c r="J311" s="89"/>
      <c r="K311" s="89"/>
      <c r="L311" s="89"/>
      <c r="M311" s="89"/>
      <c r="N311" s="89"/>
      <c r="O311" s="90"/>
    </row>
    <row r="312" spans="1:15" x14ac:dyDescent="0.25">
      <c r="A312" s="14"/>
      <c r="B312" s="101"/>
      <c r="C312" s="102"/>
      <c r="D312" s="15"/>
      <c r="E312" s="15"/>
      <c r="F312" s="15"/>
      <c r="G312" s="15"/>
      <c r="H312" s="15"/>
      <c r="I312" s="16"/>
      <c r="J312" s="89"/>
      <c r="K312" s="89"/>
      <c r="L312" s="89"/>
      <c r="M312" s="89"/>
      <c r="N312" s="89"/>
      <c r="O312" s="90"/>
    </row>
    <row r="313" spans="1:15" ht="15.75" thickBot="1" x14ac:dyDescent="0.3">
      <c r="A313" s="17"/>
      <c r="B313" s="95"/>
      <c r="C313" s="95"/>
      <c r="D313" s="18"/>
      <c r="E313" s="18"/>
      <c r="F313" s="18"/>
      <c r="G313" s="18"/>
      <c r="H313" s="18"/>
      <c r="I313" s="19"/>
      <c r="J313" s="89"/>
      <c r="K313" s="89"/>
      <c r="L313" s="89"/>
      <c r="M313" s="89"/>
      <c r="N313" s="89"/>
      <c r="O313" s="90"/>
    </row>
    <row r="314" spans="1:15" ht="16.5" thickTop="1" thickBot="1" x14ac:dyDescent="0.3">
      <c r="A314" s="96" t="s">
        <v>52</v>
      </c>
      <c r="B314" s="97"/>
      <c r="C314" s="97"/>
      <c r="D314" s="97"/>
      <c r="E314" s="97"/>
      <c r="F314" s="97"/>
      <c r="G314" s="97"/>
      <c r="H314" s="98"/>
      <c r="I314" s="20">
        <f>SUM(I304:I313)</f>
        <v>28.189999999999998</v>
      </c>
      <c r="J314" s="91"/>
      <c r="K314" s="91"/>
      <c r="L314" s="91"/>
      <c r="M314" s="91"/>
      <c r="N314" s="91"/>
      <c r="O314" s="92"/>
    </row>
    <row r="316" spans="1:15" ht="15.75" thickBot="1" x14ac:dyDescent="0.3"/>
    <row r="317" spans="1:15" x14ac:dyDescent="0.25">
      <c r="A317" s="6" t="s">
        <v>42</v>
      </c>
      <c r="B317" s="7" t="e">
        <f>#REF!</f>
        <v>#REF!</v>
      </c>
      <c r="C317" s="76" t="e">
        <f>#REF!</f>
        <v>#REF!</v>
      </c>
      <c r="D317" s="77"/>
      <c r="E317" s="77"/>
      <c r="F317" s="77"/>
      <c r="G317" s="77"/>
      <c r="H317" s="77"/>
      <c r="I317" s="77"/>
      <c r="J317" s="77"/>
      <c r="K317" s="77"/>
      <c r="L317" s="78"/>
      <c r="M317" s="8" t="s">
        <v>1</v>
      </c>
      <c r="N317" s="79" t="e">
        <f>#REF!</f>
        <v>#REF!</v>
      </c>
      <c r="O317" s="80"/>
    </row>
    <row r="318" spans="1:15" x14ac:dyDescent="0.25">
      <c r="A318" s="81" t="s">
        <v>43</v>
      </c>
      <c r="B318" s="83" t="s">
        <v>44</v>
      </c>
      <c r="C318" s="83"/>
      <c r="D318" s="83" t="s">
        <v>45</v>
      </c>
      <c r="E318" s="83"/>
      <c r="F318" s="83"/>
      <c r="G318" s="85" t="s">
        <v>2</v>
      </c>
      <c r="H318" s="85" t="s">
        <v>1</v>
      </c>
      <c r="I318" s="9" t="s">
        <v>46</v>
      </c>
      <c r="J318" s="87" t="s">
        <v>47</v>
      </c>
      <c r="K318" s="87"/>
      <c r="L318" s="87"/>
      <c r="M318" s="87"/>
      <c r="N318" s="87"/>
      <c r="O318" s="88"/>
    </row>
    <row r="319" spans="1:15" ht="15.75" thickBot="1" x14ac:dyDescent="0.3">
      <c r="A319" s="82"/>
      <c r="B319" s="84"/>
      <c r="C319" s="84"/>
      <c r="D319" s="10" t="s">
        <v>48</v>
      </c>
      <c r="E319" s="10" t="s">
        <v>49</v>
      </c>
      <c r="F319" s="10" t="s">
        <v>50</v>
      </c>
      <c r="G319" s="86"/>
      <c r="H319" s="86"/>
      <c r="I319" s="10" t="s">
        <v>51</v>
      </c>
      <c r="J319" s="89"/>
      <c r="K319" s="89"/>
      <c r="L319" s="89"/>
      <c r="M319" s="89"/>
      <c r="N319" s="89"/>
      <c r="O319" s="90"/>
    </row>
    <row r="320" spans="1:15" ht="15.75" thickTop="1" x14ac:dyDescent="0.25">
      <c r="A320" s="11"/>
      <c r="B320" s="99" t="s">
        <v>149</v>
      </c>
      <c r="C320" s="99"/>
      <c r="D320" s="12">
        <v>3.4</v>
      </c>
      <c r="E320" s="12"/>
      <c r="F320" s="12">
        <v>1.5</v>
      </c>
      <c r="G320" s="12">
        <v>6</v>
      </c>
      <c r="H320" s="12" t="s">
        <v>39</v>
      </c>
      <c r="I320" s="13">
        <f t="shared" ref="I320:I324" si="16">ROUND(PRODUCT(D320,E320,F320,G320),2)</f>
        <v>30.6</v>
      </c>
      <c r="J320" s="89"/>
      <c r="K320" s="89"/>
      <c r="L320" s="89"/>
      <c r="M320" s="89"/>
      <c r="N320" s="89"/>
      <c r="O320" s="90"/>
    </row>
    <row r="321" spans="1:15" x14ac:dyDescent="0.25">
      <c r="A321" s="14"/>
      <c r="B321" s="100"/>
      <c r="C321" s="100"/>
      <c r="D321" s="15">
        <v>3.3</v>
      </c>
      <c r="E321" s="15"/>
      <c r="F321" s="15">
        <v>1.5</v>
      </c>
      <c r="G321" s="15">
        <v>6</v>
      </c>
      <c r="H321" s="15" t="s">
        <v>39</v>
      </c>
      <c r="I321" s="13">
        <f t="shared" si="16"/>
        <v>29.7</v>
      </c>
      <c r="J321" s="89"/>
      <c r="K321" s="89"/>
      <c r="L321" s="89"/>
      <c r="M321" s="89"/>
      <c r="N321" s="89"/>
      <c r="O321" s="90"/>
    </row>
    <row r="322" spans="1:15" x14ac:dyDescent="0.25">
      <c r="A322" s="14"/>
      <c r="B322" s="100"/>
      <c r="C322" s="100"/>
      <c r="D322" s="15">
        <v>3.4</v>
      </c>
      <c r="E322" s="15">
        <v>3.3</v>
      </c>
      <c r="F322" s="15"/>
      <c r="G322" s="15">
        <v>3</v>
      </c>
      <c r="H322" s="15" t="s">
        <v>39</v>
      </c>
      <c r="I322" s="13">
        <f t="shared" si="16"/>
        <v>33.659999999999997</v>
      </c>
      <c r="J322" s="89"/>
      <c r="K322" s="89"/>
      <c r="L322" s="89"/>
      <c r="M322" s="89"/>
      <c r="N322" s="89"/>
      <c r="O322" s="90"/>
    </row>
    <row r="323" spans="1:15" x14ac:dyDescent="0.25">
      <c r="A323" s="14"/>
      <c r="B323" s="101" t="s">
        <v>157</v>
      </c>
      <c r="C323" s="102"/>
      <c r="D323" s="15">
        <v>11</v>
      </c>
      <c r="E323" s="15">
        <v>0.5</v>
      </c>
      <c r="F323" s="15"/>
      <c r="G323" s="15">
        <v>2</v>
      </c>
      <c r="H323" s="15" t="s">
        <v>39</v>
      </c>
      <c r="I323" s="13">
        <f t="shared" si="16"/>
        <v>11</v>
      </c>
      <c r="J323" s="89"/>
      <c r="K323" s="89"/>
      <c r="L323" s="89"/>
      <c r="M323" s="89"/>
      <c r="N323" s="89"/>
      <c r="O323" s="90"/>
    </row>
    <row r="324" spans="1:15" x14ac:dyDescent="0.25">
      <c r="A324" s="14"/>
      <c r="B324" s="101"/>
      <c r="C324" s="102"/>
      <c r="D324" s="15">
        <v>4</v>
      </c>
      <c r="E324" s="15">
        <v>0.5</v>
      </c>
      <c r="F324" s="15"/>
      <c r="G324" s="15">
        <v>4</v>
      </c>
      <c r="H324" s="15" t="s">
        <v>39</v>
      </c>
      <c r="I324" s="13">
        <f t="shared" si="16"/>
        <v>8</v>
      </c>
      <c r="J324" s="89"/>
      <c r="K324" s="89"/>
      <c r="L324" s="89"/>
      <c r="M324" s="89"/>
      <c r="N324" s="89"/>
      <c r="O324" s="90"/>
    </row>
    <row r="325" spans="1:15" x14ac:dyDescent="0.25">
      <c r="A325" s="14"/>
      <c r="B325" s="101"/>
      <c r="C325" s="102"/>
      <c r="D325" s="15"/>
      <c r="E325" s="15"/>
      <c r="F325" s="15"/>
      <c r="G325" s="15"/>
      <c r="H325" s="15"/>
      <c r="I325" s="16"/>
      <c r="J325" s="89"/>
      <c r="K325" s="89"/>
      <c r="L325" s="89"/>
      <c r="M325" s="89"/>
      <c r="N325" s="89"/>
      <c r="O325" s="90"/>
    </row>
    <row r="326" spans="1:15" x14ac:dyDescent="0.25">
      <c r="A326" s="14"/>
      <c r="B326" s="101"/>
      <c r="C326" s="102"/>
      <c r="D326" s="15"/>
      <c r="E326" s="15"/>
      <c r="F326" s="15"/>
      <c r="G326" s="15"/>
      <c r="H326" s="15"/>
      <c r="I326" s="16"/>
      <c r="J326" s="89"/>
      <c r="K326" s="89"/>
      <c r="L326" s="89"/>
      <c r="M326" s="89"/>
      <c r="N326" s="89"/>
      <c r="O326" s="90"/>
    </row>
    <row r="327" spans="1:15" x14ac:dyDescent="0.25">
      <c r="A327" s="14"/>
      <c r="B327" s="101"/>
      <c r="C327" s="102"/>
      <c r="D327" s="15"/>
      <c r="E327" s="15"/>
      <c r="F327" s="15"/>
      <c r="G327" s="15"/>
      <c r="H327" s="15"/>
      <c r="I327" s="16"/>
      <c r="J327" s="89"/>
      <c r="K327" s="89"/>
      <c r="L327" s="89"/>
      <c r="M327" s="89"/>
      <c r="N327" s="89"/>
      <c r="O327" s="90"/>
    </row>
    <row r="328" spans="1:15" x14ac:dyDescent="0.25">
      <c r="A328" s="14"/>
      <c r="B328" s="101"/>
      <c r="C328" s="102"/>
      <c r="D328" s="15"/>
      <c r="E328" s="15"/>
      <c r="F328" s="15"/>
      <c r="G328" s="15"/>
      <c r="H328" s="15"/>
      <c r="I328" s="16"/>
      <c r="J328" s="89"/>
      <c r="K328" s="89"/>
      <c r="L328" s="89"/>
      <c r="M328" s="89"/>
      <c r="N328" s="89"/>
      <c r="O328" s="90"/>
    </row>
    <row r="329" spans="1:15" ht="15.75" thickBot="1" x14ac:dyDescent="0.3">
      <c r="A329" s="17"/>
      <c r="B329" s="95"/>
      <c r="C329" s="95"/>
      <c r="D329" s="18"/>
      <c r="E329" s="18"/>
      <c r="F329" s="18"/>
      <c r="G329" s="18"/>
      <c r="H329" s="18"/>
      <c r="I329" s="19"/>
      <c r="J329" s="89"/>
      <c r="K329" s="89"/>
      <c r="L329" s="89"/>
      <c r="M329" s="89"/>
      <c r="N329" s="89"/>
      <c r="O329" s="90"/>
    </row>
    <row r="330" spans="1:15" ht="16.5" thickTop="1" thickBot="1" x14ac:dyDescent="0.3">
      <c r="A330" s="96" t="s">
        <v>52</v>
      </c>
      <c r="B330" s="97"/>
      <c r="C330" s="97"/>
      <c r="D330" s="97"/>
      <c r="E330" s="97"/>
      <c r="F330" s="97"/>
      <c r="G330" s="97"/>
      <c r="H330" s="98"/>
      <c r="I330" s="20">
        <f>SUM(I320:I329)</f>
        <v>112.96</v>
      </c>
      <c r="J330" s="91"/>
      <c r="K330" s="91"/>
      <c r="L330" s="91"/>
      <c r="M330" s="91"/>
      <c r="N330" s="91"/>
      <c r="O330" s="92"/>
    </row>
    <row r="332" spans="1:15" ht="15.75" thickBot="1" x14ac:dyDescent="0.3"/>
    <row r="333" spans="1:15" x14ac:dyDescent="0.25">
      <c r="A333" s="6" t="s">
        <v>42</v>
      </c>
      <c r="B333" s="7" t="e">
        <f>#REF!</f>
        <v>#REF!</v>
      </c>
      <c r="C333" s="76" t="e">
        <f>#REF!</f>
        <v>#REF!</v>
      </c>
      <c r="D333" s="77"/>
      <c r="E333" s="77"/>
      <c r="F333" s="77"/>
      <c r="G333" s="77"/>
      <c r="H333" s="77"/>
      <c r="I333" s="77"/>
      <c r="J333" s="77"/>
      <c r="K333" s="77"/>
      <c r="L333" s="78"/>
      <c r="M333" s="8" t="s">
        <v>1</v>
      </c>
      <c r="N333" s="79" t="e">
        <f>#REF!</f>
        <v>#REF!</v>
      </c>
      <c r="O333" s="80"/>
    </row>
    <row r="334" spans="1:15" x14ac:dyDescent="0.25">
      <c r="A334" s="81" t="s">
        <v>43</v>
      </c>
      <c r="B334" s="83" t="s">
        <v>44</v>
      </c>
      <c r="C334" s="83"/>
      <c r="D334" s="83" t="s">
        <v>45</v>
      </c>
      <c r="E334" s="83"/>
      <c r="F334" s="83"/>
      <c r="G334" s="85" t="s">
        <v>2</v>
      </c>
      <c r="H334" s="85" t="s">
        <v>1</v>
      </c>
      <c r="I334" s="9" t="s">
        <v>46</v>
      </c>
      <c r="J334" s="87" t="s">
        <v>47</v>
      </c>
      <c r="K334" s="87"/>
      <c r="L334" s="87"/>
      <c r="M334" s="87"/>
      <c r="N334" s="87"/>
      <c r="O334" s="88"/>
    </row>
    <row r="335" spans="1:15" ht="15.75" thickBot="1" x14ac:dyDescent="0.3">
      <c r="A335" s="82"/>
      <c r="B335" s="84"/>
      <c r="C335" s="84"/>
      <c r="D335" s="10" t="s">
        <v>48</v>
      </c>
      <c r="E335" s="10" t="s">
        <v>49</v>
      </c>
      <c r="F335" s="10" t="s">
        <v>50</v>
      </c>
      <c r="G335" s="86"/>
      <c r="H335" s="86"/>
      <c r="I335" s="10" t="s">
        <v>51</v>
      </c>
      <c r="J335" s="89"/>
      <c r="K335" s="89"/>
      <c r="L335" s="89"/>
      <c r="M335" s="89"/>
      <c r="N335" s="89"/>
      <c r="O335" s="90"/>
    </row>
    <row r="336" spans="1:15" ht="15.75" thickTop="1" x14ac:dyDescent="0.25">
      <c r="A336" s="11"/>
      <c r="B336" s="99" t="s">
        <v>158</v>
      </c>
      <c r="C336" s="99"/>
      <c r="D336" s="12">
        <v>4</v>
      </c>
      <c r="E336" s="12">
        <v>2</v>
      </c>
      <c r="F336" s="12"/>
      <c r="G336" s="12">
        <v>1</v>
      </c>
      <c r="H336" s="12" t="s">
        <v>39</v>
      </c>
      <c r="I336" s="13">
        <f t="shared" ref="I336:I337" si="17">ROUND(PRODUCT(D336,E336,F336,G336),2)</f>
        <v>8</v>
      </c>
      <c r="J336" s="89"/>
      <c r="K336" s="89"/>
      <c r="L336" s="89"/>
      <c r="M336" s="89"/>
      <c r="N336" s="89"/>
      <c r="O336" s="90"/>
    </row>
    <row r="337" spans="1:15" x14ac:dyDescent="0.25">
      <c r="A337" s="14"/>
      <c r="B337" s="100" t="s">
        <v>159</v>
      </c>
      <c r="C337" s="100"/>
      <c r="D337" s="15">
        <v>2</v>
      </c>
      <c r="E337" s="15">
        <v>2</v>
      </c>
      <c r="F337" s="15"/>
      <c r="G337" s="15">
        <v>1</v>
      </c>
      <c r="H337" s="15" t="s">
        <v>39</v>
      </c>
      <c r="I337" s="13">
        <f t="shared" si="17"/>
        <v>4</v>
      </c>
      <c r="J337" s="89"/>
      <c r="K337" s="89"/>
      <c r="L337" s="89"/>
      <c r="M337" s="89"/>
      <c r="N337" s="89"/>
      <c r="O337" s="90"/>
    </row>
    <row r="338" spans="1:15" x14ac:dyDescent="0.25">
      <c r="A338" s="14"/>
      <c r="B338" s="100"/>
      <c r="C338" s="100"/>
      <c r="D338" s="15"/>
      <c r="E338" s="15"/>
      <c r="F338" s="15"/>
      <c r="G338" s="15"/>
      <c r="H338" s="15"/>
      <c r="I338" s="13"/>
      <c r="J338" s="89"/>
      <c r="K338" s="89"/>
      <c r="L338" s="89"/>
      <c r="M338" s="89"/>
      <c r="N338" s="89"/>
      <c r="O338" s="90"/>
    </row>
    <row r="339" spans="1:15" x14ac:dyDescent="0.25">
      <c r="A339" s="14"/>
      <c r="B339" s="101"/>
      <c r="C339" s="102"/>
      <c r="D339" s="15"/>
      <c r="E339" s="15"/>
      <c r="F339" s="15"/>
      <c r="G339" s="15"/>
      <c r="H339" s="15"/>
      <c r="I339" s="16"/>
      <c r="J339" s="89"/>
      <c r="K339" s="89"/>
      <c r="L339" s="89"/>
      <c r="M339" s="89"/>
      <c r="N339" s="89"/>
      <c r="O339" s="90"/>
    </row>
    <row r="340" spans="1:15" x14ac:dyDescent="0.25">
      <c r="A340" s="14"/>
      <c r="B340" s="101"/>
      <c r="C340" s="102"/>
      <c r="D340" s="15"/>
      <c r="E340" s="15"/>
      <c r="F340" s="15"/>
      <c r="G340" s="15"/>
      <c r="H340" s="15"/>
      <c r="I340" s="16"/>
      <c r="J340" s="89"/>
      <c r="K340" s="89"/>
      <c r="L340" s="89"/>
      <c r="M340" s="89"/>
      <c r="N340" s="89"/>
      <c r="O340" s="90"/>
    </row>
    <row r="341" spans="1:15" x14ac:dyDescent="0.25">
      <c r="A341" s="14"/>
      <c r="B341" s="101"/>
      <c r="C341" s="102"/>
      <c r="D341" s="15"/>
      <c r="E341" s="15"/>
      <c r="F341" s="15"/>
      <c r="G341" s="15"/>
      <c r="H341" s="15"/>
      <c r="I341" s="16"/>
      <c r="J341" s="89"/>
      <c r="K341" s="89"/>
      <c r="L341" s="89"/>
      <c r="M341" s="89"/>
      <c r="N341" s="89"/>
      <c r="O341" s="90"/>
    </row>
    <row r="342" spans="1:15" x14ac:dyDescent="0.25">
      <c r="A342" s="14"/>
      <c r="B342" s="101"/>
      <c r="C342" s="102"/>
      <c r="D342" s="15"/>
      <c r="E342" s="15"/>
      <c r="F342" s="15"/>
      <c r="G342" s="15"/>
      <c r="H342" s="15"/>
      <c r="I342" s="16"/>
      <c r="J342" s="89"/>
      <c r="K342" s="89"/>
      <c r="L342" s="89"/>
      <c r="M342" s="89"/>
      <c r="N342" s="89"/>
      <c r="O342" s="90"/>
    </row>
    <row r="343" spans="1:15" x14ac:dyDescent="0.25">
      <c r="A343" s="14"/>
      <c r="B343" s="101"/>
      <c r="C343" s="102"/>
      <c r="D343" s="15"/>
      <c r="E343" s="15"/>
      <c r="F343" s="15"/>
      <c r="G343" s="15"/>
      <c r="H343" s="15"/>
      <c r="I343" s="16"/>
      <c r="J343" s="89"/>
      <c r="K343" s="89"/>
      <c r="L343" s="89"/>
      <c r="M343" s="89"/>
      <c r="N343" s="89"/>
      <c r="O343" s="90"/>
    </row>
    <row r="344" spans="1:15" x14ac:dyDescent="0.25">
      <c r="A344" s="14"/>
      <c r="B344" s="101"/>
      <c r="C344" s="102"/>
      <c r="D344" s="15"/>
      <c r="E344" s="15"/>
      <c r="F344" s="15"/>
      <c r="G344" s="15"/>
      <c r="H344" s="15"/>
      <c r="I344" s="16"/>
      <c r="J344" s="89"/>
      <c r="K344" s="89"/>
      <c r="L344" s="89"/>
      <c r="M344" s="89"/>
      <c r="N344" s="89"/>
      <c r="O344" s="90"/>
    </row>
    <row r="345" spans="1:15" ht="15.75" thickBot="1" x14ac:dyDescent="0.3">
      <c r="A345" s="17"/>
      <c r="B345" s="95"/>
      <c r="C345" s="95"/>
      <c r="D345" s="18"/>
      <c r="E345" s="18"/>
      <c r="F345" s="18"/>
      <c r="G345" s="18"/>
      <c r="H345" s="18"/>
      <c r="I345" s="19"/>
      <c r="J345" s="89"/>
      <c r="K345" s="89"/>
      <c r="L345" s="89"/>
      <c r="M345" s="89"/>
      <c r="N345" s="89"/>
      <c r="O345" s="90"/>
    </row>
    <row r="346" spans="1:15" ht="16.5" thickTop="1" thickBot="1" x14ac:dyDescent="0.3">
      <c r="A346" s="96" t="s">
        <v>52</v>
      </c>
      <c r="B346" s="97"/>
      <c r="C346" s="97"/>
      <c r="D346" s="97"/>
      <c r="E346" s="97"/>
      <c r="F346" s="97"/>
      <c r="G346" s="97"/>
      <c r="H346" s="98"/>
      <c r="I346" s="20">
        <f>SUM(I336:I345)</f>
        <v>12</v>
      </c>
      <c r="J346" s="91"/>
      <c r="K346" s="91"/>
      <c r="L346" s="91"/>
      <c r="M346" s="91"/>
      <c r="N346" s="91"/>
      <c r="O346" s="92"/>
    </row>
    <row r="348" spans="1:15" ht="15.75" thickBot="1" x14ac:dyDescent="0.3"/>
    <row r="349" spans="1:15" x14ac:dyDescent="0.25">
      <c r="A349" s="6" t="s">
        <v>42</v>
      </c>
      <c r="B349" s="7" t="e">
        <f>#REF!</f>
        <v>#REF!</v>
      </c>
      <c r="C349" s="76" t="e">
        <f>#REF!</f>
        <v>#REF!</v>
      </c>
      <c r="D349" s="77"/>
      <c r="E349" s="77"/>
      <c r="F349" s="77"/>
      <c r="G349" s="77"/>
      <c r="H349" s="77"/>
      <c r="I349" s="77"/>
      <c r="J349" s="77"/>
      <c r="K349" s="77"/>
      <c r="L349" s="78"/>
      <c r="M349" s="8" t="s">
        <v>1</v>
      </c>
      <c r="N349" s="79" t="e">
        <f>#REF!</f>
        <v>#REF!</v>
      </c>
      <c r="O349" s="80"/>
    </row>
    <row r="350" spans="1:15" x14ac:dyDescent="0.25">
      <c r="A350" s="81" t="s">
        <v>43</v>
      </c>
      <c r="B350" s="83" t="s">
        <v>44</v>
      </c>
      <c r="C350" s="83"/>
      <c r="D350" s="83" t="s">
        <v>45</v>
      </c>
      <c r="E350" s="83"/>
      <c r="F350" s="83"/>
      <c r="G350" s="85" t="s">
        <v>2</v>
      </c>
      <c r="H350" s="85" t="s">
        <v>1</v>
      </c>
      <c r="I350" s="9" t="s">
        <v>46</v>
      </c>
      <c r="J350" s="87" t="s">
        <v>47</v>
      </c>
      <c r="K350" s="87"/>
      <c r="L350" s="87"/>
      <c r="M350" s="87"/>
      <c r="N350" s="87"/>
      <c r="O350" s="88"/>
    </row>
    <row r="351" spans="1:15" ht="15.75" thickBot="1" x14ac:dyDescent="0.3">
      <c r="A351" s="82"/>
      <c r="B351" s="84"/>
      <c r="C351" s="84"/>
      <c r="D351" s="10" t="s">
        <v>48</v>
      </c>
      <c r="E351" s="10" t="s">
        <v>49</v>
      </c>
      <c r="F351" s="10" t="s">
        <v>50</v>
      </c>
      <c r="G351" s="86"/>
      <c r="H351" s="86"/>
      <c r="I351" s="10" t="s">
        <v>51</v>
      </c>
      <c r="J351" s="89"/>
      <c r="K351" s="89"/>
      <c r="L351" s="89"/>
      <c r="M351" s="89"/>
      <c r="N351" s="89"/>
      <c r="O351" s="90"/>
    </row>
    <row r="352" spans="1:15" ht="15.75" thickTop="1" x14ac:dyDescent="0.25">
      <c r="A352" s="11"/>
      <c r="B352" s="93" t="s">
        <v>193</v>
      </c>
      <c r="C352" s="93"/>
      <c r="D352" s="12">
        <v>5</v>
      </c>
      <c r="E352" s="12">
        <v>3</v>
      </c>
      <c r="F352" s="12">
        <v>0.5</v>
      </c>
      <c r="G352" s="12">
        <v>1</v>
      </c>
      <c r="H352" s="12" t="s">
        <v>175</v>
      </c>
      <c r="I352" s="13">
        <f t="shared" ref="I352:I356" si="18">ROUND(PRODUCT(D352,E352,F352,G352),2)</f>
        <v>7.5</v>
      </c>
      <c r="J352" s="89"/>
      <c r="K352" s="89"/>
      <c r="L352" s="89"/>
      <c r="M352" s="89"/>
      <c r="N352" s="89"/>
      <c r="O352" s="90"/>
    </row>
    <row r="353" spans="1:15" x14ac:dyDescent="0.25">
      <c r="A353" s="14"/>
      <c r="B353" s="94" t="s">
        <v>193</v>
      </c>
      <c r="C353" s="94"/>
      <c r="D353" s="15">
        <v>5.4</v>
      </c>
      <c r="E353" s="15">
        <v>4</v>
      </c>
      <c r="F353" s="15">
        <v>0.5</v>
      </c>
      <c r="G353" s="15">
        <v>1</v>
      </c>
      <c r="H353" s="15" t="s">
        <v>175</v>
      </c>
      <c r="I353" s="13">
        <f t="shared" si="18"/>
        <v>10.8</v>
      </c>
      <c r="J353" s="89"/>
      <c r="K353" s="89"/>
      <c r="L353" s="89"/>
      <c r="M353" s="89"/>
      <c r="N353" s="89"/>
      <c r="O353" s="90"/>
    </row>
    <row r="354" spans="1:15" x14ac:dyDescent="0.25">
      <c r="A354" s="14"/>
      <c r="B354" s="94" t="s">
        <v>193</v>
      </c>
      <c r="C354" s="94"/>
      <c r="D354" s="15">
        <v>6.5</v>
      </c>
      <c r="E354" s="15">
        <v>4</v>
      </c>
      <c r="F354" s="15">
        <v>0.5</v>
      </c>
      <c r="G354" s="15">
        <v>1</v>
      </c>
      <c r="H354" s="15" t="s">
        <v>175</v>
      </c>
      <c r="I354" s="13">
        <f t="shared" si="18"/>
        <v>13</v>
      </c>
      <c r="J354" s="89"/>
      <c r="K354" s="89"/>
      <c r="L354" s="89"/>
      <c r="M354" s="89"/>
      <c r="N354" s="89"/>
      <c r="O354" s="90"/>
    </row>
    <row r="355" spans="1:15" x14ac:dyDescent="0.25">
      <c r="A355" s="14"/>
      <c r="B355" s="94" t="s">
        <v>194</v>
      </c>
      <c r="C355" s="94"/>
      <c r="D355" s="15">
        <v>3</v>
      </c>
      <c r="E355" s="15">
        <v>0.8</v>
      </c>
      <c r="F355" s="15">
        <v>0.5</v>
      </c>
      <c r="G355" s="15">
        <v>1</v>
      </c>
      <c r="H355" s="15" t="s">
        <v>175</v>
      </c>
      <c r="I355" s="13">
        <f t="shared" si="18"/>
        <v>1.2</v>
      </c>
      <c r="J355" s="89"/>
      <c r="K355" s="89"/>
      <c r="L355" s="89"/>
      <c r="M355" s="89"/>
      <c r="N355" s="89"/>
      <c r="O355" s="90"/>
    </row>
    <row r="356" spans="1:15" x14ac:dyDescent="0.25">
      <c r="A356" s="14"/>
      <c r="B356" s="94" t="s">
        <v>202</v>
      </c>
      <c r="C356" s="94"/>
      <c r="D356" s="15">
        <v>20</v>
      </c>
      <c r="E356" s="15">
        <v>0.4</v>
      </c>
      <c r="F356" s="15">
        <v>0.6</v>
      </c>
      <c r="G356" s="15">
        <v>1</v>
      </c>
      <c r="H356" s="15"/>
      <c r="I356" s="16">
        <f t="shared" si="18"/>
        <v>4.8</v>
      </c>
      <c r="J356" s="89"/>
      <c r="K356" s="89"/>
      <c r="L356" s="89"/>
      <c r="M356" s="89"/>
      <c r="N356" s="89"/>
      <c r="O356" s="90"/>
    </row>
    <row r="357" spans="1:15" x14ac:dyDescent="0.25">
      <c r="A357" s="14"/>
      <c r="B357" s="94"/>
      <c r="C357" s="94"/>
      <c r="D357" s="15"/>
      <c r="E357" s="15"/>
      <c r="F357" s="15"/>
      <c r="G357" s="15"/>
      <c r="H357" s="15"/>
      <c r="I357" s="16"/>
      <c r="J357" s="89"/>
      <c r="K357" s="89"/>
      <c r="L357" s="89"/>
      <c r="M357" s="89"/>
      <c r="N357" s="89"/>
      <c r="O357" s="90"/>
    </row>
    <row r="358" spans="1:15" x14ac:dyDescent="0.25">
      <c r="A358" s="14"/>
      <c r="B358" s="94"/>
      <c r="C358" s="94"/>
      <c r="D358" s="15"/>
      <c r="E358" s="15"/>
      <c r="F358" s="15"/>
      <c r="G358" s="15"/>
      <c r="H358" s="15"/>
      <c r="I358" s="16"/>
      <c r="J358" s="89"/>
      <c r="K358" s="89"/>
      <c r="L358" s="89"/>
      <c r="M358" s="89"/>
      <c r="N358" s="89"/>
      <c r="O358" s="90"/>
    </row>
    <row r="359" spans="1:15" x14ac:dyDescent="0.25">
      <c r="A359" s="14"/>
      <c r="B359" s="94"/>
      <c r="C359" s="94"/>
      <c r="D359" s="15"/>
      <c r="E359" s="15"/>
      <c r="F359" s="15"/>
      <c r="G359" s="15"/>
      <c r="H359" s="15"/>
      <c r="I359" s="16"/>
      <c r="J359" s="89"/>
      <c r="K359" s="89"/>
      <c r="L359" s="89"/>
      <c r="M359" s="89"/>
      <c r="N359" s="89"/>
      <c r="O359" s="90"/>
    </row>
    <row r="360" spans="1:15" x14ac:dyDescent="0.25">
      <c r="A360" s="14"/>
      <c r="B360" s="94"/>
      <c r="C360" s="94"/>
      <c r="D360" s="15"/>
      <c r="E360" s="15"/>
      <c r="F360" s="15"/>
      <c r="G360" s="15"/>
      <c r="H360" s="15"/>
      <c r="I360" s="16"/>
      <c r="J360" s="89"/>
      <c r="K360" s="89"/>
      <c r="L360" s="89"/>
      <c r="M360" s="89"/>
      <c r="N360" s="89"/>
      <c r="O360" s="90"/>
    </row>
    <row r="361" spans="1:15" ht="15.75" thickBot="1" x14ac:dyDescent="0.3">
      <c r="A361" s="17"/>
      <c r="B361" s="95"/>
      <c r="C361" s="95"/>
      <c r="D361" s="18"/>
      <c r="E361" s="18"/>
      <c r="F361" s="18"/>
      <c r="G361" s="18"/>
      <c r="H361" s="18"/>
      <c r="I361" s="19"/>
      <c r="J361" s="89"/>
      <c r="K361" s="89"/>
      <c r="L361" s="89"/>
      <c r="M361" s="89"/>
      <c r="N361" s="89"/>
      <c r="O361" s="90"/>
    </row>
    <row r="362" spans="1:15" ht="16.5" thickTop="1" thickBot="1" x14ac:dyDescent="0.3">
      <c r="A362" s="96" t="s">
        <v>52</v>
      </c>
      <c r="B362" s="97"/>
      <c r="C362" s="97"/>
      <c r="D362" s="97"/>
      <c r="E362" s="97"/>
      <c r="F362" s="97"/>
      <c r="G362" s="97"/>
      <c r="H362" s="98"/>
      <c r="I362" s="20">
        <f>SUM(I352:I361)</f>
        <v>37.299999999999997</v>
      </c>
      <c r="J362" s="91"/>
      <c r="K362" s="91"/>
      <c r="L362" s="91"/>
      <c r="M362" s="91"/>
      <c r="N362" s="91"/>
      <c r="O362" s="92"/>
    </row>
    <row r="364" spans="1:15" ht="15.75" thickBot="1" x14ac:dyDescent="0.3"/>
    <row r="365" spans="1:15" x14ac:dyDescent="0.25">
      <c r="A365" s="6" t="s">
        <v>42</v>
      </c>
      <c r="B365" s="7" t="e">
        <f>#REF!</f>
        <v>#REF!</v>
      </c>
      <c r="C365" s="76" t="e">
        <f>#REF!</f>
        <v>#REF!</v>
      </c>
      <c r="D365" s="77"/>
      <c r="E365" s="77"/>
      <c r="F365" s="77"/>
      <c r="G365" s="77"/>
      <c r="H365" s="77"/>
      <c r="I365" s="77"/>
      <c r="J365" s="77"/>
      <c r="K365" s="77"/>
      <c r="L365" s="78"/>
      <c r="M365" s="8" t="s">
        <v>1</v>
      </c>
      <c r="N365" s="79" t="e">
        <f>#REF!</f>
        <v>#REF!</v>
      </c>
      <c r="O365" s="80"/>
    </row>
    <row r="366" spans="1:15" x14ac:dyDescent="0.25">
      <c r="A366" s="81" t="s">
        <v>43</v>
      </c>
      <c r="B366" s="83" t="s">
        <v>44</v>
      </c>
      <c r="C366" s="83"/>
      <c r="D366" s="83" t="s">
        <v>45</v>
      </c>
      <c r="E366" s="83"/>
      <c r="F366" s="83"/>
      <c r="G366" s="85" t="s">
        <v>2</v>
      </c>
      <c r="H366" s="85" t="s">
        <v>1</v>
      </c>
      <c r="I366" s="9" t="s">
        <v>46</v>
      </c>
      <c r="J366" s="87" t="s">
        <v>47</v>
      </c>
      <c r="K366" s="87"/>
      <c r="L366" s="87"/>
      <c r="M366" s="87"/>
      <c r="N366" s="87"/>
      <c r="O366" s="88"/>
    </row>
    <row r="367" spans="1:15" ht="15.75" thickBot="1" x14ac:dyDescent="0.3">
      <c r="A367" s="82"/>
      <c r="B367" s="84"/>
      <c r="C367" s="84"/>
      <c r="D367" s="10" t="s">
        <v>48</v>
      </c>
      <c r="E367" s="10" t="s">
        <v>49</v>
      </c>
      <c r="F367" s="10" t="s">
        <v>50</v>
      </c>
      <c r="G367" s="86"/>
      <c r="H367" s="86"/>
      <c r="I367" s="10" t="s">
        <v>51</v>
      </c>
      <c r="J367" s="89"/>
      <c r="K367" s="89"/>
      <c r="L367" s="89"/>
      <c r="M367" s="89"/>
      <c r="N367" s="89"/>
      <c r="O367" s="90"/>
    </row>
    <row r="368" spans="1:15" ht="15.75" thickTop="1" x14ac:dyDescent="0.25">
      <c r="A368" s="11"/>
      <c r="B368" s="93" t="s">
        <v>193</v>
      </c>
      <c r="C368" s="93"/>
      <c r="D368" s="12">
        <v>11</v>
      </c>
      <c r="E368" s="12">
        <v>4</v>
      </c>
      <c r="F368" s="12">
        <v>0.2</v>
      </c>
      <c r="G368" s="12">
        <v>1</v>
      </c>
      <c r="H368" s="12" t="s">
        <v>175</v>
      </c>
      <c r="I368" s="13">
        <f t="shared" ref="I368:I372" si="19">ROUND(PRODUCT(D368,E368,F368,G368),2)</f>
        <v>8.8000000000000007</v>
      </c>
      <c r="J368" s="89"/>
      <c r="K368" s="89"/>
      <c r="L368" s="89"/>
      <c r="M368" s="89"/>
      <c r="N368" s="89"/>
      <c r="O368" s="90"/>
    </row>
    <row r="369" spans="1:15" x14ac:dyDescent="0.25">
      <c r="A369" s="14"/>
      <c r="B369" s="94" t="s">
        <v>193</v>
      </c>
      <c r="C369" s="94"/>
      <c r="D369" s="15">
        <v>5.4</v>
      </c>
      <c r="E369" s="15">
        <v>4</v>
      </c>
      <c r="F369" s="15">
        <v>0.2</v>
      </c>
      <c r="G369" s="15">
        <v>1</v>
      </c>
      <c r="H369" s="15" t="s">
        <v>175</v>
      </c>
      <c r="I369" s="13">
        <f t="shared" si="19"/>
        <v>4.32</v>
      </c>
      <c r="J369" s="89"/>
      <c r="K369" s="89"/>
      <c r="L369" s="89"/>
      <c r="M369" s="89"/>
      <c r="N369" s="89"/>
      <c r="O369" s="90"/>
    </row>
    <row r="370" spans="1:15" x14ac:dyDescent="0.25">
      <c r="A370" s="14"/>
      <c r="B370" s="94" t="s">
        <v>193</v>
      </c>
      <c r="C370" s="94"/>
      <c r="D370" s="15">
        <v>6.5</v>
      </c>
      <c r="E370" s="15">
        <v>4</v>
      </c>
      <c r="F370" s="15">
        <v>0.2</v>
      </c>
      <c r="G370" s="15">
        <v>1</v>
      </c>
      <c r="H370" s="15" t="s">
        <v>175</v>
      </c>
      <c r="I370" s="13">
        <f t="shared" si="19"/>
        <v>5.2</v>
      </c>
      <c r="J370" s="89"/>
      <c r="K370" s="89"/>
      <c r="L370" s="89"/>
      <c r="M370" s="89"/>
      <c r="N370" s="89"/>
      <c r="O370" s="90"/>
    </row>
    <row r="371" spans="1:15" x14ac:dyDescent="0.25">
      <c r="A371" s="14"/>
      <c r="B371" s="94" t="s">
        <v>194</v>
      </c>
      <c r="C371" s="94"/>
      <c r="D371" s="15">
        <v>3</v>
      </c>
      <c r="E371" s="15">
        <v>0.4</v>
      </c>
      <c r="F371" s="15">
        <v>0.5</v>
      </c>
      <c r="G371" s="15">
        <v>1</v>
      </c>
      <c r="H371" s="15" t="s">
        <v>175</v>
      </c>
      <c r="I371" s="13">
        <f t="shared" si="19"/>
        <v>0.6</v>
      </c>
      <c r="J371" s="89"/>
      <c r="K371" s="89"/>
      <c r="L371" s="89"/>
      <c r="M371" s="89"/>
      <c r="N371" s="89"/>
      <c r="O371" s="90"/>
    </row>
    <row r="372" spans="1:15" x14ac:dyDescent="0.25">
      <c r="A372" s="14"/>
      <c r="B372" s="94" t="s">
        <v>202</v>
      </c>
      <c r="C372" s="94"/>
      <c r="D372" s="15">
        <v>20</v>
      </c>
      <c r="E372" s="15">
        <v>0.8</v>
      </c>
      <c r="F372" s="15">
        <v>0.6</v>
      </c>
      <c r="G372" s="15">
        <v>1</v>
      </c>
      <c r="H372" s="15"/>
      <c r="I372" s="16">
        <f t="shared" si="19"/>
        <v>9.6</v>
      </c>
      <c r="J372" s="89"/>
      <c r="K372" s="89"/>
      <c r="L372" s="89"/>
      <c r="M372" s="89"/>
      <c r="N372" s="89"/>
      <c r="O372" s="90"/>
    </row>
    <row r="373" spans="1:15" x14ac:dyDescent="0.25">
      <c r="A373" s="14"/>
      <c r="B373" s="94"/>
      <c r="C373" s="94"/>
      <c r="D373" s="15"/>
      <c r="E373" s="15"/>
      <c r="F373" s="15"/>
      <c r="G373" s="15"/>
      <c r="H373" s="15"/>
      <c r="I373" s="16"/>
      <c r="J373" s="89"/>
      <c r="K373" s="89"/>
      <c r="L373" s="89"/>
      <c r="M373" s="89"/>
      <c r="N373" s="89"/>
      <c r="O373" s="90"/>
    </row>
    <row r="374" spans="1:15" x14ac:dyDescent="0.25">
      <c r="A374" s="14"/>
      <c r="B374" s="94"/>
      <c r="C374" s="94"/>
      <c r="D374" s="15"/>
      <c r="E374" s="15"/>
      <c r="F374" s="15"/>
      <c r="G374" s="15"/>
      <c r="H374" s="15"/>
      <c r="I374" s="16"/>
      <c r="J374" s="89"/>
      <c r="K374" s="89"/>
      <c r="L374" s="89"/>
      <c r="M374" s="89"/>
      <c r="N374" s="89"/>
      <c r="O374" s="90"/>
    </row>
    <row r="375" spans="1:15" x14ac:dyDescent="0.25">
      <c r="A375" s="14"/>
      <c r="B375" s="94"/>
      <c r="C375" s="94"/>
      <c r="D375" s="15"/>
      <c r="E375" s="15"/>
      <c r="F375" s="15"/>
      <c r="G375" s="15"/>
      <c r="H375" s="15"/>
      <c r="I375" s="16"/>
      <c r="J375" s="89"/>
      <c r="K375" s="89"/>
      <c r="L375" s="89"/>
      <c r="M375" s="89"/>
      <c r="N375" s="89"/>
      <c r="O375" s="90"/>
    </row>
    <row r="376" spans="1:15" x14ac:dyDescent="0.25">
      <c r="A376" s="14"/>
      <c r="B376" s="94"/>
      <c r="C376" s="94"/>
      <c r="D376" s="15"/>
      <c r="E376" s="15"/>
      <c r="F376" s="15"/>
      <c r="G376" s="15"/>
      <c r="H376" s="15"/>
      <c r="I376" s="16"/>
      <c r="J376" s="89"/>
      <c r="K376" s="89"/>
      <c r="L376" s="89"/>
      <c r="M376" s="89"/>
      <c r="N376" s="89"/>
      <c r="O376" s="90"/>
    </row>
    <row r="377" spans="1:15" ht="15.75" thickBot="1" x14ac:dyDescent="0.3">
      <c r="A377" s="17"/>
      <c r="B377" s="95"/>
      <c r="C377" s="95"/>
      <c r="D377" s="18"/>
      <c r="E377" s="18"/>
      <c r="F377" s="18"/>
      <c r="G377" s="18"/>
      <c r="H377" s="18"/>
      <c r="I377" s="19"/>
      <c r="J377" s="89"/>
      <c r="K377" s="89"/>
      <c r="L377" s="89"/>
      <c r="M377" s="89"/>
      <c r="N377" s="89"/>
      <c r="O377" s="90"/>
    </row>
    <row r="378" spans="1:15" ht="16.5" thickTop="1" thickBot="1" x14ac:dyDescent="0.3">
      <c r="A378" s="96" t="s">
        <v>52</v>
      </c>
      <c r="B378" s="97"/>
      <c r="C378" s="97"/>
      <c r="D378" s="97"/>
      <c r="E378" s="97"/>
      <c r="F378" s="97"/>
      <c r="G378" s="97"/>
      <c r="H378" s="98"/>
      <c r="I378" s="20">
        <f>SUM(I368:I377)</f>
        <v>28.520000000000003</v>
      </c>
      <c r="J378" s="91"/>
      <c r="K378" s="91"/>
      <c r="L378" s="91"/>
      <c r="M378" s="91"/>
      <c r="N378" s="91"/>
      <c r="O378" s="92"/>
    </row>
    <row r="380" spans="1:15" ht="15.75" thickBot="1" x14ac:dyDescent="0.3"/>
    <row r="381" spans="1:15" x14ac:dyDescent="0.25">
      <c r="A381" s="6" t="s">
        <v>42</v>
      </c>
      <c r="B381" s="7" t="e">
        <f>#REF!</f>
        <v>#REF!</v>
      </c>
      <c r="C381" s="76" t="e">
        <f>#REF!</f>
        <v>#REF!</v>
      </c>
      <c r="D381" s="77"/>
      <c r="E381" s="77"/>
      <c r="F381" s="77"/>
      <c r="G381" s="77"/>
      <c r="H381" s="77"/>
      <c r="I381" s="77"/>
      <c r="J381" s="77"/>
      <c r="K381" s="77"/>
      <c r="L381" s="78"/>
      <c r="M381" s="8" t="s">
        <v>1</v>
      </c>
      <c r="N381" s="79" t="e">
        <f>#REF!</f>
        <v>#REF!</v>
      </c>
      <c r="O381" s="80"/>
    </row>
    <row r="382" spans="1:15" x14ac:dyDescent="0.25">
      <c r="A382" s="81" t="s">
        <v>43</v>
      </c>
      <c r="B382" s="83" t="s">
        <v>44</v>
      </c>
      <c r="C382" s="83"/>
      <c r="D382" s="83" t="s">
        <v>45</v>
      </c>
      <c r="E382" s="83"/>
      <c r="F382" s="83"/>
      <c r="G382" s="85" t="s">
        <v>2</v>
      </c>
      <c r="H382" s="85" t="s">
        <v>1</v>
      </c>
      <c r="I382" s="9" t="s">
        <v>46</v>
      </c>
      <c r="J382" s="87" t="s">
        <v>47</v>
      </c>
      <c r="K382" s="87"/>
      <c r="L382" s="87"/>
      <c r="M382" s="87"/>
      <c r="N382" s="87"/>
      <c r="O382" s="88"/>
    </row>
    <row r="383" spans="1:15" ht="15.75" thickBot="1" x14ac:dyDescent="0.3">
      <c r="A383" s="82"/>
      <c r="B383" s="84"/>
      <c r="C383" s="84"/>
      <c r="D383" s="10" t="s">
        <v>48</v>
      </c>
      <c r="E383" s="10" t="s">
        <v>49</v>
      </c>
      <c r="F383" s="10" t="s">
        <v>50</v>
      </c>
      <c r="G383" s="86"/>
      <c r="H383" s="86"/>
      <c r="I383" s="10" t="s">
        <v>51</v>
      </c>
      <c r="J383" s="89"/>
      <c r="K383" s="89"/>
      <c r="L383" s="89"/>
      <c r="M383" s="89"/>
      <c r="N383" s="89"/>
      <c r="O383" s="90"/>
    </row>
    <row r="384" spans="1:15" ht="15.75" thickTop="1" x14ac:dyDescent="0.25">
      <c r="A384" s="11"/>
      <c r="B384" s="99"/>
      <c r="C384" s="99"/>
      <c r="D384" s="12">
        <v>6.9</v>
      </c>
      <c r="E384" s="12"/>
      <c r="F384" s="12">
        <v>1.8</v>
      </c>
      <c r="G384" s="12">
        <v>2</v>
      </c>
      <c r="H384" s="12"/>
      <c r="I384" s="13">
        <f t="shared" ref="I384:I385" si="20">ROUND(PRODUCT(D384,E384,F384,G384),2)</f>
        <v>24.84</v>
      </c>
      <c r="J384" s="89"/>
      <c r="K384" s="89"/>
      <c r="L384" s="89"/>
      <c r="M384" s="89"/>
      <c r="N384" s="89"/>
      <c r="O384" s="90"/>
    </row>
    <row r="385" spans="1:15" x14ac:dyDescent="0.25">
      <c r="A385" s="14"/>
      <c r="B385" s="100"/>
      <c r="C385" s="100"/>
      <c r="D385" s="15">
        <v>14.9</v>
      </c>
      <c r="E385" s="15"/>
      <c r="F385" s="15">
        <v>1.8</v>
      </c>
      <c r="G385" s="15">
        <v>2</v>
      </c>
      <c r="H385" s="15"/>
      <c r="I385" s="13">
        <f t="shared" si="20"/>
        <v>53.64</v>
      </c>
      <c r="J385" s="89"/>
      <c r="K385" s="89"/>
      <c r="L385" s="89"/>
      <c r="M385" s="89"/>
      <c r="N385" s="89"/>
      <c r="O385" s="90"/>
    </row>
    <row r="386" spans="1:15" x14ac:dyDescent="0.25">
      <c r="A386" s="14"/>
      <c r="B386" s="100"/>
      <c r="C386" s="100"/>
      <c r="D386" s="15"/>
      <c r="E386" s="15"/>
      <c r="F386" s="15"/>
      <c r="G386" s="15"/>
      <c r="H386" s="15"/>
      <c r="I386" s="16"/>
      <c r="J386" s="89"/>
      <c r="K386" s="89"/>
      <c r="L386" s="89"/>
      <c r="M386" s="89"/>
      <c r="N386" s="89"/>
      <c r="O386" s="90"/>
    </row>
    <row r="387" spans="1:15" x14ac:dyDescent="0.25">
      <c r="A387" s="14"/>
      <c r="B387" s="101"/>
      <c r="C387" s="102"/>
      <c r="D387" s="15"/>
      <c r="E387" s="15"/>
      <c r="F387" s="15"/>
      <c r="G387" s="15"/>
      <c r="H387" s="15"/>
      <c r="I387" s="16"/>
      <c r="J387" s="89"/>
      <c r="K387" s="89"/>
      <c r="L387" s="89"/>
      <c r="M387" s="89"/>
      <c r="N387" s="89"/>
      <c r="O387" s="90"/>
    </row>
    <row r="388" spans="1:15" x14ac:dyDescent="0.25">
      <c r="A388" s="14"/>
      <c r="B388" s="101"/>
      <c r="C388" s="102"/>
      <c r="D388" s="15"/>
      <c r="E388" s="15"/>
      <c r="F388" s="15"/>
      <c r="G388" s="15"/>
      <c r="H388" s="15"/>
      <c r="I388" s="16"/>
      <c r="J388" s="89"/>
      <c r="K388" s="89"/>
      <c r="L388" s="89"/>
      <c r="M388" s="89"/>
      <c r="N388" s="89"/>
      <c r="O388" s="90"/>
    </row>
    <row r="389" spans="1:15" x14ac:dyDescent="0.25">
      <c r="A389" s="14"/>
      <c r="B389" s="101"/>
      <c r="C389" s="102"/>
      <c r="D389" s="15"/>
      <c r="E389" s="15"/>
      <c r="F389" s="15"/>
      <c r="G389" s="15"/>
      <c r="H389" s="15"/>
      <c r="I389" s="16"/>
      <c r="J389" s="89"/>
      <c r="K389" s="89"/>
      <c r="L389" s="89"/>
      <c r="M389" s="89"/>
      <c r="N389" s="89"/>
      <c r="O389" s="90"/>
    </row>
    <row r="390" spans="1:15" x14ac:dyDescent="0.25">
      <c r="A390" s="14"/>
      <c r="B390" s="101"/>
      <c r="C390" s="102"/>
      <c r="D390" s="15"/>
      <c r="E390" s="15"/>
      <c r="F390" s="15"/>
      <c r="G390" s="15"/>
      <c r="H390" s="15"/>
      <c r="I390" s="16"/>
      <c r="J390" s="89"/>
      <c r="K390" s="89"/>
      <c r="L390" s="89"/>
      <c r="M390" s="89"/>
      <c r="N390" s="89"/>
      <c r="O390" s="90"/>
    </row>
    <row r="391" spans="1:15" x14ac:dyDescent="0.25">
      <c r="A391" s="14"/>
      <c r="B391" s="101"/>
      <c r="C391" s="102"/>
      <c r="D391" s="15"/>
      <c r="E391" s="15"/>
      <c r="F391" s="15"/>
      <c r="G391" s="15"/>
      <c r="H391" s="15"/>
      <c r="I391" s="16"/>
      <c r="J391" s="89"/>
      <c r="K391" s="89"/>
      <c r="L391" s="89"/>
      <c r="M391" s="89"/>
      <c r="N391" s="89"/>
      <c r="O391" s="90"/>
    </row>
    <row r="392" spans="1:15" x14ac:dyDescent="0.25">
      <c r="A392" s="14"/>
      <c r="B392" s="101"/>
      <c r="C392" s="102"/>
      <c r="D392" s="15"/>
      <c r="E392" s="15"/>
      <c r="F392" s="15"/>
      <c r="G392" s="15"/>
      <c r="H392" s="15"/>
      <c r="I392" s="16"/>
      <c r="J392" s="89"/>
      <c r="K392" s="89"/>
      <c r="L392" s="89"/>
      <c r="M392" s="89"/>
      <c r="N392" s="89"/>
      <c r="O392" s="90"/>
    </row>
    <row r="393" spans="1:15" ht="15.75" thickBot="1" x14ac:dyDescent="0.3">
      <c r="A393" s="17"/>
      <c r="B393" s="95"/>
      <c r="C393" s="95"/>
      <c r="D393" s="18"/>
      <c r="E393" s="18"/>
      <c r="F393" s="18"/>
      <c r="G393" s="18"/>
      <c r="H393" s="18"/>
      <c r="I393" s="19"/>
      <c r="J393" s="89"/>
      <c r="K393" s="89"/>
      <c r="L393" s="89"/>
      <c r="M393" s="89"/>
      <c r="N393" s="89"/>
      <c r="O393" s="90"/>
    </row>
    <row r="394" spans="1:15" ht="16.5" thickTop="1" thickBot="1" x14ac:dyDescent="0.3">
      <c r="A394" s="96" t="s">
        <v>52</v>
      </c>
      <c r="B394" s="97"/>
      <c r="C394" s="97"/>
      <c r="D394" s="97"/>
      <c r="E394" s="97"/>
      <c r="F394" s="97"/>
      <c r="G394" s="97"/>
      <c r="H394" s="98"/>
      <c r="I394" s="20">
        <f>SUM(I384:I393)</f>
        <v>78.48</v>
      </c>
      <c r="J394" s="91"/>
      <c r="K394" s="91"/>
      <c r="L394" s="91"/>
      <c r="M394" s="91"/>
      <c r="N394" s="91"/>
      <c r="O394" s="92"/>
    </row>
    <row r="396" spans="1:15" ht="15.75" thickBot="1" x14ac:dyDescent="0.3"/>
    <row r="397" spans="1:15" x14ac:dyDescent="0.25">
      <c r="A397" s="6" t="s">
        <v>42</v>
      </c>
      <c r="B397" s="7" t="e">
        <f>#REF!</f>
        <v>#REF!</v>
      </c>
      <c r="C397" s="76" t="e">
        <f>#REF!</f>
        <v>#REF!</v>
      </c>
      <c r="D397" s="77"/>
      <c r="E397" s="77"/>
      <c r="F397" s="77"/>
      <c r="G397" s="77"/>
      <c r="H397" s="77"/>
      <c r="I397" s="77"/>
      <c r="J397" s="77"/>
      <c r="K397" s="77"/>
      <c r="L397" s="78"/>
      <c r="M397" s="8" t="s">
        <v>1</v>
      </c>
      <c r="N397" s="79" t="e">
        <f>#REF!</f>
        <v>#REF!</v>
      </c>
      <c r="O397" s="80"/>
    </row>
    <row r="398" spans="1:15" x14ac:dyDescent="0.25">
      <c r="A398" s="81" t="s">
        <v>43</v>
      </c>
      <c r="B398" s="83" t="s">
        <v>44</v>
      </c>
      <c r="C398" s="83"/>
      <c r="D398" s="83" t="s">
        <v>45</v>
      </c>
      <c r="E398" s="83"/>
      <c r="F398" s="83"/>
      <c r="G398" s="85" t="s">
        <v>2</v>
      </c>
      <c r="H398" s="85" t="s">
        <v>1</v>
      </c>
      <c r="I398" s="9" t="s">
        <v>46</v>
      </c>
      <c r="J398" s="87" t="s">
        <v>47</v>
      </c>
      <c r="K398" s="87"/>
      <c r="L398" s="87"/>
      <c r="M398" s="87"/>
      <c r="N398" s="87"/>
      <c r="O398" s="88"/>
    </row>
    <row r="399" spans="1:15" ht="15.75" thickBot="1" x14ac:dyDescent="0.3">
      <c r="A399" s="82"/>
      <c r="B399" s="84"/>
      <c r="C399" s="84"/>
      <c r="D399" s="10" t="s">
        <v>48</v>
      </c>
      <c r="E399" s="10" t="s">
        <v>49</v>
      </c>
      <c r="F399" s="10" t="s">
        <v>50</v>
      </c>
      <c r="G399" s="86"/>
      <c r="H399" s="86"/>
      <c r="I399" s="10" t="s">
        <v>51</v>
      </c>
      <c r="J399" s="89"/>
      <c r="K399" s="89"/>
      <c r="L399" s="89"/>
      <c r="M399" s="89"/>
      <c r="N399" s="89"/>
      <c r="O399" s="90"/>
    </row>
    <row r="400" spans="1:15" ht="15.75" thickTop="1" x14ac:dyDescent="0.25">
      <c r="A400" s="11"/>
      <c r="B400" s="99" t="s">
        <v>160</v>
      </c>
      <c r="C400" s="99"/>
      <c r="D400" s="12">
        <v>20</v>
      </c>
      <c r="E400" s="12"/>
      <c r="F400" s="12"/>
      <c r="G400" s="12">
        <v>1</v>
      </c>
      <c r="H400" s="12" t="s">
        <v>33</v>
      </c>
      <c r="I400" s="13">
        <f t="shared" ref="I400" si="21">ROUND(PRODUCT(D400,E400,F400,G400),2)</f>
        <v>20</v>
      </c>
      <c r="J400" s="89"/>
      <c r="K400" s="89"/>
      <c r="L400" s="89"/>
      <c r="M400" s="89"/>
      <c r="N400" s="89"/>
      <c r="O400" s="90"/>
    </row>
    <row r="401" spans="1:15" x14ac:dyDescent="0.25">
      <c r="A401" s="14"/>
      <c r="B401" s="100"/>
      <c r="C401" s="100"/>
      <c r="D401" s="15"/>
      <c r="E401" s="15"/>
      <c r="F401" s="15"/>
      <c r="G401" s="15"/>
      <c r="H401" s="15"/>
      <c r="I401" s="16"/>
      <c r="J401" s="89"/>
      <c r="K401" s="89"/>
      <c r="L401" s="89"/>
      <c r="M401" s="89"/>
      <c r="N401" s="89"/>
      <c r="O401" s="90"/>
    </row>
    <row r="402" spans="1:15" x14ac:dyDescent="0.25">
      <c r="A402" s="14"/>
      <c r="B402" s="100"/>
      <c r="C402" s="100"/>
      <c r="D402" s="15"/>
      <c r="E402" s="15"/>
      <c r="F402" s="15"/>
      <c r="G402" s="15"/>
      <c r="H402" s="15"/>
      <c r="I402" s="16"/>
      <c r="J402" s="89"/>
      <c r="K402" s="89"/>
      <c r="L402" s="89"/>
      <c r="M402" s="89"/>
      <c r="N402" s="89"/>
      <c r="O402" s="90"/>
    </row>
    <row r="403" spans="1:15" x14ac:dyDescent="0.25">
      <c r="A403" s="14"/>
      <c r="B403" s="101"/>
      <c r="C403" s="102"/>
      <c r="D403" s="15"/>
      <c r="E403" s="15"/>
      <c r="F403" s="15"/>
      <c r="G403" s="15"/>
      <c r="H403" s="15"/>
      <c r="I403" s="16"/>
      <c r="J403" s="89"/>
      <c r="K403" s="89"/>
      <c r="L403" s="89"/>
      <c r="M403" s="89"/>
      <c r="N403" s="89"/>
      <c r="O403" s="90"/>
    </row>
    <row r="404" spans="1:15" x14ac:dyDescent="0.25">
      <c r="A404" s="14"/>
      <c r="B404" s="101"/>
      <c r="C404" s="102"/>
      <c r="D404" s="15"/>
      <c r="E404" s="15"/>
      <c r="F404" s="15"/>
      <c r="G404" s="15"/>
      <c r="H404" s="15"/>
      <c r="I404" s="16"/>
      <c r="J404" s="89"/>
      <c r="K404" s="89"/>
      <c r="L404" s="89"/>
      <c r="M404" s="89"/>
      <c r="N404" s="89"/>
      <c r="O404" s="90"/>
    </row>
    <row r="405" spans="1:15" x14ac:dyDescent="0.25">
      <c r="A405" s="14"/>
      <c r="B405" s="101"/>
      <c r="C405" s="102"/>
      <c r="D405" s="15"/>
      <c r="E405" s="15"/>
      <c r="F405" s="15"/>
      <c r="G405" s="15"/>
      <c r="H405" s="15"/>
      <c r="I405" s="16"/>
      <c r="J405" s="89"/>
      <c r="K405" s="89"/>
      <c r="L405" s="89"/>
      <c r="M405" s="89"/>
      <c r="N405" s="89"/>
      <c r="O405" s="90"/>
    </row>
    <row r="406" spans="1:15" x14ac:dyDescent="0.25">
      <c r="A406" s="14"/>
      <c r="B406" s="101"/>
      <c r="C406" s="102"/>
      <c r="D406" s="15"/>
      <c r="E406" s="15"/>
      <c r="F406" s="15"/>
      <c r="G406" s="15"/>
      <c r="H406" s="15"/>
      <c r="I406" s="16"/>
      <c r="J406" s="89"/>
      <c r="K406" s="89"/>
      <c r="L406" s="89"/>
      <c r="M406" s="89"/>
      <c r="N406" s="89"/>
      <c r="O406" s="90"/>
    </row>
    <row r="407" spans="1:15" x14ac:dyDescent="0.25">
      <c r="A407" s="14"/>
      <c r="B407" s="101"/>
      <c r="C407" s="102"/>
      <c r="D407" s="15"/>
      <c r="E407" s="15"/>
      <c r="F407" s="15"/>
      <c r="G407" s="15"/>
      <c r="H407" s="15"/>
      <c r="I407" s="16"/>
      <c r="J407" s="89"/>
      <c r="K407" s="89"/>
      <c r="L407" s="89"/>
      <c r="M407" s="89"/>
      <c r="N407" s="89"/>
      <c r="O407" s="90"/>
    </row>
    <row r="408" spans="1:15" x14ac:dyDescent="0.25">
      <c r="A408" s="14"/>
      <c r="B408" s="101"/>
      <c r="C408" s="102"/>
      <c r="D408" s="15"/>
      <c r="E408" s="15"/>
      <c r="F408" s="15"/>
      <c r="G408" s="15"/>
      <c r="H408" s="15"/>
      <c r="I408" s="16"/>
      <c r="J408" s="89"/>
      <c r="K408" s="89"/>
      <c r="L408" s="89"/>
      <c r="M408" s="89"/>
      <c r="N408" s="89"/>
      <c r="O408" s="90"/>
    </row>
    <row r="409" spans="1:15" ht="15.75" thickBot="1" x14ac:dyDescent="0.3">
      <c r="A409" s="17"/>
      <c r="B409" s="95"/>
      <c r="C409" s="95"/>
      <c r="D409" s="18"/>
      <c r="E409" s="18"/>
      <c r="F409" s="18"/>
      <c r="G409" s="18"/>
      <c r="H409" s="18"/>
      <c r="I409" s="19"/>
      <c r="J409" s="89"/>
      <c r="K409" s="89"/>
      <c r="L409" s="89"/>
      <c r="M409" s="89"/>
      <c r="N409" s="89"/>
      <c r="O409" s="90"/>
    </row>
    <row r="410" spans="1:15" ht="16.5" thickTop="1" thickBot="1" x14ac:dyDescent="0.3">
      <c r="A410" s="96" t="s">
        <v>52</v>
      </c>
      <c r="B410" s="97"/>
      <c r="C410" s="97"/>
      <c r="D410" s="97"/>
      <c r="E410" s="97"/>
      <c r="F410" s="97"/>
      <c r="G410" s="97"/>
      <c r="H410" s="98"/>
      <c r="I410" s="20">
        <f>SUM(I400:I409)</f>
        <v>20</v>
      </c>
      <c r="J410" s="91"/>
      <c r="K410" s="91"/>
      <c r="L410" s="91"/>
      <c r="M410" s="91"/>
      <c r="N410" s="91"/>
      <c r="O410" s="92"/>
    </row>
    <row r="412" spans="1:15" ht="15.75" thickBot="1" x14ac:dyDescent="0.3"/>
    <row r="413" spans="1:15" x14ac:dyDescent="0.25">
      <c r="A413" s="6" t="s">
        <v>42</v>
      </c>
      <c r="B413" s="7" t="e">
        <f>#REF!</f>
        <v>#REF!</v>
      </c>
      <c r="C413" s="76" t="e">
        <f>#REF!</f>
        <v>#REF!</v>
      </c>
      <c r="D413" s="77"/>
      <c r="E413" s="77"/>
      <c r="F413" s="77"/>
      <c r="G413" s="77"/>
      <c r="H413" s="77"/>
      <c r="I413" s="77"/>
      <c r="J413" s="77"/>
      <c r="K413" s="77"/>
      <c r="L413" s="78"/>
      <c r="M413" s="8" t="s">
        <v>1</v>
      </c>
      <c r="N413" s="79" t="e">
        <f>#REF!</f>
        <v>#REF!</v>
      </c>
      <c r="O413" s="80"/>
    </row>
    <row r="414" spans="1:15" x14ac:dyDescent="0.25">
      <c r="A414" s="81" t="s">
        <v>43</v>
      </c>
      <c r="B414" s="83" t="s">
        <v>44</v>
      </c>
      <c r="C414" s="83"/>
      <c r="D414" s="83" t="s">
        <v>45</v>
      </c>
      <c r="E414" s="83"/>
      <c r="F414" s="83"/>
      <c r="G414" s="85" t="s">
        <v>2</v>
      </c>
      <c r="H414" s="85" t="s">
        <v>1</v>
      </c>
      <c r="I414" s="9" t="s">
        <v>46</v>
      </c>
      <c r="J414" s="87" t="s">
        <v>47</v>
      </c>
      <c r="K414" s="87"/>
      <c r="L414" s="87"/>
      <c r="M414" s="87"/>
      <c r="N414" s="87"/>
      <c r="O414" s="88"/>
    </row>
    <row r="415" spans="1:15" ht="15.75" thickBot="1" x14ac:dyDescent="0.3">
      <c r="A415" s="82"/>
      <c r="B415" s="84"/>
      <c r="C415" s="84"/>
      <c r="D415" s="10" t="s">
        <v>48</v>
      </c>
      <c r="E415" s="10" t="s">
        <v>49</v>
      </c>
      <c r="F415" s="10" t="s">
        <v>50</v>
      </c>
      <c r="G415" s="86"/>
      <c r="H415" s="86"/>
      <c r="I415" s="10" t="s">
        <v>51</v>
      </c>
      <c r="J415" s="89"/>
      <c r="K415" s="89"/>
      <c r="L415" s="89"/>
      <c r="M415" s="89"/>
      <c r="N415" s="89"/>
      <c r="O415" s="90"/>
    </row>
    <row r="416" spans="1:15" ht="15.75" thickTop="1" x14ac:dyDescent="0.25">
      <c r="A416" s="11"/>
      <c r="B416" s="99" t="s">
        <v>161</v>
      </c>
      <c r="C416" s="99"/>
      <c r="D416" s="12"/>
      <c r="E416" s="12"/>
      <c r="F416" s="12"/>
      <c r="G416" s="12">
        <v>1</v>
      </c>
      <c r="H416" s="12" t="s">
        <v>32</v>
      </c>
      <c r="I416" s="13">
        <f t="shared" ref="I416" si="22">ROUND(PRODUCT(D416,E416,F416,G416),2)</f>
        <v>1</v>
      </c>
      <c r="J416" s="89"/>
      <c r="K416" s="89"/>
      <c r="L416" s="89"/>
      <c r="M416" s="89"/>
      <c r="N416" s="89"/>
      <c r="O416" s="90"/>
    </row>
    <row r="417" spans="1:15" x14ac:dyDescent="0.25">
      <c r="A417" s="14"/>
      <c r="B417" s="100"/>
      <c r="C417" s="100"/>
      <c r="D417" s="15"/>
      <c r="E417" s="15"/>
      <c r="F417" s="15"/>
      <c r="G417" s="15"/>
      <c r="H417" s="15"/>
      <c r="I417" s="16"/>
      <c r="J417" s="89"/>
      <c r="K417" s="89"/>
      <c r="L417" s="89"/>
      <c r="M417" s="89"/>
      <c r="N417" s="89"/>
      <c r="O417" s="90"/>
    </row>
    <row r="418" spans="1:15" x14ac:dyDescent="0.25">
      <c r="A418" s="14"/>
      <c r="B418" s="100"/>
      <c r="C418" s="100"/>
      <c r="D418" s="15"/>
      <c r="E418" s="15"/>
      <c r="F418" s="15"/>
      <c r="G418" s="15"/>
      <c r="H418" s="15"/>
      <c r="I418" s="16"/>
      <c r="J418" s="89"/>
      <c r="K418" s="89"/>
      <c r="L418" s="89"/>
      <c r="M418" s="89"/>
      <c r="N418" s="89"/>
      <c r="O418" s="90"/>
    </row>
    <row r="419" spans="1:15" x14ac:dyDescent="0.25">
      <c r="A419" s="14"/>
      <c r="B419" s="101"/>
      <c r="C419" s="102"/>
      <c r="D419" s="15"/>
      <c r="E419" s="15"/>
      <c r="F419" s="15"/>
      <c r="G419" s="15"/>
      <c r="H419" s="15"/>
      <c r="I419" s="16"/>
      <c r="J419" s="89"/>
      <c r="K419" s="89"/>
      <c r="L419" s="89"/>
      <c r="M419" s="89"/>
      <c r="N419" s="89"/>
      <c r="O419" s="90"/>
    </row>
    <row r="420" spans="1:15" x14ac:dyDescent="0.25">
      <c r="A420" s="14"/>
      <c r="B420" s="101"/>
      <c r="C420" s="102"/>
      <c r="D420" s="15"/>
      <c r="E420" s="15"/>
      <c r="F420" s="15"/>
      <c r="G420" s="15"/>
      <c r="H420" s="15"/>
      <c r="I420" s="16"/>
      <c r="J420" s="89"/>
      <c r="K420" s="89"/>
      <c r="L420" s="89"/>
      <c r="M420" s="89"/>
      <c r="N420" s="89"/>
      <c r="O420" s="90"/>
    </row>
    <row r="421" spans="1:15" x14ac:dyDescent="0.25">
      <c r="A421" s="14"/>
      <c r="B421" s="101"/>
      <c r="C421" s="102"/>
      <c r="D421" s="15"/>
      <c r="E421" s="15"/>
      <c r="F421" s="15"/>
      <c r="G421" s="15"/>
      <c r="H421" s="15"/>
      <c r="I421" s="16"/>
      <c r="J421" s="89"/>
      <c r="K421" s="89"/>
      <c r="L421" s="89"/>
      <c r="M421" s="89"/>
      <c r="N421" s="89"/>
      <c r="O421" s="90"/>
    </row>
    <row r="422" spans="1:15" x14ac:dyDescent="0.25">
      <c r="A422" s="14"/>
      <c r="B422" s="101"/>
      <c r="C422" s="102"/>
      <c r="D422" s="15"/>
      <c r="E422" s="15"/>
      <c r="F422" s="15"/>
      <c r="G422" s="15"/>
      <c r="H422" s="15"/>
      <c r="I422" s="16"/>
      <c r="J422" s="89"/>
      <c r="K422" s="89"/>
      <c r="L422" s="89"/>
      <c r="M422" s="89"/>
      <c r="N422" s="89"/>
      <c r="O422" s="90"/>
    </row>
    <row r="423" spans="1:15" x14ac:dyDescent="0.25">
      <c r="A423" s="14"/>
      <c r="B423" s="101"/>
      <c r="C423" s="102"/>
      <c r="D423" s="15"/>
      <c r="E423" s="15"/>
      <c r="F423" s="15"/>
      <c r="G423" s="15"/>
      <c r="H423" s="15"/>
      <c r="I423" s="16"/>
      <c r="J423" s="89"/>
      <c r="K423" s="89"/>
      <c r="L423" s="89"/>
      <c r="M423" s="89"/>
      <c r="N423" s="89"/>
      <c r="O423" s="90"/>
    </row>
    <row r="424" spans="1:15" x14ac:dyDescent="0.25">
      <c r="A424" s="14"/>
      <c r="B424" s="101"/>
      <c r="C424" s="102"/>
      <c r="D424" s="15"/>
      <c r="E424" s="15"/>
      <c r="F424" s="15"/>
      <c r="G424" s="15"/>
      <c r="H424" s="15"/>
      <c r="I424" s="16"/>
      <c r="J424" s="89"/>
      <c r="K424" s="89"/>
      <c r="L424" s="89"/>
      <c r="M424" s="89"/>
      <c r="N424" s="89"/>
      <c r="O424" s="90"/>
    </row>
    <row r="425" spans="1:15" ht="15.75" thickBot="1" x14ac:dyDescent="0.3">
      <c r="A425" s="17"/>
      <c r="B425" s="95"/>
      <c r="C425" s="95"/>
      <c r="D425" s="18"/>
      <c r="E425" s="18"/>
      <c r="F425" s="18"/>
      <c r="G425" s="18"/>
      <c r="H425" s="18"/>
      <c r="I425" s="19"/>
      <c r="J425" s="89"/>
      <c r="K425" s="89"/>
      <c r="L425" s="89"/>
      <c r="M425" s="89"/>
      <c r="N425" s="89"/>
      <c r="O425" s="90"/>
    </row>
    <row r="426" spans="1:15" ht="16.5" thickTop="1" thickBot="1" x14ac:dyDescent="0.3">
      <c r="A426" s="96" t="s">
        <v>52</v>
      </c>
      <c r="B426" s="97"/>
      <c r="C426" s="97"/>
      <c r="D426" s="97"/>
      <c r="E426" s="97"/>
      <c r="F426" s="97"/>
      <c r="G426" s="97"/>
      <c r="H426" s="98"/>
      <c r="I426" s="20">
        <f>SUM(I416:I425)</f>
        <v>1</v>
      </c>
      <c r="J426" s="91"/>
      <c r="K426" s="91"/>
      <c r="L426" s="91"/>
      <c r="M426" s="91"/>
      <c r="N426" s="91"/>
      <c r="O426" s="92"/>
    </row>
    <row r="428" spans="1:15" ht="15.75" thickBot="1" x14ac:dyDescent="0.3"/>
    <row r="429" spans="1:15" x14ac:dyDescent="0.25">
      <c r="A429" s="6" t="s">
        <v>42</v>
      </c>
      <c r="B429" s="7" t="e">
        <f>#REF!</f>
        <v>#REF!</v>
      </c>
      <c r="C429" s="76" t="e">
        <f>#REF!</f>
        <v>#REF!</v>
      </c>
      <c r="D429" s="77"/>
      <c r="E429" s="77"/>
      <c r="F429" s="77"/>
      <c r="G429" s="77"/>
      <c r="H429" s="77"/>
      <c r="I429" s="77"/>
      <c r="J429" s="77"/>
      <c r="K429" s="77"/>
      <c r="L429" s="78"/>
      <c r="M429" s="8" t="s">
        <v>1</v>
      </c>
      <c r="N429" s="79" t="e">
        <f>#REF!</f>
        <v>#REF!</v>
      </c>
      <c r="O429" s="80"/>
    </row>
    <row r="430" spans="1:15" x14ac:dyDescent="0.25">
      <c r="A430" s="81" t="s">
        <v>43</v>
      </c>
      <c r="B430" s="83" t="s">
        <v>44</v>
      </c>
      <c r="C430" s="83"/>
      <c r="D430" s="83" t="s">
        <v>45</v>
      </c>
      <c r="E430" s="83"/>
      <c r="F430" s="83"/>
      <c r="G430" s="85" t="s">
        <v>2</v>
      </c>
      <c r="H430" s="85" t="s">
        <v>1</v>
      </c>
      <c r="I430" s="9" t="s">
        <v>46</v>
      </c>
      <c r="J430" s="87" t="s">
        <v>47</v>
      </c>
      <c r="K430" s="87"/>
      <c r="L430" s="87"/>
      <c r="M430" s="87"/>
      <c r="N430" s="87"/>
      <c r="O430" s="88"/>
    </row>
    <row r="431" spans="1:15" ht="15.75" thickBot="1" x14ac:dyDescent="0.3">
      <c r="A431" s="82"/>
      <c r="B431" s="84"/>
      <c r="C431" s="84"/>
      <c r="D431" s="10" t="s">
        <v>48</v>
      </c>
      <c r="E431" s="10" t="s">
        <v>49</v>
      </c>
      <c r="F431" s="10" t="s">
        <v>50</v>
      </c>
      <c r="G431" s="86"/>
      <c r="H431" s="86"/>
      <c r="I431" s="10" t="s">
        <v>51</v>
      </c>
      <c r="J431" s="89"/>
      <c r="K431" s="89"/>
      <c r="L431" s="89"/>
      <c r="M431" s="89"/>
      <c r="N431" s="89"/>
      <c r="O431" s="90"/>
    </row>
    <row r="432" spans="1:15" ht="15.75" thickTop="1" x14ac:dyDescent="0.25">
      <c r="A432" s="11"/>
      <c r="B432" s="99" t="s">
        <v>162</v>
      </c>
      <c r="C432" s="99"/>
      <c r="D432" s="12"/>
      <c r="E432" s="12"/>
      <c r="F432" s="12"/>
      <c r="G432" s="12">
        <v>1</v>
      </c>
      <c r="H432" s="12"/>
      <c r="I432" s="13">
        <f t="shared" ref="I432:I433" si="23">ROUND(PRODUCT(D432,E432,F432,G432),2)</f>
        <v>1</v>
      </c>
      <c r="J432" s="89"/>
      <c r="K432" s="89"/>
      <c r="L432" s="89"/>
      <c r="M432" s="89"/>
      <c r="N432" s="89"/>
      <c r="O432" s="90"/>
    </row>
    <row r="433" spans="1:15" x14ac:dyDescent="0.25">
      <c r="A433" s="14"/>
      <c r="B433" s="100" t="s">
        <v>189</v>
      </c>
      <c r="C433" s="100"/>
      <c r="D433" s="15"/>
      <c r="E433" s="15"/>
      <c r="F433" s="15"/>
      <c r="G433" s="15">
        <v>1</v>
      </c>
      <c r="H433" s="15"/>
      <c r="I433" s="13">
        <f t="shared" si="23"/>
        <v>1</v>
      </c>
      <c r="J433" s="89"/>
      <c r="K433" s="89"/>
      <c r="L433" s="89"/>
      <c r="M433" s="89"/>
      <c r="N433" s="89"/>
      <c r="O433" s="90"/>
    </row>
    <row r="434" spans="1:15" x14ac:dyDescent="0.25">
      <c r="A434" s="14"/>
      <c r="B434" s="100"/>
      <c r="C434" s="100"/>
      <c r="D434" s="15"/>
      <c r="E434" s="15"/>
      <c r="F434" s="15"/>
      <c r="G434" s="15"/>
      <c r="H434" s="15"/>
      <c r="I434" s="16"/>
      <c r="J434" s="89"/>
      <c r="K434" s="89"/>
      <c r="L434" s="89"/>
      <c r="M434" s="89"/>
      <c r="N434" s="89"/>
      <c r="O434" s="90"/>
    </row>
    <row r="435" spans="1:15" x14ac:dyDescent="0.25">
      <c r="A435" s="14"/>
      <c r="B435" s="101"/>
      <c r="C435" s="102"/>
      <c r="D435" s="15"/>
      <c r="E435" s="15"/>
      <c r="F435" s="15"/>
      <c r="G435" s="15"/>
      <c r="H435" s="15"/>
      <c r="I435" s="16"/>
      <c r="J435" s="89"/>
      <c r="K435" s="89"/>
      <c r="L435" s="89"/>
      <c r="M435" s="89"/>
      <c r="N435" s="89"/>
      <c r="O435" s="90"/>
    </row>
    <row r="436" spans="1:15" x14ac:dyDescent="0.25">
      <c r="A436" s="14"/>
      <c r="B436" s="101"/>
      <c r="C436" s="102"/>
      <c r="D436" s="15"/>
      <c r="E436" s="15"/>
      <c r="F436" s="15"/>
      <c r="G436" s="15"/>
      <c r="H436" s="15"/>
      <c r="I436" s="16"/>
      <c r="J436" s="89"/>
      <c r="K436" s="89"/>
      <c r="L436" s="89"/>
      <c r="M436" s="89"/>
      <c r="N436" s="89"/>
      <c r="O436" s="90"/>
    </row>
    <row r="437" spans="1:15" x14ac:dyDescent="0.25">
      <c r="A437" s="14"/>
      <c r="B437" s="101"/>
      <c r="C437" s="102"/>
      <c r="D437" s="15"/>
      <c r="E437" s="15"/>
      <c r="F437" s="15"/>
      <c r="G437" s="15"/>
      <c r="H437" s="15"/>
      <c r="I437" s="16"/>
      <c r="J437" s="89"/>
      <c r="K437" s="89"/>
      <c r="L437" s="89"/>
      <c r="M437" s="89"/>
      <c r="N437" s="89"/>
      <c r="O437" s="90"/>
    </row>
    <row r="438" spans="1:15" x14ac:dyDescent="0.25">
      <c r="A438" s="14"/>
      <c r="B438" s="101"/>
      <c r="C438" s="102"/>
      <c r="D438" s="15"/>
      <c r="E438" s="15"/>
      <c r="F438" s="15"/>
      <c r="G438" s="15"/>
      <c r="H438" s="15"/>
      <c r="I438" s="16"/>
      <c r="J438" s="89"/>
      <c r="K438" s="89"/>
      <c r="L438" s="89"/>
      <c r="M438" s="89"/>
      <c r="N438" s="89"/>
      <c r="O438" s="90"/>
    </row>
    <row r="439" spans="1:15" x14ac:dyDescent="0.25">
      <c r="A439" s="14"/>
      <c r="B439" s="101"/>
      <c r="C439" s="102"/>
      <c r="D439" s="15"/>
      <c r="E439" s="15"/>
      <c r="F439" s="15"/>
      <c r="G439" s="15"/>
      <c r="H439" s="15"/>
      <c r="I439" s="16"/>
      <c r="J439" s="89"/>
      <c r="K439" s="89"/>
      <c r="L439" s="89"/>
      <c r="M439" s="89"/>
      <c r="N439" s="89"/>
      <c r="O439" s="90"/>
    </row>
    <row r="440" spans="1:15" x14ac:dyDescent="0.25">
      <c r="A440" s="14"/>
      <c r="B440" s="101"/>
      <c r="C440" s="102"/>
      <c r="D440" s="15"/>
      <c r="E440" s="15"/>
      <c r="F440" s="15"/>
      <c r="G440" s="15"/>
      <c r="H440" s="15"/>
      <c r="I440" s="16"/>
      <c r="J440" s="89"/>
      <c r="K440" s="89"/>
      <c r="L440" s="89"/>
      <c r="M440" s="89"/>
      <c r="N440" s="89"/>
      <c r="O440" s="90"/>
    </row>
    <row r="441" spans="1:15" ht="15.75" thickBot="1" x14ac:dyDescent="0.3">
      <c r="A441" s="17"/>
      <c r="B441" s="95"/>
      <c r="C441" s="95"/>
      <c r="D441" s="18"/>
      <c r="E441" s="18"/>
      <c r="F441" s="18"/>
      <c r="G441" s="18"/>
      <c r="H441" s="18"/>
      <c r="I441" s="19"/>
      <c r="J441" s="89"/>
      <c r="K441" s="89"/>
      <c r="L441" s="89"/>
      <c r="M441" s="89"/>
      <c r="N441" s="89"/>
      <c r="O441" s="90"/>
    </row>
    <row r="442" spans="1:15" ht="16.5" thickTop="1" thickBot="1" x14ac:dyDescent="0.3">
      <c r="A442" s="96" t="s">
        <v>52</v>
      </c>
      <c r="B442" s="97"/>
      <c r="C442" s="97"/>
      <c r="D442" s="97"/>
      <c r="E442" s="97"/>
      <c r="F442" s="97"/>
      <c r="G442" s="97"/>
      <c r="H442" s="98"/>
      <c r="I442" s="20">
        <f>SUM(I432:I441)</f>
        <v>2</v>
      </c>
      <c r="J442" s="91"/>
      <c r="K442" s="91"/>
      <c r="L442" s="91"/>
      <c r="M442" s="91"/>
      <c r="N442" s="91"/>
      <c r="O442" s="92"/>
    </row>
    <row r="444" spans="1:15" ht="15.75" thickBot="1" x14ac:dyDescent="0.3"/>
    <row r="445" spans="1:15" x14ac:dyDescent="0.25">
      <c r="A445" s="6" t="s">
        <v>42</v>
      </c>
      <c r="B445" s="7" t="e">
        <f>#REF!</f>
        <v>#REF!</v>
      </c>
      <c r="C445" s="76" t="e">
        <f>#REF!</f>
        <v>#REF!</v>
      </c>
      <c r="D445" s="77"/>
      <c r="E445" s="77"/>
      <c r="F445" s="77"/>
      <c r="G445" s="77"/>
      <c r="H445" s="77"/>
      <c r="I445" s="77"/>
      <c r="J445" s="77"/>
      <c r="K445" s="77"/>
      <c r="L445" s="78"/>
      <c r="M445" s="8" t="s">
        <v>1</v>
      </c>
      <c r="N445" s="79" t="e">
        <f>#REF!</f>
        <v>#REF!</v>
      </c>
      <c r="O445" s="80"/>
    </row>
    <row r="446" spans="1:15" x14ac:dyDescent="0.25">
      <c r="A446" s="81" t="s">
        <v>43</v>
      </c>
      <c r="B446" s="83" t="s">
        <v>44</v>
      </c>
      <c r="C446" s="83"/>
      <c r="D446" s="83" t="s">
        <v>45</v>
      </c>
      <c r="E446" s="83"/>
      <c r="F446" s="83"/>
      <c r="G446" s="85" t="s">
        <v>2</v>
      </c>
      <c r="H446" s="85" t="s">
        <v>1</v>
      </c>
      <c r="I446" s="9" t="s">
        <v>46</v>
      </c>
      <c r="J446" s="87" t="s">
        <v>47</v>
      </c>
      <c r="K446" s="87"/>
      <c r="L446" s="87"/>
      <c r="M446" s="87"/>
      <c r="N446" s="87"/>
      <c r="O446" s="88"/>
    </row>
    <row r="447" spans="1:15" ht="15.75" thickBot="1" x14ac:dyDescent="0.3">
      <c r="A447" s="82"/>
      <c r="B447" s="84"/>
      <c r="C447" s="84"/>
      <c r="D447" s="10" t="s">
        <v>48</v>
      </c>
      <c r="E447" s="10" t="s">
        <v>49</v>
      </c>
      <c r="F447" s="10" t="s">
        <v>50</v>
      </c>
      <c r="G447" s="86"/>
      <c r="H447" s="86"/>
      <c r="I447" s="10" t="s">
        <v>51</v>
      </c>
      <c r="J447" s="89"/>
      <c r="K447" s="89"/>
      <c r="L447" s="89"/>
      <c r="M447" s="89"/>
      <c r="N447" s="89"/>
      <c r="O447" s="90"/>
    </row>
    <row r="448" spans="1:15" ht="15.75" thickTop="1" x14ac:dyDescent="0.25">
      <c r="A448" s="11"/>
      <c r="B448" s="99" t="s">
        <v>163</v>
      </c>
      <c r="C448" s="99"/>
      <c r="D448" s="12"/>
      <c r="E448" s="12"/>
      <c r="F448" s="12"/>
      <c r="G448" s="12">
        <v>1</v>
      </c>
      <c r="H448" s="12"/>
      <c r="I448" s="13">
        <f t="shared" ref="I448" si="24">ROUND(PRODUCT(D448,E448,F448,G448),2)</f>
        <v>1</v>
      </c>
      <c r="J448" s="89"/>
      <c r="K448" s="89"/>
      <c r="L448" s="89"/>
      <c r="M448" s="89"/>
      <c r="N448" s="89"/>
      <c r="O448" s="90"/>
    </row>
    <row r="449" spans="1:15" x14ac:dyDescent="0.25">
      <c r="A449" s="14"/>
      <c r="B449" s="100"/>
      <c r="C449" s="100"/>
      <c r="D449" s="15"/>
      <c r="E449" s="15"/>
      <c r="F449" s="15"/>
      <c r="G449" s="15"/>
      <c r="H449" s="15"/>
      <c r="I449" s="16"/>
      <c r="J449" s="89"/>
      <c r="K449" s="89"/>
      <c r="L449" s="89"/>
      <c r="M449" s="89"/>
      <c r="N449" s="89"/>
      <c r="O449" s="90"/>
    </row>
    <row r="450" spans="1:15" x14ac:dyDescent="0.25">
      <c r="A450" s="14"/>
      <c r="B450" s="100"/>
      <c r="C450" s="100"/>
      <c r="D450" s="15"/>
      <c r="E450" s="15"/>
      <c r="F450" s="15"/>
      <c r="G450" s="15"/>
      <c r="H450" s="15"/>
      <c r="I450" s="16"/>
      <c r="J450" s="89"/>
      <c r="K450" s="89"/>
      <c r="L450" s="89"/>
      <c r="M450" s="89"/>
      <c r="N450" s="89"/>
      <c r="O450" s="90"/>
    </row>
    <row r="451" spans="1:15" x14ac:dyDescent="0.25">
      <c r="A451" s="14"/>
      <c r="B451" s="101"/>
      <c r="C451" s="102"/>
      <c r="D451" s="15"/>
      <c r="E451" s="15"/>
      <c r="F451" s="15"/>
      <c r="G451" s="15"/>
      <c r="H451" s="15"/>
      <c r="I451" s="16"/>
      <c r="J451" s="89"/>
      <c r="K451" s="89"/>
      <c r="L451" s="89"/>
      <c r="M451" s="89"/>
      <c r="N451" s="89"/>
      <c r="O451" s="90"/>
    </row>
    <row r="452" spans="1:15" x14ac:dyDescent="0.25">
      <c r="A452" s="14"/>
      <c r="B452" s="101"/>
      <c r="C452" s="102"/>
      <c r="D452" s="15"/>
      <c r="E452" s="15"/>
      <c r="F452" s="15"/>
      <c r="G452" s="15"/>
      <c r="H452" s="15"/>
      <c r="I452" s="16"/>
      <c r="J452" s="89"/>
      <c r="K452" s="89"/>
      <c r="L452" s="89"/>
      <c r="M452" s="89"/>
      <c r="N452" s="89"/>
      <c r="O452" s="90"/>
    </row>
    <row r="453" spans="1:15" x14ac:dyDescent="0.25">
      <c r="A453" s="14"/>
      <c r="B453" s="101"/>
      <c r="C453" s="102"/>
      <c r="D453" s="15"/>
      <c r="E453" s="15"/>
      <c r="F453" s="15"/>
      <c r="G453" s="15"/>
      <c r="H453" s="15"/>
      <c r="I453" s="16"/>
      <c r="J453" s="89"/>
      <c r="K453" s="89"/>
      <c r="L453" s="89"/>
      <c r="M453" s="89"/>
      <c r="N453" s="89"/>
      <c r="O453" s="90"/>
    </row>
    <row r="454" spans="1:15" x14ac:dyDescent="0.25">
      <c r="A454" s="14"/>
      <c r="B454" s="101"/>
      <c r="C454" s="102"/>
      <c r="D454" s="15"/>
      <c r="E454" s="15"/>
      <c r="F454" s="15"/>
      <c r="G454" s="15"/>
      <c r="H454" s="15"/>
      <c r="I454" s="16"/>
      <c r="J454" s="89"/>
      <c r="K454" s="89"/>
      <c r="L454" s="89"/>
      <c r="M454" s="89"/>
      <c r="N454" s="89"/>
      <c r="O454" s="90"/>
    </row>
    <row r="455" spans="1:15" x14ac:dyDescent="0.25">
      <c r="A455" s="14"/>
      <c r="B455" s="101"/>
      <c r="C455" s="102"/>
      <c r="D455" s="15"/>
      <c r="E455" s="15"/>
      <c r="F455" s="15"/>
      <c r="G455" s="15"/>
      <c r="H455" s="15"/>
      <c r="I455" s="16"/>
      <c r="J455" s="89"/>
      <c r="K455" s="89"/>
      <c r="L455" s="89"/>
      <c r="M455" s="89"/>
      <c r="N455" s="89"/>
      <c r="O455" s="90"/>
    </row>
    <row r="456" spans="1:15" x14ac:dyDescent="0.25">
      <c r="A456" s="14"/>
      <c r="B456" s="101"/>
      <c r="C456" s="102"/>
      <c r="D456" s="15"/>
      <c r="E456" s="15"/>
      <c r="F456" s="15"/>
      <c r="G456" s="15"/>
      <c r="H456" s="15"/>
      <c r="I456" s="16"/>
      <c r="J456" s="89"/>
      <c r="K456" s="89"/>
      <c r="L456" s="89"/>
      <c r="M456" s="89"/>
      <c r="N456" s="89"/>
      <c r="O456" s="90"/>
    </row>
    <row r="457" spans="1:15" ht="15.75" thickBot="1" x14ac:dyDescent="0.3">
      <c r="A457" s="17"/>
      <c r="B457" s="95"/>
      <c r="C457" s="95"/>
      <c r="D457" s="18"/>
      <c r="E457" s="18"/>
      <c r="F457" s="18"/>
      <c r="G457" s="18"/>
      <c r="H457" s="18"/>
      <c r="I457" s="19"/>
      <c r="J457" s="89"/>
      <c r="K457" s="89"/>
      <c r="L457" s="89"/>
      <c r="M457" s="89"/>
      <c r="N457" s="89"/>
      <c r="O457" s="90"/>
    </row>
    <row r="458" spans="1:15" ht="16.5" thickTop="1" thickBot="1" x14ac:dyDescent="0.3">
      <c r="A458" s="96" t="s">
        <v>52</v>
      </c>
      <c r="B458" s="97"/>
      <c r="C458" s="97"/>
      <c r="D458" s="97"/>
      <c r="E458" s="97"/>
      <c r="F458" s="97"/>
      <c r="G458" s="97"/>
      <c r="H458" s="98"/>
      <c r="I458" s="20">
        <f>SUM(I448:I457)</f>
        <v>1</v>
      </c>
      <c r="J458" s="91"/>
      <c r="K458" s="91"/>
      <c r="L458" s="91"/>
      <c r="M458" s="91"/>
      <c r="N458" s="91"/>
      <c r="O458" s="92"/>
    </row>
    <row r="460" spans="1:15" ht="15.75" thickBot="1" x14ac:dyDescent="0.3"/>
    <row r="461" spans="1:15" x14ac:dyDescent="0.25">
      <c r="A461" s="6" t="s">
        <v>42</v>
      </c>
      <c r="B461" s="7" t="e">
        <f>#REF!</f>
        <v>#REF!</v>
      </c>
      <c r="C461" s="76" t="e">
        <f>#REF!</f>
        <v>#REF!</v>
      </c>
      <c r="D461" s="77"/>
      <c r="E461" s="77"/>
      <c r="F461" s="77"/>
      <c r="G461" s="77"/>
      <c r="H461" s="77"/>
      <c r="I461" s="77"/>
      <c r="J461" s="77"/>
      <c r="K461" s="77"/>
      <c r="L461" s="78"/>
      <c r="M461" s="8" t="s">
        <v>1</v>
      </c>
      <c r="N461" s="79" t="e">
        <f>#REF!</f>
        <v>#REF!</v>
      </c>
      <c r="O461" s="80"/>
    </row>
    <row r="462" spans="1:15" x14ac:dyDescent="0.25">
      <c r="A462" s="81" t="s">
        <v>43</v>
      </c>
      <c r="B462" s="83" t="s">
        <v>44</v>
      </c>
      <c r="C462" s="83"/>
      <c r="D462" s="83" t="s">
        <v>45</v>
      </c>
      <c r="E462" s="83"/>
      <c r="F462" s="83"/>
      <c r="G462" s="85" t="s">
        <v>2</v>
      </c>
      <c r="H462" s="85" t="s">
        <v>1</v>
      </c>
      <c r="I462" s="9" t="s">
        <v>46</v>
      </c>
      <c r="J462" s="87" t="s">
        <v>47</v>
      </c>
      <c r="K462" s="87"/>
      <c r="L462" s="87"/>
      <c r="M462" s="87"/>
      <c r="N462" s="87"/>
      <c r="O462" s="88"/>
    </row>
    <row r="463" spans="1:15" ht="15.75" thickBot="1" x14ac:dyDescent="0.3">
      <c r="A463" s="82"/>
      <c r="B463" s="84"/>
      <c r="C463" s="84"/>
      <c r="D463" s="10" t="s">
        <v>48</v>
      </c>
      <c r="E463" s="10" t="s">
        <v>49</v>
      </c>
      <c r="F463" s="10" t="s">
        <v>50</v>
      </c>
      <c r="G463" s="86"/>
      <c r="H463" s="86"/>
      <c r="I463" s="10" t="s">
        <v>51</v>
      </c>
      <c r="J463" s="89"/>
      <c r="K463" s="89"/>
      <c r="L463" s="89"/>
      <c r="M463" s="89"/>
      <c r="N463" s="89"/>
      <c r="O463" s="90"/>
    </row>
    <row r="464" spans="1:15" ht="15.75" thickTop="1" x14ac:dyDescent="0.25">
      <c r="A464" s="11"/>
      <c r="B464" s="99" t="s">
        <v>149</v>
      </c>
      <c r="C464" s="99"/>
      <c r="D464" s="12">
        <v>8</v>
      </c>
      <c r="E464" s="12"/>
      <c r="F464" s="12">
        <v>1.65</v>
      </c>
      <c r="G464" s="12">
        <v>2</v>
      </c>
      <c r="H464" s="12" t="s">
        <v>39</v>
      </c>
      <c r="I464" s="13">
        <f t="shared" ref="I464:I466" si="25">ROUND(PRODUCT(D464,E464,F464,G464),2)</f>
        <v>26.4</v>
      </c>
      <c r="J464" s="89"/>
      <c r="K464" s="89"/>
      <c r="L464" s="89"/>
      <c r="M464" s="89"/>
      <c r="N464" s="89"/>
      <c r="O464" s="90"/>
    </row>
    <row r="465" spans="1:15" x14ac:dyDescent="0.25">
      <c r="A465" s="14"/>
      <c r="B465" s="100"/>
      <c r="C465" s="100"/>
      <c r="D465" s="15"/>
      <c r="E465" s="15">
        <v>4.5</v>
      </c>
      <c r="F465" s="15">
        <v>1.65</v>
      </c>
      <c r="G465" s="15">
        <v>2</v>
      </c>
      <c r="H465" s="15" t="s">
        <v>39</v>
      </c>
      <c r="I465" s="13">
        <f t="shared" si="25"/>
        <v>14.85</v>
      </c>
      <c r="J465" s="89"/>
      <c r="K465" s="89"/>
      <c r="L465" s="89"/>
      <c r="M465" s="89"/>
      <c r="N465" s="89"/>
      <c r="O465" s="90"/>
    </row>
    <row r="466" spans="1:15" x14ac:dyDescent="0.25">
      <c r="A466" s="14"/>
      <c r="B466" s="100"/>
      <c r="C466" s="100"/>
      <c r="D466" s="15">
        <v>8</v>
      </c>
      <c r="E466" s="15">
        <v>4.5</v>
      </c>
      <c r="F466" s="15"/>
      <c r="G466" s="15">
        <v>1</v>
      </c>
      <c r="H466" s="15" t="s">
        <v>39</v>
      </c>
      <c r="I466" s="13">
        <f t="shared" si="25"/>
        <v>36</v>
      </c>
      <c r="J466" s="89"/>
      <c r="K466" s="89"/>
      <c r="L466" s="89"/>
      <c r="M466" s="89"/>
      <c r="N466" s="89"/>
      <c r="O466" s="90"/>
    </row>
    <row r="467" spans="1:15" x14ac:dyDescent="0.25">
      <c r="A467" s="14"/>
      <c r="B467" s="101"/>
      <c r="C467" s="102"/>
      <c r="D467" s="15"/>
      <c r="E467" s="15"/>
      <c r="F467" s="15"/>
      <c r="G467" s="15"/>
      <c r="H467" s="15"/>
      <c r="I467" s="16"/>
      <c r="J467" s="89"/>
      <c r="K467" s="89"/>
      <c r="L467" s="89"/>
      <c r="M467" s="89"/>
      <c r="N467" s="89"/>
      <c r="O467" s="90"/>
    </row>
    <row r="468" spans="1:15" x14ac:dyDescent="0.25">
      <c r="A468" s="14"/>
      <c r="B468" s="101"/>
      <c r="C468" s="102"/>
      <c r="D468" s="15"/>
      <c r="E468" s="15"/>
      <c r="F468" s="15"/>
      <c r="G468" s="15"/>
      <c r="H468" s="15"/>
      <c r="I468" s="16"/>
      <c r="J468" s="89"/>
      <c r="K468" s="89"/>
      <c r="L468" s="89"/>
      <c r="M468" s="89"/>
      <c r="N468" s="89"/>
      <c r="O468" s="90"/>
    </row>
    <row r="469" spans="1:15" x14ac:dyDescent="0.25">
      <c r="A469" s="14"/>
      <c r="B469" s="101"/>
      <c r="C469" s="102"/>
      <c r="D469" s="15"/>
      <c r="E469" s="15"/>
      <c r="F469" s="15"/>
      <c r="G469" s="15"/>
      <c r="H469" s="15"/>
      <c r="I469" s="16"/>
      <c r="J469" s="89"/>
      <c r="K469" s="89"/>
      <c r="L469" s="89"/>
      <c r="M469" s="89"/>
      <c r="N469" s="89"/>
      <c r="O469" s="90"/>
    </row>
    <row r="470" spans="1:15" x14ac:dyDescent="0.25">
      <c r="A470" s="14"/>
      <c r="B470" s="101"/>
      <c r="C470" s="102"/>
      <c r="D470" s="15"/>
      <c r="E470" s="15"/>
      <c r="F470" s="15"/>
      <c r="G470" s="15"/>
      <c r="H470" s="15"/>
      <c r="I470" s="16"/>
      <c r="J470" s="89"/>
      <c r="K470" s="89"/>
      <c r="L470" s="89"/>
      <c r="M470" s="89"/>
      <c r="N470" s="89"/>
      <c r="O470" s="90"/>
    </row>
    <row r="471" spans="1:15" x14ac:dyDescent="0.25">
      <c r="A471" s="14"/>
      <c r="B471" s="101"/>
      <c r="C471" s="102"/>
      <c r="D471" s="15"/>
      <c r="E471" s="15"/>
      <c r="F471" s="15"/>
      <c r="G471" s="15"/>
      <c r="H471" s="15"/>
      <c r="I471" s="16"/>
      <c r="J471" s="89"/>
      <c r="K471" s="89"/>
      <c r="L471" s="89"/>
      <c r="M471" s="89"/>
      <c r="N471" s="89"/>
      <c r="O471" s="90"/>
    </row>
    <row r="472" spans="1:15" x14ac:dyDescent="0.25">
      <c r="A472" s="14"/>
      <c r="B472" s="101"/>
      <c r="C472" s="102"/>
      <c r="D472" s="15"/>
      <c r="E472" s="15"/>
      <c r="F472" s="15"/>
      <c r="G472" s="15"/>
      <c r="H472" s="15"/>
      <c r="I472" s="16"/>
      <c r="J472" s="89"/>
      <c r="K472" s="89"/>
      <c r="L472" s="89"/>
      <c r="M472" s="89"/>
      <c r="N472" s="89"/>
      <c r="O472" s="90"/>
    </row>
    <row r="473" spans="1:15" ht="15.75" thickBot="1" x14ac:dyDescent="0.3">
      <c r="A473" s="17"/>
      <c r="B473" s="95"/>
      <c r="C473" s="95"/>
      <c r="D473" s="18"/>
      <c r="E473" s="18"/>
      <c r="F473" s="18"/>
      <c r="G473" s="18"/>
      <c r="H473" s="18"/>
      <c r="I473" s="19"/>
      <c r="J473" s="89"/>
      <c r="K473" s="89"/>
      <c r="L473" s="89"/>
      <c r="M473" s="89"/>
      <c r="N473" s="89"/>
      <c r="O473" s="90"/>
    </row>
    <row r="474" spans="1:15" ht="16.5" thickTop="1" thickBot="1" x14ac:dyDescent="0.3">
      <c r="A474" s="96" t="s">
        <v>52</v>
      </c>
      <c r="B474" s="97"/>
      <c r="C474" s="97"/>
      <c r="D474" s="97"/>
      <c r="E474" s="97"/>
      <c r="F474" s="97"/>
      <c r="G474" s="97"/>
      <c r="H474" s="98"/>
      <c r="I474" s="20">
        <f>SUM(I464:I473)</f>
        <v>77.25</v>
      </c>
      <c r="J474" s="91"/>
      <c r="K474" s="91"/>
      <c r="L474" s="91"/>
      <c r="M474" s="91"/>
      <c r="N474" s="91"/>
      <c r="O474" s="92"/>
    </row>
    <row r="476" spans="1:15" ht="15.75" thickBot="1" x14ac:dyDescent="0.3"/>
    <row r="477" spans="1:15" x14ac:dyDescent="0.25">
      <c r="A477" s="6" t="s">
        <v>42</v>
      </c>
      <c r="B477" s="7" t="e">
        <f>#REF!</f>
        <v>#REF!</v>
      </c>
      <c r="C477" s="76" t="e">
        <f>#REF!</f>
        <v>#REF!</v>
      </c>
      <c r="D477" s="77"/>
      <c r="E477" s="77"/>
      <c r="F477" s="77"/>
      <c r="G477" s="77"/>
      <c r="H477" s="77"/>
      <c r="I477" s="77"/>
      <c r="J477" s="77"/>
      <c r="K477" s="77"/>
      <c r="L477" s="78"/>
      <c r="M477" s="8" t="s">
        <v>1</v>
      </c>
      <c r="N477" s="79" t="e">
        <f>#REF!</f>
        <v>#REF!</v>
      </c>
      <c r="O477" s="80"/>
    </row>
    <row r="478" spans="1:15" x14ac:dyDescent="0.25">
      <c r="A478" s="81" t="s">
        <v>43</v>
      </c>
      <c r="B478" s="83" t="s">
        <v>44</v>
      </c>
      <c r="C478" s="83"/>
      <c r="D478" s="83" t="s">
        <v>45</v>
      </c>
      <c r="E478" s="83"/>
      <c r="F478" s="83"/>
      <c r="G478" s="85" t="s">
        <v>2</v>
      </c>
      <c r="H478" s="85" t="s">
        <v>1</v>
      </c>
      <c r="I478" s="9" t="s">
        <v>46</v>
      </c>
      <c r="J478" s="87" t="s">
        <v>47</v>
      </c>
      <c r="K478" s="87"/>
      <c r="L478" s="87"/>
      <c r="M478" s="87"/>
      <c r="N478" s="87"/>
      <c r="O478" s="88"/>
    </row>
    <row r="479" spans="1:15" ht="15.75" thickBot="1" x14ac:dyDescent="0.3">
      <c r="A479" s="82"/>
      <c r="B479" s="84"/>
      <c r="C479" s="84"/>
      <c r="D479" s="10" t="s">
        <v>48</v>
      </c>
      <c r="E479" s="10" t="s">
        <v>49</v>
      </c>
      <c r="F479" s="10" t="s">
        <v>50</v>
      </c>
      <c r="G479" s="86"/>
      <c r="H479" s="86"/>
      <c r="I479" s="10" t="s">
        <v>51</v>
      </c>
      <c r="J479" s="89"/>
      <c r="K479" s="89"/>
      <c r="L479" s="89"/>
      <c r="M479" s="89"/>
      <c r="N479" s="89"/>
      <c r="O479" s="90"/>
    </row>
    <row r="480" spans="1:15" ht="15.75" thickTop="1" x14ac:dyDescent="0.25">
      <c r="A480" s="11"/>
      <c r="B480" s="99" t="s">
        <v>149</v>
      </c>
      <c r="C480" s="99"/>
      <c r="D480" s="12">
        <v>8</v>
      </c>
      <c r="E480" s="12"/>
      <c r="F480" s="12">
        <v>1.65</v>
      </c>
      <c r="G480" s="12">
        <f>2*0.3</f>
        <v>0.6</v>
      </c>
      <c r="H480" s="12" t="s">
        <v>39</v>
      </c>
      <c r="I480" s="13">
        <f t="shared" ref="I480:I482" si="26">ROUND(PRODUCT(D480,E480,F480,G480),2)</f>
        <v>7.92</v>
      </c>
      <c r="J480" s="89"/>
      <c r="K480" s="89"/>
      <c r="L480" s="89"/>
      <c r="M480" s="89"/>
      <c r="N480" s="89"/>
      <c r="O480" s="90"/>
    </row>
    <row r="481" spans="1:15" x14ac:dyDescent="0.25">
      <c r="A481" s="14"/>
      <c r="B481" s="100"/>
      <c r="C481" s="100"/>
      <c r="D481" s="15"/>
      <c r="E481" s="15">
        <v>4.5</v>
      </c>
      <c r="F481" s="15">
        <v>1.65</v>
      </c>
      <c r="G481" s="15">
        <f>2*0.3</f>
        <v>0.6</v>
      </c>
      <c r="H481" s="15" t="s">
        <v>39</v>
      </c>
      <c r="I481" s="13">
        <f t="shared" si="26"/>
        <v>4.46</v>
      </c>
      <c r="J481" s="89"/>
      <c r="K481" s="89"/>
      <c r="L481" s="89"/>
      <c r="M481" s="89"/>
      <c r="N481" s="89"/>
      <c r="O481" s="90"/>
    </row>
    <row r="482" spans="1:15" x14ac:dyDescent="0.25">
      <c r="A482" s="14"/>
      <c r="B482" s="100"/>
      <c r="C482" s="100"/>
      <c r="D482" s="15">
        <v>8</v>
      </c>
      <c r="E482" s="15">
        <v>4.5</v>
      </c>
      <c r="F482" s="15"/>
      <c r="G482" s="15">
        <f>1*0.3</f>
        <v>0.3</v>
      </c>
      <c r="H482" s="15" t="s">
        <v>39</v>
      </c>
      <c r="I482" s="13">
        <f t="shared" si="26"/>
        <v>10.8</v>
      </c>
      <c r="J482" s="89"/>
      <c r="K482" s="89"/>
      <c r="L482" s="89"/>
      <c r="M482" s="89"/>
      <c r="N482" s="89"/>
      <c r="O482" s="90"/>
    </row>
    <row r="483" spans="1:15" x14ac:dyDescent="0.25">
      <c r="A483" s="14"/>
      <c r="B483" s="101"/>
      <c r="C483" s="102"/>
      <c r="D483" s="15"/>
      <c r="E483" s="15"/>
      <c r="F483" s="15"/>
      <c r="G483" s="15"/>
      <c r="H483" s="15"/>
      <c r="I483" s="16"/>
      <c r="J483" s="89"/>
      <c r="K483" s="89"/>
      <c r="L483" s="89"/>
      <c r="M483" s="89"/>
      <c r="N483" s="89"/>
      <c r="O483" s="90"/>
    </row>
    <row r="484" spans="1:15" x14ac:dyDescent="0.25">
      <c r="A484" s="14"/>
      <c r="B484" s="101"/>
      <c r="C484" s="102"/>
      <c r="D484" s="15"/>
      <c r="E484" s="15"/>
      <c r="F484" s="15"/>
      <c r="G484" s="15"/>
      <c r="H484" s="15"/>
      <c r="I484" s="16"/>
      <c r="J484" s="89"/>
      <c r="K484" s="89"/>
      <c r="L484" s="89"/>
      <c r="M484" s="89"/>
      <c r="N484" s="89"/>
      <c r="O484" s="90"/>
    </row>
    <row r="485" spans="1:15" x14ac:dyDescent="0.25">
      <c r="A485" s="14"/>
      <c r="B485" s="101"/>
      <c r="C485" s="102"/>
      <c r="D485" s="15"/>
      <c r="E485" s="15"/>
      <c r="F485" s="15"/>
      <c r="G485" s="15"/>
      <c r="H485" s="15"/>
      <c r="I485" s="16"/>
      <c r="J485" s="89"/>
      <c r="K485" s="89"/>
      <c r="L485" s="89"/>
      <c r="M485" s="89"/>
      <c r="N485" s="89"/>
      <c r="O485" s="90"/>
    </row>
    <row r="486" spans="1:15" x14ac:dyDescent="0.25">
      <c r="A486" s="14"/>
      <c r="B486" s="101"/>
      <c r="C486" s="102"/>
      <c r="D486" s="15"/>
      <c r="E486" s="15"/>
      <c r="F486" s="15"/>
      <c r="G486" s="15"/>
      <c r="H486" s="15"/>
      <c r="I486" s="16"/>
      <c r="J486" s="89"/>
      <c r="K486" s="89"/>
      <c r="L486" s="89"/>
      <c r="M486" s="89"/>
      <c r="N486" s="89"/>
      <c r="O486" s="90"/>
    </row>
    <row r="487" spans="1:15" x14ac:dyDescent="0.25">
      <c r="A487" s="14"/>
      <c r="B487" s="101"/>
      <c r="C487" s="102"/>
      <c r="D487" s="15"/>
      <c r="E487" s="15"/>
      <c r="F487" s="15"/>
      <c r="G487" s="15"/>
      <c r="H487" s="15"/>
      <c r="I487" s="16"/>
      <c r="J487" s="89"/>
      <c r="K487" s="89"/>
      <c r="L487" s="89"/>
      <c r="M487" s="89"/>
      <c r="N487" s="89"/>
      <c r="O487" s="90"/>
    </row>
    <row r="488" spans="1:15" x14ac:dyDescent="0.25">
      <c r="A488" s="14"/>
      <c r="B488" s="101"/>
      <c r="C488" s="102"/>
      <c r="D488" s="15"/>
      <c r="E488" s="15"/>
      <c r="F488" s="15"/>
      <c r="G488" s="15"/>
      <c r="H488" s="15"/>
      <c r="I488" s="16"/>
      <c r="J488" s="89"/>
      <c r="K488" s="89"/>
      <c r="L488" s="89"/>
      <c r="M488" s="89"/>
      <c r="N488" s="89"/>
      <c r="O488" s="90"/>
    </row>
    <row r="489" spans="1:15" ht="15.75" thickBot="1" x14ac:dyDescent="0.3">
      <c r="A489" s="17"/>
      <c r="B489" s="95"/>
      <c r="C489" s="95"/>
      <c r="D489" s="18"/>
      <c r="E489" s="18"/>
      <c r="F489" s="18"/>
      <c r="G489" s="18"/>
      <c r="H489" s="18"/>
      <c r="I489" s="19"/>
      <c r="J489" s="89"/>
      <c r="K489" s="89"/>
      <c r="L489" s="89"/>
      <c r="M489" s="89"/>
      <c r="N489" s="89"/>
      <c r="O489" s="90"/>
    </row>
    <row r="490" spans="1:15" ht="16.5" thickTop="1" thickBot="1" x14ac:dyDescent="0.3">
      <c r="A490" s="96" t="s">
        <v>52</v>
      </c>
      <c r="B490" s="97"/>
      <c r="C490" s="97"/>
      <c r="D490" s="97"/>
      <c r="E490" s="97"/>
      <c r="F490" s="97"/>
      <c r="G490" s="97"/>
      <c r="H490" s="98"/>
      <c r="I490" s="20">
        <f>SUM(I480:I489)</f>
        <v>23.18</v>
      </c>
      <c r="J490" s="91"/>
      <c r="K490" s="91"/>
      <c r="L490" s="91"/>
      <c r="M490" s="91"/>
      <c r="N490" s="91"/>
      <c r="O490" s="92"/>
    </row>
    <row r="492" spans="1:15" ht="15.75" thickBot="1" x14ac:dyDescent="0.3"/>
    <row r="493" spans="1:15" x14ac:dyDescent="0.25">
      <c r="A493" s="6" t="s">
        <v>42</v>
      </c>
      <c r="B493" s="7" t="e">
        <f>#REF!</f>
        <v>#REF!</v>
      </c>
      <c r="C493" s="76" t="e">
        <f>#REF!</f>
        <v>#REF!</v>
      </c>
      <c r="D493" s="77"/>
      <c r="E493" s="77"/>
      <c r="F493" s="77"/>
      <c r="G493" s="77"/>
      <c r="H493" s="77"/>
      <c r="I493" s="77"/>
      <c r="J493" s="77"/>
      <c r="K493" s="77"/>
      <c r="L493" s="78"/>
      <c r="M493" s="8" t="s">
        <v>1</v>
      </c>
      <c r="N493" s="79" t="e">
        <f>#REF!</f>
        <v>#REF!</v>
      </c>
      <c r="O493" s="80"/>
    </row>
    <row r="494" spans="1:15" x14ac:dyDescent="0.25">
      <c r="A494" s="81" t="s">
        <v>43</v>
      </c>
      <c r="B494" s="83" t="s">
        <v>44</v>
      </c>
      <c r="C494" s="83"/>
      <c r="D494" s="83" t="s">
        <v>45</v>
      </c>
      <c r="E494" s="83"/>
      <c r="F494" s="83"/>
      <c r="G494" s="85" t="s">
        <v>2</v>
      </c>
      <c r="H494" s="85" t="s">
        <v>1</v>
      </c>
      <c r="I494" s="9" t="s">
        <v>46</v>
      </c>
      <c r="J494" s="87" t="s">
        <v>47</v>
      </c>
      <c r="K494" s="87"/>
      <c r="L494" s="87"/>
      <c r="M494" s="87"/>
      <c r="N494" s="87"/>
      <c r="O494" s="88"/>
    </row>
    <row r="495" spans="1:15" ht="15.75" thickBot="1" x14ac:dyDescent="0.3">
      <c r="A495" s="82"/>
      <c r="B495" s="84"/>
      <c r="C495" s="84"/>
      <c r="D495" s="10" t="s">
        <v>48</v>
      </c>
      <c r="E495" s="10" t="s">
        <v>49</v>
      </c>
      <c r="F495" s="10" t="s">
        <v>50</v>
      </c>
      <c r="G495" s="86"/>
      <c r="H495" s="86"/>
      <c r="I495" s="10" t="s">
        <v>51</v>
      </c>
      <c r="J495" s="89"/>
      <c r="K495" s="89"/>
      <c r="L495" s="89"/>
      <c r="M495" s="89"/>
      <c r="N495" s="89"/>
      <c r="O495" s="90"/>
    </row>
    <row r="496" spans="1:15" ht="15.75" thickTop="1" x14ac:dyDescent="0.25">
      <c r="A496" s="11"/>
      <c r="B496" s="99" t="s">
        <v>149</v>
      </c>
      <c r="C496" s="99"/>
      <c r="D496" s="12">
        <v>8</v>
      </c>
      <c r="E496" s="12"/>
      <c r="F496" s="12">
        <v>1.65</v>
      </c>
      <c r="G496" s="12">
        <v>2</v>
      </c>
      <c r="H496" s="12" t="s">
        <v>39</v>
      </c>
      <c r="I496" s="13">
        <f t="shared" ref="I496:I500" si="27">ROUND(PRODUCT(D496,E496,F496,G496),2)</f>
        <v>26.4</v>
      </c>
      <c r="J496" s="89"/>
      <c r="K496" s="89"/>
      <c r="L496" s="89"/>
      <c r="M496" s="89"/>
      <c r="N496" s="89"/>
      <c r="O496" s="90"/>
    </row>
    <row r="497" spans="1:15" x14ac:dyDescent="0.25">
      <c r="A497" s="14"/>
      <c r="B497" s="100"/>
      <c r="C497" s="100"/>
      <c r="D497" s="15"/>
      <c r="E497" s="15">
        <v>4.5</v>
      </c>
      <c r="F497" s="15">
        <v>1.65</v>
      </c>
      <c r="G497" s="15">
        <v>2</v>
      </c>
      <c r="H497" s="15" t="s">
        <v>39</v>
      </c>
      <c r="I497" s="13">
        <f t="shared" si="27"/>
        <v>14.85</v>
      </c>
      <c r="J497" s="89"/>
      <c r="K497" s="89"/>
      <c r="L497" s="89"/>
      <c r="M497" s="89"/>
      <c r="N497" s="89"/>
      <c r="O497" s="90"/>
    </row>
    <row r="498" spans="1:15" x14ac:dyDescent="0.25">
      <c r="A498" s="14"/>
      <c r="B498" s="100"/>
      <c r="C498" s="100"/>
      <c r="D498" s="15">
        <v>8</v>
      </c>
      <c r="E498" s="15">
        <v>4.5</v>
      </c>
      <c r="F498" s="15"/>
      <c r="G498" s="15">
        <v>1</v>
      </c>
      <c r="H498" s="15" t="s">
        <v>39</v>
      </c>
      <c r="I498" s="13">
        <f t="shared" si="27"/>
        <v>36</v>
      </c>
      <c r="J498" s="89"/>
      <c r="K498" s="89"/>
      <c r="L498" s="89"/>
      <c r="M498" s="89"/>
      <c r="N498" s="89"/>
      <c r="O498" s="90"/>
    </row>
    <row r="499" spans="1:15" x14ac:dyDescent="0.25">
      <c r="A499" s="14"/>
      <c r="B499" s="101" t="s">
        <v>164</v>
      </c>
      <c r="C499" s="102"/>
      <c r="D499" s="15">
        <v>8</v>
      </c>
      <c r="E499" s="15">
        <v>0.8</v>
      </c>
      <c r="F499" s="15"/>
      <c r="G499" s="15">
        <v>2</v>
      </c>
      <c r="H499" s="15" t="s">
        <v>39</v>
      </c>
      <c r="I499" s="13">
        <f t="shared" si="27"/>
        <v>12.8</v>
      </c>
      <c r="J499" s="89"/>
      <c r="K499" s="89"/>
      <c r="L499" s="89"/>
      <c r="M499" s="89"/>
      <c r="N499" s="89"/>
      <c r="O499" s="90"/>
    </row>
    <row r="500" spans="1:15" x14ac:dyDescent="0.25">
      <c r="A500" s="14"/>
      <c r="B500" s="101"/>
      <c r="C500" s="102"/>
      <c r="D500" s="15">
        <v>4.5</v>
      </c>
      <c r="E500" s="15">
        <v>0.8</v>
      </c>
      <c r="F500" s="15"/>
      <c r="G500" s="15">
        <v>2</v>
      </c>
      <c r="H500" s="15" t="s">
        <v>39</v>
      </c>
      <c r="I500" s="13">
        <f t="shared" si="27"/>
        <v>7.2</v>
      </c>
      <c r="J500" s="89"/>
      <c r="K500" s="89"/>
      <c r="L500" s="89"/>
      <c r="M500" s="89"/>
      <c r="N500" s="89"/>
      <c r="O500" s="90"/>
    </row>
    <row r="501" spans="1:15" x14ac:dyDescent="0.25">
      <c r="A501" s="14"/>
      <c r="B501" s="101"/>
      <c r="C501" s="102"/>
      <c r="D501" s="15"/>
      <c r="E501" s="15"/>
      <c r="F501" s="15"/>
      <c r="G501" s="15"/>
      <c r="H501" s="15"/>
      <c r="I501" s="16"/>
      <c r="J501" s="89"/>
      <c r="K501" s="89"/>
      <c r="L501" s="89"/>
      <c r="M501" s="89"/>
      <c r="N501" s="89"/>
      <c r="O501" s="90"/>
    </row>
    <row r="502" spans="1:15" x14ac:dyDescent="0.25">
      <c r="A502" s="14"/>
      <c r="B502" s="101"/>
      <c r="C502" s="102"/>
      <c r="D502" s="15"/>
      <c r="E502" s="15"/>
      <c r="F502" s="15"/>
      <c r="G502" s="15"/>
      <c r="H502" s="15"/>
      <c r="I502" s="16"/>
      <c r="J502" s="89"/>
      <c r="K502" s="89"/>
      <c r="L502" s="89"/>
      <c r="M502" s="89"/>
      <c r="N502" s="89"/>
      <c r="O502" s="90"/>
    </row>
    <row r="503" spans="1:15" x14ac:dyDescent="0.25">
      <c r="A503" s="14"/>
      <c r="B503" s="101"/>
      <c r="C503" s="102"/>
      <c r="D503" s="15"/>
      <c r="E503" s="15"/>
      <c r="F503" s="15"/>
      <c r="G503" s="15"/>
      <c r="H503" s="15"/>
      <c r="I503" s="16"/>
      <c r="J503" s="89"/>
      <c r="K503" s="89"/>
      <c r="L503" s="89"/>
      <c r="M503" s="89"/>
      <c r="N503" s="89"/>
      <c r="O503" s="90"/>
    </row>
    <row r="504" spans="1:15" x14ac:dyDescent="0.25">
      <c r="A504" s="14"/>
      <c r="B504" s="101"/>
      <c r="C504" s="102"/>
      <c r="D504" s="15"/>
      <c r="E504" s="15"/>
      <c r="F504" s="15"/>
      <c r="G504" s="15"/>
      <c r="H504" s="15"/>
      <c r="I504" s="16"/>
      <c r="J504" s="89"/>
      <c r="K504" s="89"/>
      <c r="L504" s="89"/>
      <c r="M504" s="89"/>
      <c r="N504" s="89"/>
      <c r="O504" s="90"/>
    </row>
    <row r="505" spans="1:15" ht="15.75" thickBot="1" x14ac:dyDescent="0.3">
      <c r="A505" s="17"/>
      <c r="B505" s="95"/>
      <c r="C505" s="95"/>
      <c r="D505" s="18"/>
      <c r="E505" s="18"/>
      <c r="F505" s="18"/>
      <c r="G505" s="18"/>
      <c r="H505" s="18"/>
      <c r="I505" s="19"/>
      <c r="J505" s="89"/>
      <c r="K505" s="89"/>
      <c r="L505" s="89"/>
      <c r="M505" s="89"/>
      <c r="N505" s="89"/>
      <c r="O505" s="90"/>
    </row>
    <row r="506" spans="1:15" ht="16.5" thickTop="1" thickBot="1" x14ac:dyDescent="0.3">
      <c r="A506" s="96" t="s">
        <v>52</v>
      </c>
      <c r="B506" s="97"/>
      <c r="C506" s="97"/>
      <c r="D506" s="97"/>
      <c r="E506" s="97"/>
      <c r="F506" s="97"/>
      <c r="G506" s="97"/>
      <c r="H506" s="98"/>
      <c r="I506" s="20">
        <f>SUM(I496:I505)</f>
        <v>97.25</v>
      </c>
      <c r="J506" s="91"/>
      <c r="K506" s="91"/>
      <c r="L506" s="91"/>
      <c r="M506" s="91"/>
      <c r="N506" s="91"/>
      <c r="O506" s="92"/>
    </row>
    <row r="508" spans="1:15" ht="15.75" thickBot="1" x14ac:dyDescent="0.3"/>
    <row r="509" spans="1:15" x14ac:dyDescent="0.25">
      <c r="A509" s="6" t="s">
        <v>42</v>
      </c>
      <c r="B509" s="7" t="e">
        <f>#REF!</f>
        <v>#REF!</v>
      </c>
      <c r="C509" s="76" t="e">
        <f>#REF!</f>
        <v>#REF!</v>
      </c>
      <c r="D509" s="77"/>
      <c r="E509" s="77"/>
      <c r="F509" s="77"/>
      <c r="G509" s="77"/>
      <c r="H509" s="77"/>
      <c r="I509" s="77"/>
      <c r="J509" s="77"/>
      <c r="K509" s="77"/>
      <c r="L509" s="78"/>
      <c r="M509" s="8" t="s">
        <v>1</v>
      </c>
      <c r="N509" s="79" t="e">
        <f>#REF!</f>
        <v>#REF!</v>
      </c>
      <c r="O509" s="80"/>
    </row>
    <row r="510" spans="1:15" x14ac:dyDescent="0.25">
      <c r="A510" s="81" t="s">
        <v>43</v>
      </c>
      <c r="B510" s="83" t="s">
        <v>44</v>
      </c>
      <c r="C510" s="83"/>
      <c r="D510" s="83" t="s">
        <v>45</v>
      </c>
      <c r="E510" s="83"/>
      <c r="F510" s="83"/>
      <c r="G510" s="85" t="s">
        <v>2</v>
      </c>
      <c r="H510" s="85" t="s">
        <v>1</v>
      </c>
      <c r="I510" s="9" t="s">
        <v>46</v>
      </c>
      <c r="J510" s="87" t="s">
        <v>47</v>
      </c>
      <c r="K510" s="87"/>
      <c r="L510" s="87"/>
      <c r="M510" s="87"/>
      <c r="N510" s="87"/>
      <c r="O510" s="88"/>
    </row>
    <row r="511" spans="1:15" ht="15.75" thickBot="1" x14ac:dyDescent="0.3">
      <c r="A511" s="82"/>
      <c r="B511" s="84"/>
      <c r="C511" s="84"/>
      <c r="D511" s="10" t="s">
        <v>48</v>
      </c>
      <c r="E511" s="10" t="s">
        <v>49</v>
      </c>
      <c r="F511" s="10" t="s">
        <v>50</v>
      </c>
      <c r="G511" s="86"/>
      <c r="H511" s="86"/>
      <c r="I511" s="10" t="s">
        <v>51</v>
      </c>
      <c r="J511" s="89"/>
      <c r="K511" s="89"/>
      <c r="L511" s="89"/>
      <c r="M511" s="89"/>
      <c r="N511" s="89"/>
      <c r="O511" s="90"/>
    </row>
    <row r="512" spans="1:15" ht="15.75" thickTop="1" x14ac:dyDescent="0.25">
      <c r="A512" s="11"/>
      <c r="B512" s="99" t="s">
        <v>165</v>
      </c>
      <c r="C512" s="99"/>
      <c r="D512" s="12">
        <v>3</v>
      </c>
      <c r="E512" s="12">
        <v>1</v>
      </c>
      <c r="F512" s="12"/>
      <c r="G512" s="12">
        <v>2</v>
      </c>
      <c r="H512" s="12"/>
      <c r="I512" s="13">
        <f t="shared" ref="I512:I513" si="28">ROUND(PRODUCT(D512,E512,F512,G512),2)</f>
        <v>6</v>
      </c>
      <c r="J512" s="89"/>
      <c r="K512" s="89"/>
      <c r="L512" s="89"/>
      <c r="M512" s="89"/>
      <c r="N512" s="89"/>
      <c r="O512" s="90"/>
    </row>
    <row r="513" spans="1:15" x14ac:dyDescent="0.25">
      <c r="A513" s="14"/>
      <c r="B513" s="100" t="s">
        <v>165</v>
      </c>
      <c r="C513" s="100"/>
      <c r="D513" s="15">
        <v>2</v>
      </c>
      <c r="E513" s="15">
        <v>1</v>
      </c>
      <c r="F513" s="15"/>
      <c r="G513" s="15">
        <v>2</v>
      </c>
      <c r="H513" s="15"/>
      <c r="I513" s="13">
        <f t="shared" si="28"/>
        <v>4</v>
      </c>
      <c r="J513" s="89"/>
      <c r="K513" s="89"/>
      <c r="L513" s="89"/>
      <c r="M513" s="89"/>
      <c r="N513" s="89"/>
      <c r="O513" s="90"/>
    </row>
    <row r="514" spans="1:15" x14ac:dyDescent="0.25">
      <c r="A514" s="14"/>
      <c r="B514" s="100"/>
      <c r="C514" s="100"/>
      <c r="D514" s="15"/>
      <c r="E514" s="15"/>
      <c r="F514" s="15"/>
      <c r="G514" s="15"/>
      <c r="H514" s="15"/>
      <c r="I514" s="16"/>
      <c r="J514" s="89"/>
      <c r="K514" s="89"/>
      <c r="L514" s="89"/>
      <c r="M514" s="89"/>
      <c r="N514" s="89"/>
      <c r="O514" s="90"/>
    </row>
    <row r="515" spans="1:15" x14ac:dyDescent="0.25">
      <c r="A515" s="14"/>
      <c r="B515" s="101"/>
      <c r="C515" s="102"/>
      <c r="D515" s="15"/>
      <c r="E515" s="15"/>
      <c r="F515" s="15"/>
      <c r="G515" s="15"/>
      <c r="H515" s="15"/>
      <c r="I515" s="16"/>
      <c r="J515" s="89"/>
      <c r="K515" s="89"/>
      <c r="L515" s="89"/>
      <c r="M515" s="89"/>
      <c r="N515" s="89"/>
      <c r="O515" s="90"/>
    </row>
    <row r="516" spans="1:15" x14ac:dyDescent="0.25">
      <c r="A516" s="14"/>
      <c r="B516" s="101"/>
      <c r="C516" s="102"/>
      <c r="D516" s="15"/>
      <c r="E516" s="15"/>
      <c r="F516" s="15"/>
      <c r="G516" s="15"/>
      <c r="H516" s="15"/>
      <c r="I516" s="16"/>
      <c r="J516" s="89"/>
      <c r="K516" s="89"/>
      <c r="L516" s="89"/>
      <c r="M516" s="89"/>
      <c r="N516" s="89"/>
      <c r="O516" s="90"/>
    </row>
    <row r="517" spans="1:15" x14ac:dyDescent="0.25">
      <c r="A517" s="14"/>
      <c r="B517" s="101"/>
      <c r="C517" s="102"/>
      <c r="D517" s="15"/>
      <c r="E517" s="15"/>
      <c r="F517" s="15"/>
      <c r="G517" s="15"/>
      <c r="H517" s="15"/>
      <c r="I517" s="16"/>
      <c r="J517" s="89"/>
      <c r="K517" s="89"/>
      <c r="L517" s="89"/>
      <c r="M517" s="89"/>
      <c r="N517" s="89"/>
      <c r="O517" s="90"/>
    </row>
    <row r="518" spans="1:15" x14ac:dyDescent="0.25">
      <c r="A518" s="14"/>
      <c r="B518" s="101"/>
      <c r="C518" s="102"/>
      <c r="D518" s="15"/>
      <c r="E518" s="15"/>
      <c r="F518" s="15"/>
      <c r="G518" s="15"/>
      <c r="H518" s="15"/>
      <c r="I518" s="16"/>
      <c r="J518" s="89"/>
      <c r="K518" s="89"/>
      <c r="L518" s="89"/>
      <c r="M518" s="89"/>
      <c r="N518" s="89"/>
      <c r="O518" s="90"/>
    </row>
    <row r="519" spans="1:15" x14ac:dyDescent="0.25">
      <c r="A519" s="14"/>
      <c r="B519" s="101"/>
      <c r="C519" s="102"/>
      <c r="D519" s="15"/>
      <c r="E519" s="15"/>
      <c r="F519" s="15"/>
      <c r="G519" s="15"/>
      <c r="H519" s="15"/>
      <c r="I519" s="16"/>
      <c r="J519" s="89"/>
      <c r="K519" s="89"/>
      <c r="L519" s="89"/>
      <c r="M519" s="89"/>
      <c r="N519" s="89"/>
      <c r="O519" s="90"/>
    </row>
    <row r="520" spans="1:15" x14ac:dyDescent="0.25">
      <c r="A520" s="14"/>
      <c r="B520" s="101"/>
      <c r="C520" s="102"/>
      <c r="D520" s="15"/>
      <c r="E520" s="15"/>
      <c r="F520" s="15"/>
      <c r="G520" s="15"/>
      <c r="H520" s="15"/>
      <c r="I520" s="16"/>
      <c r="J520" s="89"/>
      <c r="K520" s="89"/>
      <c r="L520" s="89"/>
      <c r="M520" s="89"/>
      <c r="N520" s="89"/>
      <c r="O520" s="90"/>
    </row>
    <row r="521" spans="1:15" ht="15.75" thickBot="1" x14ac:dyDescent="0.3">
      <c r="A521" s="17"/>
      <c r="B521" s="95"/>
      <c r="C521" s="95"/>
      <c r="D521" s="18"/>
      <c r="E521" s="18"/>
      <c r="F521" s="18"/>
      <c r="G521" s="18"/>
      <c r="H521" s="18"/>
      <c r="I521" s="19"/>
      <c r="J521" s="89"/>
      <c r="K521" s="89"/>
      <c r="L521" s="89"/>
      <c r="M521" s="89"/>
      <c r="N521" s="89"/>
      <c r="O521" s="90"/>
    </row>
    <row r="522" spans="1:15" ht="16.5" thickTop="1" thickBot="1" x14ac:dyDescent="0.3">
      <c r="A522" s="96" t="s">
        <v>52</v>
      </c>
      <c r="B522" s="97"/>
      <c r="C522" s="97"/>
      <c r="D522" s="97"/>
      <c r="E522" s="97"/>
      <c r="F522" s="97"/>
      <c r="G522" s="97"/>
      <c r="H522" s="98"/>
      <c r="I522" s="20">
        <f>SUM(I512:I521)</f>
        <v>10</v>
      </c>
      <c r="J522" s="91"/>
      <c r="K522" s="91"/>
      <c r="L522" s="91"/>
      <c r="M522" s="91"/>
      <c r="N522" s="91"/>
      <c r="O522" s="92"/>
    </row>
    <row r="524" spans="1:15" ht="15.75" thickBot="1" x14ac:dyDescent="0.3"/>
    <row r="525" spans="1:15" x14ac:dyDescent="0.25">
      <c r="A525" s="6" t="s">
        <v>42</v>
      </c>
      <c r="B525" s="7" t="e">
        <f>#REF!</f>
        <v>#REF!</v>
      </c>
      <c r="C525" s="76" t="e">
        <f>#REF!</f>
        <v>#REF!</v>
      </c>
      <c r="D525" s="77"/>
      <c r="E525" s="77"/>
      <c r="F525" s="77"/>
      <c r="G525" s="77"/>
      <c r="H525" s="77"/>
      <c r="I525" s="77"/>
      <c r="J525" s="77"/>
      <c r="K525" s="77"/>
      <c r="L525" s="78"/>
      <c r="M525" s="8" t="s">
        <v>1</v>
      </c>
      <c r="N525" s="79" t="e">
        <f>#REF!</f>
        <v>#REF!</v>
      </c>
      <c r="O525" s="80"/>
    </row>
    <row r="526" spans="1:15" x14ac:dyDescent="0.25">
      <c r="A526" s="81" t="s">
        <v>43</v>
      </c>
      <c r="B526" s="83" t="s">
        <v>44</v>
      </c>
      <c r="C526" s="83"/>
      <c r="D526" s="83" t="s">
        <v>45</v>
      </c>
      <c r="E526" s="83"/>
      <c r="F526" s="83"/>
      <c r="G526" s="85" t="s">
        <v>2</v>
      </c>
      <c r="H526" s="85" t="s">
        <v>1</v>
      </c>
      <c r="I526" s="9" t="s">
        <v>46</v>
      </c>
      <c r="J526" s="87" t="s">
        <v>47</v>
      </c>
      <c r="K526" s="87"/>
      <c r="L526" s="87"/>
      <c r="M526" s="87"/>
      <c r="N526" s="87"/>
      <c r="O526" s="88"/>
    </row>
    <row r="527" spans="1:15" ht="15.75" thickBot="1" x14ac:dyDescent="0.3">
      <c r="A527" s="82"/>
      <c r="B527" s="84"/>
      <c r="C527" s="84"/>
      <c r="D527" s="10" t="s">
        <v>48</v>
      </c>
      <c r="E527" s="10" t="s">
        <v>49</v>
      </c>
      <c r="F527" s="10" t="s">
        <v>50</v>
      </c>
      <c r="G527" s="86"/>
      <c r="H527" s="86"/>
      <c r="I527" s="10" t="s">
        <v>51</v>
      </c>
      <c r="J527" s="89"/>
      <c r="K527" s="89"/>
      <c r="L527" s="89"/>
      <c r="M527" s="89"/>
      <c r="N527" s="89"/>
      <c r="O527" s="90"/>
    </row>
    <row r="528" spans="1:15" ht="15.75" thickTop="1" x14ac:dyDescent="0.25">
      <c r="A528" s="11"/>
      <c r="B528" s="93"/>
      <c r="C528" s="93"/>
      <c r="D528" s="12">
        <v>8</v>
      </c>
      <c r="E528" s="12">
        <v>2</v>
      </c>
      <c r="F528" s="12">
        <v>0.8</v>
      </c>
      <c r="G528" s="12">
        <v>2</v>
      </c>
      <c r="H528" s="12" t="s">
        <v>175</v>
      </c>
      <c r="I528" s="13">
        <f t="shared" ref="I528:I529" si="29">ROUND(PRODUCT(D528,E528,F528,G528),2)</f>
        <v>25.6</v>
      </c>
      <c r="J528" s="89"/>
      <c r="K528" s="89"/>
      <c r="L528" s="89"/>
      <c r="M528" s="89"/>
      <c r="N528" s="89"/>
      <c r="O528" s="90"/>
    </row>
    <row r="529" spans="1:15" x14ac:dyDescent="0.25">
      <c r="A529" s="14"/>
      <c r="B529" s="94"/>
      <c r="C529" s="94"/>
      <c r="D529" s="15">
        <v>7</v>
      </c>
      <c r="E529" s="15">
        <v>2</v>
      </c>
      <c r="F529" s="15">
        <v>0.8</v>
      </c>
      <c r="G529" s="15">
        <v>2</v>
      </c>
      <c r="H529" s="15" t="s">
        <v>175</v>
      </c>
      <c r="I529" s="13">
        <f t="shared" si="29"/>
        <v>22.4</v>
      </c>
      <c r="J529" s="89"/>
      <c r="K529" s="89"/>
      <c r="L529" s="89"/>
      <c r="M529" s="89"/>
      <c r="N529" s="89"/>
      <c r="O529" s="90"/>
    </row>
    <row r="530" spans="1:15" x14ac:dyDescent="0.25">
      <c r="A530" s="14"/>
      <c r="B530" s="94"/>
      <c r="C530" s="94"/>
      <c r="D530" s="15"/>
      <c r="E530" s="15"/>
      <c r="F530" s="15"/>
      <c r="G530" s="15"/>
      <c r="H530" s="15"/>
      <c r="I530" s="16"/>
      <c r="J530" s="89"/>
      <c r="K530" s="89"/>
      <c r="L530" s="89"/>
      <c r="M530" s="89"/>
      <c r="N530" s="89"/>
      <c r="O530" s="90"/>
    </row>
    <row r="531" spans="1:15" x14ac:dyDescent="0.25">
      <c r="A531" s="14"/>
      <c r="B531" s="94"/>
      <c r="C531" s="94"/>
      <c r="D531" s="15"/>
      <c r="E531" s="15"/>
      <c r="F531" s="15"/>
      <c r="G531" s="15"/>
      <c r="H531" s="15"/>
      <c r="I531" s="16"/>
      <c r="J531" s="89"/>
      <c r="K531" s="89"/>
      <c r="L531" s="89"/>
      <c r="M531" s="89"/>
      <c r="N531" s="89"/>
      <c r="O531" s="90"/>
    </row>
    <row r="532" spans="1:15" x14ac:dyDescent="0.25">
      <c r="A532" s="14"/>
      <c r="B532" s="94"/>
      <c r="C532" s="94"/>
      <c r="D532" s="15"/>
      <c r="E532" s="15"/>
      <c r="F532" s="15"/>
      <c r="G532" s="15"/>
      <c r="H532" s="15"/>
      <c r="I532" s="16"/>
      <c r="J532" s="89"/>
      <c r="K532" s="89"/>
      <c r="L532" s="89"/>
      <c r="M532" s="89"/>
      <c r="N532" s="89"/>
      <c r="O532" s="90"/>
    </row>
    <row r="533" spans="1:15" x14ac:dyDescent="0.25">
      <c r="A533" s="14"/>
      <c r="B533" s="94"/>
      <c r="C533" s="94"/>
      <c r="D533" s="15"/>
      <c r="E533" s="15"/>
      <c r="F533" s="15"/>
      <c r="G533" s="15"/>
      <c r="H533" s="15"/>
      <c r="I533" s="16"/>
      <c r="J533" s="89"/>
      <c r="K533" s="89"/>
      <c r="L533" s="89"/>
      <c r="M533" s="89"/>
      <c r="N533" s="89"/>
      <c r="O533" s="90"/>
    </row>
    <row r="534" spans="1:15" x14ac:dyDescent="0.25">
      <c r="A534" s="14"/>
      <c r="B534" s="94"/>
      <c r="C534" s="94"/>
      <c r="D534" s="15"/>
      <c r="E534" s="15"/>
      <c r="F534" s="15"/>
      <c r="G534" s="15"/>
      <c r="H534" s="15"/>
      <c r="I534" s="16"/>
      <c r="J534" s="89"/>
      <c r="K534" s="89"/>
      <c r="L534" s="89"/>
      <c r="M534" s="89"/>
      <c r="N534" s="89"/>
      <c r="O534" s="90"/>
    </row>
    <row r="535" spans="1:15" x14ac:dyDescent="0.25">
      <c r="A535" s="14"/>
      <c r="B535" s="94"/>
      <c r="C535" s="94"/>
      <c r="D535" s="15"/>
      <c r="E535" s="15"/>
      <c r="F535" s="15"/>
      <c r="G535" s="15"/>
      <c r="H535" s="15"/>
      <c r="I535" s="16"/>
      <c r="J535" s="89"/>
      <c r="K535" s="89"/>
      <c r="L535" s="89"/>
      <c r="M535" s="89"/>
      <c r="N535" s="89"/>
      <c r="O535" s="90"/>
    </row>
    <row r="536" spans="1:15" x14ac:dyDescent="0.25">
      <c r="A536" s="14"/>
      <c r="B536" s="94"/>
      <c r="C536" s="94"/>
      <c r="D536" s="15"/>
      <c r="E536" s="15"/>
      <c r="F536" s="15"/>
      <c r="G536" s="15"/>
      <c r="H536" s="15"/>
      <c r="I536" s="16"/>
      <c r="J536" s="89"/>
      <c r="K536" s="89"/>
      <c r="L536" s="89"/>
      <c r="M536" s="89"/>
      <c r="N536" s="89"/>
      <c r="O536" s="90"/>
    </row>
    <row r="537" spans="1:15" ht="15.75" thickBot="1" x14ac:dyDescent="0.3">
      <c r="A537" s="17"/>
      <c r="B537" s="95"/>
      <c r="C537" s="95"/>
      <c r="D537" s="18"/>
      <c r="E537" s="18"/>
      <c r="F537" s="18"/>
      <c r="G537" s="18"/>
      <c r="H537" s="18"/>
      <c r="I537" s="19"/>
      <c r="J537" s="89"/>
      <c r="K537" s="89"/>
      <c r="L537" s="89"/>
      <c r="M537" s="89"/>
      <c r="N537" s="89"/>
      <c r="O537" s="90"/>
    </row>
    <row r="538" spans="1:15" ht="16.5" thickTop="1" thickBot="1" x14ac:dyDescent="0.3">
      <c r="A538" s="96" t="s">
        <v>52</v>
      </c>
      <c r="B538" s="97"/>
      <c r="C538" s="97"/>
      <c r="D538" s="97"/>
      <c r="E538" s="97"/>
      <c r="F538" s="97"/>
      <c r="G538" s="97"/>
      <c r="H538" s="98"/>
      <c r="I538" s="20">
        <f>SUM(I528:I537)</f>
        <v>48</v>
      </c>
      <c r="J538" s="91"/>
      <c r="K538" s="91"/>
      <c r="L538" s="91"/>
      <c r="M538" s="91"/>
      <c r="N538" s="91"/>
      <c r="O538" s="92"/>
    </row>
    <row r="540" spans="1:15" ht="15.75" thickBot="1" x14ac:dyDescent="0.3"/>
    <row r="541" spans="1:15" x14ac:dyDescent="0.25">
      <c r="A541" s="6" t="s">
        <v>42</v>
      </c>
      <c r="B541" s="7" t="e">
        <f>#REF!</f>
        <v>#REF!</v>
      </c>
      <c r="C541" s="76" t="e">
        <f>#REF!</f>
        <v>#REF!</v>
      </c>
      <c r="D541" s="77"/>
      <c r="E541" s="77"/>
      <c r="F541" s="77"/>
      <c r="G541" s="77"/>
      <c r="H541" s="77"/>
      <c r="I541" s="77"/>
      <c r="J541" s="77"/>
      <c r="K541" s="77"/>
      <c r="L541" s="78"/>
      <c r="M541" s="8" t="s">
        <v>1</v>
      </c>
      <c r="N541" s="79" t="e">
        <f>#REF!</f>
        <v>#REF!</v>
      </c>
      <c r="O541" s="80"/>
    </row>
    <row r="542" spans="1:15" x14ac:dyDescent="0.25">
      <c r="A542" s="81" t="s">
        <v>43</v>
      </c>
      <c r="B542" s="83" t="s">
        <v>44</v>
      </c>
      <c r="C542" s="83"/>
      <c r="D542" s="83" t="s">
        <v>45</v>
      </c>
      <c r="E542" s="83"/>
      <c r="F542" s="83"/>
      <c r="G542" s="85" t="s">
        <v>2</v>
      </c>
      <c r="H542" s="85" t="s">
        <v>1</v>
      </c>
      <c r="I542" s="9" t="s">
        <v>46</v>
      </c>
      <c r="J542" s="87" t="s">
        <v>47</v>
      </c>
      <c r="K542" s="87"/>
      <c r="L542" s="87"/>
      <c r="M542" s="87"/>
      <c r="N542" s="87"/>
      <c r="O542" s="88"/>
    </row>
    <row r="543" spans="1:15" ht="15.75" thickBot="1" x14ac:dyDescent="0.3">
      <c r="A543" s="82"/>
      <c r="B543" s="84"/>
      <c r="C543" s="84"/>
      <c r="D543" s="10" t="s">
        <v>48</v>
      </c>
      <c r="E543" s="10" t="s">
        <v>49</v>
      </c>
      <c r="F543" s="10" t="s">
        <v>50</v>
      </c>
      <c r="G543" s="86"/>
      <c r="H543" s="86"/>
      <c r="I543" s="10" t="s">
        <v>51</v>
      </c>
      <c r="J543" s="89"/>
      <c r="K543" s="89"/>
      <c r="L543" s="89"/>
      <c r="M543" s="89"/>
      <c r="N543" s="89"/>
      <c r="O543" s="90"/>
    </row>
    <row r="544" spans="1:15" ht="15.75" thickTop="1" x14ac:dyDescent="0.25">
      <c r="A544" s="11"/>
      <c r="B544" s="93"/>
      <c r="C544" s="93"/>
      <c r="D544" s="12">
        <v>20</v>
      </c>
      <c r="E544" s="12">
        <v>2</v>
      </c>
      <c r="F544" s="12">
        <v>0.5</v>
      </c>
      <c r="G544" s="12">
        <v>2</v>
      </c>
      <c r="H544" s="12" t="s">
        <v>175</v>
      </c>
      <c r="I544" s="13">
        <f t="shared" ref="I544:I545" si="30">ROUND(PRODUCT(D544,E544,F544,G544),2)</f>
        <v>40</v>
      </c>
      <c r="J544" s="89"/>
      <c r="K544" s="89"/>
      <c r="L544" s="89"/>
      <c r="M544" s="89"/>
      <c r="N544" s="89"/>
      <c r="O544" s="90"/>
    </row>
    <row r="545" spans="1:15" x14ac:dyDescent="0.25">
      <c r="A545" s="14"/>
      <c r="B545" s="94"/>
      <c r="C545" s="94"/>
      <c r="D545" s="15">
        <v>12</v>
      </c>
      <c r="E545" s="15">
        <v>2</v>
      </c>
      <c r="F545" s="15">
        <v>0.5</v>
      </c>
      <c r="G545" s="15">
        <v>2</v>
      </c>
      <c r="H545" s="15" t="s">
        <v>175</v>
      </c>
      <c r="I545" s="13">
        <f t="shared" si="30"/>
        <v>24</v>
      </c>
      <c r="J545" s="89"/>
      <c r="K545" s="89"/>
      <c r="L545" s="89"/>
      <c r="M545" s="89"/>
      <c r="N545" s="89"/>
      <c r="O545" s="90"/>
    </row>
    <row r="546" spans="1:15" x14ac:dyDescent="0.25">
      <c r="A546" s="14"/>
      <c r="B546" s="94"/>
      <c r="C546" s="94"/>
      <c r="D546" s="15"/>
      <c r="E546" s="15"/>
      <c r="F546" s="15"/>
      <c r="G546" s="15"/>
      <c r="H546" s="15"/>
      <c r="I546" s="16"/>
      <c r="J546" s="89"/>
      <c r="K546" s="89"/>
      <c r="L546" s="89"/>
      <c r="M546" s="89"/>
      <c r="N546" s="89"/>
      <c r="O546" s="90"/>
    </row>
    <row r="547" spans="1:15" x14ac:dyDescent="0.25">
      <c r="A547" s="14"/>
      <c r="B547" s="94"/>
      <c r="C547" s="94"/>
      <c r="D547" s="15"/>
      <c r="E547" s="15"/>
      <c r="F547" s="15"/>
      <c r="G547" s="15"/>
      <c r="H547" s="15"/>
      <c r="I547" s="16"/>
      <c r="J547" s="89"/>
      <c r="K547" s="89"/>
      <c r="L547" s="89"/>
      <c r="M547" s="89"/>
      <c r="N547" s="89"/>
      <c r="O547" s="90"/>
    </row>
    <row r="548" spans="1:15" x14ac:dyDescent="0.25">
      <c r="A548" s="14"/>
      <c r="B548" s="94"/>
      <c r="C548" s="94"/>
      <c r="D548" s="15"/>
      <c r="E548" s="15"/>
      <c r="F548" s="15"/>
      <c r="G548" s="15"/>
      <c r="H548" s="15"/>
      <c r="I548" s="16"/>
      <c r="J548" s="89"/>
      <c r="K548" s="89"/>
      <c r="L548" s="89"/>
      <c r="M548" s="89"/>
      <c r="N548" s="89"/>
      <c r="O548" s="90"/>
    </row>
    <row r="549" spans="1:15" x14ac:dyDescent="0.25">
      <c r="A549" s="14"/>
      <c r="B549" s="94"/>
      <c r="C549" s="94"/>
      <c r="D549" s="15"/>
      <c r="E549" s="15"/>
      <c r="F549" s="15"/>
      <c r="G549" s="15"/>
      <c r="H549" s="15"/>
      <c r="I549" s="16"/>
      <c r="J549" s="89"/>
      <c r="K549" s="89"/>
      <c r="L549" s="89"/>
      <c r="M549" s="89"/>
      <c r="N549" s="89"/>
      <c r="O549" s="90"/>
    </row>
    <row r="550" spans="1:15" x14ac:dyDescent="0.25">
      <c r="A550" s="14"/>
      <c r="B550" s="94"/>
      <c r="C550" s="94"/>
      <c r="D550" s="15"/>
      <c r="E550" s="15"/>
      <c r="F550" s="15"/>
      <c r="G550" s="15"/>
      <c r="H550" s="15"/>
      <c r="I550" s="16"/>
      <c r="J550" s="89"/>
      <c r="K550" s="89"/>
      <c r="L550" s="89"/>
      <c r="M550" s="89"/>
      <c r="N550" s="89"/>
      <c r="O550" s="90"/>
    </row>
    <row r="551" spans="1:15" x14ac:dyDescent="0.25">
      <c r="A551" s="14"/>
      <c r="B551" s="94"/>
      <c r="C551" s="94"/>
      <c r="D551" s="15"/>
      <c r="E551" s="15"/>
      <c r="F551" s="15"/>
      <c r="G551" s="15"/>
      <c r="H551" s="15"/>
      <c r="I551" s="16"/>
      <c r="J551" s="89"/>
      <c r="K551" s="89"/>
      <c r="L551" s="89"/>
      <c r="M551" s="89"/>
      <c r="N551" s="89"/>
      <c r="O551" s="90"/>
    </row>
    <row r="552" spans="1:15" x14ac:dyDescent="0.25">
      <c r="A552" s="14"/>
      <c r="B552" s="94"/>
      <c r="C552" s="94"/>
      <c r="D552" s="15"/>
      <c r="E552" s="15"/>
      <c r="F552" s="15"/>
      <c r="G552" s="15"/>
      <c r="H552" s="15"/>
      <c r="I552" s="16"/>
      <c r="J552" s="89"/>
      <c r="K552" s="89"/>
      <c r="L552" s="89"/>
      <c r="M552" s="89"/>
      <c r="N552" s="89"/>
      <c r="O552" s="90"/>
    </row>
    <row r="553" spans="1:15" ht="15.75" thickBot="1" x14ac:dyDescent="0.3">
      <c r="A553" s="17"/>
      <c r="B553" s="95"/>
      <c r="C553" s="95"/>
      <c r="D553" s="18"/>
      <c r="E553" s="18"/>
      <c r="F553" s="18"/>
      <c r="G553" s="18"/>
      <c r="H553" s="18"/>
      <c r="I553" s="19"/>
      <c r="J553" s="89"/>
      <c r="K553" s="89"/>
      <c r="L553" s="89"/>
      <c r="M553" s="89"/>
      <c r="N553" s="89"/>
      <c r="O553" s="90"/>
    </row>
    <row r="554" spans="1:15" ht="16.5" thickTop="1" thickBot="1" x14ac:dyDescent="0.3">
      <c r="A554" s="96" t="s">
        <v>52</v>
      </c>
      <c r="B554" s="97"/>
      <c r="C554" s="97"/>
      <c r="D554" s="97"/>
      <c r="E554" s="97"/>
      <c r="F554" s="97"/>
      <c r="G554" s="97"/>
      <c r="H554" s="98"/>
      <c r="I554" s="20">
        <f>SUM(I544:I553)</f>
        <v>64</v>
      </c>
      <c r="J554" s="91"/>
      <c r="K554" s="91"/>
      <c r="L554" s="91"/>
      <c r="M554" s="91"/>
      <c r="N554" s="91"/>
      <c r="O554" s="92"/>
    </row>
    <row r="556" spans="1:15" ht="15.75" thickBot="1" x14ac:dyDescent="0.3"/>
    <row r="557" spans="1:15" x14ac:dyDescent="0.25">
      <c r="A557" s="6" t="s">
        <v>42</v>
      </c>
      <c r="B557" s="7" t="e">
        <f>#REF!</f>
        <v>#REF!</v>
      </c>
      <c r="C557" s="76" t="e">
        <f>#REF!</f>
        <v>#REF!</v>
      </c>
      <c r="D557" s="77"/>
      <c r="E557" s="77"/>
      <c r="F557" s="77"/>
      <c r="G557" s="77"/>
      <c r="H557" s="77"/>
      <c r="I557" s="77"/>
      <c r="J557" s="77"/>
      <c r="K557" s="77"/>
      <c r="L557" s="78"/>
      <c r="M557" s="8" t="s">
        <v>1</v>
      </c>
      <c r="N557" s="79" t="e">
        <f>#REF!</f>
        <v>#REF!</v>
      </c>
      <c r="O557" s="80"/>
    </row>
    <row r="558" spans="1:15" x14ac:dyDescent="0.25">
      <c r="A558" s="81" t="s">
        <v>43</v>
      </c>
      <c r="B558" s="83" t="s">
        <v>44</v>
      </c>
      <c r="C558" s="83"/>
      <c r="D558" s="83" t="s">
        <v>45</v>
      </c>
      <c r="E558" s="83"/>
      <c r="F558" s="83"/>
      <c r="G558" s="85" t="s">
        <v>2</v>
      </c>
      <c r="H558" s="85" t="s">
        <v>1</v>
      </c>
      <c r="I558" s="9" t="s">
        <v>46</v>
      </c>
      <c r="J558" s="87" t="s">
        <v>47</v>
      </c>
      <c r="K558" s="87"/>
      <c r="L558" s="87"/>
      <c r="M558" s="87"/>
      <c r="N558" s="87"/>
      <c r="O558" s="88"/>
    </row>
    <row r="559" spans="1:15" ht="15.75" thickBot="1" x14ac:dyDescent="0.3">
      <c r="A559" s="82"/>
      <c r="B559" s="84"/>
      <c r="C559" s="84"/>
      <c r="D559" s="10" t="s">
        <v>48</v>
      </c>
      <c r="E559" s="10" t="s">
        <v>49</v>
      </c>
      <c r="F559" s="10" t="s">
        <v>50</v>
      </c>
      <c r="G559" s="86"/>
      <c r="H559" s="86"/>
      <c r="I559" s="10" t="s">
        <v>51</v>
      </c>
      <c r="J559" s="89"/>
      <c r="K559" s="89"/>
      <c r="L559" s="89"/>
      <c r="M559" s="89"/>
      <c r="N559" s="89"/>
      <c r="O559" s="90"/>
    </row>
    <row r="560" spans="1:15" ht="15.75" thickTop="1" x14ac:dyDescent="0.25">
      <c r="A560" s="11"/>
      <c r="B560" s="99"/>
      <c r="C560" s="99"/>
      <c r="D560" s="12">
        <v>11.5</v>
      </c>
      <c r="E560" s="12"/>
      <c r="F560" s="12">
        <v>1.5</v>
      </c>
      <c r="G560" s="12">
        <v>2</v>
      </c>
      <c r="H560" s="12"/>
      <c r="I560" s="13">
        <f t="shared" ref="I560:I561" si="31">ROUND(PRODUCT(D560,E560,F560,G560),2)</f>
        <v>34.5</v>
      </c>
      <c r="J560" s="89"/>
      <c r="K560" s="89"/>
      <c r="L560" s="89"/>
      <c r="M560" s="89"/>
      <c r="N560" s="89"/>
      <c r="O560" s="90"/>
    </row>
    <row r="561" spans="1:15" x14ac:dyDescent="0.25">
      <c r="A561" s="14"/>
      <c r="B561" s="100"/>
      <c r="C561" s="100"/>
      <c r="D561" s="15">
        <v>8.5</v>
      </c>
      <c r="E561" s="15"/>
      <c r="F561" s="15">
        <v>1.5</v>
      </c>
      <c r="G561" s="15">
        <v>2</v>
      </c>
      <c r="H561" s="15"/>
      <c r="I561" s="13">
        <f t="shared" si="31"/>
        <v>25.5</v>
      </c>
      <c r="J561" s="89"/>
      <c r="K561" s="89"/>
      <c r="L561" s="89"/>
      <c r="M561" s="89"/>
      <c r="N561" s="89"/>
      <c r="O561" s="90"/>
    </row>
    <row r="562" spans="1:15" x14ac:dyDescent="0.25">
      <c r="A562" s="14"/>
      <c r="B562" s="100"/>
      <c r="C562" s="100"/>
      <c r="D562" s="15"/>
      <c r="E562" s="15"/>
      <c r="F562" s="15"/>
      <c r="G562" s="15"/>
      <c r="H562" s="15"/>
      <c r="I562" s="16"/>
      <c r="J562" s="89"/>
      <c r="K562" s="89"/>
      <c r="L562" s="89"/>
      <c r="M562" s="89"/>
      <c r="N562" s="89"/>
      <c r="O562" s="90"/>
    </row>
    <row r="563" spans="1:15" x14ac:dyDescent="0.25">
      <c r="A563" s="14"/>
      <c r="B563" s="101"/>
      <c r="C563" s="102"/>
      <c r="D563" s="15"/>
      <c r="E563" s="15"/>
      <c r="F563" s="15"/>
      <c r="G563" s="15"/>
      <c r="H563" s="15"/>
      <c r="I563" s="16"/>
      <c r="J563" s="89"/>
      <c r="K563" s="89"/>
      <c r="L563" s="89"/>
      <c r="M563" s="89"/>
      <c r="N563" s="89"/>
      <c r="O563" s="90"/>
    </row>
    <row r="564" spans="1:15" x14ac:dyDescent="0.25">
      <c r="A564" s="14"/>
      <c r="B564" s="101"/>
      <c r="C564" s="102"/>
      <c r="D564" s="15"/>
      <c r="E564" s="15"/>
      <c r="F564" s="15"/>
      <c r="G564" s="15"/>
      <c r="H564" s="15"/>
      <c r="I564" s="16"/>
      <c r="J564" s="89"/>
      <c r="K564" s="89"/>
      <c r="L564" s="89"/>
      <c r="M564" s="89"/>
      <c r="N564" s="89"/>
      <c r="O564" s="90"/>
    </row>
    <row r="565" spans="1:15" x14ac:dyDescent="0.25">
      <c r="A565" s="14"/>
      <c r="B565" s="101"/>
      <c r="C565" s="102"/>
      <c r="D565" s="15"/>
      <c r="E565" s="15"/>
      <c r="F565" s="15"/>
      <c r="G565" s="15"/>
      <c r="H565" s="15"/>
      <c r="I565" s="16"/>
      <c r="J565" s="89"/>
      <c r="K565" s="89"/>
      <c r="L565" s="89"/>
      <c r="M565" s="89"/>
      <c r="N565" s="89"/>
      <c r="O565" s="90"/>
    </row>
    <row r="566" spans="1:15" x14ac:dyDescent="0.25">
      <c r="A566" s="14"/>
      <c r="B566" s="101"/>
      <c r="C566" s="102"/>
      <c r="D566" s="15"/>
      <c r="E566" s="15"/>
      <c r="F566" s="15"/>
      <c r="G566" s="15"/>
      <c r="H566" s="15"/>
      <c r="I566" s="16"/>
      <c r="J566" s="89"/>
      <c r="K566" s="89"/>
      <c r="L566" s="89"/>
      <c r="M566" s="89"/>
      <c r="N566" s="89"/>
      <c r="O566" s="90"/>
    </row>
    <row r="567" spans="1:15" x14ac:dyDescent="0.25">
      <c r="A567" s="14"/>
      <c r="B567" s="101"/>
      <c r="C567" s="102"/>
      <c r="D567" s="15"/>
      <c r="E567" s="15"/>
      <c r="F567" s="15"/>
      <c r="G567" s="15"/>
      <c r="H567" s="15"/>
      <c r="I567" s="16"/>
      <c r="J567" s="89"/>
      <c r="K567" s="89"/>
      <c r="L567" s="89"/>
      <c r="M567" s="89"/>
      <c r="N567" s="89"/>
      <c r="O567" s="90"/>
    </row>
    <row r="568" spans="1:15" x14ac:dyDescent="0.25">
      <c r="A568" s="14"/>
      <c r="B568" s="101"/>
      <c r="C568" s="102"/>
      <c r="D568" s="15"/>
      <c r="E568" s="15"/>
      <c r="F568" s="15"/>
      <c r="G568" s="15"/>
      <c r="H568" s="15"/>
      <c r="I568" s="16"/>
      <c r="J568" s="89"/>
      <c r="K568" s="89"/>
      <c r="L568" s="89"/>
      <c r="M568" s="89"/>
      <c r="N568" s="89"/>
      <c r="O568" s="90"/>
    </row>
    <row r="569" spans="1:15" ht="15.75" thickBot="1" x14ac:dyDescent="0.3">
      <c r="A569" s="17"/>
      <c r="B569" s="95"/>
      <c r="C569" s="95"/>
      <c r="D569" s="18"/>
      <c r="E569" s="18"/>
      <c r="F569" s="18"/>
      <c r="G569" s="18"/>
      <c r="H569" s="18"/>
      <c r="I569" s="19"/>
      <c r="J569" s="89"/>
      <c r="K569" s="89"/>
      <c r="L569" s="89"/>
      <c r="M569" s="89"/>
      <c r="N569" s="89"/>
      <c r="O569" s="90"/>
    </row>
    <row r="570" spans="1:15" ht="16.5" thickTop="1" thickBot="1" x14ac:dyDescent="0.3">
      <c r="A570" s="96" t="s">
        <v>52</v>
      </c>
      <c r="B570" s="97"/>
      <c r="C570" s="97"/>
      <c r="D570" s="97"/>
      <c r="E570" s="97"/>
      <c r="F570" s="97"/>
      <c r="G570" s="97"/>
      <c r="H570" s="98"/>
      <c r="I570" s="20">
        <f>SUM(I560:I569)</f>
        <v>60</v>
      </c>
      <c r="J570" s="91"/>
      <c r="K570" s="91"/>
      <c r="L570" s="91"/>
      <c r="M570" s="91"/>
      <c r="N570" s="91"/>
      <c r="O570" s="92"/>
    </row>
  </sheetData>
  <mergeCells count="720">
    <mergeCell ref="B26:C26"/>
    <mergeCell ref="A27:H27"/>
    <mergeCell ref="C30:L30"/>
    <mergeCell ref="N30:O30"/>
    <mergeCell ref="A31:A32"/>
    <mergeCell ref="B31:C32"/>
    <mergeCell ref="D31:F31"/>
    <mergeCell ref="G31:G32"/>
    <mergeCell ref="H31:H32"/>
    <mergeCell ref="J31:O31"/>
    <mergeCell ref="J23:O27"/>
    <mergeCell ref="B24:C24"/>
    <mergeCell ref="B25:C25"/>
    <mergeCell ref="N21:O21"/>
    <mergeCell ref="A22:A23"/>
    <mergeCell ref="B22:C23"/>
    <mergeCell ref="D22:F22"/>
    <mergeCell ref="G22:G23"/>
    <mergeCell ref="H22:H23"/>
    <mergeCell ref="J22:O22"/>
    <mergeCell ref="B17:C17"/>
    <mergeCell ref="A18:H18"/>
    <mergeCell ref="C21:L21"/>
    <mergeCell ref="J13:O13"/>
    <mergeCell ref="J14:O18"/>
    <mergeCell ref="B15:C15"/>
    <mergeCell ref="B16:C16"/>
    <mergeCell ref="B8:C8"/>
    <mergeCell ref="A9:H9"/>
    <mergeCell ref="C12:L12"/>
    <mergeCell ref="N12:O12"/>
    <mergeCell ref="A13:A14"/>
    <mergeCell ref="B13:C14"/>
    <mergeCell ref="D13:F13"/>
    <mergeCell ref="G13:G14"/>
    <mergeCell ref="H13:H14"/>
    <mergeCell ref="B7:C7"/>
    <mergeCell ref="C3:L3"/>
    <mergeCell ref="N3:O3"/>
    <mergeCell ref="A4:A5"/>
    <mergeCell ref="B4:C5"/>
    <mergeCell ref="D4:F4"/>
    <mergeCell ref="G4:G5"/>
    <mergeCell ref="H4:H5"/>
    <mergeCell ref="J4:O4"/>
    <mergeCell ref="J5:O9"/>
    <mergeCell ref="B6:C6"/>
    <mergeCell ref="B46:C46"/>
    <mergeCell ref="A47:H47"/>
    <mergeCell ref="J33:O33"/>
    <mergeCell ref="J34:O34"/>
    <mergeCell ref="J35:O35"/>
    <mergeCell ref="C40:L40"/>
    <mergeCell ref="N40:O40"/>
    <mergeCell ref="A41:A42"/>
    <mergeCell ref="B41:C42"/>
    <mergeCell ref="D41:F41"/>
    <mergeCell ref="G41:G42"/>
    <mergeCell ref="H41:H42"/>
    <mergeCell ref="J41:O41"/>
    <mergeCell ref="J42:O47"/>
    <mergeCell ref="B43:C43"/>
    <mergeCell ref="B44:C44"/>
    <mergeCell ref="B45:C45"/>
    <mergeCell ref="B36:C36"/>
    <mergeCell ref="A37:H37"/>
    <mergeCell ref="B33:C33"/>
    <mergeCell ref="B34:C34"/>
    <mergeCell ref="B35:C35"/>
    <mergeCell ref="B60:C60"/>
    <mergeCell ref="B61:C61"/>
    <mergeCell ref="B62:C62"/>
    <mergeCell ref="A63:H63"/>
    <mergeCell ref="C66:L66"/>
    <mergeCell ref="C50:L50"/>
    <mergeCell ref="N50:O50"/>
    <mergeCell ref="A51:A52"/>
    <mergeCell ref="B51:C52"/>
    <mergeCell ref="D51:F51"/>
    <mergeCell ref="G51:G52"/>
    <mergeCell ref="H51:H52"/>
    <mergeCell ref="J51:O51"/>
    <mergeCell ref="J52:O63"/>
    <mergeCell ref="B53:C53"/>
    <mergeCell ref="B54:C54"/>
    <mergeCell ref="B55:C55"/>
    <mergeCell ref="B56:C56"/>
    <mergeCell ref="B57:C57"/>
    <mergeCell ref="B58:C58"/>
    <mergeCell ref="B59:C59"/>
    <mergeCell ref="B77:C77"/>
    <mergeCell ref="B78:C78"/>
    <mergeCell ref="A79:H79"/>
    <mergeCell ref="C82:L82"/>
    <mergeCell ref="N82:O82"/>
    <mergeCell ref="N66:O66"/>
    <mergeCell ref="A67:A68"/>
    <mergeCell ref="B67:C68"/>
    <mergeCell ref="D67:F67"/>
    <mergeCell ref="G67:G68"/>
    <mergeCell ref="H67:H68"/>
    <mergeCell ref="J67:O67"/>
    <mergeCell ref="J68:O79"/>
    <mergeCell ref="B69:C69"/>
    <mergeCell ref="B70:C70"/>
    <mergeCell ref="B71:C71"/>
    <mergeCell ref="B72:C72"/>
    <mergeCell ref="B73:C73"/>
    <mergeCell ref="B74:C74"/>
    <mergeCell ref="B75:C75"/>
    <mergeCell ref="B76:C76"/>
    <mergeCell ref="J83:O83"/>
    <mergeCell ref="J84:O95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A95:H95"/>
    <mergeCell ref="A83:A84"/>
    <mergeCell ref="B83:C84"/>
    <mergeCell ref="D83:F83"/>
    <mergeCell ref="G83:G84"/>
    <mergeCell ref="H83:H84"/>
    <mergeCell ref="B108:C108"/>
    <mergeCell ref="B109:C109"/>
    <mergeCell ref="B110:C110"/>
    <mergeCell ref="A111:H111"/>
    <mergeCell ref="C146:L146"/>
    <mergeCell ref="C98:L98"/>
    <mergeCell ref="N98:O98"/>
    <mergeCell ref="A99:A100"/>
    <mergeCell ref="B99:C100"/>
    <mergeCell ref="D99:F99"/>
    <mergeCell ref="G99:G100"/>
    <mergeCell ref="H99:H100"/>
    <mergeCell ref="J99:O99"/>
    <mergeCell ref="J100:O111"/>
    <mergeCell ref="B101:C101"/>
    <mergeCell ref="B102:C102"/>
    <mergeCell ref="B103:C103"/>
    <mergeCell ref="B104:C104"/>
    <mergeCell ref="B105:C105"/>
    <mergeCell ref="B106:C106"/>
    <mergeCell ref="B107:C107"/>
    <mergeCell ref="C114:L114"/>
    <mergeCell ref="N114:O114"/>
    <mergeCell ref="A115:A116"/>
    <mergeCell ref="B157:C157"/>
    <mergeCell ref="B161:C161"/>
    <mergeCell ref="A162:H162"/>
    <mergeCell ref="C165:L165"/>
    <mergeCell ref="N165:O165"/>
    <mergeCell ref="B158:C158"/>
    <mergeCell ref="B159:C159"/>
    <mergeCell ref="B160:C160"/>
    <mergeCell ref="N146:O146"/>
    <mergeCell ref="A147:A148"/>
    <mergeCell ref="B147:C148"/>
    <mergeCell ref="D147:F147"/>
    <mergeCell ref="G147:G148"/>
    <mergeCell ref="H147:H148"/>
    <mergeCell ref="J147:O147"/>
    <mergeCell ref="J148:O162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J166:O166"/>
    <mergeCell ref="J167:O182"/>
    <mergeCell ref="B168:C168"/>
    <mergeCell ref="B169:C169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A182:H182"/>
    <mergeCell ref="B170:C170"/>
    <mergeCell ref="B171:C171"/>
    <mergeCell ref="B172:C172"/>
    <mergeCell ref="A166:A167"/>
    <mergeCell ref="B166:C167"/>
    <mergeCell ref="D166:F166"/>
    <mergeCell ref="G166:G167"/>
    <mergeCell ref="H166:H167"/>
    <mergeCell ref="B173:C173"/>
    <mergeCell ref="B198:C198"/>
    <mergeCell ref="B199:C199"/>
    <mergeCell ref="B201:C201"/>
    <mergeCell ref="A202:H202"/>
    <mergeCell ref="C205:L205"/>
    <mergeCell ref="C185:L185"/>
    <mergeCell ref="N185:O185"/>
    <mergeCell ref="A186:A187"/>
    <mergeCell ref="B186:C187"/>
    <mergeCell ref="D186:F186"/>
    <mergeCell ref="G186:G187"/>
    <mergeCell ref="H186:H187"/>
    <mergeCell ref="J186:O186"/>
    <mergeCell ref="J187:O202"/>
    <mergeCell ref="B188:C188"/>
    <mergeCell ref="B189:C189"/>
    <mergeCell ref="B190:C190"/>
    <mergeCell ref="B191:C191"/>
    <mergeCell ref="B195:C195"/>
    <mergeCell ref="B196:C196"/>
    <mergeCell ref="B197:C197"/>
    <mergeCell ref="B192:C192"/>
    <mergeCell ref="B193:C193"/>
    <mergeCell ref="B194:C194"/>
    <mergeCell ref="B216:C216"/>
    <mergeCell ref="B217:C217"/>
    <mergeCell ref="A218:H218"/>
    <mergeCell ref="C221:L221"/>
    <mergeCell ref="N221:O221"/>
    <mergeCell ref="N205:O205"/>
    <mergeCell ref="A206:A207"/>
    <mergeCell ref="B206:C207"/>
    <mergeCell ref="D206:F206"/>
    <mergeCell ref="G206:G207"/>
    <mergeCell ref="H206:H207"/>
    <mergeCell ref="J206:O206"/>
    <mergeCell ref="J207:O218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J222:O222"/>
    <mergeCell ref="J223:O234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A234:H234"/>
    <mergeCell ref="A222:A223"/>
    <mergeCell ref="B222:C223"/>
    <mergeCell ref="D222:F222"/>
    <mergeCell ref="G222:G223"/>
    <mergeCell ref="H222:H223"/>
    <mergeCell ref="B247:C247"/>
    <mergeCell ref="B248:C248"/>
    <mergeCell ref="B249:C249"/>
    <mergeCell ref="A250:H250"/>
    <mergeCell ref="C285:L285"/>
    <mergeCell ref="C237:L237"/>
    <mergeCell ref="N237:O237"/>
    <mergeCell ref="A238:A239"/>
    <mergeCell ref="B238:C239"/>
    <mergeCell ref="D238:F238"/>
    <mergeCell ref="G238:G239"/>
    <mergeCell ref="H238:H239"/>
    <mergeCell ref="J238:O238"/>
    <mergeCell ref="J239:O250"/>
    <mergeCell ref="B240:C240"/>
    <mergeCell ref="B241:C241"/>
    <mergeCell ref="B242:C242"/>
    <mergeCell ref="B243:C243"/>
    <mergeCell ref="B244:C244"/>
    <mergeCell ref="B245:C245"/>
    <mergeCell ref="B246:C246"/>
    <mergeCell ref="D254:F254"/>
    <mergeCell ref="G254:G255"/>
    <mergeCell ref="H254:H255"/>
    <mergeCell ref="B297:C297"/>
    <mergeCell ref="A298:H298"/>
    <mergeCell ref="C301:L301"/>
    <mergeCell ref="N301:O301"/>
    <mergeCell ref="N285:O285"/>
    <mergeCell ref="A286:A287"/>
    <mergeCell ref="B286:C287"/>
    <mergeCell ref="D286:F286"/>
    <mergeCell ref="G286:G287"/>
    <mergeCell ref="H286:H287"/>
    <mergeCell ref="J286:O286"/>
    <mergeCell ref="J287:O298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00:C200"/>
    <mergeCell ref="J302:O302"/>
    <mergeCell ref="J303:O314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A314:H314"/>
    <mergeCell ref="A302:A303"/>
    <mergeCell ref="B302:C303"/>
    <mergeCell ref="D302:F302"/>
    <mergeCell ref="G302:G303"/>
    <mergeCell ref="H302:H303"/>
    <mergeCell ref="B296:C296"/>
    <mergeCell ref="C253:L253"/>
    <mergeCell ref="N253:O253"/>
    <mergeCell ref="A254:A255"/>
    <mergeCell ref="B254:C255"/>
    <mergeCell ref="B327:C327"/>
    <mergeCell ref="B328:C328"/>
    <mergeCell ref="B329:C329"/>
    <mergeCell ref="A330:H330"/>
    <mergeCell ref="C333:L333"/>
    <mergeCell ref="C317:L317"/>
    <mergeCell ref="N317:O317"/>
    <mergeCell ref="A318:A319"/>
    <mergeCell ref="B318:C319"/>
    <mergeCell ref="D318:F318"/>
    <mergeCell ref="G318:G319"/>
    <mergeCell ref="H318:H319"/>
    <mergeCell ref="J318:O318"/>
    <mergeCell ref="J319:O330"/>
    <mergeCell ref="B320:C320"/>
    <mergeCell ref="B321:C321"/>
    <mergeCell ref="B322:C322"/>
    <mergeCell ref="B323:C323"/>
    <mergeCell ref="B324:C324"/>
    <mergeCell ref="B325:C325"/>
    <mergeCell ref="B326:C326"/>
    <mergeCell ref="B344:C344"/>
    <mergeCell ref="B345:C345"/>
    <mergeCell ref="A346:H346"/>
    <mergeCell ref="C381:L381"/>
    <mergeCell ref="N381:O381"/>
    <mergeCell ref="N333:O333"/>
    <mergeCell ref="A334:A335"/>
    <mergeCell ref="B334:C335"/>
    <mergeCell ref="D334:F334"/>
    <mergeCell ref="G334:G335"/>
    <mergeCell ref="H334:H335"/>
    <mergeCell ref="J334:O334"/>
    <mergeCell ref="J335:O346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C349:L349"/>
    <mergeCell ref="N349:O349"/>
    <mergeCell ref="A350:A351"/>
    <mergeCell ref="J382:O382"/>
    <mergeCell ref="J383:O394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A394:H394"/>
    <mergeCell ref="A382:A383"/>
    <mergeCell ref="B382:C383"/>
    <mergeCell ref="D382:F382"/>
    <mergeCell ref="G382:G383"/>
    <mergeCell ref="H382:H383"/>
    <mergeCell ref="B407:C407"/>
    <mergeCell ref="B408:C408"/>
    <mergeCell ref="B409:C409"/>
    <mergeCell ref="A410:H410"/>
    <mergeCell ref="C413:L413"/>
    <mergeCell ref="C397:L397"/>
    <mergeCell ref="N397:O397"/>
    <mergeCell ref="A398:A399"/>
    <mergeCell ref="B398:C399"/>
    <mergeCell ref="D398:F398"/>
    <mergeCell ref="G398:G399"/>
    <mergeCell ref="H398:H399"/>
    <mergeCell ref="J398:O398"/>
    <mergeCell ref="J399:O410"/>
    <mergeCell ref="B400:C400"/>
    <mergeCell ref="B401:C401"/>
    <mergeCell ref="B402:C402"/>
    <mergeCell ref="B403:C403"/>
    <mergeCell ref="B404:C404"/>
    <mergeCell ref="B405:C405"/>
    <mergeCell ref="B406:C406"/>
    <mergeCell ref="B424:C424"/>
    <mergeCell ref="B425:C425"/>
    <mergeCell ref="A426:H426"/>
    <mergeCell ref="C429:L429"/>
    <mergeCell ref="N429:O429"/>
    <mergeCell ref="N413:O413"/>
    <mergeCell ref="A414:A415"/>
    <mergeCell ref="B414:C415"/>
    <mergeCell ref="D414:F414"/>
    <mergeCell ref="G414:G415"/>
    <mergeCell ref="H414:H415"/>
    <mergeCell ref="J414:O414"/>
    <mergeCell ref="J415:O426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J430:O430"/>
    <mergeCell ref="J431:O442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A442:H442"/>
    <mergeCell ref="A430:A431"/>
    <mergeCell ref="B430:C431"/>
    <mergeCell ref="D430:F430"/>
    <mergeCell ref="G430:G431"/>
    <mergeCell ref="H430:H431"/>
    <mergeCell ref="B455:C455"/>
    <mergeCell ref="B456:C456"/>
    <mergeCell ref="B457:C457"/>
    <mergeCell ref="A458:H458"/>
    <mergeCell ref="C461:L461"/>
    <mergeCell ref="C445:L445"/>
    <mergeCell ref="N445:O445"/>
    <mergeCell ref="A446:A447"/>
    <mergeCell ref="B446:C447"/>
    <mergeCell ref="D446:F446"/>
    <mergeCell ref="G446:G447"/>
    <mergeCell ref="H446:H447"/>
    <mergeCell ref="J446:O446"/>
    <mergeCell ref="J447:O458"/>
    <mergeCell ref="B448:C448"/>
    <mergeCell ref="B449:C449"/>
    <mergeCell ref="B450:C450"/>
    <mergeCell ref="B451:C451"/>
    <mergeCell ref="B452:C452"/>
    <mergeCell ref="B453:C453"/>
    <mergeCell ref="B454:C454"/>
    <mergeCell ref="B472:C472"/>
    <mergeCell ref="B473:C473"/>
    <mergeCell ref="A474:H474"/>
    <mergeCell ref="C477:L477"/>
    <mergeCell ref="N477:O477"/>
    <mergeCell ref="N461:O461"/>
    <mergeCell ref="A462:A463"/>
    <mergeCell ref="B462:C463"/>
    <mergeCell ref="D462:F462"/>
    <mergeCell ref="G462:G463"/>
    <mergeCell ref="H462:H463"/>
    <mergeCell ref="J462:O462"/>
    <mergeCell ref="J463:O474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J478:O478"/>
    <mergeCell ref="J479:O490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A490:H490"/>
    <mergeCell ref="A478:A479"/>
    <mergeCell ref="B478:C479"/>
    <mergeCell ref="D478:F478"/>
    <mergeCell ref="G478:G479"/>
    <mergeCell ref="H478:H479"/>
    <mergeCell ref="B503:C503"/>
    <mergeCell ref="B504:C504"/>
    <mergeCell ref="B505:C505"/>
    <mergeCell ref="A506:H506"/>
    <mergeCell ref="C509:L509"/>
    <mergeCell ref="C493:L493"/>
    <mergeCell ref="N493:O493"/>
    <mergeCell ref="A494:A495"/>
    <mergeCell ref="B494:C495"/>
    <mergeCell ref="D494:F494"/>
    <mergeCell ref="G494:G495"/>
    <mergeCell ref="H494:H495"/>
    <mergeCell ref="J494:O494"/>
    <mergeCell ref="J495:O506"/>
    <mergeCell ref="B496:C496"/>
    <mergeCell ref="B497:C497"/>
    <mergeCell ref="B498:C498"/>
    <mergeCell ref="B499:C499"/>
    <mergeCell ref="B500:C500"/>
    <mergeCell ref="B501:C501"/>
    <mergeCell ref="B502:C502"/>
    <mergeCell ref="B520:C520"/>
    <mergeCell ref="B521:C521"/>
    <mergeCell ref="A522:H522"/>
    <mergeCell ref="C557:L557"/>
    <mergeCell ref="N557:O557"/>
    <mergeCell ref="N509:O509"/>
    <mergeCell ref="A510:A511"/>
    <mergeCell ref="B510:C511"/>
    <mergeCell ref="D510:F510"/>
    <mergeCell ref="G510:G511"/>
    <mergeCell ref="H510:H511"/>
    <mergeCell ref="J510:O510"/>
    <mergeCell ref="J511:O522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C525:L525"/>
    <mergeCell ref="N525:O525"/>
    <mergeCell ref="A526:A527"/>
    <mergeCell ref="J558:O558"/>
    <mergeCell ref="J559:O570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A570:H570"/>
    <mergeCell ref="A558:A559"/>
    <mergeCell ref="B558:C559"/>
    <mergeCell ref="D558:F558"/>
    <mergeCell ref="G558:G559"/>
    <mergeCell ref="H558:H559"/>
    <mergeCell ref="B115:C116"/>
    <mergeCell ref="D115:F115"/>
    <mergeCell ref="G115:G116"/>
    <mergeCell ref="H115:H116"/>
    <mergeCell ref="J115:O115"/>
    <mergeCell ref="J116:O127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A127:H127"/>
    <mergeCell ref="C130:L130"/>
    <mergeCell ref="N130:O130"/>
    <mergeCell ref="A131:A132"/>
    <mergeCell ref="B131:C132"/>
    <mergeCell ref="D131:F131"/>
    <mergeCell ref="G131:G132"/>
    <mergeCell ref="H131:H132"/>
    <mergeCell ref="J131:O131"/>
    <mergeCell ref="J132:O143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A143:H143"/>
    <mergeCell ref="J254:O254"/>
    <mergeCell ref="J255:O266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A266:H266"/>
    <mergeCell ref="C269:L269"/>
    <mergeCell ref="N269:O269"/>
    <mergeCell ref="A270:A271"/>
    <mergeCell ref="B270:C271"/>
    <mergeCell ref="D270:F270"/>
    <mergeCell ref="G270:G271"/>
    <mergeCell ref="H270:H271"/>
    <mergeCell ref="J270:O270"/>
    <mergeCell ref="J271:O282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A282:H282"/>
    <mergeCell ref="B350:C351"/>
    <mergeCell ref="D350:F350"/>
    <mergeCell ref="G350:G351"/>
    <mergeCell ref="H350:H351"/>
    <mergeCell ref="J350:O350"/>
    <mergeCell ref="J351:O362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A362:H362"/>
    <mergeCell ref="C365:L365"/>
    <mergeCell ref="N365:O365"/>
    <mergeCell ref="A366:A367"/>
    <mergeCell ref="B366:C367"/>
    <mergeCell ref="D366:F366"/>
    <mergeCell ref="G366:G367"/>
    <mergeCell ref="H366:H367"/>
    <mergeCell ref="J366:O366"/>
    <mergeCell ref="J367:O378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A378:H378"/>
    <mergeCell ref="B526:C527"/>
    <mergeCell ref="D526:F526"/>
    <mergeCell ref="G526:G527"/>
    <mergeCell ref="H526:H527"/>
    <mergeCell ref="J526:O526"/>
    <mergeCell ref="J527:O538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A538:H538"/>
    <mergeCell ref="C541:L541"/>
    <mergeCell ref="N541:O541"/>
    <mergeCell ref="A542:A543"/>
    <mergeCell ref="B542:C543"/>
    <mergeCell ref="D542:F542"/>
    <mergeCell ref="G542:G543"/>
    <mergeCell ref="H542:H543"/>
    <mergeCell ref="J542:O542"/>
    <mergeCell ref="J543:O554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A554:H554"/>
  </mergeCells>
  <hyperlinks>
    <hyperlink ref="B3" location="Presupuesto!A6" display="Presupuesto!A6" xr:uid="{A02CEA10-4998-4C12-81CD-4F62DD9E83E9}"/>
    <hyperlink ref="B12" location="Presupuesto!A7" display="Presupuesto!A7" xr:uid="{984CE432-49BC-4F54-8439-B2D8E2CB3969}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606FC-2F2D-4B84-9412-116D73001673}">
  <dimension ref="B2:B1200"/>
  <sheetViews>
    <sheetView workbookViewId="0">
      <selection activeCell="B17" sqref="B17"/>
    </sheetView>
  </sheetViews>
  <sheetFormatPr baseColWidth="10" defaultRowHeight="15" x14ac:dyDescent="0.25"/>
  <cols>
    <col min="1" max="1" width="6" customWidth="1"/>
    <col min="2" max="2" width="131.28515625" style="1" customWidth="1"/>
  </cols>
  <sheetData>
    <row r="2" spans="2:2" ht="18.75" x14ac:dyDescent="0.25">
      <c r="B2" s="36" t="s">
        <v>351</v>
      </c>
    </row>
    <row r="3" spans="2:2" ht="18.75" x14ac:dyDescent="0.25">
      <c r="B3" s="36"/>
    </row>
    <row r="4" spans="2:2" ht="18.75" x14ac:dyDescent="0.25">
      <c r="B4" s="36"/>
    </row>
    <row r="5" spans="2:2" ht="17.25" x14ac:dyDescent="0.25">
      <c r="B5" s="38" t="s">
        <v>221</v>
      </c>
    </row>
    <row r="6" spans="2:2" x14ac:dyDescent="0.25">
      <c r="B6" s="39" t="s">
        <v>57</v>
      </c>
    </row>
    <row r="7" spans="2:2" ht="28.5" x14ac:dyDescent="0.25">
      <c r="B7" s="39" t="s">
        <v>222</v>
      </c>
    </row>
    <row r="8" spans="2:2" x14ac:dyDescent="0.25">
      <c r="B8" s="40"/>
    </row>
    <row r="9" spans="2:2" x14ac:dyDescent="0.25">
      <c r="B9" s="39" t="s">
        <v>89</v>
      </c>
    </row>
    <row r="10" spans="2:2" x14ac:dyDescent="0.25">
      <c r="B10" s="39" t="s">
        <v>90</v>
      </c>
    </row>
    <row r="11" spans="2:2" x14ac:dyDescent="0.25">
      <c r="B11" s="39" t="s">
        <v>91</v>
      </c>
    </row>
    <row r="12" spans="2:2" x14ac:dyDescent="0.25">
      <c r="B12" s="39" t="s">
        <v>92</v>
      </c>
    </row>
    <row r="13" spans="2:2" x14ac:dyDescent="0.25">
      <c r="B13" s="39" t="s">
        <v>93</v>
      </c>
    </row>
    <row r="14" spans="2:2" x14ac:dyDescent="0.25">
      <c r="B14" s="40"/>
    </row>
    <row r="15" spans="2:2" x14ac:dyDescent="0.25">
      <c r="B15" s="39" t="s">
        <v>94</v>
      </c>
    </row>
    <row r="16" spans="2:2" x14ac:dyDescent="0.25">
      <c r="B16" s="40"/>
    </row>
    <row r="17" spans="2:2" x14ac:dyDescent="0.25">
      <c r="B17" s="39" t="s">
        <v>95</v>
      </c>
    </row>
    <row r="18" spans="2:2" x14ac:dyDescent="0.25">
      <c r="B18" s="39" t="s">
        <v>96</v>
      </c>
    </row>
    <row r="19" spans="2:2" ht="28.5" x14ac:dyDescent="0.25">
      <c r="B19" s="39" t="s">
        <v>97</v>
      </c>
    </row>
    <row r="20" spans="2:2" x14ac:dyDescent="0.25">
      <c r="B20" s="40"/>
    </row>
    <row r="21" spans="2:2" x14ac:dyDescent="0.25">
      <c r="B21" s="39" t="s">
        <v>98</v>
      </c>
    </row>
    <row r="22" spans="2:2" x14ac:dyDescent="0.25">
      <c r="B22" s="39" t="s">
        <v>99</v>
      </c>
    </row>
    <row r="23" spans="2:2" x14ac:dyDescent="0.25">
      <c r="B23" s="39" t="s">
        <v>100</v>
      </c>
    </row>
    <row r="24" spans="2:2" x14ac:dyDescent="0.25">
      <c r="B24" s="39" t="s">
        <v>101</v>
      </c>
    </row>
    <row r="25" spans="2:2" x14ac:dyDescent="0.25">
      <c r="B25" s="40"/>
    </row>
    <row r="26" spans="2:2" x14ac:dyDescent="0.25">
      <c r="B26" s="39" t="s">
        <v>102</v>
      </c>
    </row>
    <row r="27" spans="2:2" ht="28.5" x14ac:dyDescent="0.25">
      <c r="B27" s="39" t="s">
        <v>103</v>
      </c>
    </row>
    <row r="28" spans="2:2" ht="28.5" x14ac:dyDescent="0.25">
      <c r="B28" s="39" t="s">
        <v>104</v>
      </c>
    </row>
    <row r="29" spans="2:2" x14ac:dyDescent="0.25">
      <c r="B29" s="40"/>
    </row>
    <row r="30" spans="2:2" x14ac:dyDescent="0.25">
      <c r="B30" s="39" t="s">
        <v>105</v>
      </c>
    </row>
    <row r="31" spans="2:2" x14ac:dyDescent="0.25">
      <c r="B31" s="39" t="s">
        <v>106</v>
      </c>
    </row>
    <row r="32" spans="2:2" ht="28.5" x14ac:dyDescent="0.25">
      <c r="B32" s="39" t="s">
        <v>107</v>
      </c>
    </row>
    <row r="33" spans="2:2" x14ac:dyDescent="0.25">
      <c r="B33" s="40"/>
    </row>
    <row r="34" spans="2:2" x14ac:dyDescent="0.25">
      <c r="B34" s="39" t="s">
        <v>108</v>
      </c>
    </row>
    <row r="35" spans="2:2" x14ac:dyDescent="0.25">
      <c r="B35" s="39" t="s">
        <v>109</v>
      </c>
    </row>
    <row r="36" spans="2:2" x14ac:dyDescent="0.25">
      <c r="B36" s="39" t="s">
        <v>110</v>
      </c>
    </row>
    <row r="37" spans="2:2" x14ac:dyDescent="0.25">
      <c r="B37" s="39" t="s">
        <v>111</v>
      </c>
    </row>
    <row r="38" spans="2:2" x14ac:dyDescent="0.25">
      <c r="B38" s="40"/>
    </row>
    <row r="39" spans="2:2" x14ac:dyDescent="0.25">
      <c r="B39" s="39" t="s">
        <v>112</v>
      </c>
    </row>
    <row r="40" spans="2:2" x14ac:dyDescent="0.25">
      <c r="B40" s="39" t="s">
        <v>113</v>
      </c>
    </row>
    <row r="41" spans="2:2" x14ac:dyDescent="0.25">
      <c r="B41" s="39" t="s">
        <v>114</v>
      </c>
    </row>
    <row r="42" spans="2:2" x14ac:dyDescent="0.25">
      <c r="B42" s="40"/>
    </row>
    <row r="43" spans="2:2" x14ac:dyDescent="0.25">
      <c r="B43" s="39" t="s">
        <v>85</v>
      </c>
    </row>
    <row r="44" spans="2:2" ht="28.5" x14ac:dyDescent="0.25">
      <c r="B44" s="39" t="s">
        <v>115</v>
      </c>
    </row>
    <row r="45" spans="2:2" x14ac:dyDescent="0.25">
      <c r="B45" s="39" t="s">
        <v>116</v>
      </c>
    </row>
    <row r="46" spans="2:2" x14ac:dyDescent="0.25">
      <c r="B46" s="40"/>
    </row>
    <row r="47" spans="2:2" x14ac:dyDescent="0.25">
      <c r="B47" s="39" t="s">
        <v>117</v>
      </c>
    </row>
    <row r="48" spans="2:2" ht="28.5" x14ac:dyDescent="0.25">
      <c r="B48" s="39" t="s">
        <v>118</v>
      </c>
    </row>
    <row r="49" spans="2:2" x14ac:dyDescent="0.25">
      <c r="B49" s="39" t="s">
        <v>119</v>
      </c>
    </row>
    <row r="50" spans="2:2" x14ac:dyDescent="0.25">
      <c r="B50" s="40"/>
    </row>
    <row r="51" spans="2:2" ht="28.5" x14ac:dyDescent="0.25">
      <c r="B51" s="41" t="s">
        <v>120</v>
      </c>
    </row>
    <row r="52" spans="2:2" x14ac:dyDescent="0.25">
      <c r="B52" s="37"/>
    </row>
    <row r="53" spans="2:2" x14ac:dyDescent="0.25">
      <c r="B53" s="37"/>
    </row>
    <row r="54" spans="2:2" ht="17.25" x14ac:dyDescent="0.25">
      <c r="B54" s="38" t="s">
        <v>223</v>
      </c>
    </row>
    <row r="55" spans="2:2" x14ac:dyDescent="0.25">
      <c r="B55" s="39" t="s">
        <v>57</v>
      </c>
    </row>
    <row r="56" spans="2:2" ht="42.75" x14ac:dyDescent="0.25">
      <c r="B56" s="39" t="s">
        <v>58</v>
      </c>
    </row>
    <row r="57" spans="2:2" x14ac:dyDescent="0.25">
      <c r="B57" s="40"/>
    </row>
    <row r="58" spans="2:2" x14ac:dyDescent="0.25">
      <c r="B58" s="39" t="s">
        <v>59</v>
      </c>
    </row>
    <row r="59" spans="2:2" x14ac:dyDescent="0.25">
      <c r="B59" s="39" t="s">
        <v>60</v>
      </c>
    </row>
    <row r="60" spans="2:2" x14ac:dyDescent="0.25">
      <c r="B60" s="39" t="s">
        <v>61</v>
      </c>
    </row>
    <row r="61" spans="2:2" x14ac:dyDescent="0.25">
      <c r="B61" s="39" t="s">
        <v>62</v>
      </c>
    </row>
    <row r="62" spans="2:2" x14ac:dyDescent="0.25">
      <c r="B62" s="39" t="s">
        <v>63</v>
      </c>
    </row>
    <row r="63" spans="2:2" x14ac:dyDescent="0.25">
      <c r="B63" s="39" t="s">
        <v>64</v>
      </c>
    </row>
    <row r="64" spans="2:2" x14ac:dyDescent="0.25">
      <c r="B64" s="40"/>
    </row>
    <row r="65" spans="2:2" x14ac:dyDescent="0.25">
      <c r="B65" s="39" t="s">
        <v>65</v>
      </c>
    </row>
    <row r="66" spans="2:2" x14ac:dyDescent="0.25">
      <c r="B66" s="40"/>
    </row>
    <row r="67" spans="2:2" x14ac:dyDescent="0.25">
      <c r="B67" s="39" t="s">
        <v>66</v>
      </c>
    </row>
    <row r="68" spans="2:2" x14ac:dyDescent="0.25">
      <c r="B68" s="39" t="s">
        <v>67</v>
      </c>
    </row>
    <row r="69" spans="2:2" ht="28.5" x14ac:dyDescent="0.25">
      <c r="B69" s="39" t="s">
        <v>68</v>
      </c>
    </row>
    <row r="70" spans="2:2" x14ac:dyDescent="0.25">
      <c r="B70" s="40"/>
    </row>
    <row r="71" spans="2:2" x14ac:dyDescent="0.25">
      <c r="B71" s="39" t="s">
        <v>69</v>
      </c>
    </row>
    <row r="72" spans="2:2" x14ac:dyDescent="0.25">
      <c r="B72" s="39" t="s">
        <v>70</v>
      </c>
    </row>
    <row r="73" spans="2:2" x14ac:dyDescent="0.25">
      <c r="B73" s="39" t="s">
        <v>71</v>
      </c>
    </row>
    <row r="74" spans="2:2" x14ac:dyDescent="0.25">
      <c r="B74" s="40"/>
    </row>
    <row r="75" spans="2:2" x14ac:dyDescent="0.25">
      <c r="B75" s="39" t="s">
        <v>72</v>
      </c>
    </row>
    <row r="76" spans="2:2" x14ac:dyDescent="0.25">
      <c r="B76" s="39" t="s">
        <v>73</v>
      </c>
    </row>
    <row r="77" spans="2:2" x14ac:dyDescent="0.25">
      <c r="B77" s="39" t="s">
        <v>74</v>
      </c>
    </row>
    <row r="78" spans="2:2" x14ac:dyDescent="0.25">
      <c r="B78" s="40"/>
    </row>
    <row r="79" spans="2:2" x14ac:dyDescent="0.25">
      <c r="B79" s="39" t="s">
        <v>75</v>
      </c>
    </row>
    <row r="80" spans="2:2" x14ac:dyDescent="0.25">
      <c r="B80" s="39" t="s">
        <v>76</v>
      </c>
    </row>
    <row r="81" spans="2:2" ht="28.5" x14ac:dyDescent="0.25">
      <c r="B81" s="39" t="s">
        <v>77</v>
      </c>
    </row>
    <row r="82" spans="2:2" x14ac:dyDescent="0.25">
      <c r="B82" s="40"/>
    </row>
    <row r="83" spans="2:2" x14ac:dyDescent="0.25">
      <c r="B83" s="39" t="s">
        <v>78</v>
      </c>
    </row>
    <row r="84" spans="2:2" ht="28.5" x14ac:dyDescent="0.25">
      <c r="B84" s="39" t="s">
        <v>79</v>
      </c>
    </row>
    <row r="85" spans="2:2" x14ac:dyDescent="0.25">
      <c r="B85" s="39" t="s">
        <v>80</v>
      </c>
    </row>
    <row r="86" spans="2:2" x14ac:dyDescent="0.25">
      <c r="B86" s="39" t="s">
        <v>81</v>
      </c>
    </row>
    <row r="87" spans="2:2" x14ac:dyDescent="0.25">
      <c r="B87" s="40"/>
    </row>
    <row r="88" spans="2:2" x14ac:dyDescent="0.25">
      <c r="B88" s="39" t="s">
        <v>82</v>
      </c>
    </row>
    <row r="89" spans="2:2" ht="28.5" x14ac:dyDescent="0.25">
      <c r="B89" s="39" t="s">
        <v>83</v>
      </c>
    </row>
    <row r="90" spans="2:2" x14ac:dyDescent="0.25">
      <c r="B90" s="39" t="s">
        <v>84</v>
      </c>
    </row>
    <row r="91" spans="2:2" x14ac:dyDescent="0.25">
      <c r="B91" s="40"/>
    </row>
    <row r="92" spans="2:2" x14ac:dyDescent="0.25">
      <c r="B92" s="39" t="s">
        <v>85</v>
      </c>
    </row>
    <row r="93" spans="2:2" ht="28.5" x14ac:dyDescent="0.25">
      <c r="B93" s="39" t="s">
        <v>86</v>
      </c>
    </row>
    <row r="94" spans="2:2" x14ac:dyDescent="0.25">
      <c r="B94" s="39" t="s">
        <v>87</v>
      </c>
    </row>
    <row r="95" spans="2:2" x14ac:dyDescent="0.25">
      <c r="B95" s="40"/>
    </row>
    <row r="96" spans="2:2" ht="28.5" x14ac:dyDescent="0.25">
      <c r="B96" s="41" t="s">
        <v>88</v>
      </c>
    </row>
    <row r="97" spans="2:2" x14ac:dyDescent="0.25">
      <c r="B97" s="37"/>
    </row>
    <row r="98" spans="2:2" x14ac:dyDescent="0.25">
      <c r="B98" s="37"/>
    </row>
    <row r="99" spans="2:2" ht="17.25" x14ac:dyDescent="0.25">
      <c r="B99" s="38" t="s">
        <v>224</v>
      </c>
    </row>
    <row r="100" spans="2:2" x14ac:dyDescent="0.25">
      <c r="B100" s="39" t="s">
        <v>57</v>
      </c>
    </row>
    <row r="101" spans="2:2" ht="28.5" x14ac:dyDescent="0.25">
      <c r="B101" s="39" t="s">
        <v>225</v>
      </c>
    </row>
    <row r="102" spans="2:2" x14ac:dyDescent="0.25">
      <c r="B102" s="40"/>
    </row>
    <row r="103" spans="2:2" x14ac:dyDescent="0.25">
      <c r="B103" s="39" t="s">
        <v>226</v>
      </c>
    </row>
    <row r="104" spans="2:2" x14ac:dyDescent="0.25">
      <c r="B104" s="39" t="s">
        <v>227</v>
      </c>
    </row>
    <row r="105" spans="2:2" x14ac:dyDescent="0.25">
      <c r="B105" s="39" t="s">
        <v>228</v>
      </c>
    </row>
    <row r="106" spans="2:2" x14ac:dyDescent="0.25">
      <c r="B106" s="39" t="s">
        <v>229</v>
      </c>
    </row>
    <row r="107" spans="2:2" x14ac:dyDescent="0.25">
      <c r="B107" s="39" t="s">
        <v>230</v>
      </c>
    </row>
    <row r="108" spans="2:2" x14ac:dyDescent="0.25">
      <c r="B108" s="39" t="s">
        <v>231</v>
      </c>
    </row>
    <row r="109" spans="2:2" x14ac:dyDescent="0.25">
      <c r="B109" s="40"/>
    </row>
    <row r="110" spans="2:2" x14ac:dyDescent="0.25">
      <c r="B110" s="39" t="s">
        <v>125</v>
      </c>
    </row>
    <row r="111" spans="2:2" x14ac:dyDescent="0.25">
      <c r="B111" s="40"/>
    </row>
    <row r="112" spans="2:2" x14ac:dyDescent="0.25">
      <c r="B112" s="39" t="s">
        <v>95</v>
      </c>
    </row>
    <row r="113" spans="2:2" x14ac:dyDescent="0.25">
      <c r="B113" s="39" t="s">
        <v>232</v>
      </c>
    </row>
    <row r="114" spans="2:2" x14ac:dyDescent="0.25">
      <c r="B114" s="39" t="s">
        <v>233</v>
      </c>
    </row>
    <row r="115" spans="2:2" x14ac:dyDescent="0.25">
      <c r="B115" s="39" t="s">
        <v>234</v>
      </c>
    </row>
    <row r="116" spans="2:2" x14ac:dyDescent="0.25">
      <c r="B116" s="40"/>
    </row>
    <row r="117" spans="2:2" x14ac:dyDescent="0.25">
      <c r="B117" s="39" t="s">
        <v>235</v>
      </c>
    </row>
    <row r="118" spans="2:2" x14ac:dyDescent="0.25">
      <c r="B118" s="39" t="s">
        <v>236</v>
      </c>
    </row>
    <row r="119" spans="2:2" x14ac:dyDescent="0.25">
      <c r="B119" s="39" t="s">
        <v>237</v>
      </c>
    </row>
    <row r="120" spans="2:2" x14ac:dyDescent="0.25">
      <c r="B120" s="39" t="s">
        <v>238</v>
      </c>
    </row>
    <row r="121" spans="2:2" x14ac:dyDescent="0.25">
      <c r="B121" s="39" t="s">
        <v>239</v>
      </c>
    </row>
    <row r="122" spans="2:2" x14ac:dyDescent="0.25">
      <c r="B122" s="40"/>
    </row>
    <row r="123" spans="2:2" x14ac:dyDescent="0.25">
      <c r="B123" s="39" t="s">
        <v>240</v>
      </c>
    </row>
    <row r="124" spans="2:2" x14ac:dyDescent="0.25">
      <c r="B124" s="39" t="s">
        <v>241</v>
      </c>
    </row>
    <row r="125" spans="2:2" x14ac:dyDescent="0.25">
      <c r="B125" s="39" t="s">
        <v>242</v>
      </c>
    </row>
    <row r="126" spans="2:2" x14ac:dyDescent="0.25">
      <c r="B126" s="39" t="s">
        <v>243</v>
      </c>
    </row>
    <row r="127" spans="2:2" x14ac:dyDescent="0.25">
      <c r="B127" s="40"/>
    </row>
    <row r="128" spans="2:2" x14ac:dyDescent="0.25">
      <c r="B128" s="39" t="s">
        <v>82</v>
      </c>
    </row>
    <row r="129" spans="2:2" x14ac:dyDescent="0.25">
      <c r="B129" s="39" t="s">
        <v>244</v>
      </c>
    </row>
    <row r="130" spans="2:2" x14ac:dyDescent="0.25">
      <c r="B130" s="39" t="s">
        <v>245</v>
      </c>
    </row>
    <row r="131" spans="2:2" x14ac:dyDescent="0.25">
      <c r="B131" s="40"/>
    </row>
    <row r="132" spans="2:2" x14ac:dyDescent="0.25">
      <c r="B132" s="39" t="s">
        <v>85</v>
      </c>
    </row>
    <row r="133" spans="2:2" x14ac:dyDescent="0.25">
      <c r="B133" s="39" t="s">
        <v>246</v>
      </c>
    </row>
    <row r="134" spans="2:2" x14ac:dyDescent="0.25">
      <c r="B134" s="39" t="s">
        <v>247</v>
      </c>
    </row>
    <row r="135" spans="2:2" x14ac:dyDescent="0.25">
      <c r="B135" s="40"/>
    </row>
    <row r="136" spans="2:2" ht="28.5" x14ac:dyDescent="0.25">
      <c r="B136" s="41" t="s">
        <v>248</v>
      </c>
    </row>
    <row r="137" spans="2:2" x14ac:dyDescent="0.25">
      <c r="B137" s="37"/>
    </row>
    <row r="138" spans="2:2" x14ac:dyDescent="0.25">
      <c r="B138" s="37"/>
    </row>
    <row r="139" spans="2:2" ht="17.25" x14ac:dyDescent="0.25">
      <c r="B139" s="38" t="s">
        <v>249</v>
      </c>
    </row>
    <row r="140" spans="2:2" x14ac:dyDescent="0.25">
      <c r="B140" s="39" t="s">
        <v>57</v>
      </c>
    </row>
    <row r="141" spans="2:2" ht="28.5" x14ac:dyDescent="0.25">
      <c r="B141" s="39" t="s">
        <v>250</v>
      </c>
    </row>
    <row r="142" spans="2:2" x14ac:dyDescent="0.25">
      <c r="B142" s="40"/>
    </row>
    <row r="143" spans="2:2" x14ac:dyDescent="0.25">
      <c r="B143" s="39" t="s">
        <v>251</v>
      </c>
    </row>
    <row r="144" spans="2:2" x14ac:dyDescent="0.25">
      <c r="B144" s="39" t="s">
        <v>252</v>
      </c>
    </row>
    <row r="145" spans="2:2" x14ac:dyDescent="0.25">
      <c r="B145" s="39" t="s">
        <v>253</v>
      </c>
    </row>
    <row r="146" spans="2:2" x14ac:dyDescent="0.25">
      <c r="B146" s="39" t="s">
        <v>254</v>
      </c>
    </row>
    <row r="147" spans="2:2" x14ac:dyDescent="0.25">
      <c r="B147" s="39" t="s">
        <v>255</v>
      </c>
    </row>
    <row r="148" spans="2:2" x14ac:dyDescent="0.25">
      <c r="B148" s="40"/>
    </row>
    <row r="149" spans="2:2" x14ac:dyDescent="0.25">
      <c r="B149" s="39" t="s">
        <v>256</v>
      </c>
    </row>
    <row r="150" spans="2:2" x14ac:dyDescent="0.25">
      <c r="B150" s="40"/>
    </row>
    <row r="151" spans="2:2" x14ac:dyDescent="0.25">
      <c r="B151" s="39" t="s">
        <v>257</v>
      </c>
    </row>
    <row r="152" spans="2:2" x14ac:dyDescent="0.25">
      <c r="B152" s="39" t="s">
        <v>258</v>
      </c>
    </row>
    <row r="153" spans="2:2" x14ac:dyDescent="0.25">
      <c r="B153" s="39" t="s">
        <v>259</v>
      </c>
    </row>
    <row r="154" spans="2:2" x14ac:dyDescent="0.25">
      <c r="B154" s="40"/>
    </row>
    <row r="155" spans="2:2" x14ac:dyDescent="0.25">
      <c r="B155" s="39" t="s">
        <v>260</v>
      </c>
    </row>
    <row r="156" spans="2:2" x14ac:dyDescent="0.25">
      <c r="B156" s="39" t="s">
        <v>261</v>
      </c>
    </row>
    <row r="157" spans="2:2" x14ac:dyDescent="0.25">
      <c r="B157" s="39" t="s">
        <v>262</v>
      </c>
    </row>
    <row r="158" spans="2:2" x14ac:dyDescent="0.25">
      <c r="B158" s="40"/>
    </row>
    <row r="159" spans="2:2" x14ac:dyDescent="0.25">
      <c r="B159" s="39" t="s">
        <v>263</v>
      </c>
    </row>
    <row r="160" spans="2:2" x14ac:dyDescent="0.25">
      <c r="B160" s="39" t="s">
        <v>264</v>
      </c>
    </row>
    <row r="161" spans="2:2" x14ac:dyDescent="0.25">
      <c r="B161" s="39" t="s">
        <v>265</v>
      </c>
    </row>
    <row r="162" spans="2:2" x14ac:dyDescent="0.25">
      <c r="B162" s="40"/>
    </row>
    <row r="163" spans="2:2" x14ac:dyDescent="0.25">
      <c r="B163" s="39" t="s">
        <v>266</v>
      </c>
    </row>
    <row r="164" spans="2:2" x14ac:dyDescent="0.25">
      <c r="B164" s="39" t="s">
        <v>267</v>
      </c>
    </row>
    <row r="165" spans="2:2" x14ac:dyDescent="0.25">
      <c r="B165" s="39" t="s">
        <v>268</v>
      </c>
    </row>
    <row r="166" spans="2:2" x14ac:dyDescent="0.25">
      <c r="B166" s="40"/>
    </row>
    <row r="167" spans="2:2" x14ac:dyDescent="0.25">
      <c r="B167" s="39" t="s">
        <v>82</v>
      </c>
    </row>
    <row r="168" spans="2:2" x14ac:dyDescent="0.25">
      <c r="B168" s="39" t="s">
        <v>269</v>
      </c>
    </row>
    <row r="169" spans="2:2" x14ac:dyDescent="0.25">
      <c r="B169" s="39" t="s">
        <v>270</v>
      </c>
    </row>
    <row r="170" spans="2:2" x14ac:dyDescent="0.25">
      <c r="B170" s="40"/>
    </row>
    <row r="171" spans="2:2" x14ac:dyDescent="0.25">
      <c r="B171" s="39" t="s">
        <v>85</v>
      </c>
    </row>
    <row r="172" spans="2:2" x14ac:dyDescent="0.25">
      <c r="B172" s="39" t="s">
        <v>271</v>
      </c>
    </row>
    <row r="173" spans="2:2" x14ac:dyDescent="0.25">
      <c r="B173" s="39" t="s">
        <v>272</v>
      </c>
    </row>
    <row r="174" spans="2:2" x14ac:dyDescent="0.25">
      <c r="B174" s="40"/>
    </row>
    <row r="175" spans="2:2" x14ac:dyDescent="0.25">
      <c r="B175" s="41" t="s">
        <v>273</v>
      </c>
    </row>
    <row r="176" spans="2:2" x14ac:dyDescent="0.25">
      <c r="B176" s="37"/>
    </row>
    <row r="177" spans="2:2" x14ac:dyDescent="0.25">
      <c r="B177" s="37"/>
    </row>
    <row r="178" spans="2:2" ht="34.5" x14ac:dyDescent="0.25">
      <c r="B178" s="38" t="s">
        <v>274</v>
      </c>
    </row>
    <row r="179" spans="2:2" x14ac:dyDescent="0.25">
      <c r="B179" s="39" t="s">
        <v>57</v>
      </c>
    </row>
    <row r="180" spans="2:2" ht="28.5" x14ac:dyDescent="0.25">
      <c r="B180" s="39" t="s">
        <v>275</v>
      </c>
    </row>
    <row r="181" spans="2:2" x14ac:dyDescent="0.25">
      <c r="B181" s="40"/>
    </row>
    <row r="182" spans="2:2" x14ac:dyDescent="0.25">
      <c r="B182" s="39" t="s">
        <v>226</v>
      </c>
    </row>
    <row r="183" spans="2:2" x14ac:dyDescent="0.25">
      <c r="B183" s="39" t="s">
        <v>276</v>
      </c>
    </row>
    <row r="184" spans="2:2" x14ac:dyDescent="0.25">
      <c r="B184" s="39" t="s">
        <v>277</v>
      </c>
    </row>
    <row r="185" spans="2:2" x14ac:dyDescent="0.25">
      <c r="B185" s="39" t="s">
        <v>278</v>
      </c>
    </row>
    <row r="186" spans="2:2" x14ac:dyDescent="0.25">
      <c r="B186" s="39" t="s">
        <v>279</v>
      </c>
    </row>
    <row r="187" spans="2:2" x14ac:dyDescent="0.25">
      <c r="B187" s="39" t="s">
        <v>280</v>
      </c>
    </row>
    <row r="188" spans="2:2" x14ac:dyDescent="0.25">
      <c r="B188" s="40"/>
    </row>
    <row r="189" spans="2:2" x14ac:dyDescent="0.25">
      <c r="B189" s="39" t="s">
        <v>65</v>
      </c>
    </row>
    <row r="190" spans="2:2" x14ac:dyDescent="0.25">
      <c r="B190" s="40"/>
    </row>
    <row r="191" spans="2:2" x14ac:dyDescent="0.25">
      <c r="B191" s="39" t="s">
        <v>281</v>
      </c>
    </row>
    <row r="192" spans="2:2" x14ac:dyDescent="0.25">
      <c r="B192" s="39" t="s">
        <v>282</v>
      </c>
    </row>
    <row r="193" spans="2:2" x14ac:dyDescent="0.25">
      <c r="B193" s="39" t="s">
        <v>283</v>
      </c>
    </row>
    <row r="194" spans="2:2" x14ac:dyDescent="0.25">
      <c r="B194" s="40"/>
    </row>
    <row r="195" spans="2:2" x14ac:dyDescent="0.25">
      <c r="B195" s="39" t="s">
        <v>284</v>
      </c>
    </row>
    <row r="196" spans="2:2" x14ac:dyDescent="0.25">
      <c r="B196" s="39" t="s">
        <v>285</v>
      </c>
    </row>
    <row r="197" spans="2:2" x14ac:dyDescent="0.25">
      <c r="B197" s="39" t="s">
        <v>286</v>
      </c>
    </row>
    <row r="198" spans="2:2" x14ac:dyDescent="0.25">
      <c r="B198" s="39" t="s">
        <v>287</v>
      </c>
    </row>
    <row r="199" spans="2:2" x14ac:dyDescent="0.25">
      <c r="B199" s="40"/>
    </row>
    <row r="200" spans="2:2" x14ac:dyDescent="0.25">
      <c r="B200" s="39" t="s">
        <v>288</v>
      </c>
    </row>
    <row r="201" spans="2:2" x14ac:dyDescent="0.25">
      <c r="B201" s="39" t="s">
        <v>289</v>
      </c>
    </row>
    <row r="202" spans="2:2" x14ac:dyDescent="0.25">
      <c r="B202" s="39" t="s">
        <v>290</v>
      </c>
    </row>
    <row r="203" spans="2:2" x14ac:dyDescent="0.25">
      <c r="B203" s="40"/>
    </row>
    <row r="204" spans="2:2" x14ac:dyDescent="0.25">
      <c r="B204" s="39" t="s">
        <v>291</v>
      </c>
    </row>
    <row r="205" spans="2:2" x14ac:dyDescent="0.25">
      <c r="B205" s="39" t="s">
        <v>292</v>
      </c>
    </row>
    <row r="206" spans="2:2" x14ac:dyDescent="0.25">
      <c r="B206" s="39" t="s">
        <v>293</v>
      </c>
    </row>
    <row r="207" spans="2:2" x14ac:dyDescent="0.25">
      <c r="B207" s="40"/>
    </row>
    <row r="208" spans="2:2" x14ac:dyDescent="0.25">
      <c r="B208" s="39" t="s">
        <v>82</v>
      </c>
    </row>
    <row r="209" spans="2:2" x14ac:dyDescent="0.25">
      <c r="B209" s="39" t="s">
        <v>294</v>
      </c>
    </row>
    <row r="210" spans="2:2" x14ac:dyDescent="0.25">
      <c r="B210" s="39" t="s">
        <v>295</v>
      </c>
    </row>
    <row r="211" spans="2:2" x14ac:dyDescent="0.25">
      <c r="B211" s="40"/>
    </row>
    <row r="212" spans="2:2" x14ac:dyDescent="0.25">
      <c r="B212" s="39" t="s">
        <v>85</v>
      </c>
    </row>
    <row r="213" spans="2:2" x14ac:dyDescent="0.25">
      <c r="B213" s="39" t="s">
        <v>296</v>
      </c>
    </row>
    <row r="214" spans="2:2" x14ac:dyDescent="0.25">
      <c r="B214" s="39" t="s">
        <v>297</v>
      </c>
    </row>
    <row r="215" spans="2:2" x14ac:dyDescent="0.25">
      <c r="B215" s="40"/>
    </row>
    <row r="216" spans="2:2" ht="28.5" x14ac:dyDescent="0.25">
      <c r="B216" s="41" t="s">
        <v>298</v>
      </c>
    </row>
    <row r="217" spans="2:2" x14ac:dyDescent="0.25">
      <c r="B217" s="37"/>
    </row>
    <row r="218" spans="2:2" x14ac:dyDescent="0.25">
      <c r="B218" s="37"/>
    </row>
    <row r="219" spans="2:2" ht="17.25" x14ac:dyDescent="0.25">
      <c r="B219" s="38" t="s">
        <v>299</v>
      </c>
    </row>
    <row r="220" spans="2:2" x14ac:dyDescent="0.25">
      <c r="B220" s="39" t="s">
        <v>57</v>
      </c>
    </row>
    <row r="221" spans="2:2" ht="28.5" x14ac:dyDescent="0.25">
      <c r="B221" s="39" t="s">
        <v>300</v>
      </c>
    </row>
    <row r="222" spans="2:2" x14ac:dyDescent="0.25">
      <c r="B222" s="40"/>
    </row>
    <row r="223" spans="2:2" x14ac:dyDescent="0.25">
      <c r="B223" s="39" t="s">
        <v>226</v>
      </c>
    </row>
    <row r="224" spans="2:2" x14ac:dyDescent="0.25">
      <c r="B224" s="39" t="s">
        <v>301</v>
      </c>
    </row>
    <row r="225" spans="2:2" x14ac:dyDescent="0.25">
      <c r="B225" s="39" t="s">
        <v>302</v>
      </c>
    </row>
    <row r="226" spans="2:2" x14ac:dyDescent="0.25">
      <c r="B226" s="39" t="s">
        <v>280</v>
      </c>
    </row>
    <row r="227" spans="2:2" x14ac:dyDescent="0.25">
      <c r="B227" s="40"/>
    </row>
    <row r="228" spans="2:2" x14ac:dyDescent="0.25">
      <c r="B228" s="39" t="s">
        <v>303</v>
      </c>
    </row>
    <row r="229" spans="2:2" x14ac:dyDescent="0.25">
      <c r="B229" s="39" t="s">
        <v>304</v>
      </c>
    </row>
    <row r="230" spans="2:2" x14ac:dyDescent="0.25">
      <c r="B230" s="39" t="s">
        <v>305</v>
      </c>
    </row>
    <row r="231" spans="2:2" x14ac:dyDescent="0.25">
      <c r="B231" s="39" t="s">
        <v>306</v>
      </c>
    </row>
    <row r="232" spans="2:2" x14ac:dyDescent="0.25">
      <c r="B232" s="40"/>
    </row>
    <row r="233" spans="2:2" x14ac:dyDescent="0.25">
      <c r="B233" s="39" t="s">
        <v>82</v>
      </c>
    </row>
    <row r="234" spans="2:2" x14ac:dyDescent="0.25">
      <c r="B234" s="39" t="s">
        <v>307</v>
      </c>
    </row>
    <row r="235" spans="2:2" x14ac:dyDescent="0.25">
      <c r="B235" s="39" t="s">
        <v>308</v>
      </c>
    </row>
    <row r="236" spans="2:2" x14ac:dyDescent="0.25">
      <c r="B236" s="40"/>
    </row>
    <row r="237" spans="2:2" x14ac:dyDescent="0.25">
      <c r="B237" s="39" t="s">
        <v>85</v>
      </c>
    </row>
    <row r="238" spans="2:2" x14ac:dyDescent="0.25">
      <c r="B238" s="39" t="s">
        <v>309</v>
      </c>
    </row>
    <row r="239" spans="2:2" x14ac:dyDescent="0.25">
      <c r="B239" s="40"/>
    </row>
    <row r="240" spans="2:2" x14ac:dyDescent="0.25">
      <c r="B240" s="41" t="s">
        <v>310</v>
      </c>
    </row>
    <row r="241" spans="2:2" x14ac:dyDescent="0.25">
      <c r="B241" s="37"/>
    </row>
    <row r="242" spans="2:2" x14ac:dyDescent="0.25">
      <c r="B242" s="37"/>
    </row>
    <row r="243" spans="2:2" ht="17.25" x14ac:dyDescent="0.25">
      <c r="B243" s="38" t="s">
        <v>311</v>
      </c>
    </row>
    <row r="244" spans="2:2" x14ac:dyDescent="0.25">
      <c r="B244" s="39" t="s">
        <v>57</v>
      </c>
    </row>
    <row r="245" spans="2:2" ht="28.5" x14ac:dyDescent="0.25">
      <c r="B245" s="39" t="s">
        <v>300</v>
      </c>
    </row>
    <row r="246" spans="2:2" x14ac:dyDescent="0.25">
      <c r="B246" s="40"/>
    </row>
    <row r="247" spans="2:2" x14ac:dyDescent="0.25">
      <c r="B247" s="39" t="s">
        <v>226</v>
      </c>
    </row>
    <row r="248" spans="2:2" x14ac:dyDescent="0.25">
      <c r="B248" s="39" t="s">
        <v>301</v>
      </c>
    </row>
    <row r="249" spans="2:2" x14ac:dyDescent="0.25">
      <c r="B249" s="39" t="s">
        <v>302</v>
      </c>
    </row>
    <row r="250" spans="2:2" x14ac:dyDescent="0.25">
      <c r="B250" s="39" t="s">
        <v>280</v>
      </c>
    </row>
    <row r="251" spans="2:2" x14ac:dyDescent="0.25">
      <c r="B251" s="40"/>
    </row>
    <row r="252" spans="2:2" x14ac:dyDescent="0.25">
      <c r="B252" s="39" t="s">
        <v>303</v>
      </c>
    </row>
    <row r="253" spans="2:2" x14ac:dyDescent="0.25">
      <c r="B253" s="39" t="s">
        <v>304</v>
      </c>
    </row>
    <row r="254" spans="2:2" x14ac:dyDescent="0.25">
      <c r="B254" s="39" t="s">
        <v>305</v>
      </c>
    </row>
    <row r="255" spans="2:2" x14ac:dyDescent="0.25">
      <c r="B255" s="39" t="s">
        <v>306</v>
      </c>
    </row>
    <row r="256" spans="2:2" x14ac:dyDescent="0.25">
      <c r="B256" s="40"/>
    </row>
    <row r="257" spans="2:2" x14ac:dyDescent="0.25">
      <c r="B257" s="39" t="s">
        <v>82</v>
      </c>
    </row>
    <row r="258" spans="2:2" x14ac:dyDescent="0.25">
      <c r="B258" s="39" t="s">
        <v>307</v>
      </c>
    </row>
    <row r="259" spans="2:2" x14ac:dyDescent="0.25">
      <c r="B259" s="39" t="s">
        <v>308</v>
      </c>
    </row>
    <row r="260" spans="2:2" x14ac:dyDescent="0.25">
      <c r="B260" s="40"/>
    </row>
    <row r="261" spans="2:2" x14ac:dyDescent="0.25">
      <c r="B261" s="39" t="s">
        <v>85</v>
      </c>
    </row>
    <row r="262" spans="2:2" x14ac:dyDescent="0.25">
      <c r="B262" s="39" t="s">
        <v>309</v>
      </c>
    </row>
    <row r="263" spans="2:2" x14ac:dyDescent="0.25">
      <c r="B263" s="40"/>
    </row>
    <row r="264" spans="2:2" x14ac:dyDescent="0.25">
      <c r="B264" s="41" t="s">
        <v>310</v>
      </c>
    </row>
    <row r="265" spans="2:2" x14ac:dyDescent="0.25">
      <c r="B265" s="37"/>
    </row>
    <row r="266" spans="2:2" x14ac:dyDescent="0.25">
      <c r="B266" s="37"/>
    </row>
    <row r="267" spans="2:2" ht="17.25" x14ac:dyDescent="0.25">
      <c r="B267" s="38" t="s">
        <v>312</v>
      </c>
    </row>
    <row r="268" spans="2:2" x14ac:dyDescent="0.25">
      <c r="B268" s="39" t="s">
        <v>57</v>
      </c>
    </row>
    <row r="269" spans="2:2" ht="28.5" x14ac:dyDescent="0.25">
      <c r="B269" s="39" t="s">
        <v>300</v>
      </c>
    </row>
    <row r="270" spans="2:2" x14ac:dyDescent="0.25">
      <c r="B270" s="40"/>
    </row>
    <row r="271" spans="2:2" x14ac:dyDescent="0.25">
      <c r="B271" s="39" t="s">
        <v>226</v>
      </c>
    </row>
    <row r="272" spans="2:2" x14ac:dyDescent="0.25">
      <c r="B272" s="39" t="s">
        <v>301</v>
      </c>
    </row>
    <row r="273" spans="2:2" x14ac:dyDescent="0.25">
      <c r="B273" s="39" t="s">
        <v>302</v>
      </c>
    </row>
    <row r="274" spans="2:2" x14ac:dyDescent="0.25">
      <c r="B274" s="39" t="s">
        <v>280</v>
      </c>
    </row>
    <row r="275" spans="2:2" x14ac:dyDescent="0.25">
      <c r="B275" s="40"/>
    </row>
    <row r="276" spans="2:2" x14ac:dyDescent="0.25">
      <c r="B276" s="39" t="s">
        <v>303</v>
      </c>
    </row>
    <row r="277" spans="2:2" x14ac:dyDescent="0.25">
      <c r="B277" s="39" t="s">
        <v>304</v>
      </c>
    </row>
    <row r="278" spans="2:2" x14ac:dyDescent="0.25">
      <c r="B278" s="39" t="s">
        <v>305</v>
      </c>
    </row>
    <row r="279" spans="2:2" x14ac:dyDescent="0.25">
      <c r="B279" s="39" t="s">
        <v>306</v>
      </c>
    </row>
    <row r="280" spans="2:2" x14ac:dyDescent="0.25">
      <c r="B280" s="40"/>
    </row>
    <row r="281" spans="2:2" x14ac:dyDescent="0.25">
      <c r="B281" s="39" t="s">
        <v>82</v>
      </c>
    </row>
    <row r="282" spans="2:2" x14ac:dyDescent="0.25">
      <c r="B282" s="39" t="s">
        <v>307</v>
      </c>
    </row>
    <row r="283" spans="2:2" x14ac:dyDescent="0.25">
      <c r="B283" s="39" t="s">
        <v>308</v>
      </c>
    </row>
    <row r="284" spans="2:2" x14ac:dyDescent="0.25">
      <c r="B284" s="40"/>
    </row>
    <row r="285" spans="2:2" x14ac:dyDescent="0.25">
      <c r="B285" s="39" t="s">
        <v>85</v>
      </c>
    </row>
    <row r="286" spans="2:2" x14ac:dyDescent="0.25">
      <c r="B286" s="39" t="s">
        <v>309</v>
      </c>
    </row>
    <row r="287" spans="2:2" x14ac:dyDescent="0.25">
      <c r="B287" s="40"/>
    </row>
    <row r="288" spans="2:2" x14ac:dyDescent="0.25">
      <c r="B288" s="41" t="s">
        <v>310</v>
      </c>
    </row>
    <row r="289" spans="2:2" x14ac:dyDescent="0.25">
      <c r="B289" s="37"/>
    </row>
    <row r="290" spans="2:2" x14ac:dyDescent="0.25">
      <c r="B290" s="37"/>
    </row>
    <row r="291" spans="2:2" ht="17.25" x14ac:dyDescent="0.25">
      <c r="B291" s="38" t="s">
        <v>313</v>
      </c>
    </row>
    <row r="292" spans="2:2" x14ac:dyDescent="0.25">
      <c r="B292" s="39" t="s">
        <v>57</v>
      </c>
    </row>
    <row r="293" spans="2:2" ht="28.5" x14ac:dyDescent="0.25">
      <c r="B293" s="39" t="s">
        <v>300</v>
      </c>
    </row>
    <row r="294" spans="2:2" x14ac:dyDescent="0.25">
      <c r="B294" s="40"/>
    </row>
    <row r="295" spans="2:2" x14ac:dyDescent="0.25">
      <c r="B295" s="39" t="s">
        <v>226</v>
      </c>
    </row>
    <row r="296" spans="2:2" x14ac:dyDescent="0.25">
      <c r="B296" s="39" t="s">
        <v>301</v>
      </c>
    </row>
    <row r="297" spans="2:2" x14ac:dyDescent="0.25">
      <c r="B297" s="39" t="s">
        <v>302</v>
      </c>
    </row>
    <row r="298" spans="2:2" x14ac:dyDescent="0.25">
      <c r="B298" s="39" t="s">
        <v>280</v>
      </c>
    </row>
    <row r="299" spans="2:2" x14ac:dyDescent="0.25">
      <c r="B299" s="40"/>
    </row>
    <row r="300" spans="2:2" x14ac:dyDescent="0.25">
      <c r="B300" s="39" t="s">
        <v>303</v>
      </c>
    </row>
    <row r="301" spans="2:2" x14ac:dyDescent="0.25">
      <c r="B301" s="39" t="s">
        <v>304</v>
      </c>
    </row>
    <row r="302" spans="2:2" x14ac:dyDescent="0.25">
      <c r="B302" s="39" t="s">
        <v>305</v>
      </c>
    </row>
    <row r="303" spans="2:2" x14ac:dyDescent="0.25">
      <c r="B303" s="39" t="s">
        <v>306</v>
      </c>
    </row>
    <row r="304" spans="2:2" x14ac:dyDescent="0.25">
      <c r="B304" s="40"/>
    </row>
    <row r="305" spans="2:2" x14ac:dyDescent="0.25">
      <c r="B305" s="39" t="s">
        <v>82</v>
      </c>
    </row>
    <row r="306" spans="2:2" x14ac:dyDescent="0.25">
      <c r="B306" s="39" t="s">
        <v>307</v>
      </c>
    </row>
    <row r="307" spans="2:2" x14ac:dyDescent="0.25">
      <c r="B307" s="39" t="s">
        <v>308</v>
      </c>
    </row>
    <row r="308" spans="2:2" x14ac:dyDescent="0.25">
      <c r="B308" s="40"/>
    </row>
    <row r="309" spans="2:2" x14ac:dyDescent="0.25">
      <c r="B309" s="39" t="s">
        <v>85</v>
      </c>
    </row>
    <row r="310" spans="2:2" x14ac:dyDescent="0.25">
      <c r="B310" s="39" t="s">
        <v>309</v>
      </c>
    </row>
    <row r="311" spans="2:2" x14ac:dyDescent="0.25">
      <c r="B311" s="40"/>
    </row>
    <row r="312" spans="2:2" x14ac:dyDescent="0.25">
      <c r="B312" s="41" t="s">
        <v>310</v>
      </c>
    </row>
    <row r="313" spans="2:2" x14ac:dyDescent="0.25">
      <c r="B313" s="37"/>
    </row>
    <row r="314" spans="2:2" x14ac:dyDescent="0.25">
      <c r="B314" s="37"/>
    </row>
    <row r="315" spans="2:2" ht="17.25" x14ac:dyDescent="0.25">
      <c r="B315" s="38" t="s">
        <v>314</v>
      </c>
    </row>
    <row r="316" spans="2:2" x14ac:dyDescent="0.25">
      <c r="B316" s="39" t="s">
        <v>57</v>
      </c>
    </row>
    <row r="317" spans="2:2" ht="28.5" x14ac:dyDescent="0.25">
      <c r="B317" s="39" t="s">
        <v>300</v>
      </c>
    </row>
    <row r="318" spans="2:2" x14ac:dyDescent="0.25">
      <c r="B318" s="40"/>
    </row>
    <row r="319" spans="2:2" x14ac:dyDescent="0.25">
      <c r="B319" s="39" t="s">
        <v>226</v>
      </c>
    </row>
    <row r="320" spans="2:2" x14ac:dyDescent="0.25">
      <c r="B320" s="39" t="s">
        <v>301</v>
      </c>
    </row>
    <row r="321" spans="2:2" x14ac:dyDescent="0.25">
      <c r="B321" s="39" t="s">
        <v>302</v>
      </c>
    </row>
    <row r="322" spans="2:2" x14ac:dyDescent="0.25">
      <c r="B322" s="39" t="s">
        <v>280</v>
      </c>
    </row>
    <row r="323" spans="2:2" x14ac:dyDescent="0.25">
      <c r="B323" s="40"/>
    </row>
    <row r="324" spans="2:2" x14ac:dyDescent="0.25">
      <c r="B324" s="39" t="s">
        <v>303</v>
      </c>
    </row>
    <row r="325" spans="2:2" x14ac:dyDescent="0.25">
      <c r="B325" s="39" t="s">
        <v>304</v>
      </c>
    </row>
    <row r="326" spans="2:2" x14ac:dyDescent="0.25">
      <c r="B326" s="39" t="s">
        <v>305</v>
      </c>
    </row>
    <row r="327" spans="2:2" x14ac:dyDescent="0.25">
      <c r="B327" s="39" t="s">
        <v>306</v>
      </c>
    </row>
    <row r="328" spans="2:2" x14ac:dyDescent="0.25">
      <c r="B328" s="40"/>
    </row>
    <row r="329" spans="2:2" x14ac:dyDescent="0.25">
      <c r="B329" s="39" t="s">
        <v>82</v>
      </c>
    </row>
    <row r="330" spans="2:2" x14ac:dyDescent="0.25">
      <c r="B330" s="39" t="s">
        <v>307</v>
      </c>
    </row>
    <row r="331" spans="2:2" x14ac:dyDescent="0.25">
      <c r="B331" s="39" t="s">
        <v>308</v>
      </c>
    </row>
    <row r="332" spans="2:2" x14ac:dyDescent="0.25">
      <c r="B332" s="40"/>
    </row>
    <row r="333" spans="2:2" x14ac:dyDescent="0.25">
      <c r="B333" s="39" t="s">
        <v>85</v>
      </c>
    </row>
    <row r="334" spans="2:2" x14ac:dyDescent="0.25">
      <c r="B334" s="39" t="s">
        <v>309</v>
      </c>
    </row>
    <row r="335" spans="2:2" x14ac:dyDescent="0.25">
      <c r="B335" s="40"/>
    </row>
    <row r="336" spans="2:2" x14ac:dyDescent="0.25">
      <c r="B336" s="41" t="s">
        <v>310</v>
      </c>
    </row>
    <row r="337" spans="2:2" x14ac:dyDescent="0.25">
      <c r="B337" s="37"/>
    </row>
    <row r="338" spans="2:2" x14ac:dyDescent="0.25">
      <c r="B338" s="37"/>
    </row>
    <row r="339" spans="2:2" ht="17.25" x14ac:dyDescent="0.25">
      <c r="B339" s="38" t="s">
        <v>315</v>
      </c>
    </row>
    <row r="340" spans="2:2" x14ac:dyDescent="0.25">
      <c r="B340" s="39" t="s">
        <v>57</v>
      </c>
    </row>
    <row r="341" spans="2:2" ht="28.5" x14ac:dyDescent="0.25">
      <c r="B341" s="39" t="s">
        <v>300</v>
      </c>
    </row>
    <row r="342" spans="2:2" x14ac:dyDescent="0.25">
      <c r="B342" s="40"/>
    </row>
    <row r="343" spans="2:2" x14ac:dyDescent="0.25">
      <c r="B343" s="39" t="s">
        <v>226</v>
      </c>
    </row>
    <row r="344" spans="2:2" x14ac:dyDescent="0.25">
      <c r="B344" s="39" t="s">
        <v>301</v>
      </c>
    </row>
    <row r="345" spans="2:2" x14ac:dyDescent="0.25">
      <c r="B345" s="39" t="s">
        <v>302</v>
      </c>
    </row>
    <row r="346" spans="2:2" x14ac:dyDescent="0.25">
      <c r="B346" s="39" t="s">
        <v>280</v>
      </c>
    </row>
    <row r="347" spans="2:2" x14ac:dyDescent="0.25">
      <c r="B347" s="40"/>
    </row>
    <row r="348" spans="2:2" x14ac:dyDescent="0.25">
      <c r="B348" s="39" t="s">
        <v>303</v>
      </c>
    </row>
    <row r="349" spans="2:2" x14ac:dyDescent="0.25">
      <c r="B349" s="39" t="s">
        <v>304</v>
      </c>
    </row>
    <row r="350" spans="2:2" x14ac:dyDescent="0.25">
      <c r="B350" s="39" t="s">
        <v>305</v>
      </c>
    </row>
    <row r="351" spans="2:2" x14ac:dyDescent="0.25">
      <c r="B351" s="39" t="s">
        <v>306</v>
      </c>
    </row>
    <row r="352" spans="2:2" x14ac:dyDescent="0.25">
      <c r="B352" s="40"/>
    </row>
    <row r="353" spans="2:2" x14ac:dyDescent="0.25">
      <c r="B353" s="39" t="s">
        <v>82</v>
      </c>
    </row>
    <row r="354" spans="2:2" x14ac:dyDescent="0.25">
      <c r="B354" s="39" t="s">
        <v>307</v>
      </c>
    </row>
    <row r="355" spans="2:2" x14ac:dyDescent="0.25">
      <c r="B355" s="39" t="s">
        <v>308</v>
      </c>
    </row>
    <row r="356" spans="2:2" x14ac:dyDescent="0.25">
      <c r="B356" s="40"/>
    </row>
    <row r="357" spans="2:2" x14ac:dyDescent="0.25">
      <c r="B357" s="39" t="s">
        <v>85</v>
      </c>
    </row>
    <row r="358" spans="2:2" x14ac:dyDescent="0.25">
      <c r="B358" s="39" t="s">
        <v>309</v>
      </c>
    </row>
    <row r="359" spans="2:2" x14ac:dyDescent="0.25">
      <c r="B359" s="40"/>
    </row>
    <row r="360" spans="2:2" x14ac:dyDescent="0.25">
      <c r="B360" s="41" t="s">
        <v>310</v>
      </c>
    </row>
    <row r="361" spans="2:2" x14ac:dyDescent="0.25">
      <c r="B361" s="37"/>
    </row>
    <row r="362" spans="2:2" x14ac:dyDescent="0.25">
      <c r="B362" s="37"/>
    </row>
    <row r="363" spans="2:2" ht="17.25" x14ac:dyDescent="0.25">
      <c r="B363" s="38" t="s">
        <v>316</v>
      </c>
    </row>
    <row r="364" spans="2:2" x14ac:dyDescent="0.25">
      <c r="B364" s="39" t="s">
        <v>57</v>
      </c>
    </row>
    <row r="365" spans="2:2" ht="28.5" x14ac:dyDescent="0.25">
      <c r="B365" s="39" t="s">
        <v>300</v>
      </c>
    </row>
    <row r="366" spans="2:2" x14ac:dyDescent="0.25">
      <c r="B366" s="40"/>
    </row>
    <row r="367" spans="2:2" x14ac:dyDescent="0.25">
      <c r="B367" s="39" t="s">
        <v>226</v>
      </c>
    </row>
    <row r="368" spans="2:2" x14ac:dyDescent="0.25">
      <c r="B368" s="39" t="s">
        <v>301</v>
      </c>
    </row>
    <row r="369" spans="2:2" x14ac:dyDescent="0.25">
      <c r="B369" s="39" t="s">
        <v>302</v>
      </c>
    </row>
    <row r="370" spans="2:2" x14ac:dyDescent="0.25">
      <c r="B370" s="39" t="s">
        <v>280</v>
      </c>
    </row>
    <row r="371" spans="2:2" x14ac:dyDescent="0.25">
      <c r="B371" s="40"/>
    </row>
    <row r="372" spans="2:2" x14ac:dyDescent="0.25">
      <c r="B372" s="39" t="s">
        <v>303</v>
      </c>
    </row>
    <row r="373" spans="2:2" x14ac:dyDescent="0.25">
      <c r="B373" s="39" t="s">
        <v>304</v>
      </c>
    </row>
    <row r="374" spans="2:2" x14ac:dyDescent="0.25">
      <c r="B374" s="39" t="s">
        <v>305</v>
      </c>
    </row>
    <row r="375" spans="2:2" x14ac:dyDescent="0.25">
      <c r="B375" s="39" t="s">
        <v>306</v>
      </c>
    </row>
    <row r="376" spans="2:2" x14ac:dyDescent="0.25">
      <c r="B376" s="40"/>
    </row>
    <row r="377" spans="2:2" x14ac:dyDescent="0.25">
      <c r="B377" s="39" t="s">
        <v>82</v>
      </c>
    </row>
    <row r="378" spans="2:2" x14ac:dyDescent="0.25">
      <c r="B378" s="39" t="s">
        <v>307</v>
      </c>
    </row>
    <row r="379" spans="2:2" x14ac:dyDescent="0.25">
      <c r="B379" s="39" t="s">
        <v>308</v>
      </c>
    </row>
    <row r="380" spans="2:2" x14ac:dyDescent="0.25">
      <c r="B380" s="40"/>
    </row>
    <row r="381" spans="2:2" x14ac:dyDescent="0.25">
      <c r="B381" s="39" t="s">
        <v>85</v>
      </c>
    </row>
    <row r="382" spans="2:2" x14ac:dyDescent="0.25">
      <c r="B382" s="39" t="s">
        <v>309</v>
      </c>
    </row>
    <row r="383" spans="2:2" x14ac:dyDescent="0.25">
      <c r="B383" s="40"/>
    </row>
    <row r="384" spans="2:2" x14ac:dyDescent="0.25">
      <c r="B384" s="41" t="s">
        <v>310</v>
      </c>
    </row>
    <row r="385" spans="2:2" x14ac:dyDescent="0.25">
      <c r="B385" s="37"/>
    </row>
    <row r="386" spans="2:2" x14ac:dyDescent="0.25">
      <c r="B386" s="37"/>
    </row>
    <row r="387" spans="2:2" ht="17.25" x14ac:dyDescent="0.25">
      <c r="B387" s="38" t="s">
        <v>317</v>
      </c>
    </row>
    <row r="388" spans="2:2" x14ac:dyDescent="0.25">
      <c r="B388" s="39" t="s">
        <v>57</v>
      </c>
    </row>
    <row r="389" spans="2:2" ht="28.5" x14ac:dyDescent="0.25">
      <c r="B389" s="39" t="s">
        <v>300</v>
      </c>
    </row>
    <row r="390" spans="2:2" x14ac:dyDescent="0.25">
      <c r="B390" s="40"/>
    </row>
    <row r="391" spans="2:2" x14ac:dyDescent="0.25">
      <c r="B391" s="39" t="s">
        <v>226</v>
      </c>
    </row>
    <row r="392" spans="2:2" x14ac:dyDescent="0.25">
      <c r="B392" s="39" t="s">
        <v>301</v>
      </c>
    </row>
    <row r="393" spans="2:2" x14ac:dyDescent="0.25">
      <c r="B393" s="39" t="s">
        <v>302</v>
      </c>
    </row>
    <row r="394" spans="2:2" x14ac:dyDescent="0.25">
      <c r="B394" s="39" t="s">
        <v>280</v>
      </c>
    </row>
    <row r="395" spans="2:2" x14ac:dyDescent="0.25">
      <c r="B395" s="40"/>
    </row>
    <row r="396" spans="2:2" x14ac:dyDescent="0.25">
      <c r="B396" s="39" t="s">
        <v>303</v>
      </c>
    </row>
    <row r="397" spans="2:2" x14ac:dyDescent="0.25">
      <c r="B397" s="39" t="s">
        <v>304</v>
      </c>
    </row>
    <row r="398" spans="2:2" x14ac:dyDescent="0.25">
      <c r="B398" s="39" t="s">
        <v>305</v>
      </c>
    </row>
    <row r="399" spans="2:2" x14ac:dyDescent="0.25">
      <c r="B399" s="39" t="s">
        <v>306</v>
      </c>
    </row>
    <row r="400" spans="2:2" x14ac:dyDescent="0.25">
      <c r="B400" s="40"/>
    </row>
    <row r="401" spans="2:2" x14ac:dyDescent="0.25">
      <c r="B401" s="39" t="s">
        <v>82</v>
      </c>
    </row>
    <row r="402" spans="2:2" x14ac:dyDescent="0.25">
      <c r="B402" s="39" t="s">
        <v>307</v>
      </c>
    </row>
    <row r="403" spans="2:2" x14ac:dyDescent="0.25">
      <c r="B403" s="39" t="s">
        <v>308</v>
      </c>
    </row>
    <row r="404" spans="2:2" x14ac:dyDescent="0.25">
      <c r="B404" s="40"/>
    </row>
    <row r="405" spans="2:2" x14ac:dyDescent="0.25">
      <c r="B405" s="39" t="s">
        <v>85</v>
      </c>
    </row>
    <row r="406" spans="2:2" x14ac:dyDescent="0.25">
      <c r="B406" s="39" t="s">
        <v>309</v>
      </c>
    </row>
    <row r="407" spans="2:2" x14ac:dyDescent="0.25">
      <c r="B407" s="40"/>
    </row>
    <row r="408" spans="2:2" x14ac:dyDescent="0.25">
      <c r="B408" s="41" t="s">
        <v>310</v>
      </c>
    </row>
    <row r="409" spans="2:2" x14ac:dyDescent="0.25">
      <c r="B409" s="37"/>
    </row>
    <row r="410" spans="2:2" x14ac:dyDescent="0.25">
      <c r="B410" s="37"/>
    </row>
    <row r="411" spans="2:2" ht="17.25" x14ac:dyDescent="0.25">
      <c r="B411" s="38" t="s">
        <v>318</v>
      </c>
    </row>
    <row r="412" spans="2:2" x14ac:dyDescent="0.25">
      <c r="B412" s="39" t="s">
        <v>57</v>
      </c>
    </row>
    <row r="413" spans="2:2" ht="28.5" x14ac:dyDescent="0.25">
      <c r="B413" s="39" t="s">
        <v>300</v>
      </c>
    </row>
    <row r="414" spans="2:2" x14ac:dyDescent="0.25">
      <c r="B414" s="40"/>
    </row>
    <row r="415" spans="2:2" x14ac:dyDescent="0.25">
      <c r="B415" s="39" t="s">
        <v>226</v>
      </c>
    </row>
    <row r="416" spans="2:2" x14ac:dyDescent="0.25">
      <c r="B416" s="39" t="s">
        <v>301</v>
      </c>
    </row>
    <row r="417" spans="2:2" x14ac:dyDescent="0.25">
      <c r="B417" s="39" t="s">
        <v>302</v>
      </c>
    </row>
    <row r="418" spans="2:2" x14ac:dyDescent="0.25">
      <c r="B418" s="39" t="s">
        <v>280</v>
      </c>
    </row>
    <row r="419" spans="2:2" x14ac:dyDescent="0.25">
      <c r="B419" s="40"/>
    </row>
    <row r="420" spans="2:2" x14ac:dyDescent="0.25">
      <c r="B420" s="39" t="s">
        <v>303</v>
      </c>
    </row>
    <row r="421" spans="2:2" x14ac:dyDescent="0.25">
      <c r="B421" s="39" t="s">
        <v>304</v>
      </c>
    </row>
    <row r="422" spans="2:2" x14ac:dyDescent="0.25">
      <c r="B422" s="39" t="s">
        <v>305</v>
      </c>
    </row>
    <row r="423" spans="2:2" x14ac:dyDescent="0.25">
      <c r="B423" s="39" t="s">
        <v>306</v>
      </c>
    </row>
    <row r="424" spans="2:2" x14ac:dyDescent="0.25">
      <c r="B424" s="40"/>
    </row>
    <row r="425" spans="2:2" x14ac:dyDescent="0.25">
      <c r="B425" s="39" t="s">
        <v>82</v>
      </c>
    </row>
    <row r="426" spans="2:2" x14ac:dyDescent="0.25">
      <c r="B426" s="39" t="s">
        <v>307</v>
      </c>
    </row>
    <row r="427" spans="2:2" x14ac:dyDescent="0.25">
      <c r="B427" s="39" t="s">
        <v>308</v>
      </c>
    </row>
    <row r="428" spans="2:2" x14ac:dyDescent="0.25">
      <c r="B428" s="40"/>
    </row>
    <row r="429" spans="2:2" x14ac:dyDescent="0.25">
      <c r="B429" s="39" t="s">
        <v>85</v>
      </c>
    </row>
    <row r="430" spans="2:2" x14ac:dyDescent="0.25">
      <c r="B430" s="39" t="s">
        <v>309</v>
      </c>
    </row>
    <row r="431" spans="2:2" x14ac:dyDescent="0.25">
      <c r="B431" s="40"/>
    </row>
    <row r="432" spans="2:2" x14ac:dyDescent="0.25">
      <c r="B432" s="41" t="s">
        <v>310</v>
      </c>
    </row>
    <row r="433" spans="2:2" x14ac:dyDescent="0.25">
      <c r="B433" s="37"/>
    </row>
    <row r="434" spans="2:2" x14ac:dyDescent="0.25">
      <c r="B434" s="37"/>
    </row>
    <row r="435" spans="2:2" ht="17.25" x14ac:dyDescent="0.25">
      <c r="B435" s="38" t="s">
        <v>319</v>
      </c>
    </row>
    <row r="436" spans="2:2" x14ac:dyDescent="0.25">
      <c r="B436" s="39" t="s">
        <v>57</v>
      </c>
    </row>
    <row r="437" spans="2:2" ht="28.5" x14ac:dyDescent="0.25">
      <c r="B437" s="39" t="s">
        <v>300</v>
      </c>
    </row>
    <row r="438" spans="2:2" x14ac:dyDescent="0.25">
      <c r="B438" s="40"/>
    </row>
    <row r="439" spans="2:2" x14ac:dyDescent="0.25">
      <c r="B439" s="39" t="s">
        <v>226</v>
      </c>
    </row>
    <row r="440" spans="2:2" x14ac:dyDescent="0.25">
      <c r="B440" s="39" t="s">
        <v>301</v>
      </c>
    </row>
    <row r="441" spans="2:2" x14ac:dyDescent="0.25">
      <c r="B441" s="39" t="s">
        <v>302</v>
      </c>
    </row>
    <row r="442" spans="2:2" x14ac:dyDescent="0.25">
      <c r="B442" s="39" t="s">
        <v>280</v>
      </c>
    </row>
    <row r="443" spans="2:2" x14ac:dyDescent="0.25">
      <c r="B443" s="40"/>
    </row>
    <row r="444" spans="2:2" x14ac:dyDescent="0.25">
      <c r="B444" s="39" t="s">
        <v>303</v>
      </c>
    </row>
    <row r="445" spans="2:2" x14ac:dyDescent="0.25">
      <c r="B445" s="39" t="s">
        <v>304</v>
      </c>
    </row>
    <row r="446" spans="2:2" x14ac:dyDescent="0.25">
      <c r="B446" s="39" t="s">
        <v>305</v>
      </c>
    </row>
    <row r="447" spans="2:2" x14ac:dyDescent="0.25">
      <c r="B447" s="39" t="s">
        <v>306</v>
      </c>
    </row>
    <row r="448" spans="2:2" x14ac:dyDescent="0.25">
      <c r="B448" s="40"/>
    </row>
    <row r="449" spans="2:2" x14ac:dyDescent="0.25">
      <c r="B449" s="39" t="s">
        <v>82</v>
      </c>
    </row>
    <row r="450" spans="2:2" x14ac:dyDescent="0.25">
      <c r="B450" s="39" t="s">
        <v>307</v>
      </c>
    </row>
    <row r="451" spans="2:2" x14ac:dyDescent="0.25">
      <c r="B451" s="39" t="s">
        <v>308</v>
      </c>
    </row>
    <row r="452" spans="2:2" x14ac:dyDescent="0.25">
      <c r="B452" s="40"/>
    </row>
    <row r="453" spans="2:2" x14ac:dyDescent="0.25">
      <c r="B453" s="39" t="s">
        <v>85</v>
      </c>
    </row>
    <row r="454" spans="2:2" x14ac:dyDescent="0.25">
      <c r="B454" s="39" t="s">
        <v>309</v>
      </c>
    </row>
    <row r="455" spans="2:2" x14ac:dyDescent="0.25">
      <c r="B455" s="40"/>
    </row>
    <row r="456" spans="2:2" x14ac:dyDescent="0.25">
      <c r="B456" s="41" t="s">
        <v>310</v>
      </c>
    </row>
    <row r="457" spans="2:2" x14ac:dyDescent="0.25">
      <c r="B457" s="37"/>
    </row>
    <row r="458" spans="2:2" x14ac:dyDescent="0.25">
      <c r="B458" s="37"/>
    </row>
    <row r="459" spans="2:2" ht="34.5" x14ac:dyDescent="0.25">
      <c r="B459" s="38" t="s">
        <v>320</v>
      </c>
    </row>
    <row r="460" spans="2:2" x14ac:dyDescent="0.25">
      <c r="B460" s="39" t="s">
        <v>57</v>
      </c>
    </row>
    <row r="461" spans="2:2" ht="28.5" x14ac:dyDescent="0.25">
      <c r="B461" s="39" t="s">
        <v>300</v>
      </c>
    </row>
    <row r="462" spans="2:2" x14ac:dyDescent="0.25">
      <c r="B462" s="40"/>
    </row>
    <row r="463" spans="2:2" x14ac:dyDescent="0.25">
      <c r="B463" s="39" t="s">
        <v>226</v>
      </c>
    </row>
    <row r="464" spans="2:2" x14ac:dyDescent="0.25">
      <c r="B464" s="39" t="s">
        <v>301</v>
      </c>
    </row>
    <row r="465" spans="2:2" x14ac:dyDescent="0.25">
      <c r="B465" s="39" t="s">
        <v>302</v>
      </c>
    </row>
    <row r="466" spans="2:2" x14ac:dyDescent="0.25">
      <c r="B466" s="39" t="s">
        <v>280</v>
      </c>
    </row>
    <row r="467" spans="2:2" x14ac:dyDescent="0.25">
      <c r="B467" s="40"/>
    </row>
    <row r="468" spans="2:2" x14ac:dyDescent="0.25">
      <c r="B468" s="39" t="s">
        <v>303</v>
      </c>
    </row>
    <row r="469" spans="2:2" x14ac:dyDescent="0.25">
      <c r="B469" s="39" t="s">
        <v>304</v>
      </c>
    </row>
    <row r="470" spans="2:2" x14ac:dyDescent="0.25">
      <c r="B470" s="39" t="s">
        <v>305</v>
      </c>
    </row>
    <row r="471" spans="2:2" x14ac:dyDescent="0.25">
      <c r="B471" s="39" t="s">
        <v>306</v>
      </c>
    </row>
    <row r="472" spans="2:2" x14ac:dyDescent="0.25">
      <c r="B472" s="40"/>
    </row>
    <row r="473" spans="2:2" x14ac:dyDescent="0.25">
      <c r="B473" s="39" t="s">
        <v>82</v>
      </c>
    </row>
    <row r="474" spans="2:2" x14ac:dyDescent="0.25">
      <c r="B474" s="39" t="s">
        <v>307</v>
      </c>
    </row>
    <row r="475" spans="2:2" x14ac:dyDescent="0.25">
      <c r="B475" s="39" t="s">
        <v>308</v>
      </c>
    </row>
    <row r="476" spans="2:2" x14ac:dyDescent="0.25">
      <c r="B476" s="40"/>
    </row>
    <row r="477" spans="2:2" x14ac:dyDescent="0.25">
      <c r="B477" s="39" t="s">
        <v>85</v>
      </c>
    </row>
    <row r="478" spans="2:2" x14ac:dyDescent="0.25">
      <c r="B478" s="39" t="s">
        <v>309</v>
      </c>
    </row>
    <row r="479" spans="2:2" x14ac:dyDescent="0.25">
      <c r="B479" s="40"/>
    </row>
    <row r="480" spans="2:2" x14ac:dyDescent="0.25">
      <c r="B480" s="41" t="s">
        <v>310</v>
      </c>
    </row>
    <row r="481" spans="2:2" x14ac:dyDescent="0.25">
      <c r="B481" s="37"/>
    </row>
    <row r="482" spans="2:2" x14ac:dyDescent="0.25">
      <c r="B482" s="37"/>
    </row>
    <row r="483" spans="2:2" ht="17.25" x14ac:dyDescent="0.25">
      <c r="B483" s="38" t="s">
        <v>321</v>
      </c>
    </row>
    <row r="484" spans="2:2" x14ac:dyDescent="0.25">
      <c r="B484" s="39" t="s">
        <v>57</v>
      </c>
    </row>
    <row r="485" spans="2:2" ht="28.5" x14ac:dyDescent="0.25">
      <c r="B485" s="39" t="s">
        <v>300</v>
      </c>
    </row>
    <row r="486" spans="2:2" x14ac:dyDescent="0.25">
      <c r="B486" s="40"/>
    </row>
    <row r="487" spans="2:2" x14ac:dyDescent="0.25">
      <c r="B487" s="39" t="s">
        <v>226</v>
      </c>
    </row>
    <row r="488" spans="2:2" x14ac:dyDescent="0.25">
      <c r="B488" s="39" t="s">
        <v>301</v>
      </c>
    </row>
    <row r="489" spans="2:2" x14ac:dyDescent="0.25">
      <c r="B489" s="39" t="s">
        <v>302</v>
      </c>
    </row>
    <row r="490" spans="2:2" x14ac:dyDescent="0.25">
      <c r="B490" s="39" t="s">
        <v>280</v>
      </c>
    </row>
    <row r="491" spans="2:2" x14ac:dyDescent="0.25">
      <c r="B491" s="40"/>
    </row>
    <row r="492" spans="2:2" x14ac:dyDescent="0.25">
      <c r="B492" s="39" t="s">
        <v>303</v>
      </c>
    </row>
    <row r="493" spans="2:2" x14ac:dyDescent="0.25">
      <c r="B493" s="39" t="s">
        <v>304</v>
      </c>
    </row>
    <row r="494" spans="2:2" x14ac:dyDescent="0.25">
      <c r="B494" s="39" t="s">
        <v>305</v>
      </c>
    </row>
    <row r="495" spans="2:2" x14ac:dyDescent="0.25">
      <c r="B495" s="39" t="s">
        <v>306</v>
      </c>
    </row>
    <row r="496" spans="2:2" x14ac:dyDescent="0.25">
      <c r="B496" s="40"/>
    </row>
    <row r="497" spans="2:2" x14ac:dyDescent="0.25">
      <c r="B497" s="39" t="s">
        <v>82</v>
      </c>
    </row>
    <row r="498" spans="2:2" x14ac:dyDescent="0.25">
      <c r="B498" s="39" t="s">
        <v>307</v>
      </c>
    </row>
    <row r="499" spans="2:2" x14ac:dyDescent="0.25">
      <c r="B499" s="39" t="s">
        <v>308</v>
      </c>
    </row>
    <row r="500" spans="2:2" x14ac:dyDescent="0.25">
      <c r="B500" s="40"/>
    </row>
    <row r="501" spans="2:2" x14ac:dyDescent="0.25">
      <c r="B501" s="39" t="s">
        <v>85</v>
      </c>
    </row>
    <row r="502" spans="2:2" x14ac:dyDescent="0.25">
      <c r="B502" s="39" t="s">
        <v>309</v>
      </c>
    </row>
    <row r="503" spans="2:2" x14ac:dyDescent="0.25">
      <c r="B503" s="40"/>
    </row>
    <row r="504" spans="2:2" x14ac:dyDescent="0.25">
      <c r="B504" s="41" t="s">
        <v>310</v>
      </c>
    </row>
    <row r="505" spans="2:2" x14ac:dyDescent="0.25">
      <c r="B505" s="37"/>
    </row>
    <row r="506" spans="2:2" x14ac:dyDescent="0.25">
      <c r="B506" s="37"/>
    </row>
    <row r="507" spans="2:2" ht="17.25" x14ac:dyDescent="0.25">
      <c r="B507" s="38" t="s">
        <v>322</v>
      </c>
    </row>
    <row r="508" spans="2:2" x14ac:dyDescent="0.25">
      <c r="B508" s="39" t="s">
        <v>57</v>
      </c>
    </row>
    <row r="509" spans="2:2" ht="28.5" x14ac:dyDescent="0.25">
      <c r="B509" s="39" t="s">
        <v>300</v>
      </c>
    </row>
    <row r="510" spans="2:2" x14ac:dyDescent="0.25">
      <c r="B510" s="40"/>
    </row>
    <row r="511" spans="2:2" x14ac:dyDescent="0.25">
      <c r="B511" s="39" t="s">
        <v>226</v>
      </c>
    </row>
    <row r="512" spans="2:2" x14ac:dyDescent="0.25">
      <c r="B512" s="39" t="s">
        <v>301</v>
      </c>
    </row>
    <row r="513" spans="2:2" x14ac:dyDescent="0.25">
      <c r="B513" s="39" t="s">
        <v>302</v>
      </c>
    </row>
    <row r="514" spans="2:2" x14ac:dyDescent="0.25">
      <c r="B514" s="39" t="s">
        <v>280</v>
      </c>
    </row>
    <row r="515" spans="2:2" x14ac:dyDescent="0.25">
      <c r="B515" s="40"/>
    </row>
    <row r="516" spans="2:2" x14ac:dyDescent="0.25">
      <c r="B516" s="39" t="s">
        <v>303</v>
      </c>
    </row>
    <row r="517" spans="2:2" x14ac:dyDescent="0.25">
      <c r="B517" s="39" t="s">
        <v>304</v>
      </c>
    </row>
    <row r="518" spans="2:2" x14ac:dyDescent="0.25">
      <c r="B518" s="39" t="s">
        <v>305</v>
      </c>
    </row>
    <row r="519" spans="2:2" x14ac:dyDescent="0.25">
      <c r="B519" s="39" t="s">
        <v>306</v>
      </c>
    </row>
    <row r="520" spans="2:2" x14ac:dyDescent="0.25">
      <c r="B520" s="40"/>
    </row>
    <row r="521" spans="2:2" x14ac:dyDescent="0.25">
      <c r="B521" s="39" t="s">
        <v>82</v>
      </c>
    </row>
    <row r="522" spans="2:2" x14ac:dyDescent="0.25">
      <c r="B522" s="39" t="s">
        <v>307</v>
      </c>
    </row>
    <row r="523" spans="2:2" x14ac:dyDescent="0.25">
      <c r="B523" s="39" t="s">
        <v>308</v>
      </c>
    </row>
    <row r="524" spans="2:2" x14ac:dyDescent="0.25">
      <c r="B524" s="40"/>
    </row>
    <row r="525" spans="2:2" x14ac:dyDescent="0.25">
      <c r="B525" s="39" t="s">
        <v>85</v>
      </c>
    </row>
    <row r="526" spans="2:2" x14ac:dyDescent="0.25">
      <c r="B526" s="39" t="s">
        <v>309</v>
      </c>
    </row>
    <row r="527" spans="2:2" x14ac:dyDescent="0.25">
      <c r="B527" s="40"/>
    </row>
    <row r="528" spans="2:2" x14ac:dyDescent="0.25">
      <c r="B528" s="41" t="s">
        <v>310</v>
      </c>
    </row>
    <row r="529" spans="2:2" x14ac:dyDescent="0.25">
      <c r="B529" s="37"/>
    </row>
    <row r="530" spans="2:2" x14ac:dyDescent="0.25">
      <c r="B530" s="37"/>
    </row>
    <row r="531" spans="2:2" ht="17.25" x14ac:dyDescent="0.25">
      <c r="B531" s="38" t="s">
        <v>323</v>
      </c>
    </row>
    <row r="532" spans="2:2" x14ac:dyDescent="0.25">
      <c r="B532" s="39" t="s">
        <v>57</v>
      </c>
    </row>
    <row r="533" spans="2:2" ht="28.5" x14ac:dyDescent="0.25">
      <c r="B533" s="39" t="s">
        <v>300</v>
      </c>
    </row>
    <row r="534" spans="2:2" x14ac:dyDescent="0.25">
      <c r="B534" s="40"/>
    </row>
    <row r="535" spans="2:2" x14ac:dyDescent="0.25">
      <c r="B535" s="39" t="s">
        <v>226</v>
      </c>
    </row>
    <row r="536" spans="2:2" x14ac:dyDescent="0.25">
      <c r="B536" s="39" t="s">
        <v>301</v>
      </c>
    </row>
    <row r="537" spans="2:2" x14ac:dyDescent="0.25">
      <c r="B537" s="39" t="s">
        <v>302</v>
      </c>
    </row>
    <row r="538" spans="2:2" x14ac:dyDescent="0.25">
      <c r="B538" s="39" t="s">
        <v>280</v>
      </c>
    </row>
    <row r="539" spans="2:2" x14ac:dyDescent="0.25">
      <c r="B539" s="40"/>
    </row>
    <row r="540" spans="2:2" x14ac:dyDescent="0.25">
      <c r="B540" s="39" t="s">
        <v>303</v>
      </c>
    </row>
    <row r="541" spans="2:2" x14ac:dyDescent="0.25">
      <c r="B541" s="39" t="s">
        <v>304</v>
      </c>
    </row>
    <row r="542" spans="2:2" x14ac:dyDescent="0.25">
      <c r="B542" s="39" t="s">
        <v>305</v>
      </c>
    </row>
    <row r="543" spans="2:2" x14ac:dyDescent="0.25">
      <c r="B543" s="39" t="s">
        <v>306</v>
      </c>
    </row>
    <row r="544" spans="2:2" x14ac:dyDescent="0.25">
      <c r="B544" s="40"/>
    </row>
    <row r="545" spans="2:2" x14ac:dyDescent="0.25">
      <c r="B545" s="39" t="s">
        <v>82</v>
      </c>
    </row>
    <row r="546" spans="2:2" x14ac:dyDescent="0.25">
      <c r="B546" s="39" t="s">
        <v>307</v>
      </c>
    </row>
    <row r="547" spans="2:2" x14ac:dyDescent="0.25">
      <c r="B547" s="39" t="s">
        <v>308</v>
      </c>
    </row>
    <row r="548" spans="2:2" x14ac:dyDescent="0.25">
      <c r="B548" s="40"/>
    </row>
    <row r="549" spans="2:2" x14ac:dyDescent="0.25">
      <c r="B549" s="39" t="s">
        <v>85</v>
      </c>
    </row>
    <row r="550" spans="2:2" x14ac:dyDescent="0.25">
      <c r="B550" s="39" t="s">
        <v>309</v>
      </c>
    </row>
    <row r="551" spans="2:2" x14ac:dyDescent="0.25">
      <c r="B551" s="40"/>
    </row>
    <row r="552" spans="2:2" x14ac:dyDescent="0.25">
      <c r="B552" s="41" t="s">
        <v>310</v>
      </c>
    </row>
    <row r="553" spans="2:2" x14ac:dyDescent="0.25">
      <c r="B553" s="37"/>
    </row>
    <row r="554" spans="2:2" x14ac:dyDescent="0.25">
      <c r="B554" s="37"/>
    </row>
    <row r="555" spans="2:2" ht="17.25" x14ac:dyDescent="0.25">
      <c r="B555" s="38" t="s">
        <v>324</v>
      </c>
    </row>
    <row r="556" spans="2:2" x14ac:dyDescent="0.25">
      <c r="B556" s="39" t="s">
        <v>57</v>
      </c>
    </row>
    <row r="557" spans="2:2" ht="28.5" x14ac:dyDescent="0.25">
      <c r="B557" s="39" t="s">
        <v>300</v>
      </c>
    </row>
    <row r="558" spans="2:2" x14ac:dyDescent="0.25">
      <c r="B558" s="40"/>
    </row>
    <row r="559" spans="2:2" x14ac:dyDescent="0.25">
      <c r="B559" s="39" t="s">
        <v>226</v>
      </c>
    </row>
    <row r="560" spans="2:2" x14ac:dyDescent="0.25">
      <c r="B560" s="39" t="s">
        <v>301</v>
      </c>
    </row>
    <row r="561" spans="2:2" x14ac:dyDescent="0.25">
      <c r="B561" s="39" t="s">
        <v>302</v>
      </c>
    </row>
    <row r="562" spans="2:2" x14ac:dyDescent="0.25">
      <c r="B562" s="39" t="s">
        <v>280</v>
      </c>
    </row>
    <row r="563" spans="2:2" x14ac:dyDescent="0.25">
      <c r="B563" s="40"/>
    </row>
    <row r="564" spans="2:2" x14ac:dyDescent="0.25">
      <c r="B564" s="39" t="s">
        <v>303</v>
      </c>
    </row>
    <row r="565" spans="2:2" x14ac:dyDescent="0.25">
      <c r="B565" s="39" t="s">
        <v>304</v>
      </c>
    </row>
    <row r="566" spans="2:2" x14ac:dyDescent="0.25">
      <c r="B566" s="39" t="s">
        <v>305</v>
      </c>
    </row>
    <row r="567" spans="2:2" x14ac:dyDescent="0.25">
      <c r="B567" s="39" t="s">
        <v>306</v>
      </c>
    </row>
    <row r="568" spans="2:2" x14ac:dyDescent="0.25">
      <c r="B568" s="40"/>
    </row>
    <row r="569" spans="2:2" x14ac:dyDescent="0.25">
      <c r="B569" s="39" t="s">
        <v>82</v>
      </c>
    </row>
    <row r="570" spans="2:2" x14ac:dyDescent="0.25">
      <c r="B570" s="39" t="s">
        <v>307</v>
      </c>
    </row>
    <row r="571" spans="2:2" x14ac:dyDescent="0.25">
      <c r="B571" s="39" t="s">
        <v>308</v>
      </c>
    </row>
    <row r="572" spans="2:2" x14ac:dyDescent="0.25">
      <c r="B572" s="40"/>
    </row>
    <row r="573" spans="2:2" x14ac:dyDescent="0.25">
      <c r="B573" s="39" t="s">
        <v>85</v>
      </c>
    </row>
    <row r="574" spans="2:2" x14ac:dyDescent="0.25">
      <c r="B574" s="39" t="s">
        <v>309</v>
      </c>
    </row>
    <row r="575" spans="2:2" x14ac:dyDescent="0.25">
      <c r="B575" s="40"/>
    </row>
    <row r="576" spans="2:2" x14ac:dyDescent="0.25">
      <c r="B576" s="41" t="s">
        <v>310</v>
      </c>
    </row>
    <row r="577" spans="2:2" x14ac:dyDescent="0.25">
      <c r="B577" s="37"/>
    </row>
    <row r="578" spans="2:2" x14ac:dyDescent="0.25">
      <c r="B578" s="37"/>
    </row>
    <row r="579" spans="2:2" ht="17.25" x14ac:dyDescent="0.25">
      <c r="B579" s="38" t="s">
        <v>325</v>
      </c>
    </row>
    <row r="580" spans="2:2" x14ac:dyDescent="0.25">
      <c r="B580" s="39" t="s">
        <v>57</v>
      </c>
    </row>
    <row r="581" spans="2:2" ht="28.5" x14ac:dyDescent="0.25">
      <c r="B581" s="39" t="s">
        <v>300</v>
      </c>
    </row>
    <row r="582" spans="2:2" x14ac:dyDescent="0.25">
      <c r="B582" s="40"/>
    </row>
    <row r="583" spans="2:2" x14ac:dyDescent="0.25">
      <c r="B583" s="39" t="s">
        <v>226</v>
      </c>
    </row>
    <row r="584" spans="2:2" x14ac:dyDescent="0.25">
      <c r="B584" s="39" t="s">
        <v>301</v>
      </c>
    </row>
    <row r="585" spans="2:2" x14ac:dyDescent="0.25">
      <c r="B585" s="39" t="s">
        <v>302</v>
      </c>
    </row>
    <row r="586" spans="2:2" x14ac:dyDescent="0.25">
      <c r="B586" s="39" t="s">
        <v>280</v>
      </c>
    </row>
    <row r="587" spans="2:2" x14ac:dyDescent="0.25">
      <c r="B587" s="40"/>
    </row>
    <row r="588" spans="2:2" x14ac:dyDescent="0.25">
      <c r="B588" s="39" t="s">
        <v>303</v>
      </c>
    </row>
    <row r="589" spans="2:2" x14ac:dyDescent="0.25">
      <c r="B589" s="39" t="s">
        <v>304</v>
      </c>
    </row>
    <row r="590" spans="2:2" x14ac:dyDescent="0.25">
      <c r="B590" s="39" t="s">
        <v>305</v>
      </c>
    </row>
    <row r="591" spans="2:2" x14ac:dyDescent="0.25">
      <c r="B591" s="39" t="s">
        <v>306</v>
      </c>
    </row>
    <row r="592" spans="2:2" x14ac:dyDescent="0.25">
      <c r="B592" s="40"/>
    </row>
    <row r="593" spans="2:2" x14ac:dyDescent="0.25">
      <c r="B593" s="39" t="s">
        <v>82</v>
      </c>
    </row>
    <row r="594" spans="2:2" x14ac:dyDescent="0.25">
      <c r="B594" s="39" t="s">
        <v>307</v>
      </c>
    </row>
    <row r="595" spans="2:2" x14ac:dyDescent="0.25">
      <c r="B595" s="39" t="s">
        <v>308</v>
      </c>
    </row>
    <row r="596" spans="2:2" x14ac:dyDescent="0.25">
      <c r="B596" s="40"/>
    </row>
    <row r="597" spans="2:2" x14ac:dyDescent="0.25">
      <c r="B597" s="39" t="s">
        <v>85</v>
      </c>
    </row>
    <row r="598" spans="2:2" x14ac:dyDescent="0.25">
      <c r="B598" s="39" t="s">
        <v>309</v>
      </c>
    </row>
    <row r="599" spans="2:2" x14ac:dyDescent="0.25">
      <c r="B599" s="40"/>
    </row>
    <row r="600" spans="2:2" x14ac:dyDescent="0.25">
      <c r="B600" s="41" t="s">
        <v>310</v>
      </c>
    </row>
    <row r="601" spans="2:2" x14ac:dyDescent="0.25">
      <c r="B601" s="37"/>
    </row>
    <row r="602" spans="2:2" x14ac:dyDescent="0.25">
      <c r="B602" s="37"/>
    </row>
    <row r="603" spans="2:2" ht="34.5" x14ac:dyDescent="0.25">
      <c r="B603" s="38" t="s">
        <v>326</v>
      </c>
    </row>
    <row r="604" spans="2:2" x14ac:dyDescent="0.25">
      <c r="B604" s="39" t="s">
        <v>57</v>
      </c>
    </row>
    <row r="605" spans="2:2" ht="28.5" x14ac:dyDescent="0.25">
      <c r="B605" s="39" t="s">
        <v>300</v>
      </c>
    </row>
    <row r="606" spans="2:2" x14ac:dyDescent="0.25">
      <c r="B606" s="40"/>
    </row>
    <row r="607" spans="2:2" x14ac:dyDescent="0.25">
      <c r="B607" s="39" t="s">
        <v>226</v>
      </c>
    </row>
    <row r="608" spans="2:2" x14ac:dyDescent="0.25">
      <c r="B608" s="39" t="s">
        <v>301</v>
      </c>
    </row>
    <row r="609" spans="2:2" x14ac:dyDescent="0.25">
      <c r="B609" s="39" t="s">
        <v>302</v>
      </c>
    </row>
    <row r="610" spans="2:2" x14ac:dyDescent="0.25">
      <c r="B610" s="39" t="s">
        <v>280</v>
      </c>
    </row>
    <row r="611" spans="2:2" x14ac:dyDescent="0.25">
      <c r="B611" s="40"/>
    </row>
    <row r="612" spans="2:2" x14ac:dyDescent="0.25">
      <c r="B612" s="39" t="s">
        <v>303</v>
      </c>
    </row>
    <row r="613" spans="2:2" x14ac:dyDescent="0.25">
      <c r="B613" s="39" t="s">
        <v>304</v>
      </c>
    </row>
    <row r="614" spans="2:2" x14ac:dyDescent="0.25">
      <c r="B614" s="39" t="s">
        <v>305</v>
      </c>
    </row>
    <row r="615" spans="2:2" x14ac:dyDescent="0.25">
      <c r="B615" s="39" t="s">
        <v>306</v>
      </c>
    </row>
    <row r="616" spans="2:2" x14ac:dyDescent="0.25">
      <c r="B616" s="40"/>
    </row>
    <row r="617" spans="2:2" x14ac:dyDescent="0.25">
      <c r="B617" s="39" t="s">
        <v>82</v>
      </c>
    </row>
    <row r="618" spans="2:2" x14ac:dyDescent="0.25">
      <c r="B618" s="39" t="s">
        <v>307</v>
      </c>
    </row>
    <row r="619" spans="2:2" x14ac:dyDescent="0.25">
      <c r="B619" s="39" t="s">
        <v>308</v>
      </c>
    </row>
    <row r="620" spans="2:2" x14ac:dyDescent="0.25">
      <c r="B620" s="40"/>
    </row>
    <row r="621" spans="2:2" x14ac:dyDescent="0.25">
      <c r="B621" s="39" t="s">
        <v>85</v>
      </c>
    </row>
    <row r="622" spans="2:2" x14ac:dyDescent="0.25">
      <c r="B622" s="39" t="s">
        <v>309</v>
      </c>
    </row>
    <row r="623" spans="2:2" x14ac:dyDescent="0.25">
      <c r="B623" s="40"/>
    </row>
    <row r="624" spans="2:2" x14ac:dyDescent="0.25">
      <c r="B624" s="41" t="s">
        <v>310</v>
      </c>
    </row>
    <row r="625" spans="2:2" x14ac:dyDescent="0.25">
      <c r="B625" s="37"/>
    </row>
    <row r="626" spans="2:2" x14ac:dyDescent="0.25">
      <c r="B626" s="37"/>
    </row>
    <row r="627" spans="2:2" ht="17.25" x14ac:dyDescent="0.25">
      <c r="B627" s="38" t="s">
        <v>327</v>
      </c>
    </row>
    <row r="628" spans="2:2" x14ac:dyDescent="0.25">
      <c r="B628" s="39" t="s">
        <v>57</v>
      </c>
    </row>
    <row r="629" spans="2:2" ht="28.5" x14ac:dyDescent="0.25">
      <c r="B629" s="39" t="s">
        <v>300</v>
      </c>
    </row>
    <row r="630" spans="2:2" x14ac:dyDescent="0.25">
      <c r="B630" s="40"/>
    </row>
    <row r="631" spans="2:2" x14ac:dyDescent="0.25">
      <c r="B631" s="39" t="s">
        <v>226</v>
      </c>
    </row>
    <row r="632" spans="2:2" x14ac:dyDescent="0.25">
      <c r="B632" s="39" t="s">
        <v>301</v>
      </c>
    </row>
    <row r="633" spans="2:2" x14ac:dyDescent="0.25">
      <c r="B633" s="39" t="s">
        <v>302</v>
      </c>
    </row>
    <row r="634" spans="2:2" x14ac:dyDescent="0.25">
      <c r="B634" s="39" t="s">
        <v>280</v>
      </c>
    </row>
    <row r="635" spans="2:2" x14ac:dyDescent="0.25">
      <c r="B635" s="40"/>
    </row>
    <row r="636" spans="2:2" x14ac:dyDescent="0.25">
      <c r="B636" s="39" t="s">
        <v>303</v>
      </c>
    </row>
    <row r="637" spans="2:2" x14ac:dyDescent="0.25">
      <c r="B637" s="39" t="s">
        <v>304</v>
      </c>
    </row>
    <row r="638" spans="2:2" x14ac:dyDescent="0.25">
      <c r="B638" s="39" t="s">
        <v>305</v>
      </c>
    </row>
    <row r="639" spans="2:2" x14ac:dyDescent="0.25">
      <c r="B639" s="39" t="s">
        <v>306</v>
      </c>
    </row>
    <row r="640" spans="2:2" x14ac:dyDescent="0.25">
      <c r="B640" s="40"/>
    </row>
    <row r="641" spans="2:2" x14ac:dyDescent="0.25">
      <c r="B641" s="39" t="s">
        <v>82</v>
      </c>
    </row>
    <row r="642" spans="2:2" x14ac:dyDescent="0.25">
      <c r="B642" s="39" t="s">
        <v>307</v>
      </c>
    </row>
    <row r="643" spans="2:2" x14ac:dyDescent="0.25">
      <c r="B643" s="39" t="s">
        <v>308</v>
      </c>
    </row>
    <row r="644" spans="2:2" x14ac:dyDescent="0.25">
      <c r="B644" s="40"/>
    </row>
    <row r="645" spans="2:2" x14ac:dyDescent="0.25">
      <c r="B645" s="39" t="s">
        <v>85</v>
      </c>
    </row>
    <row r="646" spans="2:2" x14ac:dyDescent="0.25">
      <c r="B646" s="39" t="s">
        <v>309</v>
      </c>
    </row>
    <row r="647" spans="2:2" x14ac:dyDescent="0.25">
      <c r="B647" s="40"/>
    </row>
    <row r="648" spans="2:2" x14ac:dyDescent="0.25">
      <c r="B648" s="41" t="s">
        <v>310</v>
      </c>
    </row>
    <row r="649" spans="2:2" x14ac:dyDescent="0.25">
      <c r="B649" s="37"/>
    </row>
    <row r="650" spans="2:2" x14ac:dyDescent="0.25">
      <c r="B650" s="37"/>
    </row>
    <row r="651" spans="2:2" ht="17.25" x14ac:dyDescent="0.25">
      <c r="B651" s="38" t="s">
        <v>328</v>
      </c>
    </row>
    <row r="652" spans="2:2" x14ac:dyDescent="0.25">
      <c r="B652" s="39" t="s">
        <v>57</v>
      </c>
    </row>
    <row r="653" spans="2:2" ht="28.5" x14ac:dyDescent="0.25">
      <c r="B653" s="39" t="s">
        <v>300</v>
      </c>
    </row>
    <row r="654" spans="2:2" x14ac:dyDescent="0.25">
      <c r="B654" s="40"/>
    </row>
    <row r="655" spans="2:2" x14ac:dyDescent="0.25">
      <c r="B655" s="39" t="s">
        <v>226</v>
      </c>
    </row>
    <row r="656" spans="2:2" x14ac:dyDescent="0.25">
      <c r="B656" s="39" t="s">
        <v>301</v>
      </c>
    </row>
    <row r="657" spans="2:2" x14ac:dyDescent="0.25">
      <c r="B657" s="39" t="s">
        <v>302</v>
      </c>
    </row>
    <row r="658" spans="2:2" x14ac:dyDescent="0.25">
      <c r="B658" s="39" t="s">
        <v>280</v>
      </c>
    </row>
    <row r="659" spans="2:2" x14ac:dyDescent="0.25">
      <c r="B659" s="40"/>
    </row>
    <row r="660" spans="2:2" x14ac:dyDescent="0.25">
      <c r="B660" s="39" t="s">
        <v>303</v>
      </c>
    </row>
    <row r="661" spans="2:2" x14ac:dyDescent="0.25">
      <c r="B661" s="39" t="s">
        <v>304</v>
      </c>
    </row>
    <row r="662" spans="2:2" x14ac:dyDescent="0.25">
      <c r="B662" s="39" t="s">
        <v>305</v>
      </c>
    </row>
    <row r="663" spans="2:2" x14ac:dyDescent="0.25">
      <c r="B663" s="39" t="s">
        <v>306</v>
      </c>
    </row>
    <row r="664" spans="2:2" x14ac:dyDescent="0.25">
      <c r="B664" s="40"/>
    </row>
    <row r="665" spans="2:2" x14ac:dyDescent="0.25">
      <c r="B665" s="39" t="s">
        <v>82</v>
      </c>
    </row>
    <row r="666" spans="2:2" x14ac:dyDescent="0.25">
      <c r="B666" s="39" t="s">
        <v>307</v>
      </c>
    </row>
    <row r="667" spans="2:2" x14ac:dyDescent="0.25">
      <c r="B667" s="39" t="s">
        <v>308</v>
      </c>
    </row>
    <row r="668" spans="2:2" x14ac:dyDescent="0.25">
      <c r="B668" s="40"/>
    </row>
    <row r="669" spans="2:2" x14ac:dyDescent="0.25">
      <c r="B669" s="39" t="s">
        <v>85</v>
      </c>
    </row>
    <row r="670" spans="2:2" x14ac:dyDescent="0.25">
      <c r="B670" s="39" t="s">
        <v>309</v>
      </c>
    </row>
    <row r="671" spans="2:2" x14ac:dyDescent="0.25">
      <c r="B671" s="40"/>
    </row>
    <row r="672" spans="2:2" x14ac:dyDescent="0.25">
      <c r="B672" s="41" t="s">
        <v>310</v>
      </c>
    </row>
    <row r="673" spans="2:2" x14ac:dyDescent="0.25">
      <c r="B673" s="37"/>
    </row>
    <row r="674" spans="2:2" x14ac:dyDescent="0.25">
      <c r="B674" s="37"/>
    </row>
    <row r="675" spans="2:2" ht="17.25" x14ac:dyDescent="0.25">
      <c r="B675" s="38" t="s">
        <v>329</v>
      </c>
    </row>
    <row r="676" spans="2:2" x14ac:dyDescent="0.25">
      <c r="B676" s="39" t="s">
        <v>57</v>
      </c>
    </row>
    <row r="677" spans="2:2" ht="28.5" x14ac:dyDescent="0.25">
      <c r="B677" s="39" t="s">
        <v>300</v>
      </c>
    </row>
    <row r="678" spans="2:2" x14ac:dyDescent="0.25">
      <c r="B678" s="40"/>
    </row>
    <row r="679" spans="2:2" x14ac:dyDescent="0.25">
      <c r="B679" s="39" t="s">
        <v>226</v>
      </c>
    </row>
    <row r="680" spans="2:2" x14ac:dyDescent="0.25">
      <c r="B680" s="39" t="s">
        <v>301</v>
      </c>
    </row>
    <row r="681" spans="2:2" x14ac:dyDescent="0.25">
      <c r="B681" s="39" t="s">
        <v>302</v>
      </c>
    </row>
    <row r="682" spans="2:2" x14ac:dyDescent="0.25">
      <c r="B682" s="39" t="s">
        <v>280</v>
      </c>
    </row>
    <row r="683" spans="2:2" x14ac:dyDescent="0.25">
      <c r="B683" s="40"/>
    </row>
    <row r="684" spans="2:2" x14ac:dyDescent="0.25">
      <c r="B684" s="39" t="s">
        <v>303</v>
      </c>
    </row>
    <row r="685" spans="2:2" x14ac:dyDescent="0.25">
      <c r="B685" s="39" t="s">
        <v>304</v>
      </c>
    </row>
    <row r="686" spans="2:2" x14ac:dyDescent="0.25">
      <c r="B686" s="39" t="s">
        <v>305</v>
      </c>
    </row>
    <row r="687" spans="2:2" x14ac:dyDescent="0.25">
      <c r="B687" s="39" t="s">
        <v>306</v>
      </c>
    </row>
    <row r="688" spans="2:2" x14ac:dyDescent="0.25">
      <c r="B688" s="40"/>
    </row>
    <row r="689" spans="2:2" x14ac:dyDescent="0.25">
      <c r="B689" s="39" t="s">
        <v>82</v>
      </c>
    </row>
    <row r="690" spans="2:2" x14ac:dyDescent="0.25">
      <c r="B690" s="39" t="s">
        <v>307</v>
      </c>
    </row>
    <row r="691" spans="2:2" x14ac:dyDescent="0.25">
      <c r="B691" s="39" t="s">
        <v>308</v>
      </c>
    </row>
    <row r="692" spans="2:2" x14ac:dyDescent="0.25">
      <c r="B692" s="40"/>
    </row>
    <row r="693" spans="2:2" x14ac:dyDescent="0.25">
      <c r="B693" s="39" t="s">
        <v>85</v>
      </c>
    </row>
    <row r="694" spans="2:2" x14ac:dyDescent="0.25">
      <c r="B694" s="39" t="s">
        <v>309</v>
      </c>
    </row>
    <row r="695" spans="2:2" x14ac:dyDescent="0.25">
      <c r="B695" s="40"/>
    </row>
    <row r="696" spans="2:2" x14ac:dyDescent="0.25">
      <c r="B696" s="41" t="s">
        <v>310</v>
      </c>
    </row>
    <row r="697" spans="2:2" x14ac:dyDescent="0.25">
      <c r="B697" s="37"/>
    </row>
    <row r="698" spans="2:2" x14ac:dyDescent="0.25">
      <c r="B698" s="37"/>
    </row>
    <row r="699" spans="2:2" ht="17.25" x14ac:dyDescent="0.25">
      <c r="B699" s="38" t="s">
        <v>330</v>
      </c>
    </row>
    <row r="700" spans="2:2" x14ac:dyDescent="0.25">
      <c r="B700" s="39" t="s">
        <v>57</v>
      </c>
    </row>
    <row r="701" spans="2:2" ht="28.5" x14ac:dyDescent="0.25">
      <c r="B701" s="39" t="s">
        <v>300</v>
      </c>
    </row>
    <row r="702" spans="2:2" x14ac:dyDescent="0.25">
      <c r="B702" s="40"/>
    </row>
    <row r="703" spans="2:2" x14ac:dyDescent="0.25">
      <c r="B703" s="39" t="s">
        <v>226</v>
      </c>
    </row>
    <row r="704" spans="2:2" x14ac:dyDescent="0.25">
      <c r="B704" s="39" t="s">
        <v>301</v>
      </c>
    </row>
    <row r="705" spans="2:2" x14ac:dyDescent="0.25">
      <c r="B705" s="39" t="s">
        <v>302</v>
      </c>
    </row>
    <row r="706" spans="2:2" x14ac:dyDescent="0.25">
      <c r="B706" s="39" t="s">
        <v>280</v>
      </c>
    </row>
    <row r="707" spans="2:2" x14ac:dyDescent="0.25">
      <c r="B707" s="40"/>
    </row>
    <row r="708" spans="2:2" x14ac:dyDescent="0.25">
      <c r="B708" s="39" t="s">
        <v>303</v>
      </c>
    </row>
    <row r="709" spans="2:2" x14ac:dyDescent="0.25">
      <c r="B709" s="39" t="s">
        <v>304</v>
      </c>
    </row>
    <row r="710" spans="2:2" x14ac:dyDescent="0.25">
      <c r="B710" s="39" t="s">
        <v>305</v>
      </c>
    </row>
    <row r="711" spans="2:2" x14ac:dyDescent="0.25">
      <c r="B711" s="39" t="s">
        <v>306</v>
      </c>
    </row>
    <row r="712" spans="2:2" x14ac:dyDescent="0.25">
      <c r="B712" s="40"/>
    </row>
    <row r="713" spans="2:2" x14ac:dyDescent="0.25">
      <c r="B713" s="39" t="s">
        <v>82</v>
      </c>
    </row>
    <row r="714" spans="2:2" x14ac:dyDescent="0.25">
      <c r="B714" s="39" t="s">
        <v>307</v>
      </c>
    </row>
    <row r="715" spans="2:2" x14ac:dyDescent="0.25">
      <c r="B715" s="39" t="s">
        <v>308</v>
      </c>
    </row>
    <row r="716" spans="2:2" x14ac:dyDescent="0.25">
      <c r="B716" s="40"/>
    </row>
    <row r="717" spans="2:2" x14ac:dyDescent="0.25">
      <c r="B717" s="39" t="s">
        <v>85</v>
      </c>
    </row>
    <row r="718" spans="2:2" x14ac:dyDescent="0.25">
      <c r="B718" s="39" t="s">
        <v>309</v>
      </c>
    </row>
    <row r="719" spans="2:2" x14ac:dyDescent="0.25">
      <c r="B719" s="40"/>
    </row>
    <row r="720" spans="2:2" x14ac:dyDescent="0.25">
      <c r="B720" s="41" t="s">
        <v>310</v>
      </c>
    </row>
    <row r="721" spans="2:2" x14ac:dyDescent="0.25">
      <c r="B721" s="37"/>
    </row>
    <row r="722" spans="2:2" x14ac:dyDescent="0.25">
      <c r="B722" s="37"/>
    </row>
    <row r="723" spans="2:2" ht="34.5" x14ac:dyDescent="0.25">
      <c r="B723" s="38" t="s">
        <v>331</v>
      </c>
    </row>
    <row r="724" spans="2:2" x14ac:dyDescent="0.25">
      <c r="B724" s="39" t="s">
        <v>57</v>
      </c>
    </row>
    <row r="725" spans="2:2" ht="28.5" x14ac:dyDescent="0.25">
      <c r="B725" s="39" t="s">
        <v>300</v>
      </c>
    </row>
    <row r="726" spans="2:2" x14ac:dyDescent="0.25">
      <c r="B726" s="40"/>
    </row>
    <row r="727" spans="2:2" x14ac:dyDescent="0.25">
      <c r="B727" s="39" t="s">
        <v>226</v>
      </c>
    </row>
    <row r="728" spans="2:2" x14ac:dyDescent="0.25">
      <c r="B728" s="39" t="s">
        <v>301</v>
      </c>
    </row>
    <row r="729" spans="2:2" x14ac:dyDescent="0.25">
      <c r="B729" s="39" t="s">
        <v>302</v>
      </c>
    </row>
    <row r="730" spans="2:2" x14ac:dyDescent="0.25">
      <c r="B730" s="39" t="s">
        <v>280</v>
      </c>
    </row>
    <row r="731" spans="2:2" x14ac:dyDescent="0.25">
      <c r="B731" s="40"/>
    </row>
    <row r="732" spans="2:2" x14ac:dyDescent="0.25">
      <c r="B732" s="39" t="s">
        <v>303</v>
      </c>
    </row>
    <row r="733" spans="2:2" x14ac:dyDescent="0.25">
      <c r="B733" s="39" t="s">
        <v>304</v>
      </c>
    </row>
    <row r="734" spans="2:2" x14ac:dyDescent="0.25">
      <c r="B734" s="39" t="s">
        <v>305</v>
      </c>
    </row>
    <row r="735" spans="2:2" x14ac:dyDescent="0.25">
      <c r="B735" s="39" t="s">
        <v>306</v>
      </c>
    </row>
    <row r="736" spans="2:2" x14ac:dyDescent="0.25">
      <c r="B736" s="40"/>
    </row>
    <row r="737" spans="2:2" x14ac:dyDescent="0.25">
      <c r="B737" s="39" t="s">
        <v>82</v>
      </c>
    </row>
    <row r="738" spans="2:2" x14ac:dyDescent="0.25">
      <c r="B738" s="39" t="s">
        <v>307</v>
      </c>
    </row>
    <row r="739" spans="2:2" x14ac:dyDescent="0.25">
      <c r="B739" s="39" t="s">
        <v>308</v>
      </c>
    </row>
    <row r="740" spans="2:2" x14ac:dyDescent="0.25">
      <c r="B740" s="40"/>
    </row>
    <row r="741" spans="2:2" x14ac:dyDescent="0.25">
      <c r="B741" s="39" t="s">
        <v>85</v>
      </c>
    </row>
    <row r="742" spans="2:2" x14ac:dyDescent="0.25">
      <c r="B742" s="39" t="s">
        <v>309</v>
      </c>
    </row>
    <row r="743" spans="2:2" x14ac:dyDescent="0.25">
      <c r="B743" s="40"/>
    </row>
    <row r="744" spans="2:2" x14ac:dyDescent="0.25">
      <c r="B744" s="41" t="s">
        <v>310</v>
      </c>
    </row>
    <row r="745" spans="2:2" x14ac:dyDescent="0.25">
      <c r="B745" s="37"/>
    </row>
    <row r="746" spans="2:2" x14ac:dyDescent="0.25">
      <c r="B746" s="37"/>
    </row>
    <row r="747" spans="2:2" ht="17.25" x14ac:dyDescent="0.25">
      <c r="B747" s="38" t="s">
        <v>332</v>
      </c>
    </row>
    <row r="748" spans="2:2" x14ac:dyDescent="0.25">
      <c r="B748" s="39" t="s">
        <v>57</v>
      </c>
    </row>
    <row r="749" spans="2:2" ht="28.5" x14ac:dyDescent="0.25">
      <c r="B749" s="39" t="s">
        <v>300</v>
      </c>
    </row>
    <row r="750" spans="2:2" x14ac:dyDescent="0.25">
      <c r="B750" s="40"/>
    </row>
    <row r="751" spans="2:2" x14ac:dyDescent="0.25">
      <c r="B751" s="39" t="s">
        <v>226</v>
      </c>
    </row>
    <row r="752" spans="2:2" x14ac:dyDescent="0.25">
      <c r="B752" s="39" t="s">
        <v>301</v>
      </c>
    </row>
    <row r="753" spans="2:2" x14ac:dyDescent="0.25">
      <c r="B753" s="39" t="s">
        <v>302</v>
      </c>
    </row>
    <row r="754" spans="2:2" x14ac:dyDescent="0.25">
      <c r="B754" s="39" t="s">
        <v>280</v>
      </c>
    </row>
    <row r="755" spans="2:2" x14ac:dyDescent="0.25">
      <c r="B755" s="40"/>
    </row>
    <row r="756" spans="2:2" x14ac:dyDescent="0.25">
      <c r="B756" s="39" t="s">
        <v>303</v>
      </c>
    </row>
    <row r="757" spans="2:2" x14ac:dyDescent="0.25">
      <c r="B757" s="39" t="s">
        <v>304</v>
      </c>
    </row>
    <row r="758" spans="2:2" x14ac:dyDescent="0.25">
      <c r="B758" s="39" t="s">
        <v>305</v>
      </c>
    </row>
    <row r="759" spans="2:2" x14ac:dyDescent="0.25">
      <c r="B759" s="39" t="s">
        <v>306</v>
      </c>
    </row>
    <row r="760" spans="2:2" x14ac:dyDescent="0.25">
      <c r="B760" s="40"/>
    </row>
    <row r="761" spans="2:2" x14ac:dyDescent="0.25">
      <c r="B761" s="39" t="s">
        <v>82</v>
      </c>
    </row>
    <row r="762" spans="2:2" x14ac:dyDescent="0.25">
      <c r="B762" s="39" t="s">
        <v>307</v>
      </c>
    </row>
    <row r="763" spans="2:2" x14ac:dyDescent="0.25">
      <c r="B763" s="39" t="s">
        <v>308</v>
      </c>
    </row>
    <row r="764" spans="2:2" x14ac:dyDescent="0.25">
      <c r="B764" s="40"/>
    </row>
    <row r="765" spans="2:2" x14ac:dyDescent="0.25">
      <c r="B765" s="39" t="s">
        <v>85</v>
      </c>
    </row>
    <row r="766" spans="2:2" x14ac:dyDescent="0.25">
      <c r="B766" s="39" t="s">
        <v>309</v>
      </c>
    </row>
    <row r="767" spans="2:2" x14ac:dyDescent="0.25">
      <c r="B767" s="40"/>
    </row>
    <row r="768" spans="2:2" x14ac:dyDescent="0.25">
      <c r="B768" s="41" t="s">
        <v>310</v>
      </c>
    </row>
    <row r="769" spans="2:2" x14ac:dyDescent="0.25">
      <c r="B769" s="37"/>
    </row>
    <row r="770" spans="2:2" x14ac:dyDescent="0.25">
      <c r="B770" s="37"/>
    </row>
    <row r="771" spans="2:2" ht="17.25" x14ac:dyDescent="0.25">
      <c r="B771" s="38" t="s">
        <v>333</v>
      </c>
    </row>
    <row r="772" spans="2:2" x14ac:dyDescent="0.25">
      <c r="B772" s="39" t="s">
        <v>57</v>
      </c>
    </row>
    <row r="773" spans="2:2" ht="28.5" x14ac:dyDescent="0.25">
      <c r="B773" s="39" t="s">
        <v>300</v>
      </c>
    </row>
    <row r="774" spans="2:2" x14ac:dyDescent="0.25">
      <c r="B774" s="40"/>
    </row>
    <row r="775" spans="2:2" x14ac:dyDescent="0.25">
      <c r="B775" s="39" t="s">
        <v>226</v>
      </c>
    </row>
    <row r="776" spans="2:2" x14ac:dyDescent="0.25">
      <c r="B776" s="39" t="s">
        <v>301</v>
      </c>
    </row>
    <row r="777" spans="2:2" x14ac:dyDescent="0.25">
      <c r="B777" s="39" t="s">
        <v>302</v>
      </c>
    </row>
    <row r="778" spans="2:2" x14ac:dyDescent="0.25">
      <c r="B778" s="39" t="s">
        <v>280</v>
      </c>
    </row>
    <row r="779" spans="2:2" x14ac:dyDescent="0.25">
      <c r="B779" s="40"/>
    </row>
    <row r="780" spans="2:2" x14ac:dyDescent="0.25">
      <c r="B780" s="39" t="s">
        <v>303</v>
      </c>
    </row>
    <row r="781" spans="2:2" x14ac:dyDescent="0.25">
      <c r="B781" s="39" t="s">
        <v>304</v>
      </c>
    </row>
    <row r="782" spans="2:2" x14ac:dyDescent="0.25">
      <c r="B782" s="39" t="s">
        <v>305</v>
      </c>
    </row>
    <row r="783" spans="2:2" x14ac:dyDescent="0.25">
      <c r="B783" s="39" t="s">
        <v>306</v>
      </c>
    </row>
    <row r="784" spans="2:2" x14ac:dyDescent="0.25">
      <c r="B784" s="40"/>
    </row>
    <row r="785" spans="2:2" x14ac:dyDescent="0.25">
      <c r="B785" s="39" t="s">
        <v>82</v>
      </c>
    </row>
    <row r="786" spans="2:2" x14ac:dyDescent="0.25">
      <c r="B786" s="39" t="s">
        <v>307</v>
      </c>
    </row>
    <row r="787" spans="2:2" x14ac:dyDescent="0.25">
      <c r="B787" s="39" t="s">
        <v>308</v>
      </c>
    </row>
    <row r="788" spans="2:2" x14ac:dyDescent="0.25">
      <c r="B788" s="40"/>
    </row>
    <row r="789" spans="2:2" x14ac:dyDescent="0.25">
      <c r="B789" s="39" t="s">
        <v>85</v>
      </c>
    </row>
    <row r="790" spans="2:2" x14ac:dyDescent="0.25">
      <c r="B790" s="39" t="s">
        <v>309</v>
      </c>
    </row>
    <row r="791" spans="2:2" x14ac:dyDescent="0.25">
      <c r="B791" s="40"/>
    </row>
    <row r="792" spans="2:2" x14ac:dyDescent="0.25">
      <c r="B792" s="41" t="s">
        <v>310</v>
      </c>
    </row>
    <row r="793" spans="2:2" x14ac:dyDescent="0.25">
      <c r="B793" s="37"/>
    </row>
    <row r="794" spans="2:2" x14ac:dyDescent="0.25">
      <c r="B794" s="37"/>
    </row>
    <row r="795" spans="2:2" ht="17.25" x14ac:dyDescent="0.25">
      <c r="B795" s="38" t="s">
        <v>334</v>
      </c>
    </row>
    <row r="796" spans="2:2" x14ac:dyDescent="0.25">
      <c r="B796" s="39" t="s">
        <v>57</v>
      </c>
    </row>
    <row r="797" spans="2:2" ht="28.5" x14ac:dyDescent="0.25">
      <c r="B797" s="39" t="s">
        <v>300</v>
      </c>
    </row>
    <row r="798" spans="2:2" x14ac:dyDescent="0.25">
      <c r="B798" s="40"/>
    </row>
    <row r="799" spans="2:2" x14ac:dyDescent="0.25">
      <c r="B799" s="39" t="s">
        <v>226</v>
      </c>
    </row>
    <row r="800" spans="2:2" x14ac:dyDescent="0.25">
      <c r="B800" s="39" t="s">
        <v>301</v>
      </c>
    </row>
    <row r="801" spans="2:2" x14ac:dyDescent="0.25">
      <c r="B801" s="39" t="s">
        <v>302</v>
      </c>
    </row>
    <row r="802" spans="2:2" x14ac:dyDescent="0.25">
      <c r="B802" s="39" t="s">
        <v>280</v>
      </c>
    </row>
    <row r="803" spans="2:2" x14ac:dyDescent="0.25">
      <c r="B803" s="40"/>
    </row>
    <row r="804" spans="2:2" x14ac:dyDescent="0.25">
      <c r="B804" s="39" t="s">
        <v>303</v>
      </c>
    </row>
    <row r="805" spans="2:2" x14ac:dyDescent="0.25">
      <c r="B805" s="39" t="s">
        <v>304</v>
      </c>
    </row>
    <row r="806" spans="2:2" x14ac:dyDescent="0.25">
      <c r="B806" s="39" t="s">
        <v>305</v>
      </c>
    </row>
    <row r="807" spans="2:2" x14ac:dyDescent="0.25">
      <c r="B807" s="39" t="s">
        <v>306</v>
      </c>
    </row>
    <row r="808" spans="2:2" x14ac:dyDescent="0.25">
      <c r="B808" s="40"/>
    </row>
    <row r="809" spans="2:2" x14ac:dyDescent="0.25">
      <c r="B809" s="39" t="s">
        <v>82</v>
      </c>
    </row>
    <row r="810" spans="2:2" x14ac:dyDescent="0.25">
      <c r="B810" s="39" t="s">
        <v>307</v>
      </c>
    </row>
    <row r="811" spans="2:2" x14ac:dyDescent="0.25">
      <c r="B811" s="39" t="s">
        <v>308</v>
      </c>
    </row>
    <row r="812" spans="2:2" x14ac:dyDescent="0.25">
      <c r="B812" s="40"/>
    </row>
    <row r="813" spans="2:2" x14ac:dyDescent="0.25">
      <c r="B813" s="39" t="s">
        <v>85</v>
      </c>
    </row>
    <row r="814" spans="2:2" x14ac:dyDescent="0.25">
      <c r="B814" s="39" t="s">
        <v>309</v>
      </c>
    </row>
    <row r="815" spans="2:2" x14ac:dyDescent="0.25">
      <c r="B815" s="40"/>
    </row>
    <row r="816" spans="2:2" x14ac:dyDescent="0.25">
      <c r="B816" s="41" t="s">
        <v>310</v>
      </c>
    </row>
    <row r="817" spans="2:2" x14ac:dyDescent="0.25">
      <c r="B817" s="37"/>
    </row>
    <row r="818" spans="2:2" x14ac:dyDescent="0.25">
      <c r="B818" s="37"/>
    </row>
    <row r="819" spans="2:2" ht="34.5" x14ac:dyDescent="0.25">
      <c r="B819" s="38" t="s">
        <v>335</v>
      </c>
    </row>
    <row r="820" spans="2:2" x14ac:dyDescent="0.25">
      <c r="B820" s="39" t="s">
        <v>57</v>
      </c>
    </row>
    <row r="821" spans="2:2" ht="28.5" x14ac:dyDescent="0.25">
      <c r="B821" s="39" t="s">
        <v>300</v>
      </c>
    </row>
    <row r="822" spans="2:2" x14ac:dyDescent="0.25">
      <c r="B822" s="40"/>
    </row>
    <row r="823" spans="2:2" x14ac:dyDescent="0.25">
      <c r="B823" s="39" t="s">
        <v>226</v>
      </c>
    </row>
    <row r="824" spans="2:2" x14ac:dyDescent="0.25">
      <c r="B824" s="39" t="s">
        <v>301</v>
      </c>
    </row>
    <row r="825" spans="2:2" x14ac:dyDescent="0.25">
      <c r="B825" s="39" t="s">
        <v>302</v>
      </c>
    </row>
    <row r="826" spans="2:2" x14ac:dyDescent="0.25">
      <c r="B826" s="39" t="s">
        <v>280</v>
      </c>
    </row>
    <row r="827" spans="2:2" x14ac:dyDescent="0.25">
      <c r="B827" s="40"/>
    </row>
    <row r="828" spans="2:2" x14ac:dyDescent="0.25">
      <c r="B828" s="39" t="s">
        <v>303</v>
      </c>
    </row>
    <row r="829" spans="2:2" x14ac:dyDescent="0.25">
      <c r="B829" s="39" t="s">
        <v>304</v>
      </c>
    </row>
    <row r="830" spans="2:2" x14ac:dyDescent="0.25">
      <c r="B830" s="39" t="s">
        <v>305</v>
      </c>
    </row>
    <row r="831" spans="2:2" x14ac:dyDescent="0.25">
      <c r="B831" s="39" t="s">
        <v>306</v>
      </c>
    </row>
    <row r="832" spans="2:2" x14ac:dyDescent="0.25">
      <c r="B832" s="40"/>
    </row>
    <row r="833" spans="2:2" x14ac:dyDescent="0.25">
      <c r="B833" s="39" t="s">
        <v>82</v>
      </c>
    </row>
    <row r="834" spans="2:2" x14ac:dyDescent="0.25">
      <c r="B834" s="39" t="s">
        <v>307</v>
      </c>
    </row>
    <row r="835" spans="2:2" x14ac:dyDescent="0.25">
      <c r="B835" s="39" t="s">
        <v>308</v>
      </c>
    </row>
    <row r="836" spans="2:2" x14ac:dyDescent="0.25">
      <c r="B836" s="40"/>
    </row>
    <row r="837" spans="2:2" x14ac:dyDescent="0.25">
      <c r="B837" s="39" t="s">
        <v>85</v>
      </c>
    </row>
    <row r="838" spans="2:2" x14ac:dyDescent="0.25">
      <c r="B838" s="39" t="s">
        <v>309</v>
      </c>
    </row>
    <row r="839" spans="2:2" x14ac:dyDescent="0.25">
      <c r="B839" s="40"/>
    </row>
    <row r="840" spans="2:2" x14ac:dyDescent="0.25">
      <c r="B840" s="41" t="s">
        <v>310</v>
      </c>
    </row>
    <row r="841" spans="2:2" x14ac:dyDescent="0.25">
      <c r="B841" s="37"/>
    </row>
    <row r="842" spans="2:2" x14ac:dyDescent="0.25">
      <c r="B842" s="37"/>
    </row>
    <row r="843" spans="2:2" ht="17.25" x14ac:dyDescent="0.25">
      <c r="B843" s="38" t="s">
        <v>336</v>
      </c>
    </row>
    <row r="844" spans="2:2" x14ac:dyDescent="0.25">
      <c r="B844" s="39" t="s">
        <v>57</v>
      </c>
    </row>
    <row r="845" spans="2:2" ht="28.5" x14ac:dyDescent="0.25">
      <c r="B845" s="39" t="s">
        <v>300</v>
      </c>
    </row>
    <row r="846" spans="2:2" x14ac:dyDescent="0.25">
      <c r="B846" s="40"/>
    </row>
    <row r="847" spans="2:2" x14ac:dyDescent="0.25">
      <c r="B847" s="39" t="s">
        <v>226</v>
      </c>
    </row>
    <row r="848" spans="2:2" x14ac:dyDescent="0.25">
      <c r="B848" s="39" t="s">
        <v>301</v>
      </c>
    </row>
    <row r="849" spans="2:2" x14ac:dyDescent="0.25">
      <c r="B849" s="39" t="s">
        <v>302</v>
      </c>
    </row>
    <row r="850" spans="2:2" x14ac:dyDescent="0.25">
      <c r="B850" s="39" t="s">
        <v>280</v>
      </c>
    </row>
    <row r="851" spans="2:2" x14ac:dyDescent="0.25">
      <c r="B851" s="40"/>
    </row>
    <row r="852" spans="2:2" x14ac:dyDescent="0.25">
      <c r="B852" s="39" t="s">
        <v>303</v>
      </c>
    </row>
    <row r="853" spans="2:2" x14ac:dyDescent="0.25">
      <c r="B853" s="39" t="s">
        <v>304</v>
      </c>
    </row>
    <row r="854" spans="2:2" x14ac:dyDescent="0.25">
      <c r="B854" s="39" t="s">
        <v>305</v>
      </c>
    </row>
    <row r="855" spans="2:2" x14ac:dyDescent="0.25">
      <c r="B855" s="39" t="s">
        <v>306</v>
      </c>
    </row>
    <row r="856" spans="2:2" x14ac:dyDescent="0.25">
      <c r="B856" s="40"/>
    </row>
    <row r="857" spans="2:2" x14ac:dyDescent="0.25">
      <c r="B857" s="39" t="s">
        <v>82</v>
      </c>
    </row>
    <row r="858" spans="2:2" x14ac:dyDescent="0.25">
      <c r="B858" s="39" t="s">
        <v>307</v>
      </c>
    </row>
    <row r="859" spans="2:2" x14ac:dyDescent="0.25">
      <c r="B859" s="39" t="s">
        <v>308</v>
      </c>
    </row>
    <row r="860" spans="2:2" x14ac:dyDescent="0.25">
      <c r="B860" s="40"/>
    </row>
    <row r="861" spans="2:2" x14ac:dyDescent="0.25">
      <c r="B861" s="39" t="s">
        <v>85</v>
      </c>
    </row>
    <row r="862" spans="2:2" x14ac:dyDescent="0.25">
      <c r="B862" s="39" t="s">
        <v>309</v>
      </c>
    </row>
    <row r="863" spans="2:2" x14ac:dyDescent="0.25">
      <c r="B863" s="40"/>
    </row>
    <row r="864" spans="2:2" x14ac:dyDescent="0.25">
      <c r="B864" s="41" t="s">
        <v>310</v>
      </c>
    </row>
    <row r="865" spans="2:2" x14ac:dyDescent="0.25">
      <c r="B865" s="37"/>
    </row>
    <row r="866" spans="2:2" x14ac:dyDescent="0.25">
      <c r="B866" s="37"/>
    </row>
    <row r="867" spans="2:2" ht="34.5" x14ac:dyDescent="0.25">
      <c r="B867" s="38" t="s">
        <v>337</v>
      </c>
    </row>
    <row r="868" spans="2:2" x14ac:dyDescent="0.25">
      <c r="B868" s="39" t="s">
        <v>57</v>
      </c>
    </row>
    <row r="869" spans="2:2" ht="28.5" x14ac:dyDescent="0.25">
      <c r="B869" s="39" t="s">
        <v>300</v>
      </c>
    </row>
    <row r="870" spans="2:2" x14ac:dyDescent="0.25">
      <c r="B870" s="40"/>
    </row>
    <row r="871" spans="2:2" x14ac:dyDescent="0.25">
      <c r="B871" s="39" t="s">
        <v>226</v>
      </c>
    </row>
    <row r="872" spans="2:2" x14ac:dyDescent="0.25">
      <c r="B872" s="39" t="s">
        <v>301</v>
      </c>
    </row>
    <row r="873" spans="2:2" x14ac:dyDescent="0.25">
      <c r="B873" s="39" t="s">
        <v>302</v>
      </c>
    </row>
    <row r="874" spans="2:2" x14ac:dyDescent="0.25">
      <c r="B874" s="39" t="s">
        <v>280</v>
      </c>
    </row>
    <row r="875" spans="2:2" x14ac:dyDescent="0.25">
      <c r="B875" s="40"/>
    </row>
    <row r="876" spans="2:2" x14ac:dyDescent="0.25">
      <c r="B876" s="39" t="s">
        <v>303</v>
      </c>
    </row>
    <row r="877" spans="2:2" x14ac:dyDescent="0.25">
      <c r="B877" s="39" t="s">
        <v>304</v>
      </c>
    </row>
    <row r="878" spans="2:2" x14ac:dyDescent="0.25">
      <c r="B878" s="39" t="s">
        <v>305</v>
      </c>
    </row>
    <row r="879" spans="2:2" x14ac:dyDescent="0.25">
      <c r="B879" s="39" t="s">
        <v>306</v>
      </c>
    </row>
    <row r="880" spans="2:2" x14ac:dyDescent="0.25">
      <c r="B880" s="40"/>
    </row>
    <row r="881" spans="2:2" x14ac:dyDescent="0.25">
      <c r="B881" s="39" t="s">
        <v>82</v>
      </c>
    </row>
    <row r="882" spans="2:2" x14ac:dyDescent="0.25">
      <c r="B882" s="39" t="s">
        <v>307</v>
      </c>
    </row>
    <row r="883" spans="2:2" x14ac:dyDescent="0.25">
      <c r="B883" s="39" t="s">
        <v>308</v>
      </c>
    </row>
    <row r="884" spans="2:2" x14ac:dyDescent="0.25">
      <c r="B884" s="40"/>
    </row>
    <row r="885" spans="2:2" x14ac:dyDescent="0.25">
      <c r="B885" s="39" t="s">
        <v>85</v>
      </c>
    </row>
    <row r="886" spans="2:2" x14ac:dyDescent="0.25">
      <c r="B886" s="39" t="s">
        <v>309</v>
      </c>
    </row>
    <row r="887" spans="2:2" x14ac:dyDescent="0.25">
      <c r="B887" s="40"/>
    </row>
    <row r="888" spans="2:2" x14ac:dyDescent="0.25">
      <c r="B888" s="41" t="s">
        <v>310</v>
      </c>
    </row>
    <row r="889" spans="2:2" x14ac:dyDescent="0.25">
      <c r="B889" s="37"/>
    </row>
    <row r="890" spans="2:2" x14ac:dyDescent="0.25">
      <c r="B890" s="37"/>
    </row>
    <row r="891" spans="2:2" ht="17.25" x14ac:dyDescent="0.25">
      <c r="B891" s="38" t="s">
        <v>338</v>
      </c>
    </row>
    <row r="892" spans="2:2" x14ac:dyDescent="0.25">
      <c r="B892" s="39" t="s">
        <v>57</v>
      </c>
    </row>
    <row r="893" spans="2:2" ht="28.5" x14ac:dyDescent="0.25">
      <c r="B893" s="39" t="s">
        <v>300</v>
      </c>
    </row>
    <row r="894" spans="2:2" x14ac:dyDescent="0.25">
      <c r="B894" s="40"/>
    </row>
    <row r="895" spans="2:2" x14ac:dyDescent="0.25">
      <c r="B895" s="39" t="s">
        <v>226</v>
      </c>
    </row>
    <row r="896" spans="2:2" x14ac:dyDescent="0.25">
      <c r="B896" s="39" t="s">
        <v>301</v>
      </c>
    </row>
    <row r="897" spans="2:2" x14ac:dyDescent="0.25">
      <c r="B897" s="39" t="s">
        <v>302</v>
      </c>
    </row>
    <row r="898" spans="2:2" x14ac:dyDescent="0.25">
      <c r="B898" s="39" t="s">
        <v>280</v>
      </c>
    </row>
    <row r="899" spans="2:2" x14ac:dyDescent="0.25">
      <c r="B899" s="40"/>
    </row>
    <row r="900" spans="2:2" x14ac:dyDescent="0.25">
      <c r="B900" s="39" t="s">
        <v>303</v>
      </c>
    </row>
    <row r="901" spans="2:2" x14ac:dyDescent="0.25">
      <c r="B901" s="39" t="s">
        <v>304</v>
      </c>
    </row>
    <row r="902" spans="2:2" x14ac:dyDescent="0.25">
      <c r="B902" s="39" t="s">
        <v>305</v>
      </c>
    </row>
    <row r="903" spans="2:2" x14ac:dyDescent="0.25">
      <c r="B903" s="39" t="s">
        <v>306</v>
      </c>
    </row>
    <row r="904" spans="2:2" x14ac:dyDescent="0.25">
      <c r="B904" s="40"/>
    </row>
    <row r="905" spans="2:2" x14ac:dyDescent="0.25">
      <c r="B905" s="39" t="s">
        <v>82</v>
      </c>
    </row>
    <row r="906" spans="2:2" x14ac:dyDescent="0.25">
      <c r="B906" s="39" t="s">
        <v>307</v>
      </c>
    </row>
    <row r="907" spans="2:2" x14ac:dyDescent="0.25">
      <c r="B907" s="39" t="s">
        <v>308</v>
      </c>
    </row>
    <row r="908" spans="2:2" x14ac:dyDescent="0.25">
      <c r="B908" s="40"/>
    </row>
    <row r="909" spans="2:2" x14ac:dyDescent="0.25">
      <c r="B909" s="39" t="s">
        <v>85</v>
      </c>
    </row>
    <row r="910" spans="2:2" x14ac:dyDescent="0.25">
      <c r="B910" s="39" t="s">
        <v>309</v>
      </c>
    </row>
    <row r="911" spans="2:2" x14ac:dyDescent="0.25">
      <c r="B911" s="40"/>
    </row>
    <row r="912" spans="2:2" x14ac:dyDescent="0.25">
      <c r="B912" s="41" t="s">
        <v>310</v>
      </c>
    </row>
    <row r="913" spans="2:2" x14ac:dyDescent="0.25">
      <c r="B913" s="37"/>
    </row>
    <row r="914" spans="2:2" x14ac:dyDescent="0.25">
      <c r="B914" s="37"/>
    </row>
    <row r="915" spans="2:2" ht="17.25" x14ac:dyDescent="0.25">
      <c r="B915" s="38" t="s">
        <v>339</v>
      </c>
    </row>
    <row r="916" spans="2:2" x14ac:dyDescent="0.25">
      <c r="B916" s="39" t="s">
        <v>57</v>
      </c>
    </row>
    <row r="917" spans="2:2" ht="28.5" x14ac:dyDescent="0.25">
      <c r="B917" s="39" t="s">
        <v>300</v>
      </c>
    </row>
    <row r="918" spans="2:2" x14ac:dyDescent="0.25">
      <c r="B918" s="40"/>
    </row>
    <row r="919" spans="2:2" x14ac:dyDescent="0.25">
      <c r="B919" s="39" t="s">
        <v>226</v>
      </c>
    </row>
    <row r="920" spans="2:2" x14ac:dyDescent="0.25">
      <c r="B920" s="39" t="s">
        <v>301</v>
      </c>
    </row>
    <row r="921" spans="2:2" x14ac:dyDescent="0.25">
      <c r="B921" s="39" t="s">
        <v>302</v>
      </c>
    </row>
    <row r="922" spans="2:2" x14ac:dyDescent="0.25">
      <c r="B922" s="39" t="s">
        <v>280</v>
      </c>
    </row>
    <row r="923" spans="2:2" x14ac:dyDescent="0.25">
      <c r="B923" s="40"/>
    </row>
    <row r="924" spans="2:2" x14ac:dyDescent="0.25">
      <c r="B924" s="39" t="s">
        <v>303</v>
      </c>
    </row>
    <row r="925" spans="2:2" x14ac:dyDescent="0.25">
      <c r="B925" s="39" t="s">
        <v>304</v>
      </c>
    </row>
    <row r="926" spans="2:2" x14ac:dyDescent="0.25">
      <c r="B926" s="39" t="s">
        <v>305</v>
      </c>
    </row>
    <row r="927" spans="2:2" x14ac:dyDescent="0.25">
      <c r="B927" s="39" t="s">
        <v>306</v>
      </c>
    </row>
    <row r="928" spans="2:2" x14ac:dyDescent="0.25">
      <c r="B928" s="40"/>
    </row>
    <row r="929" spans="2:2" x14ac:dyDescent="0.25">
      <c r="B929" s="39" t="s">
        <v>82</v>
      </c>
    </row>
    <row r="930" spans="2:2" x14ac:dyDescent="0.25">
      <c r="B930" s="39" t="s">
        <v>307</v>
      </c>
    </row>
    <row r="931" spans="2:2" x14ac:dyDescent="0.25">
      <c r="B931" s="39" t="s">
        <v>308</v>
      </c>
    </row>
    <row r="932" spans="2:2" x14ac:dyDescent="0.25">
      <c r="B932" s="40"/>
    </row>
    <row r="933" spans="2:2" x14ac:dyDescent="0.25">
      <c r="B933" s="39" t="s">
        <v>85</v>
      </c>
    </row>
    <row r="934" spans="2:2" x14ac:dyDescent="0.25">
      <c r="B934" s="39" t="s">
        <v>309</v>
      </c>
    </row>
    <row r="935" spans="2:2" x14ac:dyDescent="0.25">
      <c r="B935" s="40"/>
    </row>
    <row r="936" spans="2:2" x14ac:dyDescent="0.25">
      <c r="B936" s="41" t="s">
        <v>310</v>
      </c>
    </row>
    <row r="937" spans="2:2" x14ac:dyDescent="0.25">
      <c r="B937" s="37"/>
    </row>
    <row r="938" spans="2:2" x14ac:dyDescent="0.25">
      <c r="B938" s="37"/>
    </row>
    <row r="939" spans="2:2" ht="17.25" x14ac:dyDescent="0.25">
      <c r="B939" s="38" t="s">
        <v>340</v>
      </c>
    </row>
    <row r="940" spans="2:2" x14ac:dyDescent="0.25">
      <c r="B940" s="39" t="s">
        <v>57</v>
      </c>
    </row>
    <row r="941" spans="2:2" ht="28.5" x14ac:dyDescent="0.25">
      <c r="B941" s="39" t="s">
        <v>300</v>
      </c>
    </row>
    <row r="942" spans="2:2" x14ac:dyDescent="0.25">
      <c r="B942" s="40"/>
    </row>
    <row r="943" spans="2:2" x14ac:dyDescent="0.25">
      <c r="B943" s="39" t="s">
        <v>226</v>
      </c>
    </row>
    <row r="944" spans="2:2" x14ac:dyDescent="0.25">
      <c r="B944" s="39" t="s">
        <v>301</v>
      </c>
    </row>
    <row r="945" spans="2:2" x14ac:dyDescent="0.25">
      <c r="B945" s="39" t="s">
        <v>302</v>
      </c>
    </row>
    <row r="946" spans="2:2" x14ac:dyDescent="0.25">
      <c r="B946" s="39" t="s">
        <v>280</v>
      </c>
    </row>
    <row r="947" spans="2:2" x14ac:dyDescent="0.25">
      <c r="B947" s="40"/>
    </row>
    <row r="948" spans="2:2" x14ac:dyDescent="0.25">
      <c r="B948" s="39" t="s">
        <v>303</v>
      </c>
    </row>
    <row r="949" spans="2:2" x14ac:dyDescent="0.25">
      <c r="B949" s="39" t="s">
        <v>304</v>
      </c>
    </row>
    <row r="950" spans="2:2" x14ac:dyDescent="0.25">
      <c r="B950" s="39" t="s">
        <v>305</v>
      </c>
    </row>
    <row r="951" spans="2:2" x14ac:dyDescent="0.25">
      <c r="B951" s="39" t="s">
        <v>306</v>
      </c>
    </row>
    <row r="952" spans="2:2" x14ac:dyDescent="0.25">
      <c r="B952" s="40"/>
    </row>
    <row r="953" spans="2:2" x14ac:dyDescent="0.25">
      <c r="B953" s="39" t="s">
        <v>82</v>
      </c>
    </row>
    <row r="954" spans="2:2" x14ac:dyDescent="0.25">
      <c r="B954" s="39" t="s">
        <v>307</v>
      </c>
    </row>
    <row r="955" spans="2:2" x14ac:dyDescent="0.25">
      <c r="B955" s="39" t="s">
        <v>308</v>
      </c>
    </row>
    <row r="956" spans="2:2" x14ac:dyDescent="0.25">
      <c r="B956" s="40"/>
    </row>
    <row r="957" spans="2:2" x14ac:dyDescent="0.25">
      <c r="B957" s="39" t="s">
        <v>85</v>
      </c>
    </row>
    <row r="958" spans="2:2" x14ac:dyDescent="0.25">
      <c r="B958" s="39" t="s">
        <v>309</v>
      </c>
    </row>
    <row r="959" spans="2:2" x14ac:dyDescent="0.25">
      <c r="B959" s="40"/>
    </row>
    <row r="960" spans="2:2" x14ac:dyDescent="0.25">
      <c r="B960" s="41" t="s">
        <v>310</v>
      </c>
    </row>
    <row r="961" spans="2:2" x14ac:dyDescent="0.25">
      <c r="B961" s="37"/>
    </row>
    <row r="962" spans="2:2" x14ac:dyDescent="0.25">
      <c r="B962" s="37"/>
    </row>
    <row r="963" spans="2:2" ht="34.5" x14ac:dyDescent="0.25">
      <c r="B963" s="38" t="s">
        <v>341</v>
      </c>
    </row>
    <row r="964" spans="2:2" x14ac:dyDescent="0.25">
      <c r="B964" s="39" t="s">
        <v>57</v>
      </c>
    </row>
    <row r="965" spans="2:2" ht="28.5" x14ac:dyDescent="0.25">
      <c r="B965" s="39" t="s">
        <v>300</v>
      </c>
    </row>
    <row r="966" spans="2:2" x14ac:dyDescent="0.25">
      <c r="B966" s="40"/>
    </row>
    <row r="967" spans="2:2" x14ac:dyDescent="0.25">
      <c r="B967" s="39" t="s">
        <v>226</v>
      </c>
    </row>
    <row r="968" spans="2:2" x14ac:dyDescent="0.25">
      <c r="B968" s="39" t="s">
        <v>301</v>
      </c>
    </row>
    <row r="969" spans="2:2" x14ac:dyDescent="0.25">
      <c r="B969" s="39" t="s">
        <v>302</v>
      </c>
    </row>
    <row r="970" spans="2:2" x14ac:dyDescent="0.25">
      <c r="B970" s="39" t="s">
        <v>280</v>
      </c>
    </row>
    <row r="971" spans="2:2" x14ac:dyDescent="0.25">
      <c r="B971" s="40"/>
    </row>
    <row r="972" spans="2:2" x14ac:dyDescent="0.25">
      <c r="B972" s="39" t="s">
        <v>303</v>
      </c>
    </row>
    <row r="973" spans="2:2" x14ac:dyDescent="0.25">
      <c r="B973" s="39" t="s">
        <v>304</v>
      </c>
    </row>
    <row r="974" spans="2:2" x14ac:dyDescent="0.25">
      <c r="B974" s="39" t="s">
        <v>305</v>
      </c>
    </row>
    <row r="975" spans="2:2" x14ac:dyDescent="0.25">
      <c r="B975" s="39" t="s">
        <v>306</v>
      </c>
    </row>
    <row r="976" spans="2:2" x14ac:dyDescent="0.25">
      <c r="B976" s="40"/>
    </row>
    <row r="977" spans="2:2" x14ac:dyDescent="0.25">
      <c r="B977" s="39" t="s">
        <v>82</v>
      </c>
    </row>
    <row r="978" spans="2:2" x14ac:dyDescent="0.25">
      <c r="B978" s="39" t="s">
        <v>307</v>
      </c>
    </row>
    <row r="979" spans="2:2" x14ac:dyDescent="0.25">
      <c r="B979" s="39" t="s">
        <v>308</v>
      </c>
    </row>
    <row r="980" spans="2:2" x14ac:dyDescent="0.25">
      <c r="B980" s="40"/>
    </row>
    <row r="981" spans="2:2" x14ac:dyDescent="0.25">
      <c r="B981" s="39" t="s">
        <v>85</v>
      </c>
    </row>
    <row r="982" spans="2:2" x14ac:dyDescent="0.25">
      <c r="B982" s="39" t="s">
        <v>309</v>
      </c>
    </row>
    <row r="983" spans="2:2" x14ac:dyDescent="0.25">
      <c r="B983" s="40"/>
    </row>
    <row r="984" spans="2:2" x14ac:dyDescent="0.25">
      <c r="B984" s="41" t="s">
        <v>310</v>
      </c>
    </row>
    <row r="985" spans="2:2" x14ac:dyDescent="0.25">
      <c r="B985" s="37"/>
    </row>
    <row r="986" spans="2:2" x14ac:dyDescent="0.25">
      <c r="B986" s="37"/>
    </row>
    <row r="987" spans="2:2" ht="17.25" x14ac:dyDescent="0.25">
      <c r="B987" s="38" t="s">
        <v>342</v>
      </c>
    </row>
    <row r="988" spans="2:2" x14ac:dyDescent="0.25">
      <c r="B988" s="39" t="s">
        <v>57</v>
      </c>
    </row>
    <row r="989" spans="2:2" ht="28.5" x14ac:dyDescent="0.25">
      <c r="B989" s="39" t="s">
        <v>300</v>
      </c>
    </row>
    <row r="990" spans="2:2" x14ac:dyDescent="0.25">
      <c r="B990" s="40"/>
    </row>
    <row r="991" spans="2:2" x14ac:dyDescent="0.25">
      <c r="B991" s="39" t="s">
        <v>226</v>
      </c>
    </row>
    <row r="992" spans="2:2" x14ac:dyDescent="0.25">
      <c r="B992" s="39" t="s">
        <v>301</v>
      </c>
    </row>
    <row r="993" spans="2:2" x14ac:dyDescent="0.25">
      <c r="B993" s="39" t="s">
        <v>302</v>
      </c>
    </row>
    <row r="994" spans="2:2" x14ac:dyDescent="0.25">
      <c r="B994" s="39" t="s">
        <v>280</v>
      </c>
    </row>
    <row r="995" spans="2:2" x14ac:dyDescent="0.25">
      <c r="B995" s="40"/>
    </row>
    <row r="996" spans="2:2" x14ac:dyDescent="0.25">
      <c r="B996" s="39" t="s">
        <v>303</v>
      </c>
    </row>
    <row r="997" spans="2:2" x14ac:dyDescent="0.25">
      <c r="B997" s="39" t="s">
        <v>304</v>
      </c>
    </row>
    <row r="998" spans="2:2" x14ac:dyDescent="0.25">
      <c r="B998" s="39" t="s">
        <v>305</v>
      </c>
    </row>
    <row r="999" spans="2:2" x14ac:dyDescent="0.25">
      <c r="B999" s="39" t="s">
        <v>306</v>
      </c>
    </row>
    <row r="1000" spans="2:2" x14ac:dyDescent="0.25">
      <c r="B1000" s="40"/>
    </row>
    <row r="1001" spans="2:2" x14ac:dyDescent="0.25">
      <c r="B1001" s="39" t="s">
        <v>82</v>
      </c>
    </row>
    <row r="1002" spans="2:2" x14ac:dyDescent="0.25">
      <c r="B1002" s="39" t="s">
        <v>307</v>
      </c>
    </row>
    <row r="1003" spans="2:2" x14ac:dyDescent="0.25">
      <c r="B1003" s="39" t="s">
        <v>308</v>
      </c>
    </row>
    <row r="1004" spans="2:2" x14ac:dyDescent="0.25">
      <c r="B1004" s="40"/>
    </row>
    <row r="1005" spans="2:2" x14ac:dyDescent="0.25">
      <c r="B1005" s="39" t="s">
        <v>85</v>
      </c>
    </row>
    <row r="1006" spans="2:2" x14ac:dyDescent="0.25">
      <c r="B1006" s="39" t="s">
        <v>309</v>
      </c>
    </row>
    <row r="1007" spans="2:2" x14ac:dyDescent="0.25">
      <c r="B1007" s="40"/>
    </row>
    <row r="1008" spans="2:2" x14ac:dyDescent="0.25">
      <c r="B1008" s="41" t="s">
        <v>310</v>
      </c>
    </row>
    <row r="1009" spans="2:2" x14ac:dyDescent="0.25">
      <c r="B1009" s="37"/>
    </row>
    <row r="1010" spans="2:2" x14ac:dyDescent="0.25">
      <c r="B1010" s="37"/>
    </row>
    <row r="1011" spans="2:2" ht="17.25" x14ac:dyDescent="0.25">
      <c r="B1011" s="38" t="s">
        <v>343</v>
      </c>
    </row>
    <row r="1012" spans="2:2" x14ac:dyDescent="0.25">
      <c r="B1012" s="39" t="s">
        <v>57</v>
      </c>
    </row>
    <row r="1013" spans="2:2" ht="28.5" x14ac:dyDescent="0.25">
      <c r="B1013" s="39" t="s">
        <v>300</v>
      </c>
    </row>
    <row r="1014" spans="2:2" x14ac:dyDescent="0.25">
      <c r="B1014" s="40"/>
    </row>
    <row r="1015" spans="2:2" x14ac:dyDescent="0.25">
      <c r="B1015" s="39" t="s">
        <v>226</v>
      </c>
    </row>
    <row r="1016" spans="2:2" x14ac:dyDescent="0.25">
      <c r="B1016" s="39" t="s">
        <v>301</v>
      </c>
    </row>
    <row r="1017" spans="2:2" x14ac:dyDescent="0.25">
      <c r="B1017" s="39" t="s">
        <v>302</v>
      </c>
    </row>
    <row r="1018" spans="2:2" x14ac:dyDescent="0.25">
      <c r="B1018" s="39" t="s">
        <v>280</v>
      </c>
    </row>
    <row r="1019" spans="2:2" x14ac:dyDescent="0.25">
      <c r="B1019" s="40"/>
    </row>
    <row r="1020" spans="2:2" x14ac:dyDescent="0.25">
      <c r="B1020" s="39" t="s">
        <v>303</v>
      </c>
    </row>
    <row r="1021" spans="2:2" x14ac:dyDescent="0.25">
      <c r="B1021" s="39" t="s">
        <v>304</v>
      </c>
    </row>
    <row r="1022" spans="2:2" x14ac:dyDescent="0.25">
      <c r="B1022" s="39" t="s">
        <v>305</v>
      </c>
    </row>
    <row r="1023" spans="2:2" x14ac:dyDescent="0.25">
      <c r="B1023" s="39" t="s">
        <v>306</v>
      </c>
    </row>
    <row r="1024" spans="2:2" x14ac:dyDescent="0.25">
      <c r="B1024" s="40"/>
    </row>
    <row r="1025" spans="2:2" x14ac:dyDescent="0.25">
      <c r="B1025" s="39" t="s">
        <v>82</v>
      </c>
    </row>
    <row r="1026" spans="2:2" x14ac:dyDescent="0.25">
      <c r="B1026" s="39" t="s">
        <v>307</v>
      </c>
    </row>
    <row r="1027" spans="2:2" x14ac:dyDescent="0.25">
      <c r="B1027" s="39" t="s">
        <v>308</v>
      </c>
    </row>
    <row r="1028" spans="2:2" x14ac:dyDescent="0.25">
      <c r="B1028" s="40"/>
    </row>
    <row r="1029" spans="2:2" x14ac:dyDescent="0.25">
      <c r="B1029" s="39" t="s">
        <v>85</v>
      </c>
    </row>
    <row r="1030" spans="2:2" x14ac:dyDescent="0.25">
      <c r="B1030" s="39" t="s">
        <v>309</v>
      </c>
    </row>
    <row r="1031" spans="2:2" x14ac:dyDescent="0.25">
      <c r="B1031" s="40"/>
    </row>
    <row r="1032" spans="2:2" x14ac:dyDescent="0.25">
      <c r="B1032" s="41" t="s">
        <v>310</v>
      </c>
    </row>
    <row r="1033" spans="2:2" x14ac:dyDescent="0.25">
      <c r="B1033" s="37"/>
    </row>
    <row r="1034" spans="2:2" x14ac:dyDescent="0.25">
      <c r="B1034" s="37"/>
    </row>
    <row r="1035" spans="2:2" ht="17.25" x14ac:dyDescent="0.25">
      <c r="B1035" s="38" t="s">
        <v>344</v>
      </c>
    </row>
    <row r="1036" spans="2:2" x14ac:dyDescent="0.25">
      <c r="B1036" s="39" t="s">
        <v>57</v>
      </c>
    </row>
    <row r="1037" spans="2:2" ht="28.5" x14ac:dyDescent="0.25">
      <c r="B1037" s="39" t="s">
        <v>300</v>
      </c>
    </row>
    <row r="1038" spans="2:2" x14ac:dyDescent="0.25">
      <c r="B1038" s="40"/>
    </row>
    <row r="1039" spans="2:2" x14ac:dyDescent="0.25">
      <c r="B1039" s="39" t="s">
        <v>226</v>
      </c>
    </row>
    <row r="1040" spans="2:2" x14ac:dyDescent="0.25">
      <c r="B1040" s="39" t="s">
        <v>301</v>
      </c>
    </row>
    <row r="1041" spans="2:2" x14ac:dyDescent="0.25">
      <c r="B1041" s="39" t="s">
        <v>302</v>
      </c>
    </row>
    <row r="1042" spans="2:2" x14ac:dyDescent="0.25">
      <c r="B1042" s="39" t="s">
        <v>280</v>
      </c>
    </row>
    <row r="1043" spans="2:2" x14ac:dyDescent="0.25">
      <c r="B1043" s="40"/>
    </row>
    <row r="1044" spans="2:2" x14ac:dyDescent="0.25">
      <c r="B1044" s="39" t="s">
        <v>303</v>
      </c>
    </row>
    <row r="1045" spans="2:2" x14ac:dyDescent="0.25">
      <c r="B1045" s="39" t="s">
        <v>304</v>
      </c>
    </row>
    <row r="1046" spans="2:2" x14ac:dyDescent="0.25">
      <c r="B1046" s="39" t="s">
        <v>305</v>
      </c>
    </row>
    <row r="1047" spans="2:2" x14ac:dyDescent="0.25">
      <c r="B1047" s="39" t="s">
        <v>306</v>
      </c>
    </row>
    <row r="1048" spans="2:2" x14ac:dyDescent="0.25">
      <c r="B1048" s="40"/>
    </row>
    <row r="1049" spans="2:2" x14ac:dyDescent="0.25">
      <c r="B1049" s="39" t="s">
        <v>82</v>
      </c>
    </row>
    <row r="1050" spans="2:2" x14ac:dyDescent="0.25">
      <c r="B1050" s="39" t="s">
        <v>307</v>
      </c>
    </row>
    <row r="1051" spans="2:2" x14ac:dyDescent="0.25">
      <c r="B1051" s="39" t="s">
        <v>308</v>
      </c>
    </row>
    <row r="1052" spans="2:2" x14ac:dyDescent="0.25">
      <c r="B1052" s="40"/>
    </row>
    <row r="1053" spans="2:2" x14ac:dyDescent="0.25">
      <c r="B1053" s="39" t="s">
        <v>85</v>
      </c>
    </row>
    <row r="1054" spans="2:2" x14ac:dyDescent="0.25">
      <c r="B1054" s="39" t="s">
        <v>309</v>
      </c>
    </row>
    <row r="1055" spans="2:2" x14ac:dyDescent="0.25">
      <c r="B1055" s="40"/>
    </row>
    <row r="1056" spans="2:2" x14ac:dyDescent="0.25">
      <c r="B1056" s="41" t="s">
        <v>310</v>
      </c>
    </row>
    <row r="1057" spans="2:2" x14ac:dyDescent="0.25">
      <c r="B1057" s="37"/>
    </row>
    <row r="1058" spans="2:2" x14ac:dyDescent="0.25">
      <c r="B1058" s="37"/>
    </row>
    <row r="1059" spans="2:2" ht="17.25" x14ac:dyDescent="0.25">
      <c r="B1059" s="38" t="s">
        <v>345</v>
      </c>
    </row>
    <row r="1060" spans="2:2" x14ac:dyDescent="0.25">
      <c r="B1060" s="39" t="s">
        <v>57</v>
      </c>
    </row>
    <row r="1061" spans="2:2" ht="28.5" x14ac:dyDescent="0.25">
      <c r="B1061" s="39" t="s">
        <v>300</v>
      </c>
    </row>
    <row r="1062" spans="2:2" x14ac:dyDescent="0.25">
      <c r="B1062" s="40"/>
    </row>
    <row r="1063" spans="2:2" x14ac:dyDescent="0.25">
      <c r="B1063" s="39" t="s">
        <v>226</v>
      </c>
    </row>
    <row r="1064" spans="2:2" x14ac:dyDescent="0.25">
      <c r="B1064" s="39" t="s">
        <v>301</v>
      </c>
    </row>
    <row r="1065" spans="2:2" x14ac:dyDescent="0.25">
      <c r="B1065" s="39" t="s">
        <v>302</v>
      </c>
    </row>
    <row r="1066" spans="2:2" x14ac:dyDescent="0.25">
      <c r="B1066" s="39" t="s">
        <v>280</v>
      </c>
    </row>
    <row r="1067" spans="2:2" x14ac:dyDescent="0.25">
      <c r="B1067" s="40"/>
    </row>
    <row r="1068" spans="2:2" x14ac:dyDescent="0.25">
      <c r="B1068" s="39" t="s">
        <v>303</v>
      </c>
    </row>
    <row r="1069" spans="2:2" x14ac:dyDescent="0.25">
      <c r="B1069" s="39" t="s">
        <v>304</v>
      </c>
    </row>
    <row r="1070" spans="2:2" x14ac:dyDescent="0.25">
      <c r="B1070" s="39" t="s">
        <v>305</v>
      </c>
    </row>
    <row r="1071" spans="2:2" x14ac:dyDescent="0.25">
      <c r="B1071" s="39" t="s">
        <v>306</v>
      </c>
    </row>
    <row r="1072" spans="2:2" x14ac:dyDescent="0.25">
      <c r="B1072" s="40"/>
    </row>
    <row r="1073" spans="2:2" x14ac:dyDescent="0.25">
      <c r="B1073" s="39" t="s">
        <v>82</v>
      </c>
    </row>
    <row r="1074" spans="2:2" x14ac:dyDescent="0.25">
      <c r="B1074" s="39" t="s">
        <v>307</v>
      </c>
    </row>
    <row r="1075" spans="2:2" x14ac:dyDescent="0.25">
      <c r="B1075" s="39" t="s">
        <v>308</v>
      </c>
    </row>
    <row r="1076" spans="2:2" x14ac:dyDescent="0.25">
      <c r="B1076" s="40"/>
    </row>
    <row r="1077" spans="2:2" x14ac:dyDescent="0.25">
      <c r="B1077" s="39" t="s">
        <v>85</v>
      </c>
    </row>
    <row r="1078" spans="2:2" x14ac:dyDescent="0.25">
      <c r="B1078" s="39" t="s">
        <v>309</v>
      </c>
    </row>
    <row r="1079" spans="2:2" x14ac:dyDescent="0.25">
      <c r="B1079" s="40"/>
    </row>
    <row r="1080" spans="2:2" x14ac:dyDescent="0.25">
      <c r="B1080" s="41" t="s">
        <v>310</v>
      </c>
    </row>
    <row r="1081" spans="2:2" x14ac:dyDescent="0.25">
      <c r="B1081" s="37"/>
    </row>
    <row r="1082" spans="2:2" x14ac:dyDescent="0.25">
      <c r="B1082" s="37"/>
    </row>
    <row r="1083" spans="2:2" ht="17.25" x14ac:dyDescent="0.25">
      <c r="B1083" s="38" t="s">
        <v>346</v>
      </c>
    </row>
    <row r="1084" spans="2:2" x14ac:dyDescent="0.25">
      <c r="B1084" s="39" t="s">
        <v>57</v>
      </c>
    </row>
    <row r="1085" spans="2:2" ht="28.5" x14ac:dyDescent="0.25">
      <c r="B1085" s="39" t="s">
        <v>300</v>
      </c>
    </row>
    <row r="1086" spans="2:2" x14ac:dyDescent="0.25">
      <c r="B1086" s="40"/>
    </row>
    <row r="1087" spans="2:2" x14ac:dyDescent="0.25">
      <c r="B1087" s="39" t="s">
        <v>226</v>
      </c>
    </row>
    <row r="1088" spans="2:2" x14ac:dyDescent="0.25">
      <c r="B1088" s="39" t="s">
        <v>301</v>
      </c>
    </row>
    <row r="1089" spans="2:2" x14ac:dyDescent="0.25">
      <c r="B1089" s="39" t="s">
        <v>302</v>
      </c>
    </row>
    <row r="1090" spans="2:2" x14ac:dyDescent="0.25">
      <c r="B1090" s="39" t="s">
        <v>280</v>
      </c>
    </row>
    <row r="1091" spans="2:2" x14ac:dyDescent="0.25">
      <c r="B1091" s="40"/>
    </row>
    <row r="1092" spans="2:2" x14ac:dyDescent="0.25">
      <c r="B1092" s="39" t="s">
        <v>303</v>
      </c>
    </row>
    <row r="1093" spans="2:2" x14ac:dyDescent="0.25">
      <c r="B1093" s="39" t="s">
        <v>304</v>
      </c>
    </row>
    <row r="1094" spans="2:2" x14ac:dyDescent="0.25">
      <c r="B1094" s="39" t="s">
        <v>305</v>
      </c>
    </row>
    <row r="1095" spans="2:2" x14ac:dyDescent="0.25">
      <c r="B1095" s="39" t="s">
        <v>306</v>
      </c>
    </row>
    <row r="1096" spans="2:2" x14ac:dyDescent="0.25">
      <c r="B1096" s="40"/>
    </row>
    <row r="1097" spans="2:2" x14ac:dyDescent="0.25">
      <c r="B1097" s="39" t="s">
        <v>82</v>
      </c>
    </row>
    <row r="1098" spans="2:2" x14ac:dyDescent="0.25">
      <c r="B1098" s="39" t="s">
        <v>307</v>
      </c>
    </row>
    <row r="1099" spans="2:2" x14ac:dyDescent="0.25">
      <c r="B1099" s="39" t="s">
        <v>308</v>
      </c>
    </row>
    <row r="1100" spans="2:2" x14ac:dyDescent="0.25">
      <c r="B1100" s="40"/>
    </row>
    <row r="1101" spans="2:2" x14ac:dyDescent="0.25">
      <c r="B1101" s="39" t="s">
        <v>85</v>
      </c>
    </row>
    <row r="1102" spans="2:2" x14ac:dyDescent="0.25">
      <c r="B1102" s="39" t="s">
        <v>309</v>
      </c>
    </row>
    <row r="1103" spans="2:2" x14ac:dyDescent="0.25">
      <c r="B1103" s="40"/>
    </row>
    <row r="1104" spans="2:2" x14ac:dyDescent="0.25">
      <c r="B1104" s="41" t="s">
        <v>310</v>
      </c>
    </row>
    <row r="1105" spans="2:2" x14ac:dyDescent="0.25">
      <c r="B1105" s="37"/>
    </row>
    <row r="1106" spans="2:2" x14ac:dyDescent="0.25">
      <c r="B1106" s="37"/>
    </row>
    <row r="1107" spans="2:2" ht="34.5" x14ac:dyDescent="0.25">
      <c r="B1107" s="38" t="s">
        <v>347</v>
      </c>
    </row>
    <row r="1108" spans="2:2" x14ac:dyDescent="0.25">
      <c r="B1108" s="39" t="s">
        <v>57</v>
      </c>
    </row>
    <row r="1109" spans="2:2" ht="28.5" x14ac:dyDescent="0.25">
      <c r="B1109" s="39" t="s">
        <v>300</v>
      </c>
    </row>
    <row r="1110" spans="2:2" x14ac:dyDescent="0.25">
      <c r="B1110" s="40"/>
    </row>
    <row r="1111" spans="2:2" x14ac:dyDescent="0.25">
      <c r="B1111" s="39" t="s">
        <v>226</v>
      </c>
    </row>
    <row r="1112" spans="2:2" x14ac:dyDescent="0.25">
      <c r="B1112" s="39" t="s">
        <v>301</v>
      </c>
    </row>
    <row r="1113" spans="2:2" x14ac:dyDescent="0.25">
      <c r="B1113" s="39" t="s">
        <v>302</v>
      </c>
    </row>
    <row r="1114" spans="2:2" x14ac:dyDescent="0.25">
      <c r="B1114" s="39" t="s">
        <v>280</v>
      </c>
    </row>
    <row r="1115" spans="2:2" x14ac:dyDescent="0.25">
      <c r="B1115" s="40"/>
    </row>
    <row r="1116" spans="2:2" x14ac:dyDescent="0.25">
      <c r="B1116" s="39" t="s">
        <v>303</v>
      </c>
    </row>
    <row r="1117" spans="2:2" x14ac:dyDescent="0.25">
      <c r="B1117" s="39" t="s">
        <v>304</v>
      </c>
    </row>
    <row r="1118" spans="2:2" x14ac:dyDescent="0.25">
      <c r="B1118" s="39" t="s">
        <v>305</v>
      </c>
    </row>
    <row r="1119" spans="2:2" x14ac:dyDescent="0.25">
      <c r="B1119" s="39" t="s">
        <v>306</v>
      </c>
    </row>
    <row r="1120" spans="2:2" x14ac:dyDescent="0.25">
      <c r="B1120" s="40"/>
    </row>
    <row r="1121" spans="2:2" x14ac:dyDescent="0.25">
      <c r="B1121" s="39" t="s">
        <v>82</v>
      </c>
    </row>
    <row r="1122" spans="2:2" x14ac:dyDescent="0.25">
      <c r="B1122" s="39" t="s">
        <v>307</v>
      </c>
    </row>
    <row r="1123" spans="2:2" x14ac:dyDescent="0.25">
      <c r="B1123" s="39" t="s">
        <v>308</v>
      </c>
    </row>
    <row r="1124" spans="2:2" x14ac:dyDescent="0.25">
      <c r="B1124" s="40"/>
    </row>
    <row r="1125" spans="2:2" x14ac:dyDescent="0.25">
      <c r="B1125" s="39" t="s">
        <v>85</v>
      </c>
    </row>
    <row r="1126" spans="2:2" x14ac:dyDescent="0.25">
      <c r="B1126" s="39" t="s">
        <v>309</v>
      </c>
    </row>
    <row r="1127" spans="2:2" x14ac:dyDescent="0.25">
      <c r="B1127" s="40"/>
    </row>
    <row r="1128" spans="2:2" x14ac:dyDescent="0.25">
      <c r="B1128" s="41" t="s">
        <v>310</v>
      </c>
    </row>
    <row r="1129" spans="2:2" x14ac:dyDescent="0.25">
      <c r="B1129" s="37"/>
    </row>
    <row r="1130" spans="2:2" x14ac:dyDescent="0.25">
      <c r="B1130" s="37"/>
    </row>
    <row r="1131" spans="2:2" ht="17.25" x14ac:dyDescent="0.25">
      <c r="B1131" s="38" t="s">
        <v>348</v>
      </c>
    </row>
    <row r="1132" spans="2:2" x14ac:dyDescent="0.25">
      <c r="B1132" s="39" t="s">
        <v>57</v>
      </c>
    </row>
    <row r="1133" spans="2:2" ht="28.5" x14ac:dyDescent="0.25">
      <c r="B1133" s="39" t="s">
        <v>300</v>
      </c>
    </row>
    <row r="1134" spans="2:2" x14ac:dyDescent="0.25">
      <c r="B1134" s="40"/>
    </row>
    <row r="1135" spans="2:2" x14ac:dyDescent="0.25">
      <c r="B1135" s="39" t="s">
        <v>226</v>
      </c>
    </row>
    <row r="1136" spans="2:2" x14ac:dyDescent="0.25">
      <c r="B1136" s="39" t="s">
        <v>301</v>
      </c>
    </row>
    <row r="1137" spans="2:2" x14ac:dyDescent="0.25">
      <c r="B1137" s="39" t="s">
        <v>302</v>
      </c>
    </row>
    <row r="1138" spans="2:2" x14ac:dyDescent="0.25">
      <c r="B1138" s="39" t="s">
        <v>280</v>
      </c>
    </row>
    <row r="1139" spans="2:2" x14ac:dyDescent="0.25">
      <c r="B1139" s="40"/>
    </row>
    <row r="1140" spans="2:2" x14ac:dyDescent="0.25">
      <c r="B1140" s="39" t="s">
        <v>303</v>
      </c>
    </row>
    <row r="1141" spans="2:2" x14ac:dyDescent="0.25">
      <c r="B1141" s="39" t="s">
        <v>304</v>
      </c>
    </row>
    <row r="1142" spans="2:2" x14ac:dyDescent="0.25">
      <c r="B1142" s="39" t="s">
        <v>305</v>
      </c>
    </row>
    <row r="1143" spans="2:2" x14ac:dyDescent="0.25">
      <c r="B1143" s="39" t="s">
        <v>306</v>
      </c>
    </row>
    <row r="1144" spans="2:2" x14ac:dyDescent="0.25">
      <c r="B1144" s="40"/>
    </row>
    <row r="1145" spans="2:2" x14ac:dyDescent="0.25">
      <c r="B1145" s="39" t="s">
        <v>82</v>
      </c>
    </row>
    <row r="1146" spans="2:2" x14ac:dyDescent="0.25">
      <c r="B1146" s="39" t="s">
        <v>307</v>
      </c>
    </row>
    <row r="1147" spans="2:2" x14ac:dyDescent="0.25">
      <c r="B1147" s="39" t="s">
        <v>308</v>
      </c>
    </row>
    <row r="1148" spans="2:2" x14ac:dyDescent="0.25">
      <c r="B1148" s="40"/>
    </row>
    <row r="1149" spans="2:2" x14ac:dyDescent="0.25">
      <c r="B1149" s="39" t="s">
        <v>85</v>
      </c>
    </row>
    <row r="1150" spans="2:2" x14ac:dyDescent="0.25">
      <c r="B1150" s="39" t="s">
        <v>309</v>
      </c>
    </row>
    <row r="1151" spans="2:2" x14ac:dyDescent="0.25">
      <c r="B1151" s="40"/>
    </row>
    <row r="1152" spans="2:2" x14ac:dyDescent="0.25">
      <c r="B1152" s="41" t="s">
        <v>310</v>
      </c>
    </row>
    <row r="1153" spans="2:2" x14ac:dyDescent="0.25">
      <c r="B1153" s="37"/>
    </row>
    <row r="1154" spans="2:2" x14ac:dyDescent="0.25">
      <c r="B1154" s="37"/>
    </row>
    <row r="1155" spans="2:2" ht="17.25" x14ac:dyDescent="0.25">
      <c r="B1155" s="38" t="s">
        <v>349</v>
      </c>
    </row>
    <row r="1156" spans="2:2" x14ac:dyDescent="0.25">
      <c r="B1156" s="39" t="s">
        <v>57</v>
      </c>
    </row>
    <row r="1157" spans="2:2" ht="28.5" x14ac:dyDescent="0.25">
      <c r="B1157" s="39" t="s">
        <v>300</v>
      </c>
    </row>
    <row r="1158" spans="2:2" x14ac:dyDescent="0.25">
      <c r="B1158" s="40"/>
    </row>
    <row r="1159" spans="2:2" x14ac:dyDescent="0.25">
      <c r="B1159" s="39" t="s">
        <v>226</v>
      </c>
    </row>
    <row r="1160" spans="2:2" x14ac:dyDescent="0.25">
      <c r="B1160" s="39" t="s">
        <v>301</v>
      </c>
    </row>
    <row r="1161" spans="2:2" x14ac:dyDescent="0.25">
      <c r="B1161" s="39" t="s">
        <v>302</v>
      </c>
    </row>
    <row r="1162" spans="2:2" x14ac:dyDescent="0.25">
      <c r="B1162" s="39" t="s">
        <v>280</v>
      </c>
    </row>
    <row r="1163" spans="2:2" x14ac:dyDescent="0.25">
      <c r="B1163" s="40"/>
    </row>
    <row r="1164" spans="2:2" x14ac:dyDescent="0.25">
      <c r="B1164" s="39" t="s">
        <v>303</v>
      </c>
    </row>
    <row r="1165" spans="2:2" x14ac:dyDescent="0.25">
      <c r="B1165" s="39" t="s">
        <v>304</v>
      </c>
    </row>
    <row r="1166" spans="2:2" x14ac:dyDescent="0.25">
      <c r="B1166" s="39" t="s">
        <v>305</v>
      </c>
    </row>
    <row r="1167" spans="2:2" x14ac:dyDescent="0.25">
      <c r="B1167" s="39" t="s">
        <v>306</v>
      </c>
    </row>
    <row r="1168" spans="2:2" x14ac:dyDescent="0.25">
      <c r="B1168" s="40"/>
    </row>
    <row r="1169" spans="2:2" x14ac:dyDescent="0.25">
      <c r="B1169" s="39" t="s">
        <v>82</v>
      </c>
    </row>
    <row r="1170" spans="2:2" x14ac:dyDescent="0.25">
      <c r="B1170" s="39" t="s">
        <v>307</v>
      </c>
    </row>
    <row r="1171" spans="2:2" x14ac:dyDescent="0.25">
      <c r="B1171" s="39" t="s">
        <v>308</v>
      </c>
    </row>
    <row r="1172" spans="2:2" x14ac:dyDescent="0.25">
      <c r="B1172" s="40"/>
    </row>
    <row r="1173" spans="2:2" x14ac:dyDescent="0.25">
      <c r="B1173" s="39" t="s">
        <v>85</v>
      </c>
    </row>
    <row r="1174" spans="2:2" x14ac:dyDescent="0.25">
      <c r="B1174" s="39" t="s">
        <v>309</v>
      </c>
    </row>
    <row r="1175" spans="2:2" x14ac:dyDescent="0.25">
      <c r="B1175" s="40"/>
    </row>
    <row r="1176" spans="2:2" x14ac:dyDescent="0.25">
      <c r="B1176" s="41" t="s">
        <v>310</v>
      </c>
    </row>
    <row r="1177" spans="2:2" x14ac:dyDescent="0.25">
      <c r="B1177" s="37"/>
    </row>
    <row r="1178" spans="2:2" x14ac:dyDescent="0.25">
      <c r="B1178" s="37"/>
    </row>
    <row r="1179" spans="2:2" ht="17.25" x14ac:dyDescent="0.25">
      <c r="B1179" s="38" t="s">
        <v>350</v>
      </c>
    </row>
    <row r="1180" spans="2:2" x14ac:dyDescent="0.25">
      <c r="B1180" s="39" t="s">
        <v>57</v>
      </c>
    </row>
    <row r="1181" spans="2:2" ht="28.5" x14ac:dyDescent="0.25">
      <c r="B1181" s="39" t="s">
        <v>300</v>
      </c>
    </row>
    <row r="1182" spans="2:2" x14ac:dyDescent="0.25">
      <c r="B1182" s="40"/>
    </row>
    <row r="1183" spans="2:2" x14ac:dyDescent="0.25">
      <c r="B1183" s="39" t="s">
        <v>226</v>
      </c>
    </row>
    <row r="1184" spans="2:2" x14ac:dyDescent="0.25">
      <c r="B1184" s="39" t="s">
        <v>301</v>
      </c>
    </row>
    <row r="1185" spans="2:2" x14ac:dyDescent="0.25">
      <c r="B1185" s="39" t="s">
        <v>302</v>
      </c>
    </row>
    <row r="1186" spans="2:2" x14ac:dyDescent="0.25">
      <c r="B1186" s="39" t="s">
        <v>280</v>
      </c>
    </row>
    <row r="1187" spans="2:2" x14ac:dyDescent="0.25">
      <c r="B1187" s="40"/>
    </row>
    <row r="1188" spans="2:2" x14ac:dyDescent="0.25">
      <c r="B1188" s="39" t="s">
        <v>303</v>
      </c>
    </row>
    <row r="1189" spans="2:2" x14ac:dyDescent="0.25">
      <c r="B1189" s="39" t="s">
        <v>304</v>
      </c>
    </row>
    <row r="1190" spans="2:2" x14ac:dyDescent="0.25">
      <c r="B1190" s="39" t="s">
        <v>305</v>
      </c>
    </row>
    <row r="1191" spans="2:2" x14ac:dyDescent="0.25">
      <c r="B1191" s="39" t="s">
        <v>306</v>
      </c>
    </row>
    <row r="1192" spans="2:2" x14ac:dyDescent="0.25">
      <c r="B1192" s="40"/>
    </row>
    <row r="1193" spans="2:2" x14ac:dyDescent="0.25">
      <c r="B1193" s="39" t="s">
        <v>82</v>
      </c>
    </row>
    <row r="1194" spans="2:2" x14ac:dyDescent="0.25">
      <c r="B1194" s="39" t="s">
        <v>307</v>
      </c>
    </row>
    <row r="1195" spans="2:2" x14ac:dyDescent="0.25">
      <c r="B1195" s="39" t="s">
        <v>308</v>
      </c>
    </row>
    <row r="1196" spans="2:2" x14ac:dyDescent="0.25">
      <c r="B1196" s="40"/>
    </row>
    <row r="1197" spans="2:2" x14ac:dyDescent="0.25">
      <c r="B1197" s="39" t="s">
        <v>85</v>
      </c>
    </row>
    <row r="1198" spans="2:2" x14ac:dyDescent="0.25">
      <c r="B1198" s="39" t="s">
        <v>309</v>
      </c>
    </row>
    <row r="1199" spans="2:2" x14ac:dyDescent="0.25">
      <c r="B1199" s="40"/>
    </row>
    <row r="1200" spans="2:2" x14ac:dyDescent="0.25">
      <c r="B1200" s="41" t="s">
        <v>310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ae10e246-9e08-413b-822d-cc5110b259f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BB1DA750B2A64D9BBEC0415775AA95" ma:contentTypeVersion="20" ma:contentTypeDescription="Create a new document." ma:contentTypeScope="" ma:versionID="bd8bbcbb087a180379d12bd64cbc23fb">
  <xsd:schema xmlns:xsd="http://www.w3.org/2001/XMLSchema" xmlns:xs="http://www.w3.org/2001/XMLSchema" xmlns:p="http://schemas.microsoft.com/office/2006/metadata/properties" xmlns:ns1="http://schemas.microsoft.com/sharepoint/v3" xmlns:ns3="ae10e246-9e08-413b-822d-cc5110b259f5" xmlns:ns4="3a4cb583-a5f3-4e97-a304-23a94fb0ed62" targetNamespace="http://schemas.microsoft.com/office/2006/metadata/properties" ma:root="true" ma:fieldsID="58a846887f83995949655069ff3550fe" ns1:_="" ns3:_="" ns4:_="">
    <xsd:import namespace="http://schemas.microsoft.com/sharepoint/v3"/>
    <xsd:import namespace="ae10e246-9e08-413b-822d-cc5110b259f5"/>
    <xsd:import namespace="3a4cb583-a5f3-4e97-a304-23a94fb0ed6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10e246-9e08-413b-822d-cc5110b259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4cb583-a5f3-4e97-a304-23a94fb0ed62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D3DAE9-6ABA-4440-ACFC-91BC3008B82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EAFAD6-EADE-44FB-8730-98E25F5D8149}">
  <ds:schemaRefs>
    <ds:schemaRef ds:uri="http://purl.org/dc/dcmitype/"/>
    <ds:schemaRef ds:uri="http://schemas.microsoft.com/office/2006/documentManagement/types"/>
    <ds:schemaRef ds:uri="ae10e246-9e08-413b-822d-cc5110b259f5"/>
    <ds:schemaRef ds:uri="http://www.w3.org/XML/1998/namespace"/>
    <ds:schemaRef ds:uri="http://schemas.microsoft.com/office/infopath/2007/PartnerControls"/>
    <ds:schemaRef ds:uri="http://purl.org/dc/terms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3a4cb583-a5f3-4e97-a304-23a94fb0ed62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FC9E5A83-6884-472A-AB64-BDCF2A1FA0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e10e246-9e08-413b-822d-cc5110b259f5"/>
    <ds:schemaRef ds:uri="3a4cb583-a5f3-4e97-a304-23a94fb0ed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PRIORIZACION CANTIDADES</vt:lpstr>
      <vt:lpstr>Cantidades</vt:lpstr>
      <vt:lpstr>Especificaciones</vt:lpstr>
      <vt:lpstr>'PRIORIZACION CANTIDADES'!Área_de_impresión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Calderón Blandón</dc:creator>
  <cp:lastModifiedBy>USUARIO</cp:lastModifiedBy>
  <cp:lastPrinted>2025-05-28T14:56:52Z</cp:lastPrinted>
  <dcterms:created xsi:type="dcterms:W3CDTF">2015-06-05T18:19:34Z</dcterms:created>
  <dcterms:modified xsi:type="dcterms:W3CDTF">2025-05-28T15:00:45Z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2024-03-18T13:43:13Z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878bfaba-2f08-4a84-b469-d08ec62e2947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0x010100FABB1DA750B2A64D9BBEC0415775AA95</vt:lpwstr>
  </property>
</Properties>
</file>