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3820"/>
  <mc:AlternateContent xmlns:mc="http://schemas.openxmlformats.org/markup-compatibility/2006">
    <mc:Choice Requires="x15">
      <x15ac:absPath xmlns:x15ac="http://schemas.microsoft.com/office/spreadsheetml/2010/11/ac" url="C:\DOCUMENTOS\PROCESOS PRODESARROLLO\PROCESOS 2025\MC 005 ELEMENTOS BOMBEROS (SILLAS)\"/>
    </mc:Choice>
  </mc:AlternateContent>
  <xr:revisionPtr revIDLastSave="0" documentId="13_ncr:1_{6C3830B7-5DB7-437D-BCC2-3597299B5C09}" xr6:coauthVersionLast="47" xr6:coauthVersionMax="47" xr10:uidLastSave="{00000000-0000-0000-0000-000000000000}"/>
  <bookViews>
    <workbookView xWindow="-108" yWindow="-108" windowWidth="23256" windowHeight="13896" activeTab="1" xr2:uid="{00000000-000D-0000-FFFF-FFFF00000000}"/>
  </bookViews>
  <sheets>
    <sheet name="page 1" sheetId="1" r:id="rId1"/>
    <sheet name="ESTUDIO DE MERCADO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4" i="2" l="1"/>
  <c r="O5" i="2"/>
  <c r="O6" i="2"/>
  <c r="O3" i="2"/>
  <c r="L6" i="2"/>
  <c r="M6" i="2" s="1"/>
  <c r="I6" i="2"/>
  <c r="J6" i="2" s="1"/>
  <c r="F6" i="2"/>
  <c r="M5" i="2"/>
  <c r="J5" i="2"/>
  <c r="M4" i="2"/>
  <c r="J4" i="2"/>
  <c r="L7" i="1"/>
  <c r="M7" i="1" s="1"/>
  <c r="L6" i="1"/>
  <c r="M6" i="1" s="1"/>
  <c r="L5" i="1"/>
  <c r="M5" i="1" s="1"/>
  <c r="L4" i="1"/>
  <c r="M4" i="1" s="1"/>
  <c r="K8" i="1" s="1"/>
  <c r="I7" i="1"/>
  <c r="J7" i="1" s="1"/>
  <c r="I6" i="1"/>
  <c r="J6" i="1" s="1"/>
  <c r="I5" i="1"/>
  <c r="J5" i="1" s="1"/>
  <c r="I4" i="1"/>
  <c r="J4" i="1" s="1"/>
  <c r="F5" i="1"/>
  <c r="G5" i="1" s="1"/>
  <c r="F6" i="1"/>
  <c r="G6" i="1" s="1"/>
  <c r="F7" i="1"/>
  <c r="G7" i="1" s="1"/>
  <c r="F4" i="1"/>
  <c r="G4" i="1" s="1"/>
  <c r="G6" i="2" l="1"/>
  <c r="G5" i="2"/>
  <c r="G4" i="2"/>
  <c r="H8" i="1"/>
  <c r="G8" i="1"/>
  <c r="L9" i="1" s="1"/>
  <c r="O7" i="2" l="1"/>
  <c r="L8" i="2" s="1"/>
</calcChain>
</file>

<file path=xl/sharedStrings.xml><?xml version="1.0" encoding="utf-8"?>
<sst xmlns="http://schemas.openxmlformats.org/spreadsheetml/2006/main" count="47" uniqueCount="24">
  <si>
    <r>
      <t xml:space="preserve">SILLAS ESCRITORIO EJECUTIVA DE OFICINA GIRATORIA NEGRO: </t>
    </r>
    <r>
      <rPr>
        <sz val="11"/>
        <color rgb="FF000000"/>
        <rFont val="Calibri"/>
        <family val="2"/>
      </rPr>
      <t>con brazos , Altura ajustable, Alto 86 cm, Ancho 41 cm, Peso maximo 120 kg, Material de la estructura Polipropileno, acero</t>
    </r>
  </si>
  <si>
    <r>
      <t xml:space="preserve">SILLA PLASTICA BLANCA SIN BRAZOS: </t>
    </r>
    <r>
      <rPr>
        <sz val="11"/>
        <color rgb="FF000000"/>
        <rFont val="Calibri"/>
        <family val="2"/>
      </rPr>
      <t>Alto 87.5 cm Ancho 46.5 cm</t>
    </r>
  </si>
  <si>
    <t>ITEM</t>
  </si>
  <si>
    <t>DESCRIPCION</t>
  </si>
  <si>
    <t>VALOR UNITARIO ANTES DE IVA</t>
  </si>
  <si>
    <t>VALOR TOTAL IVA INCLUIDO</t>
  </si>
  <si>
    <t>VALOR UNITARIO IVA INCLUIDO</t>
  </si>
  <si>
    <t xml:space="preserve">FUNDACION IMAKAI </t>
  </si>
  <si>
    <t xml:space="preserve">VALOR TOTAL INLUIDO IVA </t>
  </si>
  <si>
    <t>FUNDACION CORGESDE</t>
  </si>
  <si>
    <t>SOY SOLUCIONES S.A.S.</t>
  </si>
  <si>
    <t>CANT</t>
  </si>
  <si>
    <t xml:space="preserve">VALOR TOTAL PROMEDIO </t>
  </si>
  <si>
    <t>PRECIO DE REFERENCIA UNITARIO  INLUIDO IVA</t>
  </si>
  <si>
    <t>PRECIO DE REFERENCIA TOTAL</t>
  </si>
  <si>
    <r>
      <t xml:space="preserve">CARPA: </t>
    </r>
    <r>
      <rPr>
        <sz val="11"/>
        <color rgb="FF000000"/>
        <rFont val="Calibri"/>
        <family val="2"/>
      </rPr>
      <t>Tipo kiosco de 4 x 4 metros con
4 Columnas/parales fabricados en tubería de acero al carbón de 1-1/2 pulgada calibre 18.</t>
    </r>
  </si>
  <si>
    <r>
      <t xml:space="preserve">CINTA PERIMETRICA X ROLLO: </t>
    </r>
    <r>
      <rPr>
        <sz val="11"/>
        <color rgb="FF000000"/>
        <rFont val="Calibri"/>
        <family val="2"/>
      </rPr>
      <t>(Cinta Peligro
70Mmx100M)</t>
    </r>
  </si>
  <si>
    <t>4368002.1</t>
  </si>
  <si>
    <t>4409985.3</t>
  </si>
  <si>
    <t>3821970.6</t>
  </si>
  <si>
    <r>
      <t xml:space="preserve">SILLA PLASTICA BLANCA SIN BRAZOS </t>
    </r>
    <r>
      <rPr>
        <sz val="11"/>
        <color rgb="FF000000"/>
        <rFont val="Calibri"/>
        <family val="2"/>
      </rPr>
      <t>Alto 87 5 cm Ancho 46 5 cm</t>
    </r>
  </si>
  <si>
    <r>
      <t xml:space="preserve">SILLAS ESCRITORIO EJECUTIVA DE OFICINA GIRATORIA NEGRO: </t>
    </r>
    <r>
      <rPr>
        <sz val="11"/>
        <color rgb="FF000000"/>
        <rFont val="Calibri"/>
        <family val="2"/>
      </rPr>
      <t>con brazos  Altura ajustable Alto 86 cm Ancho 41 cm Peso maximo 120 kg Material de la estructura Polipropileno acero</t>
    </r>
  </si>
  <si>
    <r>
      <t xml:space="preserve">CARPA: </t>
    </r>
    <r>
      <rPr>
        <sz val="11"/>
        <color rgb="FF000000"/>
        <rFont val="Calibri"/>
        <family val="2"/>
      </rPr>
      <t>Tipo kiosco de 4 x 4 metros con
4 Columnas parales fabricados en tubería de acero al carbón de 1 1 2 pulgada calibre 18</t>
    </r>
  </si>
  <si>
    <r>
      <t xml:space="preserve">CINTA PERIMETRICA X ROLLO </t>
    </r>
    <r>
      <rPr>
        <sz val="11"/>
        <color rgb="FF000000"/>
        <rFont val="Calibri"/>
        <family val="2"/>
      </rPr>
      <t>Cinta Peligro 70Mmx100M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</si>
</sst>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&quot;$&quot;\ #,##0.00;\-&quot;$&quot;\ #,##0.0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#,##0.00_ ;\-#,##0.00\ "/>
  </numFmts>
  <fonts count="4" x14ac:knownFonts="1"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91">
    <xf numFmtId="0" fontId="0" fillId="0" borderId="0" xfId="0"/>
    <xf numFmtId="0" fontId="2" fillId="0" borderId="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0" fillId="0" borderId="3" xfId="0" applyBorder="1"/>
    <xf numFmtId="0" fontId="1" fillId="2" borderId="1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164" fontId="2" fillId="2" borderId="9" xfId="1" applyNumberFormat="1" applyFont="1" applyFill="1" applyBorder="1" applyAlignment="1">
      <alignment horizontal="center" vertical="center" wrapText="1"/>
    </xf>
    <xf numFmtId="164" fontId="2" fillId="2" borderId="11" xfId="1" applyNumberFormat="1" applyFont="1" applyFill="1" applyBorder="1" applyAlignment="1">
      <alignment horizontal="center" vertical="center" wrapText="1"/>
    </xf>
    <xf numFmtId="164" fontId="2" fillId="2" borderId="1" xfId="1" applyNumberFormat="1" applyFont="1" applyFill="1" applyBorder="1" applyAlignment="1">
      <alignment horizontal="center" vertical="center" wrapText="1"/>
    </xf>
    <xf numFmtId="164" fontId="2" fillId="2" borderId="10" xfId="0" applyNumberFormat="1" applyFont="1" applyFill="1" applyBorder="1" applyAlignment="1">
      <alignment horizontal="center" vertical="center" wrapText="1"/>
    </xf>
    <xf numFmtId="164" fontId="2" fillId="0" borderId="10" xfId="0" applyNumberFormat="1" applyFont="1" applyBorder="1" applyAlignment="1">
      <alignment horizontal="center" vertical="center" wrapText="1"/>
    </xf>
    <xf numFmtId="164" fontId="2" fillId="0" borderId="9" xfId="0" applyNumberFormat="1" applyFont="1" applyBorder="1" applyAlignment="1">
      <alignment horizontal="center" vertical="center" wrapText="1"/>
    </xf>
    <xf numFmtId="164" fontId="2" fillId="2" borderId="7" xfId="0" applyNumberFormat="1" applyFont="1" applyFill="1" applyBorder="1" applyAlignment="1">
      <alignment horizontal="center" vertical="center" wrapText="1"/>
    </xf>
    <xf numFmtId="164" fontId="2" fillId="2" borderId="8" xfId="1" applyNumberFormat="1" applyFont="1" applyFill="1" applyBorder="1" applyAlignment="1">
      <alignment horizontal="center" vertical="center" wrapText="1"/>
    </xf>
    <xf numFmtId="164" fontId="2" fillId="0" borderId="7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15" xfId="1" applyNumberFormat="1" applyFont="1" applyBorder="1" applyAlignment="1">
      <alignment horizontal="center" vertical="center" wrapText="1"/>
    </xf>
    <xf numFmtId="164" fontId="2" fillId="0" borderId="4" xfId="1" applyNumberFormat="1" applyFont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164" fontId="2" fillId="2" borderId="25" xfId="1" applyNumberFormat="1" applyFont="1" applyFill="1" applyBorder="1" applyAlignment="1">
      <alignment horizontal="center" vertical="center" wrapText="1"/>
    </xf>
    <xf numFmtId="164" fontId="2" fillId="2" borderId="30" xfId="1" applyNumberFormat="1" applyFont="1" applyFill="1" applyBorder="1" applyAlignment="1">
      <alignment horizontal="center" vertical="center" wrapText="1"/>
    </xf>
    <xf numFmtId="164" fontId="2" fillId="2" borderId="31" xfId="1" applyNumberFormat="1" applyFont="1" applyFill="1" applyBorder="1" applyAlignment="1">
      <alignment horizontal="center" vertical="center" wrapText="1"/>
    </xf>
    <xf numFmtId="164" fontId="0" fillId="2" borderId="29" xfId="1" applyNumberFormat="1" applyFont="1" applyFill="1" applyBorder="1" applyAlignment="1">
      <alignment horizontal="center" vertical="center"/>
    </xf>
    <xf numFmtId="164" fontId="0" fillId="2" borderId="32" xfId="1" applyNumberFormat="1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4" fontId="2" fillId="2" borderId="37" xfId="0" applyNumberFormat="1" applyFont="1" applyFill="1" applyBorder="1" applyAlignment="1">
      <alignment horizontal="center" vertical="center" wrapText="1"/>
    </xf>
    <xf numFmtId="164" fontId="2" fillId="2" borderId="39" xfId="1" applyNumberFormat="1" applyFont="1" applyFill="1" applyBorder="1" applyAlignment="1">
      <alignment horizontal="center" vertical="center" wrapText="1"/>
    </xf>
    <xf numFmtId="164" fontId="2" fillId="2" borderId="40" xfId="1" applyNumberFormat="1" applyFont="1" applyFill="1" applyBorder="1" applyAlignment="1">
      <alignment horizontal="center" vertical="center" wrapText="1"/>
    </xf>
    <xf numFmtId="164" fontId="2" fillId="0" borderId="37" xfId="0" applyNumberFormat="1" applyFont="1" applyBorder="1" applyAlignment="1">
      <alignment horizontal="center" vertical="center" wrapText="1"/>
    </xf>
    <xf numFmtId="164" fontId="2" fillId="0" borderId="39" xfId="0" applyNumberFormat="1" applyFont="1" applyBorder="1" applyAlignment="1">
      <alignment horizontal="center" vertical="center" wrapText="1"/>
    </xf>
    <xf numFmtId="164" fontId="2" fillId="0" borderId="2" xfId="1" applyNumberFormat="1" applyFont="1" applyBorder="1" applyAlignment="1">
      <alignment horizontal="center" vertical="center" wrapText="1"/>
    </xf>
    <xf numFmtId="164" fontId="0" fillId="2" borderId="41" xfId="1" applyNumberFormat="1" applyFont="1" applyFill="1" applyBorder="1" applyAlignment="1">
      <alignment horizontal="center" vertical="center"/>
    </xf>
    <xf numFmtId="164" fontId="2" fillId="2" borderId="42" xfId="1" applyNumberFormat="1" applyFont="1" applyFill="1" applyBorder="1" applyAlignment="1">
      <alignment horizontal="center" vertical="center" wrapText="1"/>
    </xf>
    <xf numFmtId="164" fontId="2" fillId="2" borderId="43" xfId="1" applyNumberFormat="1" applyFont="1" applyFill="1" applyBorder="1" applyAlignment="1">
      <alignment horizontal="center" vertical="center" wrapText="1"/>
    </xf>
    <xf numFmtId="164" fontId="1" fillId="2" borderId="44" xfId="0" applyNumberFormat="1" applyFont="1" applyFill="1" applyBorder="1" applyAlignment="1">
      <alignment horizontal="left" vertical="top"/>
    </xf>
    <xf numFmtId="0" fontId="1" fillId="2" borderId="47" xfId="0" applyFont="1" applyFill="1" applyBorder="1" applyAlignment="1">
      <alignment horizontal="center" vertical="center" wrapText="1"/>
    </xf>
    <xf numFmtId="164" fontId="2" fillId="2" borderId="48" xfId="1" applyNumberFormat="1" applyFont="1" applyFill="1" applyBorder="1" applyAlignment="1">
      <alignment horizontal="center" vertical="center" wrapText="1"/>
    </xf>
    <xf numFmtId="164" fontId="2" fillId="2" borderId="49" xfId="1" applyNumberFormat="1" applyFont="1" applyFill="1" applyBorder="1" applyAlignment="1">
      <alignment horizontal="center" vertical="center" wrapText="1"/>
    </xf>
    <xf numFmtId="164" fontId="1" fillId="2" borderId="36" xfId="0" applyNumberFormat="1" applyFont="1" applyFill="1" applyBorder="1"/>
    <xf numFmtId="0" fontId="1" fillId="2" borderId="29" xfId="0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1" fillId="2" borderId="35" xfId="0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164" fontId="1" fillId="2" borderId="12" xfId="0" applyNumberFormat="1" applyFont="1" applyFill="1" applyBorder="1" applyAlignment="1">
      <alignment horizontal="center" wrapText="1"/>
    </xf>
    <xf numFmtId="0" fontId="1" fillId="2" borderId="14" xfId="0" applyFont="1" applyFill="1" applyBorder="1" applyAlignment="1">
      <alignment horizontal="center" wrapText="1"/>
    </xf>
    <xf numFmtId="0" fontId="1" fillId="2" borderId="12" xfId="0" applyFont="1" applyFill="1" applyBorder="1" applyAlignment="1">
      <alignment horizontal="center" vertical="top"/>
    </xf>
    <xf numFmtId="0" fontId="1" fillId="2" borderId="13" xfId="0" applyFont="1" applyFill="1" applyBorder="1" applyAlignment="1">
      <alignment horizontal="center" vertical="top"/>
    </xf>
    <xf numFmtId="0" fontId="1" fillId="2" borderId="45" xfId="0" applyFont="1" applyFill="1" applyBorder="1" applyAlignment="1">
      <alignment horizontal="center" vertical="top"/>
    </xf>
    <xf numFmtId="164" fontId="1" fillId="2" borderId="46" xfId="0" applyNumberFormat="1" applyFont="1" applyFill="1" applyBorder="1" applyAlignment="1">
      <alignment horizontal="center" vertical="top"/>
    </xf>
    <xf numFmtId="164" fontId="1" fillId="2" borderId="13" xfId="0" applyNumberFormat="1" applyFont="1" applyFill="1" applyBorder="1" applyAlignment="1">
      <alignment horizontal="center" vertical="top"/>
    </xf>
    <xf numFmtId="164" fontId="1" fillId="2" borderId="45" xfId="0" applyNumberFormat="1" applyFont="1" applyFill="1" applyBorder="1" applyAlignment="1">
      <alignment horizontal="center" vertical="top"/>
    </xf>
    <xf numFmtId="164" fontId="1" fillId="2" borderId="14" xfId="0" applyNumberFormat="1" applyFont="1" applyFill="1" applyBorder="1" applyAlignment="1">
      <alignment horizontal="center" vertical="top"/>
    </xf>
    <xf numFmtId="0" fontId="1" fillId="0" borderId="15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8" xfId="0" applyFont="1" applyBorder="1" applyAlignment="1">
      <alignment horizontal="center" vertical="top" wrapText="1"/>
    </xf>
    <xf numFmtId="0" fontId="0" fillId="0" borderId="12" xfId="0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164" fontId="1" fillId="2" borderId="23" xfId="0" applyNumberFormat="1" applyFont="1" applyFill="1" applyBorder="1" applyAlignment="1">
      <alignment horizontal="center" wrapText="1"/>
    </xf>
    <xf numFmtId="0" fontId="1" fillId="2" borderId="22" xfId="0" applyFont="1" applyFill="1" applyBorder="1" applyAlignment="1">
      <alignment horizontal="center" wrapText="1"/>
    </xf>
    <xf numFmtId="0" fontId="1" fillId="2" borderId="14" xfId="0" applyFont="1" applyFill="1" applyBorder="1" applyAlignment="1">
      <alignment horizontal="center" vertical="top"/>
    </xf>
    <xf numFmtId="165" fontId="0" fillId="0" borderId="32" xfId="0" applyNumberFormat="1" applyBorder="1"/>
    <xf numFmtId="165" fontId="0" fillId="0" borderId="34" xfId="0" applyNumberFormat="1" applyBorder="1"/>
    <xf numFmtId="7" fontId="2" fillId="2" borderId="25" xfId="1" applyNumberFormat="1" applyFont="1" applyFill="1" applyBorder="1" applyAlignment="1">
      <alignment horizontal="center" vertical="center" wrapText="1"/>
    </xf>
    <xf numFmtId="165" fontId="0" fillId="0" borderId="33" xfId="0" applyNumberFormat="1" applyBorder="1"/>
    <xf numFmtId="7" fontId="2" fillId="2" borderId="9" xfId="1" applyNumberFormat="1" applyFont="1" applyFill="1" applyBorder="1" applyAlignment="1">
      <alignment horizontal="center" vertical="center" wrapText="1"/>
    </xf>
    <xf numFmtId="165" fontId="2" fillId="0" borderId="9" xfId="0" applyNumberFormat="1" applyFont="1" applyBorder="1" applyAlignment="1">
      <alignment horizontal="center" vertical="center" wrapText="1"/>
    </xf>
    <xf numFmtId="7" fontId="2" fillId="2" borderId="30" xfId="1" applyNumberFormat="1" applyFont="1" applyFill="1" applyBorder="1" applyAlignment="1">
      <alignment horizontal="center" vertical="center" wrapText="1"/>
    </xf>
    <xf numFmtId="4" fontId="2" fillId="2" borderId="1" xfId="1" applyNumberFormat="1" applyFont="1" applyFill="1" applyBorder="1" applyAlignment="1">
      <alignment horizontal="center" vertical="center" wrapText="1"/>
    </xf>
    <xf numFmtId="4" fontId="2" fillId="2" borderId="39" xfId="1" applyNumberFormat="1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2" fillId="0" borderId="39" xfId="0" applyNumberFormat="1" applyFont="1" applyBorder="1" applyAlignment="1">
      <alignment horizontal="center" vertical="center" wrapText="1"/>
    </xf>
    <xf numFmtId="7" fontId="2" fillId="2" borderId="42" xfId="1" applyNumberFormat="1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1155300</xdr:colOff>
      <xdr:row>4</xdr:row>
      <xdr:rowOff>1285875</xdr:rowOff>
    </xdr:from>
    <xdr:ext cx="711600" cy="1052355"/>
    <xdr:pic>
      <xdr:nvPicPr>
        <xdr:cNvPr id="9" name="Picture ">
          <a:extLst>
            <a:ext uri="{FF2B5EF4-FFF2-40B4-BE49-F238E27FC236}">
              <a16:creationId xmlns:a16="http://schemas.microsoft.com/office/drawing/2014/main" id="{F8AB4DB9-0D60-4270-9F5B-D8663809B8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33"/>
        <a:stretch/>
      </xdr:blipFill>
      <xdr:spPr>
        <a:xfrm>
          <a:off x="1774425" y="3778250"/>
          <a:ext cx="711600" cy="1052355"/>
        </a:xfrm>
        <a:prstGeom prst="rect">
          <a:avLst/>
        </a:prstGeom>
      </xdr:spPr>
    </xdr:pic>
    <xdr:clientData/>
  </xdr:oneCellAnchor>
  <xdr:oneCellAnchor>
    <xdr:from>
      <xdr:col>1</xdr:col>
      <xdr:colOff>821266</xdr:colOff>
      <xdr:row>3</xdr:row>
      <xdr:rowOff>368300</xdr:rowOff>
    </xdr:from>
    <xdr:ext cx="1134534" cy="1118992"/>
    <xdr:pic>
      <xdr:nvPicPr>
        <xdr:cNvPr id="8" name="Picture ">
          <a:extLst>
            <a:ext uri="{FF2B5EF4-FFF2-40B4-BE49-F238E27FC236}">
              <a16:creationId xmlns:a16="http://schemas.microsoft.com/office/drawing/2014/main" id="{9DB1237F-1C46-46E6-B596-B3497774F6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3566" y="1803400"/>
          <a:ext cx="1134534" cy="1118992"/>
        </a:xfrm>
        <a:prstGeom prst="rect">
          <a:avLst/>
        </a:prstGeom>
      </xdr:spPr>
    </xdr:pic>
    <xdr:clientData/>
  </xdr:oneCellAnchor>
  <xdr:oneCellAnchor>
    <xdr:from>
      <xdr:col>1</xdr:col>
      <xdr:colOff>1162848</xdr:colOff>
      <xdr:row>5</xdr:row>
      <xdr:rowOff>936625</xdr:rowOff>
    </xdr:from>
    <xdr:ext cx="799302" cy="897559"/>
    <xdr:pic>
      <xdr:nvPicPr>
        <xdr:cNvPr id="14" name="Picture ">
          <a:extLst>
            <a:ext uri="{FF2B5EF4-FFF2-40B4-BE49-F238E27FC236}">
              <a16:creationId xmlns:a16="http://schemas.microsoft.com/office/drawing/2014/main" id="{B4D75BD9-B6A2-44DA-A27F-5FE69EA775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81973" y="5937250"/>
          <a:ext cx="799302" cy="897559"/>
        </a:xfrm>
        <a:prstGeom prst="rect">
          <a:avLst/>
        </a:prstGeom>
      </xdr:spPr>
    </xdr:pic>
    <xdr:clientData/>
  </xdr:oneCellAnchor>
  <xdr:oneCellAnchor>
    <xdr:from>
      <xdr:col>1</xdr:col>
      <xdr:colOff>1152320</xdr:colOff>
      <xdr:row>6</xdr:row>
      <xdr:rowOff>539750</xdr:rowOff>
    </xdr:from>
    <xdr:ext cx="586309" cy="773429"/>
    <xdr:pic>
      <xdr:nvPicPr>
        <xdr:cNvPr id="15" name="Picture ">
          <a:extLst>
            <a:ext uri="{FF2B5EF4-FFF2-40B4-BE49-F238E27FC236}">
              <a16:creationId xmlns:a16="http://schemas.microsoft.com/office/drawing/2014/main" id="{16B06713-69B5-41B6-97D4-81E6E80E86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1445" y="7302500"/>
          <a:ext cx="586309" cy="77342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zoomScale="90" zoomScaleNormal="40" workbookViewId="0">
      <selection activeCell="M4" sqref="M4"/>
    </sheetView>
  </sheetViews>
  <sheetFormatPr baseColWidth="10" defaultColWidth="8.6640625" defaultRowHeight="14.4" x14ac:dyDescent="0.3"/>
  <cols>
    <col min="1" max="1" width="8.6640625" customWidth="1"/>
    <col min="2" max="3" width="19.6640625" customWidth="1"/>
    <col min="4" max="4" width="10.6640625" customWidth="1"/>
    <col min="5" max="5" width="12.6640625" customWidth="1"/>
    <col min="6" max="6" width="15.6640625" bestFit="1" customWidth="1"/>
    <col min="7" max="7" width="18.6640625" customWidth="1"/>
    <col min="8" max="8" width="13.6640625" customWidth="1"/>
    <col min="9" max="9" width="13.44140625" bestFit="1" customWidth="1"/>
    <col min="10" max="10" width="16.44140625" customWidth="1"/>
    <col min="11" max="11" width="15.6640625" customWidth="1"/>
    <col min="12" max="12" width="14.6640625" bestFit="1" customWidth="1"/>
    <col min="13" max="13" width="19.44140625" bestFit="1" customWidth="1"/>
  </cols>
  <sheetData>
    <row r="1" spans="1:13" ht="15" thickBot="1" x14ac:dyDescent="0.35"/>
    <row r="2" spans="1:13" ht="15" thickBot="1" x14ac:dyDescent="0.35">
      <c r="A2" s="50" t="s">
        <v>2</v>
      </c>
      <c r="B2" s="52" t="s">
        <v>3</v>
      </c>
      <c r="C2" s="53"/>
      <c r="D2" s="53" t="s">
        <v>11</v>
      </c>
      <c r="E2" s="56" t="s">
        <v>7</v>
      </c>
      <c r="F2" s="57"/>
      <c r="G2" s="58"/>
      <c r="H2" s="74" t="s">
        <v>9</v>
      </c>
      <c r="I2" s="48"/>
      <c r="J2" s="49"/>
      <c r="K2" s="48" t="s">
        <v>10</v>
      </c>
      <c r="L2" s="48"/>
      <c r="M2" s="49"/>
    </row>
    <row r="3" spans="1:13" ht="43.8" thickBot="1" x14ac:dyDescent="0.35">
      <c r="A3" s="51"/>
      <c r="B3" s="54"/>
      <c r="C3" s="55"/>
      <c r="D3" s="55"/>
      <c r="E3" s="4" t="s">
        <v>4</v>
      </c>
      <c r="F3" s="5" t="s">
        <v>6</v>
      </c>
      <c r="G3" s="6" t="s">
        <v>5</v>
      </c>
      <c r="H3" s="4" t="s">
        <v>4</v>
      </c>
      <c r="I3" s="5" t="s">
        <v>6</v>
      </c>
      <c r="J3" s="6" t="s">
        <v>5</v>
      </c>
      <c r="K3" s="19" t="s">
        <v>4</v>
      </c>
      <c r="L3" s="20" t="s">
        <v>6</v>
      </c>
      <c r="M3" s="21" t="s">
        <v>5</v>
      </c>
    </row>
    <row r="4" spans="1:13" ht="122.7" customHeight="1" thickBot="1" x14ac:dyDescent="0.35">
      <c r="A4" s="27">
        <v>1</v>
      </c>
      <c r="B4" s="68" t="s">
        <v>1</v>
      </c>
      <c r="C4" s="69"/>
      <c r="D4" s="2">
        <v>70</v>
      </c>
      <c r="E4" s="10">
        <v>52437</v>
      </c>
      <c r="F4" s="7">
        <f>+(E4*19%)+E4</f>
        <v>62400.03</v>
      </c>
      <c r="G4" s="8">
        <f>+F4*D4</f>
        <v>4368002.0999999996</v>
      </c>
      <c r="H4" s="11">
        <v>52941</v>
      </c>
      <c r="I4" s="12">
        <f>+(H4*19%)+H4</f>
        <v>62999.79</v>
      </c>
      <c r="J4" s="17">
        <f>+I4*D4</f>
        <v>4409985.3</v>
      </c>
      <c r="K4" s="25">
        <v>45882</v>
      </c>
      <c r="L4" s="23">
        <f>+(K4*19%)+K4</f>
        <v>54599.58</v>
      </c>
      <c r="M4" s="24">
        <f>+L4*D4</f>
        <v>3821970.6</v>
      </c>
    </row>
    <row r="5" spans="1:13" ht="197.7" customHeight="1" thickBot="1" x14ac:dyDescent="0.35">
      <c r="A5" s="28">
        <v>2</v>
      </c>
      <c r="B5" s="70" t="s">
        <v>0</v>
      </c>
      <c r="C5" s="71"/>
      <c r="D5" s="1">
        <v>20</v>
      </c>
      <c r="E5" s="13">
        <v>221983</v>
      </c>
      <c r="F5" s="9">
        <f t="shared" ref="F5:F7" si="0">+(E5*19%)+E5</f>
        <v>264159.77</v>
      </c>
      <c r="G5" s="14">
        <f t="shared" ref="G5:G7" si="1">+F5*D5</f>
        <v>5283195.4000000004</v>
      </c>
      <c r="H5" s="15">
        <v>224117</v>
      </c>
      <c r="I5" s="16">
        <f t="shared" ref="I5:I7" si="2">+(H5*19%)+H5</f>
        <v>266699.23</v>
      </c>
      <c r="J5" s="18">
        <f t="shared" ref="J5:J7" si="3">+I5*D5</f>
        <v>5333984.5999999996</v>
      </c>
      <c r="K5" s="26">
        <v>194235</v>
      </c>
      <c r="L5" s="22">
        <f t="shared" ref="L5:L7" si="4">+(K5*19%)+K5</f>
        <v>231139.65</v>
      </c>
      <c r="M5" s="24">
        <f t="shared" ref="M5:M7" si="5">+L5*D5</f>
        <v>4622793</v>
      </c>
    </row>
    <row r="6" spans="1:13" ht="138.75" customHeight="1" thickBot="1" x14ac:dyDescent="0.35">
      <c r="A6" s="28">
        <v>3</v>
      </c>
      <c r="B6" s="70" t="s">
        <v>15</v>
      </c>
      <c r="C6" s="71"/>
      <c r="D6" s="1">
        <v>5</v>
      </c>
      <c r="E6" s="13">
        <v>2709244</v>
      </c>
      <c r="F6" s="9">
        <f t="shared" si="0"/>
        <v>3224000.36</v>
      </c>
      <c r="G6" s="14">
        <f t="shared" si="1"/>
        <v>16120001.799999999</v>
      </c>
      <c r="H6" s="15">
        <v>2735294</v>
      </c>
      <c r="I6" s="16">
        <f t="shared" si="2"/>
        <v>3254999.86</v>
      </c>
      <c r="J6" s="18">
        <f t="shared" si="3"/>
        <v>16274999.299999999</v>
      </c>
      <c r="K6" s="26">
        <v>2370588</v>
      </c>
      <c r="L6" s="22">
        <f t="shared" si="4"/>
        <v>2820999.72</v>
      </c>
      <c r="M6" s="24">
        <f t="shared" si="5"/>
        <v>14104998.600000001</v>
      </c>
    </row>
    <row r="7" spans="1:13" ht="111" customHeight="1" thickBot="1" x14ac:dyDescent="0.35">
      <c r="A7" s="29">
        <v>4</v>
      </c>
      <c r="B7" s="72" t="s">
        <v>16</v>
      </c>
      <c r="C7" s="73"/>
      <c r="D7" s="30">
        <v>20</v>
      </c>
      <c r="E7" s="31">
        <v>29277</v>
      </c>
      <c r="F7" s="32">
        <f t="shared" si="0"/>
        <v>34839.629999999997</v>
      </c>
      <c r="G7" s="33">
        <f t="shared" si="1"/>
        <v>696792.6</v>
      </c>
      <c r="H7" s="34">
        <v>29559</v>
      </c>
      <c r="I7" s="35">
        <f t="shared" si="2"/>
        <v>35175.21</v>
      </c>
      <c r="J7" s="36">
        <f t="shared" si="3"/>
        <v>703504.2</v>
      </c>
      <c r="K7" s="37">
        <v>25617</v>
      </c>
      <c r="L7" s="38">
        <f t="shared" si="4"/>
        <v>30484.23</v>
      </c>
      <c r="M7" s="39">
        <f t="shared" si="5"/>
        <v>609684.6</v>
      </c>
    </row>
    <row r="8" spans="1:13" ht="30.75" customHeight="1" thickBot="1" x14ac:dyDescent="0.35">
      <c r="A8" s="61" t="s">
        <v>8</v>
      </c>
      <c r="B8" s="62"/>
      <c r="C8" s="62"/>
      <c r="D8" s="62"/>
      <c r="E8" s="62"/>
      <c r="F8" s="63"/>
      <c r="G8" s="40">
        <f>+SUM(G4:G7)</f>
        <v>26467991.899999999</v>
      </c>
      <c r="H8" s="64">
        <f>+SUM(J4:J7)</f>
        <v>26722473.399999995</v>
      </c>
      <c r="I8" s="65"/>
      <c r="J8" s="66"/>
      <c r="K8" s="64">
        <f>+SUM(M4:M7)</f>
        <v>23159446.800000004</v>
      </c>
      <c r="L8" s="65"/>
      <c r="M8" s="67"/>
    </row>
    <row r="9" spans="1:13" ht="20.7" customHeight="1" thickBot="1" x14ac:dyDescent="0.35">
      <c r="A9" s="56" t="s">
        <v>12</v>
      </c>
      <c r="B9" s="57"/>
      <c r="C9" s="57"/>
      <c r="D9" s="57"/>
      <c r="E9" s="57"/>
      <c r="F9" s="57"/>
      <c r="G9" s="57"/>
      <c r="H9" s="57"/>
      <c r="I9" s="57"/>
      <c r="J9" s="57"/>
      <c r="K9" s="58"/>
      <c r="L9" s="59">
        <f>+AVERAGE(G8:L8)</f>
        <v>25449970.699999999</v>
      </c>
      <c r="M9" s="60"/>
    </row>
  </sheetData>
  <mergeCells count="15">
    <mergeCell ref="K2:M2"/>
    <mergeCell ref="A2:A3"/>
    <mergeCell ref="B2:C3"/>
    <mergeCell ref="D2:D3"/>
    <mergeCell ref="A9:K9"/>
    <mergeCell ref="L9:M9"/>
    <mergeCell ref="A8:F8"/>
    <mergeCell ref="H8:J8"/>
    <mergeCell ref="K8:M8"/>
    <mergeCell ref="B4:C4"/>
    <mergeCell ref="B5:C5"/>
    <mergeCell ref="B6:C6"/>
    <mergeCell ref="B7:C7"/>
    <mergeCell ref="E2:G2"/>
    <mergeCell ref="H2:J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8"/>
  <sheetViews>
    <sheetView tabSelected="1" topLeftCell="A2" workbookViewId="0">
      <selection activeCell="C14" sqref="C14"/>
    </sheetView>
  </sheetViews>
  <sheetFormatPr baseColWidth="10" defaultRowHeight="14.4" x14ac:dyDescent="0.3"/>
  <cols>
    <col min="3" max="3" width="22.44140625" customWidth="1"/>
    <col min="5" max="6" width="11.44140625" bestFit="1" customWidth="1"/>
    <col min="7" max="7" width="12.44140625" bestFit="1" customWidth="1"/>
    <col min="8" max="8" width="11.44140625" bestFit="1" customWidth="1"/>
    <col min="9" max="9" width="12" bestFit="1" customWidth="1"/>
    <col min="10" max="10" width="12.33203125" customWidth="1"/>
    <col min="11" max="11" width="11.6640625" customWidth="1"/>
    <col min="12" max="12" width="13" bestFit="1" customWidth="1"/>
    <col min="13" max="13" width="12.33203125" customWidth="1"/>
    <col min="14" max="14" width="12" bestFit="1" customWidth="1"/>
    <col min="15" max="15" width="12.88671875" bestFit="1" customWidth="1"/>
  </cols>
  <sheetData>
    <row r="1" spans="1:15" ht="15" customHeight="1" thickBot="1" x14ac:dyDescent="0.35">
      <c r="E1" s="56" t="s">
        <v>7</v>
      </c>
      <c r="F1" s="57"/>
      <c r="G1" s="58"/>
      <c r="H1" s="74" t="s">
        <v>9</v>
      </c>
      <c r="I1" s="48"/>
      <c r="J1" s="49"/>
      <c r="K1" s="74" t="s">
        <v>10</v>
      </c>
      <c r="L1" s="48"/>
      <c r="M1" s="49"/>
    </row>
    <row r="2" spans="1:15" ht="58.2" thickBot="1" x14ac:dyDescent="0.35">
      <c r="A2" s="47" t="s">
        <v>2</v>
      </c>
      <c r="B2" s="56" t="s">
        <v>3</v>
      </c>
      <c r="C2" s="58"/>
      <c r="D2" s="47" t="s">
        <v>11</v>
      </c>
      <c r="E2" s="4" t="s">
        <v>4</v>
      </c>
      <c r="F2" s="5" t="s">
        <v>6</v>
      </c>
      <c r="G2" s="6" t="s">
        <v>5</v>
      </c>
      <c r="H2" s="4" t="s">
        <v>4</v>
      </c>
      <c r="I2" s="5" t="s">
        <v>6</v>
      </c>
      <c r="J2" s="6" t="s">
        <v>5</v>
      </c>
      <c r="K2" s="19" t="s">
        <v>4</v>
      </c>
      <c r="L2" s="20" t="s">
        <v>6</v>
      </c>
      <c r="M2" s="41" t="s">
        <v>5</v>
      </c>
      <c r="N2" s="45" t="s">
        <v>13</v>
      </c>
      <c r="O2" s="46" t="s">
        <v>14</v>
      </c>
    </row>
    <row r="3" spans="1:15" ht="34.200000000000003" customHeight="1" thickBot="1" x14ac:dyDescent="0.35">
      <c r="A3" s="27">
        <v>1</v>
      </c>
      <c r="B3" s="68" t="s">
        <v>20</v>
      </c>
      <c r="C3" s="69"/>
      <c r="D3" s="2">
        <v>70</v>
      </c>
      <c r="E3" s="10">
        <v>52437</v>
      </c>
      <c r="F3" s="83">
        <v>62400.03</v>
      </c>
      <c r="G3" s="8" t="s">
        <v>17</v>
      </c>
      <c r="H3" s="11">
        <v>52941</v>
      </c>
      <c r="I3" s="84">
        <v>62999.79</v>
      </c>
      <c r="J3" s="17" t="s">
        <v>18</v>
      </c>
      <c r="K3" s="25">
        <v>45882</v>
      </c>
      <c r="L3" s="85">
        <v>54599.58</v>
      </c>
      <c r="M3" s="42" t="s">
        <v>19</v>
      </c>
      <c r="N3" s="79">
        <v>59999.8</v>
      </c>
      <c r="O3" s="82">
        <f>+N3*D3</f>
        <v>4199986</v>
      </c>
    </row>
    <row r="4" spans="1:15" ht="85.5" customHeight="1" thickBot="1" x14ac:dyDescent="0.35">
      <c r="A4" s="28">
        <v>2</v>
      </c>
      <c r="B4" s="70" t="s">
        <v>21</v>
      </c>
      <c r="C4" s="71"/>
      <c r="D4" s="1">
        <v>20</v>
      </c>
      <c r="E4" s="13">
        <v>221983</v>
      </c>
      <c r="F4" s="86">
        <v>264159.77</v>
      </c>
      <c r="G4" s="14">
        <f>+F4*D4</f>
        <v>5283195.4000000004</v>
      </c>
      <c r="H4" s="15">
        <v>224117</v>
      </c>
      <c r="I4" s="88">
        <v>266699.23</v>
      </c>
      <c r="J4" s="18">
        <f>+I4*D4</f>
        <v>5333984.5999999996</v>
      </c>
      <c r="K4" s="26">
        <v>194235</v>
      </c>
      <c r="L4" s="81">
        <v>231139.65</v>
      </c>
      <c r="M4" s="42">
        <f>+L4*D4</f>
        <v>4622793</v>
      </c>
      <c r="N4" s="79">
        <v>253999.6</v>
      </c>
      <c r="O4" s="82">
        <f t="shared" ref="O4:O6" si="0">+N4*D4</f>
        <v>5079992</v>
      </c>
    </row>
    <row r="5" spans="1:15" ht="58.95" customHeight="1" thickBot="1" x14ac:dyDescent="0.35">
      <c r="A5" s="28">
        <v>3</v>
      </c>
      <c r="B5" s="70" t="s">
        <v>22</v>
      </c>
      <c r="C5" s="71"/>
      <c r="D5" s="1">
        <v>5</v>
      </c>
      <c r="E5" s="13">
        <v>2709244</v>
      </c>
      <c r="F5" s="86">
        <v>3224000.36</v>
      </c>
      <c r="G5" s="14">
        <f>+F5*D5</f>
        <v>16120001.799999999</v>
      </c>
      <c r="H5" s="15">
        <v>2735294</v>
      </c>
      <c r="I5" s="88">
        <v>3254999.86</v>
      </c>
      <c r="J5" s="18">
        <f>+I5*D5</f>
        <v>16274999.299999999</v>
      </c>
      <c r="K5" s="26">
        <v>2370588</v>
      </c>
      <c r="L5" s="81">
        <v>2820999.72</v>
      </c>
      <c r="M5" s="42">
        <f>+L5*D5</f>
        <v>14104998.600000001</v>
      </c>
      <c r="N5" s="79">
        <v>3099999.84</v>
      </c>
      <c r="O5" s="82">
        <f t="shared" si="0"/>
        <v>15499999.199999999</v>
      </c>
    </row>
    <row r="6" spans="1:15" ht="50.7" customHeight="1" thickBot="1" x14ac:dyDescent="0.35">
      <c r="A6" s="29">
        <v>4</v>
      </c>
      <c r="B6" s="72" t="s">
        <v>23</v>
      </c>
      <c r="C6" s="73"/>
      <c r="D6" s="30">
        <v>20</v>
      </c>
      <c r="E6" s="31">
        <v>29277</v>
      </c>
      <c r="F6" s="87">
        <f>+(E6*19%)+E6</f>
        <v>34839.629999999997</v>
      </c>
      <c r="G6" s="33">
        <f>+F6*D6</f>
        <v>696792.6</v>
      </c>
      <c r="H6" s="34">
        <v>29559</v>
      </c>
      <c r="I6" s="89">
        <f>+(H6*19%)+H6</f>
        <v>35175.21</v>
      </c>
      <c r="J6" s="36">
        <f>+I6*D6</f>
        <v>703504.2</v>
      </c>
      <c r="K6" s="37">
        <v>25617</v>
      </c>
      <c r="L6" s="90">
        <f>+(K6*19%)+K6</f>
        <v>30484.23</v>
      </c>
      <c r="M6" s="43">
        <f>+L6*D6</f>
        <v>609684.6</v>
      </c>
      <c r="N6" s="80">
        <v>33499.69</v>
      </c>
      <c r="O6" s="82">
        <f t="shared" si="0"/>
        <v>669993.80000000005</v>
      </c>
    </row>
    <row r="7" spans="1:15" ht="15" thickBot="1" x14ac:dyDescent="0.35">
      <c r="A7" s="61" t="s">
        <v>8</v>
      </c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78"/>
      <c r="O7" s="44">
        <f>+SUM(O3:O6)</f>
        <v>25449971</v>
      </c>
    </row>
    <row r="8" spans="1:15" ht="15" thickBot="1" x14ac:dyDescent="0.35">
      <c r="A8" s="54" t="s">
        <v>12</v>
      </c>
      <c r="B8" s="75"/>
      <c r="C8" s="75"/>
      <c r="D8" s="75"/>
      <c r="E8" s="75"/>
      <c r="F8" s="75"/>
      <c r="G8" s="75"/>
      <c r="H8" s="75"/>
      <c r="I8" s="75"/>
      <c r="J8" s="75"/>
      <c r="K8" s="55"/>
      <c r="L8" s="76">
        <f>+O7</f>
        <v>25449971</v>
      </c>
      <c r="M8" s="77"/>
      <c r="N8" s="3"/>
    </row>
  </sheetData>
  <mergeCells count="11">
    <mergeCell ref="E1:G1"/>
    <mergeCell ref="H1:J1"/>
    <mergeCell ref="K1:M1"/>
    <mergeCell ref="A8:K8"/>
    <mergeCell ref="L8:M8"/>
    <mergeCell ref="B2:C2"/>
    <mergeCell ref="A7:N7"/>
    <mergeCell ref="B3:C3"/>
    <mergeCell ref="B4:C4"/>
    <mergeCell ref="B5:C5"/>
    <mergeCell ref="B6:C6"/>
  </mergeCells>
  <pageMargins left="0.7" right="0.7" top="0.75" bottom="0.75" header="0.3" footer="0.3"/>
  <pageSetup paperSize="1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page 1</vt:lpstr>
      <vt:lpstr>ESTUDIO DE MERCADO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 GENERAL</dc:creator>
  <cp:lastModifiedBy>Laura Garcia</cp:lastModifiedBy>
  <dcterms:created xsi:type="dcterms:W3CDTF">2025-05-16T23:07:37Z</dcterms:created>
  <dcterms:modified xsi:type="dcterms:W3CDTF">2025-06-10T17:21:41Z</dcterms:modified>
</cp:coreProperties>
</file>