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3"/>
  <workbookPr codeName="ThisWorkbook"/>
  <mc:AlternateContent xmlns:mc="http://schemas.openxmlformats.org/markup-compatibility/2006">
    <mc:Choice Requires="x15">
      <x15ac:absPath xmlns:x15ac="http://schemas.microsoft.com/office/spreadsheetml/2010/11/ac" url="https://gobiernobogota.sharepoint.com/sites/INFRAESTRUCTURABOSA/Documentos compartidos/2025/01. FORMULACIONES/01. CONSTRUCCIÓN PARQUES/2. PRESUPUESTO - OFERTA ECONOMICA/"/>
    </mc:Choice>
  </mc:AlternateContent>
  <xr:revisionPtr revIDLastSave="698" documentId="14_{68904752-09B4-40BC-A2AC-0FE6D76DD259}" xr6:coauthVersionLast="47" xr6:coauthVersionMax="47" xr10:uidLastSave="{6768966E-CCF0-9247-A322-98C2AA45109A}"/>
  <bookViews>
    <workbookView xWindow="0" yWindow="500" windowWidth="28800" windowHeight="15840" tabRatio="906" xr2:uid="{00000000-000D-0000-FFFF-FFFF00000000}"/>
  </bookViews>
  <sheets>
    <sheet name="PRESUPUESTO OFICIAL (Entidad)" sheetId="265" r:id="rId1"/>
    <sheet name="PROPUESTA ECONOMICA(Proponente)" sheetId="269"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#REF!</definedName>
    <definedName name="_____OCD1">[6]Tablas!#REF!</definedName>
    <definedName name="_____OCI1">[6]Tablas!#REF!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#REF!</definedName>
    <definedName name="____OCD1">[6]Tablas!#REF!</definedName>
    <definedName name="____OCI1">[6]Tablas!#REF!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#REF!</definedName>
    <definedName name="___OCD1">[6]Tablas!#REF!</definedName>
    <definedName name="___OCI1">[6]Tablas!#REF!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[0]!ERR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#REF!</definedName>
    <definedName name="__mun2">[14]PESOS!#REF!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#REF!</definedName>
    <definedName name="_APU465" localSheetId="1">[16]!absc</definedName>
    <definedName name="_APU465">[16]!absc</definedName>
    <definedName name="_Atp2">[12]EMPRESA!$F$22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(Entidad)'!$G$9:$G$74</definedName>
    <definedName name="_xlnm._FilterDatabase" localSheetId="1" hidden="1">'PROPUESTA ECONOMICA(Proponente)'!$I$11:$I$40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[6]Tablas!#REF!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0">#REF!</definedName>
    <definedName name="\00">#REF!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#REF!</definedName>
    <definedName name="\V">#REF!</definedName>
    <definedName name="\X">[0]!ERR</definedName>
    <definedName name="\Z">[0]!ERR</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(Entidad)'!$A$1:$R$146</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'[5]DATOS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'[18]7422CW00'!#REF!</definedName>
    <definedName name="Criticidad">[59]Tabla!$A$1:$A$5</definedName>
    <definedName name="cs">#REF!</definedName>
    <definedName name="CS_AVG_SIZE">#REF!</definedName>
    <definedName name="CS_WELDING">#REF!</definedName>
    <definedName name="CTA">#REF!</definedName>
    <definedName name="CTE">#REF!</definedName>
    <definedName name="CTR">'[18]7422CW00'!#REF!</definedName>
    <definedName name="CTRPAG">'[18]7422CW00'!#REF!</definedName>
    <definedName name="CUAL">[0]!ERR</definedName>
    <definedName name="CUBS">#REF!</definedName>
    <definedName name="CUNET" hidden="1">{"via1",#N/A,TRUE,"general";"via2",#N/A,TRUE,"general";"via3",#N/A,TRUE,"general"}</definedName>
    <definedName name="Customize" localSheetId="1">[50]!Customize</definedName>
    <definedName name="Customize">[50]!Customize</definedName>
    <definedName name="cv">#REF!</definedName>
    <definedName name="CVa">'[15]Cambio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[7]Tablas!#REF!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'[18]7422CW00'!#REF!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'[18]7422CW00'!#REF!</definedName>
    <definedName name="FORM_C3">[75]Hoja1!$A$33:$N$51</definedName>
    <definedName name="FORMOLT">'[18]7422CW00'!#REF!</definedName>
    <definedName name="formularioCantidades">#REF!</definedName>
    <definedName name="FORSHE">'[18]7422CW00'!#REF!</definedName>
    <definedName name="FORUNMIS">'[18]7422CW00'!#REF!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[7]Tablas!#REF!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[7]Tablas!#REF!</definedName>
    <definedName name="GRC_ON_ASO">[7]Tablas!#REF!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[7]Tablas!#REF!</definedName>
    <definedName name="GTE">[7]Tablas!#REF!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'[15]Interc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'[15]Itemes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[79]INSUMOS!$A$1:$E$65536</definedName>
    <definedName name="Insumos_auxiliares">[80]Insumos!#REF!</definedName>
    <definedName name="Insumos_basicos">#REF!</definedName>
    <definedName name="Int">#REF!</definedName>
    <definedName name="InTap">[15]Interc.tapones!$E$1:$E$65536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'[81]PR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'[18]7422CW00'!#REF!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#REF!</definedName>
    <definedName name="MesesMora">'[5]LIQ-NOM'!$I$3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[6]Tablas!#REF!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1">[95]!absc</definedName>
    <definedName name="PRUEBA">[95]!absc</definedName>
    <definedName name="prueba1" localSheetId="1">[95]!absc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'[18]7422CW00'!#REF!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'[5]DATOS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'[18]7422CW00'!#REF!</definedName>
    <definedName name="SISISIS">[0]!ERR</definedName>
    <definedName name="Smlv">'[5]DATOS CONTRATO'!$I$9</definedName>
    <definedName name="smlv01">[40]CONTRATO!$I$9</definedName>
    <definedName name="smlv2001">[40]CONTRATO!$H$9</definedName>
    <definedName name="SMML">'[64]ASPECTOS TECNICOS'!$O$12:$P$32</definedName>
    <definedName name="SN">[5]EMPRESA!$G$29</definedName>
    <definedName name="SOLD._4_">#REF!</definedName>
    <definedName name="SOLD._6_">#REF!</definedName>
    <definedName name="SOLD._8_">#REF!</definedName>
    <definedName name="solver_adj" localSheetId="0" hidden="1">'PRESUPUESTO OFICIAL (Entidad)'!#REF!</definedName>
    <definedName name="solver_adj" localSheetId="1" hidden="1">'PROPUESTA ECONOMICA(Proponente)'!$K$42</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(Entidad)'!$I$123</definedName>
    <definedName name="solver_lhs1" localSheetId="1" hidden="1">'PROPUESTA ECONOMICA(Proponente)'!$K$54</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(Entidad)'!$I$123</definedName>
    <definedName name="solver_opt" localSheetId="1" hidden="1">'PROPUESTA ECONOMICA(Proponente)'!$K$54</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(Entidad)'!$I$124</definedName>
    <definedName name="solver_rhs1" localSheetId="1" hidden="1">'PROPUESTA ECONOMICA(Proponente)'!$K$55</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'[100]PxQ Cantidades'!#REF!</definedName>
    <definedName name="STONU">'[18]7422CW00'!#REF!</definedName>
    <definedName name="STRESS_RELIEVIN">#REF!</definedName>
    <definedName name="STSUMM">'[18]7422CW00'!#REF!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'[5]DATOS CONTRATO'!$E$18</definedName>
    <definedName name="TK_1" hidden="1">[17]INST!#REF!</definedName>
    <definedName name="TKSLCI07">[5]EMPRESA!$F$22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[7]Tablas!#REF!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[13]INST!#REF!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[19]LIQUIDACION!#REF!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34" i="265" l="1"/>
  <c r="P136" i="265"/>
  <c r="P132" i="265"/>
  <c r="O136" i="265"/>
  <c r="O134" i="265"/>
  <c r="O132" i="265"/>
  <c r="N136" i="265"/>
  <c r="N134" i="265"/>
  <c r="N132" i="265"/>
  <c r="P125" i="265"/>
  <c r="O125" i="265"/>
  <c r="P124" i="265"/>
  <c r="O123" i="265"/>
  <c r="P123" i="265" s="1"/>
  <c r="O124" i="265"/>
  <c r="O122" i="265"/>
  <c r="O116" i="265"/>
  <c r="P116" i="265"/>
  <c r="N115" i="265"/>
  <c r="O115" i="265" s="1"/>
  <c r="P115" i="265" s="1"/>
  <c r="N114" i="265"/>
  <c r="O114" i="265" s="1"/>
  <c r="P114" i="265" s="1"/>
  <c r="N113" i="265"/>
  <c r="O113" i="265" s="1"/>
  <c r="P13" i="265"/>
  <c r="P77" i="265"/>
  <c r="P82" i="265"/>
  <c r="P99" i="265"/>
  <c r="P100" i="265"/>
  <c r="P101" i="265"/>
  <c r="P102" i="265"/>
  <c r="P104" i="265"/>
  <c r="P105" i="265"/>
  <c r="P106" i="265"/>
  <c r="P107" i="265"/>
  <c r="P108" i="265"/>
  <c r="P109" i="265"/>
  <c r="P110" i="265"/>
  <c r="P98" i="265"/>
  <c r="O96" i="265"/>
  <c r="O100" i="265"/>
  <c r="O101" i="265"/>
  <c r="O102" i="265"/>
  <c r="O104" i="265"/>
  <c r="O105" i="265"/>
  <c r="O106" i="265"/>
  <c r="O107" i="265"/>
  <c r="O108" i="265"/>
  <c r="O109" i="265"/>
  <c r="O110" i="265"/>
  <c r="O98" i="265"/>
  <c r="O99" i="265"/>
  <c r="N99" i="265"/>
  <c r="N100" i="265"/>
  <c r="N101" i="265"/>
  <c r="N102" i="265"/>
  <c r="N103" i="265"/>
  <c r="O103" i="265" s="1"/>
  <c r="N104" i="265"/>
  <c r="N105" i="265"/>
  <c r="N106" i="265"/>
  <c r="N107" i="265"/>
  <c r="N108" i="265"/>
  <c r="N109" i="265"/>
  <c r="N110" i="265"/>
  <c r="N98" i="265"/>
  <c r="N92" i="265"/>
  <c r="O92" i="265" s="1"/>
  <c r="P92" i="265" s="1"/>
  <c r="N95" i="265"/>
  <c r="O95" i="265" s="1"/>
  <c r="P95" i="265" s="1"/>
  <c r="N94" i="265"/>
  <c r="O94" i="265" s="1"/>
  <c r="P94" i="265" s="1"/>
  <c r="O93" i="265"/>
  <c r="N93" i="265"/>
  <c r="O78" i="265"/>
  <c r="P78" i="265" s="1"/>
  <c r="O83" i="265"/>
  <c r="O87" i="265"/>
  <c r="O90" i="265"/>
  <c r="P90" i="265" s="1"/>
  <c r="N89" i="265"/>
  <c r="O89" i="265" s="1"/>
  <c r="P87" i="265"/>
  <c r="P86" i="265"/>
  <c r="P85" i="265"/>
  <c r="N86" i="265"/>
  <c r="O86" i="265" s="1"/>
  <c r="N85" i="265"/>
  <c r="O85" i="265" s="1"/>
  <c r="N82" i="265"/>
  <c r="O82" i="265" s="1"/>
  <c r="N81" i="265"/>
  <c r="O81" i="265" s="1"/>
  <c r="O80" i="265"/>
  <c r="P80" i="265" s="1"/>
  <c r="N80" i="265"/>
  <c r="P76" i="265"/>
  <c r="P75" i="265"/>
  <c r="O77" i="265"/>
  <c r="N77" i="265"/>
  <c r="N76" i="265"/>
  <c r="O76" i="265" s="1"/>
  <c r="O75" i="265"/>
  <c r="N75" i="265"/>
  <c r="P73" i="265"/>
  <c r="P72" i="265"/>
  <c r="O72" i="265"/>
  <c r="O73" i="265" s="1"/>
  <c r="N72" i="265"/>
  <c r="P70" i="265"/>
  <c r="P69" i="265"/>
  <c r="O69" i="265"/>
  <c r="O70" i="265" s="1"/>
  <c r="N69" i="265"/>
  <c r="O67" i="265"/>
  <c r="O66" i="265"/>
  <c r="P66" i="265" s="1"/>
  <c r="N66" i="265"/>
  <c r="N63" i="265"/>
  <c r="O63" i="265" s="1"/>
  <c r="P61" i="265"/>
  <c r="P27" i="265"/>
  <c r="P24" i="265"/>
  <c r="P20" i="265"/>
  <c r="P58" i="265"/>
  <c r="P59" i="265"/>
  <c r="P60" i="265"/>
  <c r="P57" i="265"/>
  <c r="P56" i="265"/>
  <c r="O61" i="265"/>
  <c r="O57" i="265"/>
  <c r="O58" i="265"/>
  <c r="O59" i="265"/>
  <c r="O60" i="265"/>
  <c r="O56" i="265"/>
  <c r="N57" i="265"/>
  <c r="N58" i="265"/>
  <c r="N59" i="265"/>
  <c r="N60" i="265"/>
  <c r="N56" i="265"/>
  <c r="N46" i="265"/>
  <c r="O46" i="265" s="1"/>
  <c r="P46" i="265" s="1"/>
  <c r="N47" i="265"/>
  <c r="O47" i="265" s="1"/>
  <c r="P47" i="265" s="1"/>
  <c r="N48" i="265"/>
  <c r="O48" i="265" s="1"/>
  <c r="P48" i="265" s="1"/>
  <c r="N49" i="265"/>
  <c r="O49" i="265" s="1"/>
  <c r="P49" i="265" s="1"/>
  <c r="N50" i="265"/>
  <c r="O50" i="265" s="1"/>
  <c r="P50" i="265" s="1"/>
  <c r="N51" i="265"/>
  <c r="O51" i="265" s="1"/>
  <c r="P51" i="265" s="1"/>
  <c r="N52" i="265"/>
  <c r="O52" i="265" s="1"/>
  <c r="P52" i="265" s="1"/>
  <c r="N53" i="265"/>
  <c r="O53" i="265" s="1"/>
  <c r="P53" i="265" s="1"/>
  <c r="N45" i="265"/>
  <c r="O45" i="265" s="1"/>
  <c r="P45" i="265" s="1"/>
  <c r="N42" i="265"/>
  <c r="O42" i="265" s="1"/>
  <c r="N38" i="265"/>
  <c r="O38" i="265" s="1"/>
  <c r="N39" i="265"/>
  <c r="O39" i="265" s="1"/>
  <c r="N37" i="265"/>
  <c r="O37" i="265" s="1"/>
  <c r="N36" i="265"/>
  <c r="O36" i="265" s="1"/>
  <c r="N33" i="265"/>
  <c r="O33" i="265" s="1"/>
  <c r="O27" i="265"/>
  <c r="O30" i="265"/>
  <c r="N29" i="265"/>
  <c r="O29" i="265" s="1"/>
  <c r="N30" i="265"/>
  <c r="N26" i="265"/>
  <c r="O26" i="265" s="1"/>
  <c r="O22" i="265"/>
  <c r="N23" i="265"/>
  <c r="O23" i="265" s="1"/>
  <c r="N22" i="265"/>
  <c r="N18" i="265"/>
  <c r="O18" i="265" s="1"/>
  <c r="N19" i="265"/>
  <c r="O19" i="265" s="1"/>
  <c r="N17" i="265"/>
  <c r="O17" i="265" s="1"/>
  <c r="N13" i="265"/>
  <c r="O13" i="265" s="1"/>
  <c r="N14" i="265"/>
  <c r="O14" i="265" s="1"/>
  <c r="N12" i="265"/>
  <c r="O12" i="265" s="1"/>
  <c r="M142" i="265"/>
  <c r="M125" i="265"/>
  <c r="P122" i="265" l="1"/>
  <c r="P103" i="265"/>
  <c r="O111" i="265"/>
  <c r="O118" i="265" s="1"/>
  <c r="P118" i="265" s="1"/>
  <c r="P113" i="265"/>
  <c r="P96" i="265"/>
  <c r="P93" i="265"/>
  <c r="P89" i="265"/>
  <c r="P83" i="265"/>
  <c r="P81" i="265"/>
  <c r="P67" i="265"/>
  <c r="P63" i="265"/>
  <c r="O64" i="265"/>
  <c r="O54" i="265"/>
  <c r="O43" i="265"/>
  <c r="P42" i="265"/>
  <c r="O40" i="265"/>
  <c r="O34" i="265"/>
  <c r="O31" i="265"/>
  <c r="O20" i="265"/>
  <c r="O24" i="265"/>
  <c r="O15" i="265"/>
  <c r="M116" i="265" l="1"/>
  <c r="M111" i="265"/>
  <c r="P111" i="265" s="1"/>
  <c r="M96" i="265"/>
  <c r="M90" i="265"/>
  <c r="M87" i="265"/>
  <c r="M78" i="265"/>
  <c r="M83" i="265"/>
  <c r="M73" i="265"/>
  <c r="M70" i="265"/>
  <c r="M67" i="265"/>
  <c r="M64" i="265"/>
  <c r="P64" i="265" s="1"/>
  <c r="M61" i="265"/>
  <c r="M54" i="265"/>
  <c r="P54" i="265" s="1"/>
  <c r="M43" i="265"/>
  <c r="P43" i="265" s="1"/>
  <c r="M40" i="265"/>
  <c r="P40" i="265" s="1"/>
  <c r="M34" i="265"/>
  <c r="M31" i="265"/>
  <c r="P31" i="265" s="1"/>
  <c r="M27" i="265"/>
  <c r="M24" i="265"/>
  <c r="M20" i="265"/>
  <c r="M15" i="265"/>
  <c r="P15" i="265" s="1"/>
  <c r="I114" i="265"/>
  <c r="I115" i="265"/>
  <c r="I109" i="265"/>
  <c r="I113" i="265"/>
  <c r="I99" i="265"/>
  <c r="I100" i="265"/>
  <c r="I101" i="265"/>
  <c r="I102" i="265"/>
  <c r="I103" i="265"/>
  <c r="I104" i="265"/>
  <c r="I105" i="265"/>
  <c r="I106" i="265"/>
  <c r="I107" i="265"/>
  <c r="I108" i="265"/>
  <c r="I110" i="265"/>
  <c r="I98" i="265"/>
  <c r="I93" i="265"/>
  <c r="I94" i="265"/>
  <c r="I95" i="265"/>
  <c r="I92" i="265"/>
  <c r="I89" i="265"/>
  <c r="I90" i="265" s="1"/>
  <c r="I86" i="265"/>
  <c r="I85" i="265"/>
  <c r="I81" i="265"/>
  <c r="I82" i="265"/>
  <c r="I80" i="265"/>
  <c r="I76" i="265"/>
  <c r="I77" i="265"/>
  <c r="I78" i="265" s="1"/>
  <c r="I75" i="265"/>
  <c r="I72" i="265"/>
  <c r="I73" i="265" s="1"/>
  <c r="I69" i="265"/>
  <c r="I70" i="265" s="1"/>
  <c r="I66" i="265"/>
  <c r="I67" i="265" s="1"/>
  <c r="I63" i="265"/>
  <c r="I64" i="265" s="1"/>
  <c r="I57" i="265"/>
  <c r="I58" i="265"/>
  <c r="I59" i="265"/>
  <c r="I60" i="265"/>
  <c r="I56" i="265"/>
  <c r="I46" i="265"/>
  <c r="I47" i="265"/>
  <c r="I48" i="265"/>
  <c r="I49" i="265"/>
  <c r="I50" i="265"/>
  <c r="I51" i="265"/>
  <c r="I52" i="265"/>
  <c r="I53" i="265"/>
  <c r="I45" i="265"/>
  <c r="I42" i="265"/>
  <c r="I43" i="265" s="1"/>
  <c r="I37" i="265"/>
  <c r="P37" i="265" s="1"/>
  <c r="I38" i="265"/>
  <c r="P38" i="265" s="1"/>
  <c r="I39" i="265"/>
  <c r="P39" i="265" s="1"/>
  <c r="I36" i="265"/>
  <c r="P36" i="265" s="1"/>
  <c r="I33" i="265"/>
  <c r="I30" i="265"/>
  <c r="P30" i="265" s="1"/>
  <c r="I29" i="265"/>
  <c r="P29" i="265" s="1"/>
  <c r="I26" i="265"/>
  <c r="I23" i="265"/>
  <c r="P23" i="265" s="1"/>
  <c r="I22" i="265"/>
  <c r="P22" i="265" s="1"/>
  <c r="I19" i="265"/>
  <c r="P19" i="265" s="1"/>
  <c r="I12" i="265"/>
  <c r="P12" i="265" s="1"/>
  <c r="I18" i="265"/>
  <c r="P18" i="265" s="1"/>
  <c r="I17" i="265"/>
  <c r="P17" i="265" s="1"/>
  <c r="I13" i="265"/>
  <c r="I14" i="265"/>
  <c r="P14" i="265" s="1"/>
  <c r="I34" i="265" l="1"/>
  <c r="P33" i="265"/>
  <c r="P34" i="265"/>
  <c r="I27" i="265"/>
  <c r="P26" i="265"/>
  <c r="M118" i="265"/>
  <c r="I83" i="265"/>
  <c r="I31" i="265"/>
  <c r="I87" i="265"/>
  <c r="I20" i="265"/>
  <c r="I111" i="265"/>
  <c r="I40" i="265"/>
  <c r="I96" i="265"/>
  <c r="I116" i="265"/>
  <c r="I24" i="265"/>
  <c r="I61" i="265"/>
  <c r="I54" i="265"/>
  <c r="I15" i="265"/>
  <c r="I118" i="265" l="1"/>
</calcChain>
</file>

<file path=xl/sharedStrings.xml><?xml version="1.0" encoding="utf-8"?>
<sst xmlns="http://schemas.openxmlformats.org/spreadsheetml/2006/main" count="276" uniqueCount="149">
  <si>
    <t xml:space="preserve">Formulario 1 - Propuesta económica  - Licitación de obra pública de infraestructura social </t>
  </si>
  <si>
    <t>Código</t>
  </si>
  <si>
    <t>CCE-EICP-FM-116</t>
  </si>
  <si>
    <t xml:space="preserve">PRESUPUESTO OFICIAL DEL FDLB </t>
  </si>
  <si>
    <t>OBJETO: EJECUTAR, POR EL SISTEMA DE PRECIOS UNITARIOS FIJOS SIN FORMULA DE REAJUSTE, LAS OBRAS Y ACTIVIDADES NECESARIAS PARA LA CONSTRUCCIÓN DEL PARQUE Y ESPACIO PÚBLICO ASOCIADO CON CODIGO 07-149 DESARROLLO PIAMONTE I EN LA LOCALIDAD DE BOSA, DE ACUERDO CON LA DESCRIPCIÓN, ESPECIFICACIONES Y DEMÁS CONDICIONES ESTABLECIDAS EN EL ANEXO TÉCNICO</t>
  </si>
  <si>
    <t>Nº</t>
  </si>
  <si>
    <t>ÍTEM DE PAGO</t>
  </si>
  <si>
    <t>DESCRIPCIÓN</t>
  </si>
  <si>
    <t>UND.</t>
  </si>
  <si>
    <t>CANTIDAD</t>
  </si>
  <si>
    <t>VALOR UNITARIO</t>
  </si>
  <si>
    <t xml:space="preserve">VALOR TOTAL                                </t>
  </si>
  <si>
    <t>PRELIMINARES</t>
  </si>
  <si>
    <t xml:space="preserve">LOCALIZACION Y REPLANTEO  CON EQUIPO                   </t>
  </si>
  <si>
    <t>M2</t>
  </si>
  <si>
    <t xml:space="preserve">Descapote mecanico y retiro,Incl. MdeO.e=0.20m       </t>
  </si>
  <si>
    <t xml:space="preserve">Cerramiento lona h=2.20 mts(Exc) *                   </t>
  </si>
  <si>
    <t>ML</t>
  </si>
  <si>
    <t>Subtotal</t>
  </si>
  <si>
    <t>DESMONTES Y RETIROS</t>
  </si>
  <si>
    <t xml:space="preserve">Desmonte y retiro juegos infantiles(Máx.10eventos)     </t>
  </si>
  <si>
    <t>JGO</t>
  </si>
  <si>
    <t xml:space="preserve">Desmonte Banca Exist.(demol. de bases y retiro)     </t>
  </si>
  <si>
    <t>Desmonte baranda M-80 sin viga con retiro.</t>
  </si>
  <si>
    <t>EXCAVACIONES CON RETIRO</t>
  </si>
  <si>
    <t xml:space="preserve">Excavación mecanic+retiro(250m3/dia)V-6m3-S.Blando  </t>
  </si>
  <si>
    <t>M3</t>
  </si>
  <si>
    <t>Vale  Excavación RCD- Tierra (Vj:15m3</t>
  </si>
  <si>
    <t xml:space="preserve">NIVELACIÓN Y CONFORMACIÓN </t>
  </si>
  <si>
    <t xml:space="preserve">Compactación fondo de excavación con equipos livianos </t>
  </si>
  <si>
    <t>RELLENOS</t>
  </si>
  <si>
    <t>Relleno compactado  Base granular tipo IDRD</t>
  </si>
  <si>
    <t>Relleno compactado Subbase granular tipo IDRD</t>
  </si>
  <si>
    <t>COLUMNAS, VIGAS, PLACAS Y SUPERESTRUCTURA</t>
  </si>
  <si>
    <t xml:space="preserve">Placa contrapiso 0.10 m 2500 psi reforzado </t>
  </si>
  <si>
    <t>REDES Y CONDUCCIÓN</t>
  </si>
  <si>
    <t xml:space="preserve">Tuberia Novafort d=160mm Exca y relleno recebo </t>
  </si>
  <si>
    <t>Tub-Nova d=250mm Exca y relle.zona verde</t>
  </si>
  <si>
    <t>Caja de Inspección 120x120x120+Exca(ESPECIFIC-IDRD)</t>
  </si>
  <si>
    <t>Restitución de pozos</t>
  </si>
  <si>
    <t>CAÑUELAS Y CANALES</t>
  </si>
  <si>
    <t xml:space="preserve">Cañuela T-C prefabricada (A-120) (canal)          </t>
  </si>
  <si>
    <t xml:space="preserve"> REDES DE MEDIA Y BAJA TENSIÓN</t>
  </si>
  <si>
    <t>Canaliz ducto electric PVC- D2X3" Zona Verde</t>
  </si>
  <si>
    <t>Caja electrica de inspección  AP  274 Codensa **</t>
  </si>
  <si>
    <t>Caja electrica Muro Doble CS275 Codensa</t>
  </si>
  <si>
    <t>Cable 3Nº4 AWG (Sum+Instal) Aluminio</t>
  </si>
  <si>
    <t>Acometida BT en Aluminio 3#4 +1#4</t>
  </si>
  <si>
    <t>Sum + Inst de tubería galvanizada CONDUIT 2¨</t>
  </si>
  <si>
    <t>Barraje BT preformado 500 A 6x1/2 para caja CS</t>
  </si>
  <si>
    <t>Acometida 2#12 + 1#12T</t>
  </si>
  <si>
    <t>Caja de borneras para acometidas norma codensa ET-925</t>
  </si>
  <si>
    <t>ILUMINACIÓN</t>
  </si>
  <si>
    <t xml:space="preserve">Poste concretoAP10 m510 Kg+Base Conc (Sum+Instal)     </t>
  </si>
  <si>
    <t>Empalme en Derivación (91B1) Juego x 2 unidades</t>
  </si>
  <si>
    <t>SUM.MONT E INST. BRAZO LUMINARIA</t>
  </si>
  <si>
    <t>Urban street ligh 60W con base fotocelda 7 pines, tuerca fusil (antivandálico) tipo Codensa (no incluye fotocelda), COD. P27485</t>
  </si>
  <si>
    <t>Urban street ligh 35W con base fotocelda 7 pines, tuerca fusil (antivandálico) tipo Codensa (no incluye fotocelda), COD. P27484.</t>
  </si>
  <si>
    <t>SISTEMAS DE PUESTA A TIERRA</t>
  </si>
  <si>
    <t xml:space="preserve">SISTEMA DE PUESTA A TIERRA VARILLA 5/8" X 2,4 m  </t>
  </si>
  <si>
    <t>PISOS</t>
  </si>
  <si>
    <t>Piso Caucho recicl 8cm (EPDM 1cm+SBR 7cm sum+inst)</t>
  </si>
  <si>
    <t>AISLAMIENTOS</t>
  </si>
  <si>
    <t xml:space="preserve"> Imprimacion asfaltica con emulsion CRL-1 </t>
  </si>
  <si>
    <t>PINTURA EXTERIORES</t>
  </si>
  <si>
    <t xml:space="preserve">Recubrimiento sintetico Acrilico campos deportivos  </t>
  </si>
  <si>
    <t xml:space="preserve">Contened.Raices arboles (1.30x1.50 int) h=1.57m  </t>
  </si>
  <si>
    <t xml:space="preserve"> Trasplante y bloqueo de arboles de 3 m a 5 m</t>
  </si>
  <si>
    <t>Arbol Falso Pimiento (Siemb+Caja+Tier. Ab+Tutor)</t>
  </si>
  <si>
    <t xml:space="preserve">SENDEROS Y ANDENES EN CONCRETO </t>
  </si>
  <si>
    <t>AdoquínConcret e=0.08 p&gt;10%4.2-2 medio geot.T-1700</t>
  </si>
  <si>
    <t>Andenconcreto e=0.07 4.2-2medio+ geotext peatonal</t>
  </si>
  <si>
    <t>Loseta 40x40IDU sobre are  Suministro e instalación</t>
  </si>
  <si>
    <t>SENDEROS Y ANDENES EN ADOQUIN</t>
  </si>
  <si>
    <t xml:space="preserve">AdoquinColores e=0.06 p&lt;5% 4.2-1blando+geot.T-2100 </t>
  </si>
  <si>
    <t>AdoquinArcill e=0.06 p&lt;5% 4.2-2 medio geot.T-1700</t>
  </si>
  <si>
    <t>ESCALERAS Y RAMPAS</t>
  </si>
  <si>
    <t xml:space="preserve">Rampa  en concreto e=0.07  4.2-1blando+geotextil  </t>
  </si>
  <si>
    <t>CONFINAMIENTOS</t>
  </si>
  <si>
    <t>Bordillo en sitio 0.10*0.30 m 2500PSI Subbase  IDRD</t>
  </si>
  <si>
    <t>Bordillo prefabricadoA-80(0.35x0.2x0.80m)ZV-conAtraque</t>
  </si>
  <si>
    <t>Sardinel prefab.A-10 a=0.20 h=0.50L=0.8 Sin atraque</t>
  </si>
  <si>
    <t>Geotextil Tejido T-1700** Sum + inst</t>
  </si>
  <si>
    <t>MOBILIARIO URBANO</t>
  </si>
  <si>
    <t xml:space="preserve">BARANDA CERRAMIENTOS M-83  (SUM + INST)  </t>
  </si>
  <si>
    <t>CANECAS ACERO INOXIDABLE (SUM + INST)</t>
  </si>
  <si>
    <t>Modulo BancaAbd.CronchGimn.aire libre(Sumi+Instal)</t>
  </si>
  <si>
    <t>Modulo Bicicleta Recumbent-Carga Disposit. Moviles</t>
  </si>
  <si>
    <t>Modulo Remo  Gimnasio al aire libre(Sumi+Instal)</t>
  </si>
  <si>
    <t>Modulo Escalador  Gimn. al aire libre(Sum+Inst)</t>
  </si>
  <si>
    <t>Modulo Calentador pierna Sissy al aire(Sumin+Inst)</t>
  </si>
  <si>
    <t>Estacion de ajedrez urbano</t>
  </si>
  <si>
    <t>Banca prefabricada en concreto tipo Mc</t>
  </si>
  <si>
    <t>Modulo Torre Puente Colgante y escalada</t>
  </si>
  <si>
    <t>Juego Casa rodadero red manipular 2-6añosCap:11niñ</t>
  </si>
  <si>
    <t>Juego muelle sillas dobles (SUM+INST)</t>
  </si>
  <si>
    <t>Modulo Torre Doble con Red y Deslizadero</t>
  </si>
  <si>
    <t>SEÑALIZACIÓN</t>
  </si>
  <si>
    <t>SEÑAL IDG-S 2 CARAS (SUM + INST)</t>
  </si>
  <si>
    <t>Señal Informativa 1 Cara    (SUM + INST)</t>
  </si>
  <si>
    <t>Señal IDE-46 Dos caras (sumin+instal) **</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</si>
  <si>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</si>
  <si>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</si>
  <si>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</si>
  <si>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</si>
  <si>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</si>
  <si>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</si>
  <si>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</si>
  <si>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</si>
  <si>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</si>
  <si>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</si>
  <si>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</si>
  <si>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</si>
  <si>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</si>
  <si>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</si>
  <si>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</si>
  <si>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</si>
  <si>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Formulario 1 - Propuesta económica  -  Licitación de obra pública de infraestructura social </t>
  </si>
  <si>
    <t>Versión</t>
  </si>
  <si>
    <t>FORMULARIO 1</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</si>
  <si>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</si>
  <si>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</si>
  <si>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</si>
  <si>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ESPECIFICACIONES </t>
  </si>
  <si>
    <t>GENERAL</t>
  </si>
  <si>
    <t>PARTICULAR</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</si>
  <si>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</si>
  <si>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</si>
  <si>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</si>
  <si>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VALORES OFERTADOS  POR EL PROPONENTE</t>
  </si>
  <si>
    <t>NOMBRE DEL PROPONENTE</t>
  </si>
  <si>
    <t>SUBTOTAL  SUMATORIA COSTOS UNITARIOS OBRAS CIVILES (NO INCLUYE A.I.U) (Aplica unicamente para efectos de evaluación económica)</t>
  </si>
  <si>
    <t>VALOR UNITARIO SIN AIU OFERTADO POR EL PROPONENTE</t>
  </si>
  <si>
    <t>EMPRADIZACIÓN Y ARBORIZACIÓN</t>
  </si>
  <si>
    <t xml:space="preserve">PISOS </t>
  </si>
  <si>
    <t>IMPREVISTO</t>
  </si>
  <si>
    <t>UTILIDAD</t>
  </si>
  <si>
    <t>PORCENTAJE PROPUESTO</t>
  </si>
  <si>
    <t>EL VALOR DEL CONTRATO SERA EL VALOR DEL PRESUPUESTO OFICIAL DE LA ENTIDAD</t>
  </si>
  <si>
    <t>PORCENTAJES FIJOS NO SUJETOS A OFERTA DEL PROPONENTE-LOS CUALES FUERON CALCULADOS A PARTIR DEL PRESUPUESTO OFICIAL DE LA ENTIDAD, DE LA MISMA MANERA EL PROPONENTE AL PRESENTAR SU OFERTA EN EL PRESENTE PROCESO, ACEPTA LOS PORCENTAJES DE LOS SIGUIENTES COMPONENTES PROPUESTOS POR LA ENTIDAD:</t>
  </si>
  <si>
    <t xml:space="preserve">COMPONENTE AMBIENTAL Y SST (INCLUYE AIU) </t>
  </si>
  <si>
    <t>COMPONENTE SOCIAL (INCLUYE AIU)</t>
  </si>
  <si>
    <t xml:space="preserve">COMPONENTE PMT (INCLUYE AIU CORRESPONDIENTE) </t>
  </si>
  <si>
    <t xml:space="preserve">NOMBRE DEL PROPONENTE
</t>
  </si>
  <si>
    <t>VALOR UNITARIO
SIN AIU
(CORREGIDO)</t>
  </si>
  <si>
    <t xml:space="preserve">VALOR PARCIAL CORREGIDO </t>
  </si>
  <si>
    <t>VERIFICACIÓN</t>
  </si>
  <si>
    <t>PORCENTAJE PROPUESTO CORREGIDO</t>
  </si>
  <si>
    <r>
      <rPr>
        <b/>
        <sz val="11"/>
        <rFont val="Arial"/>
        <family val="2"/>
      </rPr>
      <t xml:space="preserve">NOTA 1: </t>
    </r>
    <r>
      <rPr>
        <sz val="11"/>
        <rFont val="Arial"/>
        <family val="2"/>
      </rPr>
      <t xml:space="preserve"> Se debe tener en cuenta que la oferta por PRECIO UNITARIO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</si>
</sst>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2" formatCode="_-&quot;$&quot;* #,##0_-;\-&quot;$&quot;* #,##0_-;_-&quot;$&quot;* &quot;-&quot;_-;_-@_-"/>
    <numFmt numFmtId="44" formatCode="_-&quot;$&quot;* #,##0.00_-;\-&quot;$&quot;* #,##0.00_-;_-&quot;$&quot;* &quot;-&quot;??_-;_-@_-"/>
    <numFmt numFmtId="43" formatCode="_-* #,##0.00_-;\-* #,##0.00_-;_-* &quot;-&quot;??_-;_-@_-"/>
    <numFmt numFmtId="164" formatCode="_-* #,##0.00\ &quot;€&quot;_-;\-* #,##0.00\ &quot;€&quot;_-;_-* &quot;-&quot;??\ &quot;€&quot;_-;_-@_-"/>
    <numFmt numFmtId="165" formatCode="&quot;$&quot;\ #,##0.00_);\(&quot;$&quot;\ #,##0.00\)"/>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quot;$&quot;\ #,##0.00"/>
    <numFmt numFmtId="175" formatCode="_-* #,##0.00\ &quot;Pts&quot;_-;\-* #,##0.00\ &quot;Pts&quot;_-;_-* &quot;-&quot;??\ &quot;Pts&quot;_-;_-@_-"/>
    <numFmt numFmtId="176" formatCode="#,##0.0000"/>
    <numFmt numFmtId="177" formatCode="0#.00\ \L\t"/>
    <numFmt numFmtId="178" formatCode="0.0%"/>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0.0000%"/>
    <numFmt numFmtId="203" formatCode="_-&quot;$&quot;* #,##0.00_-;\-&quot;$&quot;* #,##0.00_-;_-&quot;$&quot;* &quot;-&quot;_-;_-@_-"/>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Narrow"/>
      <family val="2"/>
    </font>
    <font>
      <b/>
      <sz val="11"/>
      <name val="Arial Narrow"/>
      <family val="2"/>
    </font>
    <font>
      <sz val="11"/>
      <name val="Arial"/>
      <family val="2"/>
    </font>
    <font>
      <b/>
      <sz val="11"/>
      <name val="Arial"/>
      <family val="2"/>
    </font>
    <font>
      <b/>
      <sz val="11"/>
      <color rgb="FFFF0000"/>
      <name val="Arial"/>
      <family val="2"/>
    </font>
    <font>
      <sz val="9"/>
      <name val="Arial"/>
      <family val="2"/>
    </font>
    <font>
      <b/>
      <sz val="8"/>
      <name val="Arial"/>
      <family val="2"/>
      <charset val="1"/>
    </font>
    <font>
      <b/>
      <u/>
      <sz val="11"/>
      <name val="Arial"/>
      <family val="2"/>
    </font>
    <font>
      <sz val="12"/>
      <color rgb="FF000000"/>
      <name val="Calibri"/>
      <family val="2"/>
    </font>
    <font>
      <b/>
      <sz val="12"/>
      <name val="Arial"/>
      <family val="2"/>
    </font>
    <font>
      <b/>
      <sz val="12"/>
      <color theme="0"/>
      <name val="Arial"/>
      <family val="2"/>
    </font>
    <font>
      <b/>
      <sz val="15"/>
      <name val="Arial Narrow"/>
      <family val="2"/>
    </font>
    <font>
      <i/>
      <sz val="11"/>
      <name val="Arial"/>
      <family val="2"/>
    </font>
    <font>
      <b/>
      <sz val="12"/>
      <name val="Arial Narrow"/>
      <family val="2"/>
    </font>
    <font>
      <sz val="12"/>
      <name val="Arial"/>
      <family val="2"/>
    </font>
    <font>
      <b/>
      <sz val="12"/>
      <color theme="1"/>
      <name val="Arial"/>
      <family val="2"/>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8" tint="-0.249977111117893"/>
        <bgColor indexed="64"/>
      </patternFill>
    </fill>
    <fill>
      <patternFill patternType="solid">
        <fgColor theme="5" tint="-0.249977111117893"/>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1" tint="0.249977111117893"/>
        <bgColor rgb="FFDDD9C3"/>
      </patternFill>
    </fill>
    <fill>
      <patternFill patternType="solid">
        <fgColor theme="0" tint="-0.249977111117893"/>
        <bgColor rgb="FFDDD9C3"/>
      </patternFill>
    </fill>
    <fill>
      <patternFill patternType="solid">
        <fgColor theme="4" tint="0.79998168889431442"/>
        <bgColor indexed="64"/>
      </patternFill>
    </fill>
  </fills>
  <borders count="1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rgb="FF000000"/>
      </top>
      <bottom style="thin">
        <color rgb="FF000000"/>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indexed="64"/>
      </top>
      <bottom style="thin">
        <color rgb="FF000000"/>
      </bottom>
      <diagonal/>
    </border>
    <border>
      <left style="medium">
        <color rgb="FF000000"/>
      </left>
      <right/>
      <top/>
      <bottom style="medium">
        <color rgb="FF000000"/>
      </bottom>
      <diagonal/>
    </border>
    <border>
      <left/>
      <right/>
      <top/>
      <bottom style="medium">
        <color rgb="FF000000"/>
      </bottom>
      <diagonal/>
    </border>
    <border>
      <left style="medium">
        <color indexed="64"/>
      </left>
      <right style="thin">
        <color indexed="64"/>
      </right>
      <top/>
      <bottom style="thin">
        <color rgb="FF000000"/>
      </bottom>
      <diagonal/>
    </border>
    <border>
      <left style="medium">
        <color rgb="FF000000"/>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style="thin">
        <color indexed="64"/>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medium">
        <color rgb="FF000000"/>
      </top>
      <bottom/>
      <diagonal/>
    </border>
    <border>
      <left style="thin">
        <color indexed="64"/>
      </left>
      <right style="thin">
        <color indexed="64"/>
      </right>
      <top style="medium">
        <color rgb="FF000000"/>
      </top>
      <bottom/>
      <diagonal/>
    </border>
    <border>
      <left style="thin">
        <color rgb="FF000000"/>
      </left>
      <right style="medium">
        <color rgb="FF000000"/>
      </right>
      <top style="thin">
        <color rgb="FF000000"/>
      </top>
      <bottom style="thin">
        <color rgb="FF000000"/>
      </bottom>
      <diagonal/>
    </border>
    <border>
      <left/>
      <right/>
      <top style="medium">
        <color rgb="FF000000"/>
      </top>
      <bottom style="thin">
        <color rgb="FF000000"/>
      </bottom>
      <diagonal/>
    </border>
    <border>
      <left/>
      <right style="thin">
        <color indexed="64"/>
      </right>
      <top style="medium">
        <color rgb="FF000000"/>
      </top>
      <bottom style="thin">
        <color rgb="FF000000"/>
      </bottom>
      <diagonal/>
    </border>
    <border>
      <left style="thin">
        <color rgb="FF000000"/>
      </left>
      <right style="thin">
        <color indexed="64"/>
      </right>
      <top style="medium">
        <color rgb="FF000000"/>
      </top>
      <bottom style="thin">
        <color rgb="FF000000"/>
      </bottom>
      <diagonal/>
    </border>
    <border>
      <left/>
      <right style="thin">
        <color indexed="64"/>
      </right>
      <top/>
      <bottom style="thin">
        <color rgb="FF000000"/>
      </bottom>
      <diagonal/>
    </border>
    <border>
      <left/>
      <right style="medium">
        <color indexed="64"/>
      </right>
      <top/>
      <bottom style="thin">
        <color rgb="FF000000"/>
      </bottom>
      <diagonal/>
    </border>
    <border>
      <left/>
      <right style="thin">
        <color rgb="FF000000"/>
      </right>
      <top/>
      <bottom style="thin">
        <color rgb="FF000000"/>
      </bottom>
      <diagonal/>
    </border>
    <border>
      <left style="thin">
        <color indexed="64"/>
      </left>
      <right style="medium">
        <color rgb="FF000000"/>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rgb="FF000000"/>
      </bottom>
      <diagonal/>
    </border>
    <border>
      <left style="thin">
        <color rgb="FF000000"/>
      </left>
      <right style="thin">
        <color rgb="FF000000"/>
      </right>
      <top style="medium">
        <color indexed="64"/>
      </top>
      <bottom style="thin">
        <color rgb="FF000000"/>
      </bottom>
      <diagonal/>
    </border>
    <border>
      <left style="medium">
        <color indexed="64"/>
      </left>
      <right style="medium">
        <color indexed="64"/>
      </right>
      <top style="medium">
        <color indexed="64"/>
      </top>
      <bottom/>
      <diagonal/>
    </border>
    <border>
      <left style="thin">
        <color auto="1"/>
      </left>
      <right style="thin">
        <color auto="1"/>
      </right>
      <top style="thin">
        <color auto="1"/>
      </top>
      <bottom style="thin">
        <color auto="1"/>
      </bottom>
      <diagonal/>
    </border>
    <border>
      <left style="double">
        <color indexed="64"/>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auto="1"/>
      </right>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thin">
        <color rgb="FF000000"/>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right style="medium">
        <color rgb="FF000000"/>
      </right>
      <top/>
      <bottom style="medium">
        <color rgb="FF000000"/>
      </bottom>
      <diagonal/>
    </border>
    <border>
      <left style="medium">
        <color indexed="64"/>
      </left>
      <right style="thin">
        <color rgb="FF000000"/>
      </right>
      <top/>
      <bottom style="thin">
        <color rgb="FF000000"/>
      </bottom>
      <diagonal/>
    </border>
    <border>
      <left/>
      <right style="medium">
        <color indexed="64"/>
      </right>
      <top style="medium">
        <color rgb="FF000000"/>
      </top>
      <bottom style="thin">
        <color rgb="FF000000"/>
      </bottom>
      <diagonal/>
    </border>
    <border>
      <left style="thin">
        <color indexed="64"/>
      </left>
      <right style="medium">
        <color indexed="64"/>
      </right>
      <top style="thin">
        <color rgb="FF000000"/>
      </top>
      <bottom style="medium">
        <color indexed="64"/>
      </bottom>
      <diagonal/>
    </border>
    <border>
      <left style="medium">
        <color indexed="64"/>
      </left>
      <right style="thin">
        <color indexed="64"/>
      </right>
      <top style="medium">
        <color rgb="FF000000"/>
      </top>
      <bottom style="thin">
        <color indexed="64"/>
      </bottom>
      <diagonal/>
    </border>
    <border>
      <left style="thin">
        <color indexed="64"/>
      </left>
      <right style="medium">
        <color indexed="64"/>
      </right>
      <top style="medium">
        <color rgb="FF000000"/>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medium">
        <color rgb="FF000000"/>
      </top>
      <bottom/>
      <diagonal/>
    </border>
    <border>
      <left style="thin">
        <color indexed="64"/>
      </left>
      <right style="medium">
        <color indexed="64"/>
      </right>
      <top style="medium">
        <color rgb="FF000000"/>
      </top>
      <bottom/>
      <diagonal/>
    </border>
    <border>
      <left style="thin">
        <color indexed="64"/>
      </left>
      <right style="medium">
        <color indexed="64"/>
      </right>
      <top style="thin">
        <color indexed="64"/>
      </top>
      <bottom/>
      <diagonal/>
    </border>
    <border>
      <left style="medium">
        <color indexed="64"/>
      </left>
      <right/>
      <top style="medium">
        <color rgb="FF000000"/>
      </top>
      <bottom style="thin">
        <color rgb="FF000000"/>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right/>
      <top style="medium">
        <color rgb="FF000000"/>
      </top>
      <bottom/>
      <diagonal/>
    </border>
    <border>
      <left style="thin">
        <color rgb="FF000000"/>
      </left>
      <right style="medium">
        <color rgb="FF000000"/>
      </right>
      <top style="medium">
        <color rgb="FF000000"/>
      </top>
      <bottom style="medium">
        <color rgb="FF000000"/>
      </bottom>
      <diagonal/>
    </border>
    <border>
      <left style="medium">
        <color indexed="64"/>
      </left>
      <right style="medium">
        <color indexed="64"/>
      </right>
      <top/>
      <bottom style="thin">
        <color auto="1"/>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s>
  <cellStyleXfs count="490">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1" fontId="5" fillId="0" borderId="0" applyFont="0" applyFill="0" applyBorder="0" applyAlignment="0" applyProtection="0"/>
    <xf numFmtId="2" fontId="7" fillId="0" borderId="4" applyFont="0" applyBorder="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67" fontId="6" fillId="0" borderId="0" applyFont="0" applyFill="0" applyBorder="0" applyAlignment="0" applyProtection="0"/>
    <xf numFmtId="176"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6"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72" fontId="6" fillId="0" borderId="0" applyFont="0" applyFill="0" applyBorder="0" applyAlignment="0" applyProtection="0"/>
    <xf numFmtId="167" fontId="6" fillId="0" borderId="0" applyFont="0" applyFill="0" applyBorder="0" applyAlignment="0" applyProtection="0"/>
    <xf numFmtId="167" fontId="27" fillId="0" borderId="0" applyFont="0" applyFill="0" applyBorder="0" applyAlignment="0" applyProtection="0"/>
    <xf numFmtId="171"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7" fontId="6" fillId="0" borderId="0" applyFont="0" applyFill="0" applyBorder="0" applyAlignment="0" applyProtection="0"/>
    <xf numFmtId="166" fontId="9" fillId="0" borderId="0" applyFont="0" applyFill="0" applyBorder="0" applyAlignment="0" applyProtection="0"/>
    <xf numFmtId="168" fontId="6" fillId="0" borderId="0" applyFont="0" applyFill="0" applyBorder="0" applyAlignment="0" applyProtection="0"/>
    <xf numFmtId="175" fontId="6" fillId="0" borderId="0" applyFont="0" applyFill="0" applyBorder="0" applyAlignment="0" applyProtection="0"/>
    <xf numFmtId="164" fontId="6" fillId="0" borderId="0" applyFont="0" applyFill="0" applyBorder="0" applyAlignment="0" applyProtection="0"/>
    <xf numFmtId="175"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8"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1"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5"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6" fontId="7" fillId="0" borderId="46">
      <alignment horizontal="right"/>
    </xf>
    <xf numFmtId="186" fontId="7" fillId="0" borderId="46">
      <alignment horizontal="right"/>
    </xf>
    <xf numFmtId="2" fontId="7" fillId="0" borderId="0"/>
    <xf numFmtId="2" fontId="7" fillId="0" borderId="0"/>
    <xf numFmtId="2" fontId="7" fillId="0" borderId="0"/>
    <xf numFmtId="187" fontId="7" fillId="0" borderId="0"/>
    <xf numFmtId="187" fontId="7" fillId="0" borderId="0"/>
    <xf numFmtId="187" fontId="7" fillId="0" borderId="0"/>
    <xf numFmtId="188" fontId="8" fillId="0" borderId="0"/>
    <xf numFmtId="188" fontId="8" fillId="0" borderId="0"/>
    <xf numFmtId="188" fontId="8" fillId="0" borderId="0"/>
    <xf numFmtId="186" fontId="7" fillId="0" borderId="46">
      <alignment horizontal="right"/>
    </xf>
    <xf numFmtId="189" fontId="5" fillId="0" borderId="0">
      <protection locked="0"/>
    </xf>
    <xf numFmtId="3" fontId="34" fillId="0" borderId="0" applyFont="0" applyFill="0" applyBorder="0" applyAlignment="0" applyProtection="0"/>
    <xf numFmtId="190" fontId="5" fillId="0" borderId="0">
      <protection locked="0"/>
    </xf>
    <xf numFmtId="191" fontId="34"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4"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7" fontId="9"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67" fontId="38" fillId="0" borderId="0" applyFont="0" applyFill="0" applyBorder="0" applyAlignment="0" applyProtection="0"/>
    <xf numFmtId="167" fontId="38" fillId="0" borderId="0" applyFont="0" applyFill="0" applyBorder="0" applyAlignment="0" applyProtection="0"/>
    <xf numFmtId="167" fontId="38"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44" fontId="5" fillId="0" borderId="0" applyFont="0" applyFill="0" applyBorder="0" applyAlignment="0" applyProtection="0"/>
    <xf numFmtId="166"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44" fontId="5" fillId="0" borderId="0" applyFont="0" applyFill="0" applyBorder="0" applyAlignment="0" applyProtection="0"/>
    <xf numFmtId="166" fontId="9" fillId="0" borderId="0" applyFont="0" applyFill="0" applyBorder="0" applyAlignment="0" applyProtection="0"/>
    <xf numFmtId="191" fontId="39"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1"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1">
      <protection locked="0"/>
    </xf>
    <xf numFmtId="0" fontId="5" fillId="23" borderId="111" applyNumberFormat="0" applyFont="0" applyAlignment="0" applyProtection="0"/>
    <xf numFmtId="18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2" fontId="5" fillId="0" borderId="0" applyFont="0" applyFill="0" applyBorder="0" applyAlignment="0" applyProtection="0"/>
    <xf numFmtId="43" fontId="9" fillId="0" borderId="0" applyFont="0" applyFill="0" applyBorder="0" applyAlignment="0" applyProtection="0"/>
    <xf numFmtId="172"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23" borderId="5" applyNumberFormat="0" applyFon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1" fontId="5"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6" fillId="7" borderId="110" applyNumberFormat="0" applyAlignment="0" applyProtection="0"/>
    <xf numFmtId="0" fontId="12" fillId="16" borderId="110" applyNumberFormat="0" applyAlignment="0" applyProtection="0"/>
    <xf numFmtId="43" fontId="9"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1" fillId="0" borderId="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8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6" fontId="9" fillId="0" borderId="0" applyFont="0" applyFill="0" applyBorder="0" applyAlignment="0" applyProtection="0"/>
    <xf numFmtId="16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23" borderId="5" applyNumberFormat="0" applyFon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1" fontId="5"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6" fontId="9" fillId="0" borderId="0" applyFont="0" applyFill="0" applyBorder="0" applyAlignment="0" applyProtection="0"/>
    <xf numFmtId="0" fontId="1" fillId="0" borderId="0"/>
    <xf numFmtId="42" fontId="5" fillId="0" borderId="0" applyFont="0" applyFill="0" applyBorder="0" applyAlignment="0" applyProtection="0"/>
    <xf numFmtId="18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6" fontId="9" fillId="0" borderId="0" applyFont="0" applyFill="0" applyBorder="0" applyAlignment="0" applyProtection="0"/>
    <xf numFmtId="16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23" borderId="5" applyNumberFormat="0" applyFont="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1" fontId="5"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6" fontId="9" fillId="0" borderId="0" applyFont="0" applyFill="0" applyBorder="0" applyAlignment="0" applyProtection="0"/>
    <xf numFmtId="0" fontId="1" fillId="0" borderId="0"/>
    <xf numFmtId="42" fontId="5" fillId="0" borderId="0" applyFont="0" applyFill="0" applyBorder="0" applyAlignment="0" applyProtection="0"/>
    <xf numFmtId="0" fontId="19" fillId="16" borderId="112" applyNumberFormat="0" applyAlignment="0" applyProtection="0"/>
    <xf numFmtId="0" fontId="25" fillId="0" borderId="113" applyNumberFormat="0" applyFill="0" applyAlignment="0" applyProtection="0"/>
    <xf numFmtId="0" fontId="25" fillId="0" borderId="113" applyNumberFormat="0" applyFill="0" applyAlignment="0" applyProtection="0"/>
    <xf numFmtId="0" fontId="12" fillId="16" borderId="110" applyNumberFormat="0" applyAlignment="0" applyProtection="0"/>
    <xf numFmtId="0" fontId="16" fillId="7" borderId="110" applyNumberFormat="0" applyAlignment="0" applyProtection="0"/>
    <xf numFmtId="0" fontId="5" fillId="23" borderId="111" applyNumberFormat="0" applyFont="0" applyAlignment="0" applyProtection="0"/>
    <xf numFmtId="0" fontId="19" fillId="16" borderId="112" applyNumberFormat="0" applyAlignment="0" applyProtection="0"/>
    <xf numFmtId="0" fontId="5" fillId="23" borderId="111" applyNumberFormat="0" applyFont="0" applyAlignment="0" applyProtection="0"/>
    <xf numFmtId="0" fontId="5" fillId="23" borderId="111" applyNumberFormat="0" applyFont="0" applyAlignment="0" applyProtection="0"/>
  </cellStyleXfs>
  <cellXfs count="428">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3" fillId="0" borderId="34" xfId="89" applyFont="1" applyBorder="1"/>
    <xf numFmtId="0" fontId="33" fillId="0" borderId="35" xfId="89" applyFont="1" applyBorder="1"/>
    <xf numFmtId="0" fontId="33" fillId="0" borderId="0" xfId="90" applyFont="1"/>
    <xf numFmtId="0" fontId="33" fillId="0" borderId="34" xfId="90" applyFont="1" applyBorder="1"/>
    <xf numFmtId="0" fontId="33" fillId="0" borderId="35" xfId="90" applyFont="1" applyBorder="1"/>
    <xf numFmtId="180" fontId="33" fillId="0" borderId="35" xfId="90" applyNumberFormat="1" applyFont="1" applyBorder="1"/>
    <xf numFmtId="182" fontId="33" fillId="0" borderId="35" xfId="90" applyNumberFormat="1" applyFont="1" applyBorder="1"/>
    <xf numFmtId="0" fontId="30" fillId="0" borderId="34" xfId="89" applyFont="1" applyBorder="1"/>
    <xf numFmtId="0" fontId="30" fillId="0" borderId="35" xfId="89" applyFont="1" applyBorder="1"/>
    <xf numFmtId="0" fontId="33" fillId="25" borderId="0" xfId="89" applyFont="1" applyFill="1"/>
    <xf numFmtId="0" fontId="30" fillId="25" borderId="0" xfId="89" applyFont="1" applyFill="1"/>
    <xf numFmtId="0" fontId="33" fillId="25" borderId="35" xfId="89" applyFont="1" applyFill="1" applyBorder="1"/>
    <xf numFmtId="0" fontId="43" fillId="0" borderId="0" xfId="89" applyFont="1"/>
    <xf numFmtId="0" fontId="45" fillId="0" borderId="18" xfId="126" applyFont="1" applyBorder="1" applyAlignment="1">
      <alignment horizontal="center" vertical="center" wrapText="1"/>
    </xf>
    <xf numFmtId="0" fontId="45" fillId="24" borderId="39" xfId="73" applyFont="1" applyFill="1" applyBorder="1" applyAlignment="1">
      <alignment vertical="center"/>
    </xf>
    <xf numFmtId="0" fontId="45" fillId="24" borderId="41" xfId="73" applyFont="1" applyFill="1" applyBorder="1" applyAlignment="1">
      <alignment vertical="center"/>
    </xf>
    <xf numFmtId="0" fontId="45" fillId="24" borderId="42" xfId="73" applyFont="1" applyFill="1" applyBorder="1" applyAlignment="1">
      <alignment vertical="center"/>
    </xf>
    <xf numFmtId="0" fontId="44" fillId="0" borderId="49" xfId="73" applyFont="1" applyBorder="1" applyAlignment="1">
      <alignment horizontal="center" vertical="center"/>
    </xf>
    <xf numFmtId="0" fontId="44" fillId="0" borderId="17" xfId="74" applyFont="1" applyBorder="1" applyAlignment="1">
      <alignment horizontal="center" vertical="center"/>
    </xf>
    <xf numFmtId="0" fontId="44" fillId="0" borderId="17" xfId="74" applyFont="1" applyBorder="1" applyAlignment="1">
      <alignment horizontal="left" vertical="center" wrapText="1"/>
    </xf>
    <xf numFmtId="4" fontId="44" fillId="0" borderId="17" xfId="39" applyNumberFormat="1" applyFont="1" applyBorder="1" applyAlignment="1">
      <alignment vertical="center" wrapText="1"/>
    </xf>
    <xf numFmtId="165" fontId="44" fillId="0" borderId="17" xfId="62" applyNumberFormat="1" applyFont="1" applyBorder="1" applyAlignment="1">
      <alignment horizontal="right" vertical="center" wrapText="1"/>
    </xf>
    <xf numFmtId="165" fontId="44" fillId="0" borderId="44" xfId="62" applyNumberFormat="1" applyFont="1" applyBorder="1" applyAlignment="1">
      <alignment horizontal="right" vertical="center" wrapText="1"/>
    </xf>
    <xf numFmtId="0" fontId="44" fillId="0" borderId="12" xfId="73" applyFont="1" applyBorder="1" applyAlignment="1">
      <alignment horizontal="left" vertical="center"/>
    </xf>
    <xf numFmtId="0" fontId="44" fillId="0" borderId="13" xfId="74" applyFont="1" applyBorder="1" applyAlignment="1">
      <alignment horizontal="center" vertical="center"/>
    </xf>
    <xf numFmtId="0" fontId="44" fillId="0" borderId="13" xfId="74" applyFont="1" applyBorder="1" applyAlignment="1">
      <alignment horizontal="left" vertical="center" wrapText="1"/>
    </xf>
    <xf numFmtId="165" fontId="44" fillId="0" borderId="22" xfId="62" applyNumberFormat="1" applyFont="1" applyBorder="1" applyAlignment="1">
      <alignment horizontal="right" vertical="center" wrapText="1"/>
    </xf>
    <xf numFmtId="174" fontId="45" fillId="0" borderId="38" xfId="39" applyNumberFormat="1" applyFont="1" applyBorder="1" applyAlignment="1">
      <alignment horizontal="right" vertical="center"/>
    </xf>
    <xf numFmtId="0" fontId="44" fillId="0" borderId="17" xfId="74" applyFont="1" applyBorder="1" applyAlignment="1">
      <alignment horizontal="left" vertical="center"/>
    </xf>
    <xf numFmtId="165" fontId="44" fillId="0" borderId="28" xfId="62" applyNumberFormat="1" applyFont="1" applyBorder="1" applyAlignment="1">
      <alignment horizontal="right" vertical="center" wrapText="1"/>
    </xf>
    <xf numFmtId="0" fontId="44" fillId="0" borderId="17" xfId="135" applyFont="1" applyBorder="1" applyAlignment="1">
      <alignment horizontal="center" vertical="center"/>
    </xf>
    <xf numFmtId="0" fontId="44" fillId="0" borderId="17" xfId="135" applyFont="1" applyBorder="1" applyAlignment="1">
      <alignment horizontal="left" vertical="center"/>
    </xf>
    <xf numFmtId="0" fontId="44" fillId="0" borderId="13" xfId="89" applyFont="1" applyBorder="1"/>
    <xf numFmtId="0" fontId="44" fillId="0" borderId="13" xfId="89" applyFont="1" applyBorder="1" applyAlignment="1">
      <alignment horizontal="center"/>
    </xf>
    <xf numFmtId="0" fontId="44" fillId="0" borderId="17" xfId="73" applyFont="1" applyBorder="1" applyAlignment="1">
      <alignment horizontal="center" vertical="center"/>
    </xf>
    <xf numFmtId="0" fontId="44" fillId="0" borderId="17" xfId="73" applyFont="1" applyBorder="1" applyAlignment="1">
      <alignment horizontal="left" vertical="center" wrapText="1"/>
    </xf>
    <xf numFmtId="0" fontId="44" fillId="0" borderId="17" xfId="126" applyFont="1" applyBorder="1" applyAlignment="1">
      <alignment horizontal="center" vertical="center"/>
    </xf>
    <xf numFmtId="0" fontId="44" fillId="0" borderId="17" xfId="135" applyFont="1" applyBorder="1" applyAlignment="1">
      <alignment horizontal="left" vertical="center" wrapText="1"/>
    </xf>
    <xf numFmtId="165" fontId="44" fillId="0" borderId="17" xfId="62" quotePrefix="1" applyNumberFormat="1" applyFont="1" applyBorder="1" applyAlignment="1">
      <alignment horizontal="right" vertical="center" wrapText="1"/>
    </xf>
    <xf numFmtId="0" fontId="44" fillId="0" borderId="49" xfId="135" applyFont="1" applyBorder="1" applyAlignment="1">
      <alignment horizontal="center" vertical="center"/>
    </xf>
    <xf numFmtId="0" fontId="44" fillId="0" borderId="17" xfId="73" applyFont="1" applyBorder="1" applyAlignment="1">
      <alignment horizontal="center" vertical="center" wrapText="1"/>
    </xf>
    <xf numFmtId="0" fontId="44" fillId="0" borderId="48" xfId="73" applyFont="1" applyBorder="1" applyAlignment="1">
      <alignment horizontal="left" vertical="center"/>
    </xf>
    <xf numFmtId="0" fontId="44" fillId="0" borderId="0" xfId="73" applyFont="1" applyAlignment="1">
      <alignment horizontal="center" vertical="center"/>
    </xf>
    <xf numFmtId="0" fontId="44" fillId="0" borderId="0" xfId="73" applyFont="1" applyAlignment="1">
      <alignment horizontal="left" vertical="center" wrapText="1"/>
    </xf>
    <xf numFmtId="165" fontId="44" fillId="0" borderId="43" xfId="62" applyNumberFormat="1" applyFont="1" applyBorder="1" applyAlignment="1">
      <alignment horizontal="right" vertical="center" wrapText="1"/>
    </xf>
    <xf numFmtId="174" fontId="45" fillId="0" borderId="47" xfId="39" applyNumberFormat="1" applyFont="1" applyBorder="1" applyAlignment="1">
      <alignment horizontal="right" vertical="center"/>
    </xf>
    <xf numFmtId="0" fontId="44" fillId="0" borderId="31" xfId="73" applyFont="1" applyBorder="1" applyAlignment="1">
      <alignment horizontal="center" vertical="center"/>
    </xf>
    <xf numFmtId="2" fontId="44" fillId="0" borderId="13" xfId="73" applyNumberFormat="1" applyFont="1" applyBorder="1" applyAlignment="1">
      <alignment horizontal="center" vertical="center"/>
    </xf>
    <xf numFmtId="0" fontId="44" fillId="0" borderId="13" xfId="73" applyFont="1" applyBorder="1" applyAlignment="1">
      <alignment horizontal="left" vertical="center"/>
    </xf>
    <xf numFmtId="0" fontId="44" fillId="0" borderId="13" xfId="73" applyFont="1" applyBorder="1" applyAlignment="1">
      <alignment horizontal="center" vertical="center"/>
    </xf>
    <xf numFmtId="0" fontId="44" fillId="0" borderId="13" xfId="73" applyFont="1" applyBorder="1" applyAlignment="1">
      <alignment horizontal="left" vertical="center" wrapText="1"/>
    </xf>
    <xf numFmtId="185" fontId="45" fillId="24" borderId="42" xfId="73" applyNumberFormat="1" applyFont="1" applyFill="1" applyBorder="1" applyAlignment="1">
      <alignment vertical="center"/>
    </xf>
    <xf numFmtId="49" fontId="45" fillId="0" borderId="0" xfId="131" applyNumberFormat="1" applyFont="1" applyAlignment="1">
      <alignment horizontal="right" vertical="center"/>
    </xf>
    <xf numFmtId="184" fontId="45" fillId="0" borderId="0" xfId="131" applyNumberFormat="1" applyFont="1" applyAlignment="1">
      <alignment vertical="center"/>
    </xf>
    <xf numFmtId="0" fontId="44" fillId="0" borderId="0" xfId="128" applyFont="1"/>
    <xf numFmtId="0" fontId="44" fillId="0" borderId="0" xfId="128" applyFont="1" applyAlignment="1">
      <alignment horizontal="center"/>
    </xf>
    <xf numFmtId="0" fontId="46" fillId="0" borderId="16" xfId="128" applyFont="1" applyBorder="1" applyAlignment="1">
      <alignment horizontal="right" vertical="center"/>
    </xf>
    <xf numFmtId="179" fontId="44" fillId="0" borderId="33" xfId="129" applyNumberFormat="1" applyFont="1" applyBorder="1" applyAlignment="1">
      <alignment vertical="center"/>
    </xf>
    <xf numFmtId="0" fontId="44" fillId="0" borderId="19" xfId="128" applyFont="1" applyBorder="1" applyAlignment="1">
      <alignment horizontal="left" vertical="center"/>
    </xf>
    <xf numFmtId="178" fontId="44" fillId="0" borderId="20" xfId="129" applyNumberFormat="1" applyFont="1" applyBorder="1" applyAlignment="1">
      <alignment horizontal="center" vertical="center"/>
    </xf>
    <xf numFmtId="0" fontId="45" fillId="0" borderId="20" xfId="128" applyFont="1" applyBorder="1" applyAlignment="1">
      <alignment vertical="center"/>
    </xf>
    <xf numFmtId="0" fontId="45" fillId="0" borderId="21" xfId="128" applyFont="1" applyBorder="1" applyAlignment="1">
      <alignment horizontal="right" vertical="center"/>
    </xf>
    <xf numFmtId="179" fontId="44" fillId="0" borderId="28" xfId="129" applyNumberFormat="1" applyFont="1" applyBorder="1" applyAlignment="1">
      <alignment vertical="center"/>
    </xf>
    <xf numFmtId="0" fontId="44" fillId="0" borderId="0" xfId="126" applyFont="1" applyAlignment="1">
      <alignment horizontal="center" vertical="center"/>
    </xf>
    <xf numFmtId="9" fontId="44" fillId="0" borderId="20" xfId="129" applyNumberFormat="1" applyFont="1" applyBorder="1" applyAlignment="1">
      <alignment horizontal="center" vertical="center"/>
    </xf>
    <xf numFmtId="179" fontId="44" fillId="0" borderId="20" xfId="129" applyNumberFormat="1" applyFont="1" applyBorder="1" applyAlignment="1">
      <alignment vertical="center"/>
    </xf>
    <xf numFmtId="0" fontId="44" fillId="0" borderId="21" xfId="128" applyFont="1" applyBorder="1" applyAlignment="1">
      <alignment vertical="center"/>
    </xf>
    <xf numFmtId="0" fontId="45" fillId="0" borderId="19" xfId="128" applyFont="1" applyBorder="1" applyAlignment="1">
      <alignment horizontal="left" vertical="center"/>
    </xf>
    <xf numFmtId="179" fontId="45" fillId="0" borderId="28" xfId="129" applyNumberFormat="1" applyFont="1" applyBorder="1" applyAlignment="1">
      <alignment vertical="center"/>
    </xf>
    <xf numFmtId="0" fontId="44" fillId="0" borderId="19" xfId="128" applyFont="1" applyBorder="1" applyAlignment="1">
      <alignment horizontal="left" vertical="center" wrapText="1"/>
    </xf>
    <xf numFmtId="0" fontId="44" fillId="0" borderId="21" xfId="128" applyFont="1" applyBorder="1" applyAlignment="1">
      <alignment horizontal="right" vertical="center"/>
    </xf>
    <xf numFmtId="0" fontId="45" fillId="0" borderId="25" xfId="128" applyFont="1" applyBorder="1" applyAlignment="1">
      <alignment horizontal="left" vertical="center"/>
    </xf>
    <xf numFmtId="9" fontId="44" fillId="0" borderId="29" xfId="129" applyNumberFormat="1" applyFont="1" applyBorder="1" applyAlignment="1">
      <alignment horizontal="center" vertical="center"/>
    </xf>
    <xf numFmtId="179" fontId="45" fillId="0" borderId="29" xfId="129" applyNumberFormat="1" applyFont="1" applyBorder="1" applyAlignment="1">
      <alignment vertical="center"/>
    </xf>
    <xf numFmtId="0" fontId="44" fillId="0" borderId="26" xfId="128" applyFont="1" applyBorder="1" applyAlignment="1">
      <alignment vertical="center"/>
    </xf>
    <xf numFmtId="2" fontId="44" fillId="0" borderId="0" xfId="128" applyNumberFormat="1" applyFont="1"/>
    <xf numFmtId="179" fontId="44" fillId="0" borderId="0" xfId="129" applyNumberFormat="1" applyFont="1"/>
    <xf numFmtId="39" fontId="45" fillId="0" borderId="0" xfId="129" applyNumberFormat="1" applyFont="1" applyAlignment="1">
      <alignment vertical="center"/>
    </xf>
    <xf numFmtId="0" fontId="45" fillId="0" borderId="32" xfId="79" applyFont="1" applyBorder="1" applyAlignment="1">
      <alignment vertical="center"/>
    </xf>
    <xf numFmtId="184" fontId="45" fillId="26" borderId="44" xfId="60" applyNumberFormat="1" applyFont="1" applyFill="1" applyBorder="1" applyAlignment="1">
      <alignment horizontal="center" vertical="center"/>
    </xf>
    <xf numFmtId="184" fontId="45" fillId="26" borderId="17" xfId="60" applyNumberFormat="1" applyFont="1" applyFill="1" applyBorder="1" applyAlignment="1">
      <alignment horizontal="center" vertical="center"/>
    </xf>
    <xf numFmtId="9" fontId="44" fillId="27" borderId="28" xfId="95" applyFont="1" applyFill="1" applyBorder="1" applyAlignment="1">
      <alignment horizontal="center" vertical="center"/>
    </xf>
    <xf numFmtId="0" fontId="45" fillId="0" borderId="19" xfId="128" applyFont="1" applyBorder="1" applyAlignment="1">
      <alignment horizontal="left" vertical="center" wrapText="1"/>
    </xf>
    <xf numFmtId="0" fontId="44" fillId="25" borderId="0" xfId="130" applyFont="1" applyFill="1" applyAlignment="1">
      <alignment horizontal="center" vertical="center" wrapText="1"/>
    </xf>
    <xf numFmtId="0" fontId="45" fillId="25" borderId="52" xfId="130" applyFont="1" applyFill="1" applyBorder="1" applyAlignment="1">
      <alignment horizontal="center" vertical="center" wrapText="1"/>
    </xf>
    <xf numFmtId="0" fontId="8" fillId="0" borderId="66" xfId="0" applyFont="1" applyBorder="1" applyAlignment="1">
      <alignment horizontal="left" vertical="center"/>
    </xf>
    <xf numFmtId="0" fontId="7" fillId="0" borderId="66" xfId="0" applyFont="1" applyBorder="1" applyAlignment="1">
      <alignment horizontal="left" vertical="center"/>
    </xf>
    <xf numFmtId="0" fontId="48" fillId="0" borderId="66" xfId="0" applyFont="1" applyBorder="1" applyAlignment="1">
      <alignment horizontal="left" vertical="center"/>
    </xf>
    <xf numFmtId="0" fontId="44" fillId="0" borderId="55" xfId="0" applyFont="1" applyBorder="1" applyAlignment="1">
      <alignment vertical="center" wrapText="1"/>
    </xf>
    <xf numFmtId="0" fontId="44" fillId="0" borderId="52" xfId="0" applyFont="1" applyBorder="1" applyAlignment="1">
      <alignment vertical="center" wrapText="1"/>
    </xf>
    <xf numFmtId="0" fontId="44" fillId="0" borderId="56" xfId="0" applyFont="1" applyBorder="1" applyAlignment="1">
      <alignment vertical="center" wrapText="1"/>
    </xf>
    <xf numFmtId="0" fontId="44" fillId="0" borderId="11" xfId="0" applyFont="1" applyBorder="1" applyAlignment="1">
      <alignment vertical="center" wrapText="1"/>
    </xf>
    <xf numFmtId="0" fontId="44" fillId="0" borderId="0" xfId="0" applyFont="1" applyAlignment="1">
      <alignment vertical="center" wrapText="1"/>
    </xf>
    <xf numFmtId="0" fontId="44" fillId="0" borderId="43" xfId="0" applyFont="1" applyBorder="1" applyAlignment="1">
      <alignment vertical="center" wrapText="1"/>
    </xf>
    <xf numFmtId="182" fontId="33" fillId="0" borderId="67" xfId="90" applyNumberFormat="1" applyFont="1" applyBorder="1"/>
    <xf numFmtId="0" fontId="44" fillId="25" borderId="54" xfId="130" applyFont="1" applyFill="1" applyBorder="1" applyAlignment="1">
      <alignment horizontal="center" vertical="center" wrapText="1"/>
    </xf>
    <xf numFmtId="0" fontId="44" fillId="0" borderId="13" xfId="0" applyFont="1" applyBorder="1" applyAlignment="1">
      <alignment vertical="center" wrapText="1"/>
    </xf>
    <xf numFmtId="0" fontId="44" fillId="0" borderId="22" xfId="0" applyFont="1" applyBorder="1" applyAlignment="1">
      <alignment vertical="center" wrapText="1"/>
    </xf>
    <xf numFmtId="0" fontId="44" fillId="0" borderId="12" xfId="0" applyFont="1" applyBorder="1" applyAlignment="1">
      <alignment vertical="center" wrapText="1"/>
    </xf>
    <xf numFmtId="0" fontId="33" fillId="25" borderId="68" xfId="89" applyFont="1" applyFill="1" applyBorder="1"/>
    <xf numFmtId="0" fontId="33" fillId="0" borderId="68" xfId="89" applyFont="1" applyBorder="1"/>
    <xf numFmtId="0" fontId="33" fillId="0" borderId="61" xfId="89" applyFont="1" applyBorder="1"/>
    <xf numFmtId="0" fontId="33" fillId="0" borderId="61" xfId="89" applyFont="1" applyBorder="1" applyAlignment="1">
      <alignment horizontal="center"/>
    </xf>
    <xf numFmtId="0" fontId="33" fillId="0" borderId="62" xfId="90" applyFont="1" applyBorder="1"/>
    <xf numFmtId="0" fontId="33" fillId="0" borderId="63" xfId="89" applyFont="1" applyBorder="1"/>
    <xf numFmtId="0" fontId="33" fillId="0" borderId="63" xfId="89" applyFont="1" applyBorder="1" applyAlignment="1">
      <alignment horizontal="center"/>
    </xf>
    <xf numFmtId="183" fontId="33" fillId="0" borderId="63" xfId="34" applyNumberFormat="1" applyFont="1" applyBorder="1"/>
    <xf numFmtId="0" fontId="33" fillId="0" borderId="64" xfId="89" applyFont="1" applyBorder="1"/>
    <xf numFmtId="3" fontId="44" fillId="0" borderId="17" xfId="74" applyNumberFormat="1" applyFont="1" applyBorder="1" applyAlignment="1">
      <alignment horizontal="center" vertical="center"/>
    </xf>
    <xf numFmtId="4" fontId="44" fillId="0" borderId="17" xfId="39" applyNumberFormat="1" applyFont="1" applyBorder="1" applyAlignment="1">
      <alignment horizontal="left" vertical="center" wrapText="1"/>
    </xf>
    <xf numFmtId="0" fontId="44" fillId="0" borderId="69" xfId="74" applyFont="1" applyBorder="1" applyAlignment="1">
      <alignment horizontal="center" vertical="center"/>
    </xf>
    <xf numFmtId="4" fontId="44" fillId="0" borderId="69" xfId="39" applyNumberFormat="1" applyFont="1" applyBorder="1" applyAlignment="1">
      <alignment horizontal="left" vertical="center" wrapText="1"/>
    </xf>
    <xf numFmtId="4" fontId="44" fillId="0" borderId="69" xfId="39" applyNumberFormat="1" applyFont="1" applyBorder="1" applyAlignment="1">
      <alignment vertical="center" wrapText="1"/>
    </xf>
    <xf numFmtId="165" fontId="44" fillId="0" borderId="69" xfId="62" applyNumberFormat="1" applyFont="1" applyBorder="1" applyAlignment="1">
      <alignment horizontal="right" vertical="center" wrapText="1"/>
    </xf>
    <xf numFmtId="0" fontId="44" fillId="0" borderId="48" xfId="73" applyFont="1" applyBorder="1" applyAlignment="1">
      <alignment horizontal="center" vertical="center"/>
    </xf>
    <xf numFmtId="0" fontId="44" fillId="0" borderId="60" xfId="74" applyFont="1" applyBorder="1" applyAlignment="1">
      <alignment horizontal="center" vertical="center"/>
    </xf>
    <xf numFmtId="4" fontId="44" fillId="0" borderId="60" xfId="39" applyNumberFormat="1" applyFont="1" applyBorder="1" applyAlignment="1">
      <alignment horizontal="left" vertical="center" wrapText="1"/>
    </xf>
    <xf numFmtId="4" fontId="44" fillId="0" borderId="60" xfId="39" applyNumberFormat="1" applyFont="1" applyBorder="1" applyAlignment="1">
      <alignment vertical="center" wrapText="1"/>
    </xf>
    <xf numFmtId="165" fontId="44" fillId="0" borderId="60" xfId="62" applyNumberFormat="1" applyFont="1" applyBorder="1" applyAlignment="1">
      <alignment horizontal="right" vertical="center" wrapText="1"/>
    </xf>
    <xf numFmtId="165" fontId="44" fillId="0" borderId="59" xfId="62" applyNumberFormat="1" applyFont="1" applyBorder="1" applyAlignment="1">
      <alignment horizontal="right" vertical="center" wrapText="1"/>
    </xf>
    <xf numFmtId="0" fontId="44" fillId="0" borderId="70" xfId="73" applyFont="1" applyBorder="1" applyAlignment="1">
      <alignment horizontal="center" vertical="center"/>
    </xf>
    <xf numFmtId="0" fontId="45" fillId="24" borderId="71" xfId="73" applyFont="1" applyFill="1" applyBorder="1" applyAlignment="1">
      <alignment vertical="center"/>
    </xf>
    <xf numFmtId="0" fontId="45" fillId="24" borderId="72" xfId="73" applyFont="1" applyFill="1" applyBorder="1" applyAlignment="1">
      <alignment vertical="center"/>
    </xf>
    <xf numFmtId="0" fontId="45" fillId="24" borderId="54" xfId="73" applyFont="1" applyFill="1" applyBorder="1" applyAlignment="1">
      <alignment vertical="center"/>
    </xf>
    <xf numFmtId="0" fontId="44" fillId="0" borderId="23" xfId="73" applyFont="1" applyBorder="1" applyAlignment="1">
      <alignment horizontal="center" vertical="center"/>
    </xf>
    <xf numFmtId="0" fontId="44" fillId="0" borderId="23" xfId="73" applyFont="1" applyBorder="1" applyAlignment="1">
      <alignment horizontal="left" vertical="center" wrapText="1"/>
    </xf>
    <xf numFmtId="4" fontId="44" fillId="0" borderId="23" xfId="39" applyNumberFormat="1" applyFont="1" applyBorder="1" applyAlignment="1">
      <alignment vertical="center" wrapText="1"/>
    </xf>
    <xf numFmtId="0" fontId="44" fillId="0" borderId="23" xfId="74" applyFont="1" applyBorder="1" applyAlignment="1">
      <alignment horizontal="center" vertical="center"/>
    </xf>
    <xf numFmtId="4" fontId="44" fillId="0" borderId="23" xfId="39" applyNumberFormat="1" applyFont="1" applyBorder="1" applyAlignment="1">
      <alignment horizontal="left" vertical="center" wrapText="1"/>
    </xf>
    <xf numFmtId="165" fontId="44" fillId="0" borderId="23" xfId="62" applyNumberFormat="1" applyFont="1" applyBorder="1" applyAlignment="1">
      <alignment horizontal="right" vertical="center" wrapText="1"/>
    </xf>
    <xf numFmtId="165" fontId="45" fillId="27" borderId="73" xfId="62" applyNumberFormat="1" applyFont="1" applyFill="1" applyBorder="1" applyAlignment="1">
      <alignment horizontal="right" vertical="center" wrapText="1"/>
    </xf>
    <xf numFmtId="0" fontId="44" fillId="0" borderId="23" xfId="73" applyFont="1" applyBorder="1" applyAlignment="1">
      <alignment horizontal="left" vertical="center"/>
    </xf>
    <xf numFmtId="0" fontId="44" fillId="0" borderId="17" xfId="73" applyFont="1" applyBorder="1" applyAlignment="1">
      <alignment horizontal="left" vertical="center"/>
    </xf>
    <xf numFmtId="4" fontId="44" fillId="0" borderId="0" xfId="39" applyNumberFormat="1" applyFont="1" applyBorder="1" applyAlignment="1">
      <alignment vertical="center" wrapText="1"/>
    </xf>
    <xf numFmtId="165" fontId="44" fillId="0" borderId="0" xfId="62" applyNumberFormat="1" applyFont="1" applyBorder="1" applyAlignment="1">
      <alignment horizontal="right" vertical="center" wrapText="1"/>
    </xf>
    <xf numFmtId="4" fontId="44" fillId="0" borderId="74" xfId="39" applyNumberFormat="1" applyFont="1" applyBorder="1" applyAlignment="1">
      <alignment vertical="center" wrapText="1"/>
    </xf>
    <xf numFmtId="165" fontId="44" fillId="0" borderId="74" xfId="62" applyNumberFormat="1" applyFont="1" applyBorder="1" applyAlignment="1">
      <alignment horizontal="right" vertical="center" wrapText="1"/>
    </xf>
    <xf numFmtId="0" fontId="44" fillId="0" borderId="0" xfId="73" applyFont="1" applyAlignment="1">
      <alignment horizontal="left" vertical="center"/>
    </xf>
    <xf numFmtId="0" fontId="44" fillId="0" borderId="77" xfId="73" applyFont="1" applyBorder="1" applyAlignment="1">
      <alignment horizontal="center" vertical="center"/>
    </xf>
    <xf numFmtId="0" fontId="44" fillId="0" borderId="74" xfId="73" applyFont="1" applyBorder="1" applyAlignment="1">
      <alignment horizontal="center" vertical="center"/>
    </xf>
    <xf numFmtId="0" fontId="44" fillId="0" borderId="74" xfId="73" applyFont="1" applyBorder="1" applyAlignment="1">
      <alignment horizontal="left" vertical="center" wrapText="1"/>
    </xf>
    <xf numFmtId="0" fontId="44" fillId="0" borderId="69" xfId="73" applyFont="1" applyBorder="1" applyAlignment="1">
      <alignment horizontal="center" vertical="center"/>
    </xf>
    <xf numFmtId="0" fontId="44" fillId="0" borderId="69" xfId="73" applyFont="1" applyBorder="1" applyAlignment="1">
      <alignment horizontal="left" vertical="center" wrapText="1"/>
    </xf>
    <xf numFmtId="0" fontId="44" fillId="0" borderId="79" xfId="73" applyFont="1" applyBorder="1" applyAlignment="1">
      <alignment horizontal="center" vertical="center"/>
    </xf>
    <xf numFmtId="165" fontId="44" fillId="0" borderId="80" xfId="62" applyNumberFormat="1" applyFont="1" applyBorder="1" applyAlignment="1">
      <alignment horizontal="right" vertical="center" wrapText="1"/>
    </xf>
    <xf numFmtId="0" fontId="44" fillId="0" borderId="81" xfId="73" applyFont="1" applyBorder="1" applyAlignment="1">
      <alignment horizontal="center" vertical="center"/>
    </xf>
    <xf numFmtId="0" fontId="44" fillId="0" borderId="81" xfId="73" applyFont="1" applyBorder="1" applyAlignment="1">
      <alignment horizontal="left" vertical="center" wrapText="1"/>
    </xf>
    <xf numFmtId="4" fontId="44" fillId="0" borderId="81" xfId="39" applyNumberFormat="1" applyFont="1" applyBorder="1" applyAlignment="1">
      <alignment vertical="center" wrapText="1"/>
    </xf>
    <xf numFmtId="165" fontId="44" fillId="0" borderId="81" xfId="62" applyNumberFormat="1" applyFont="1" applyBorder="1" applyAlignment="1">
      <alignment horizontal="right" vertical="center" wrapText="1"/>
    </xf>
    <xf numFmtId="0" fontId="44" fillId="0" borderId="78" xfId="73" applyFont="1" applyBorder="1" applyAlignment="1">
      <alignment horizontal="center" vertical="center"/>
    </xf>
    <xf numFmtId="0" fontId="44" fillId="0" borderId="82" xfId="73" applyFont="1" applyBorder="1" applyAlignment="1">
      <alignment horizontal="center" vertical="center"/>
    </xf>
    <xf numFmtId="0" fontId="44" fillId="0" borderId="84" xfId="73" applyFont="1" applyBorder="1" applyAlignment="1">
      <alignment horizontal="center" vertical="center"/>
    </xf>
    <xf numFmtId="0" fontId="44" fillId="0" borderId="69" xfId="73" applyFont="1" applyBorder="1" applyAlignment="1">
      <alignment horizontal="left" vertical="center"/>
    </xf>
    <xf numFmtId="187" fontId="44" fillId="0" borderId="69" xfId="73" applyNumberFormat="1" applyFont="1" applyBorder="1" applyAlignment="1">
      <alignment horizontal="center" vertical="center"/>
    </xf>
    <xf numFmtId="4" fontId="44" fillId="0" borderId="69" xfId="39" applyNumberFormat="1" applyFont="1" applyFill="1" applyBorder="1" applyAlignment="1">
      <alignment vertical="center" wrapText="1"/>
    </xf>
    <xf numFmtId="187" fontId="44" fillId="0" borderId="80" xfId="73" applyNumberFormat="1" applyFont="1" applyBorder="1" applyAlignment="1">
      <alignment horizontal="center" vertical="center"/>
    </xf>
    <xf numFmtId="0" fontId="44" fillId="0" borderId="85" xfId="73" applyFont="1" applyBorder="1" applyAlignment="1">
      <alignment horizontal="center" vertical="center"/>
    </xf>
    <xf numFmtId="0" fontId="44" fillId="0" borderId="79" xfId="73" applyFont="1" applyBorder="1" applyAlignment="1">
      <alignment horizontal="left" vertical="center"/>
    </xf>
    <xf numFmtId="187" fontId="44" fillId="0" borderId="86" xfId="73" applyNumberFormat="1" applyFont="1" applyBorder="1" applyAlignment="1">
      <alignment horizontal="center" vertical="center"/>
    </xf>
    <xf numFmtId="0" fontId="44" fillId="0" borderId="86" xfId="73" applyFont="1" applyBorder="1" applyAlignment="1">
      <alignment horizontal="left" vertical="center"/>
    </xf>
    <xf numFmtId="0" fontId="44" fillId="0" borderId="86" xfId="73" applyFont="1" applyBorder="1" applyAlignment="1">
      <alignment horizontal="center" vertical="center"/>
    </xf>
    <xf numFmtId="4" fontId="44" fillId="0" borderId="86" xfId="39" applyNumberFormat="1" applyFont="1" applyBorder="1" applyAlignment="1">
      <alignment vertical="center" wrapText="1"/>
    </xf>
    <xf numFmtId="165" fontId="44" fillId="0" borderId="87" xfId="62" applyNumberFormat="1" applyFont="1" applyBorder="1" applyAlignment="1">
      <alignment horizontal="right" vertical="center" wrapText="1"/>
    </xf>
    <xf numFmtId="4" fontId="44" fillId="0" borderId="86" xfId="39" applyNumberFormat="1" applyFont="1" applyFill="1" applyBorder="1" applyAlignment="1">
      <alignment vertical="center" wrapText="1"/>
    </xf>
    <xf numFmtId="0" fontId="50" fillId="0" borderId="69" xfId="0" applyFont="1" applyBorder="1" applyAlignment="1">
      <alignment wrapText="1"/>
    </xf>
    <xf numFmtId="4" fontId="44" fillId="0" borderId="79" xfId="39" applyNumberFormat="1" applyFont="1" applyBorder="1" applyAlignment="1">
      <alignment vertical="center" wrapText="1"/>
    </xf>
    <xf numFmtId="0" fontId="44" fillId="0" borderId="80" xfId="73" applyFont="1" applyBorder="1" applyAlignment="1">
      <alignment horizontal="center" vertical="center"/>
    </xf>
    <xf numFmtId="0" fontId="44" fillId="0" borderId="79" xfId="73" applyFont="1" applyBorder="1" applyAlignment="1">
      <alignment horizontal="left" vertical="center" wrapText="1"/>
    </xf>
    <xf numFmtId="165" fontId="44" fillId="0" borderId="88" xfId="62" applyNumberFormat="1" applyFont="1" applyBorder="1" applyAlignment="1">
      <alignment horizontal="right" vertical="center" wrapText="1"/>
    </xf>
    <xf numFmtId="0" fontId="44" fillId="0" borderId="89" xfId="73" applyFont="1" applyBorder="1" applyAlignment="1">
      <alignment horizontal="center" vertical="center"/>
    </xf>
    <xf numFmtId="0" fontId="44" fillId="0" borderId="84" xfId="73" applyFont="1" applyBorder="1" applyAlignment="1">
      <alignment horizontal="left" vertical="center" wrapText="1"/>
    </xf>
    <xf numFmtId="187" fontId="44" fillId="0" borderId="91" xfId="73" applyNumberFormat="1" applyFont="1" applyBorder="1" applyAlignment="1">
      <alignment horizontal="center" vertical="center"/>
    </xf>
    <xf numFmtId="0" fontId="44" fillId="0" borderId="92" xfId="73" applyFont="1" applyBorder="1" applyAlignment="1">
      <alignment horizontal="left" vertical="center" wrapText="1"/>
    </xf>
    <xf numFmtId="0" fontId="44" fillId="0" borderId="92" xfId="73" applyFont="1" applyBorder="1" applyAlignment="1">
      <alignment horizontal="center" vertical="center"/>
    </xf>
    <xf numFmtId="4" fontId="44" fillId="0" borderId="92" xfId="39" applyNumberFormat="1" applyFont="1" applyBorder="1" applyAlignment="1">
      <alignment vertical="center" wrapText="1"/>
    </xf>
    <xf numFmtId="165" fontId="44" fillId="0" borderId="92" xfId="62" applyNumberFormat="1" applyFont="1" applyBorder="1" applyAlignment="1">
      <alignment horizontal="right" vertical="center" wrapText="1"/>
    </xf>
    <xf numFmtId="0" fontId="44" fillId="0" borderId="94" xfId="73" applyFont="1" applyBorder="1" applyAlignment="1">
      <alignment horizontal="center" vertical="center"/>
    </xf>
    <xf numFmtId="165" fontId="44" fillId="0" borderId="95" xfId="62" applyNumberFormat="1" applyFont="1" applyBorder="1" applyAlignment="1">
      <alignment horizontal="right" vertical="center" wrapText="1"/>
    </xf>
    <xf numFmtId="0" fontId="44" fillId="0" borderId="83" xfId="73" applyFont="1" applyBorder="1" applyAlignment="1">
      <alignment horizontal="center" vertical="center"/>
    </xf>
    <xf numFmtId="4" fontId="44" fillId="0" borderId="84" xfId="39" applyNumberFormat="1" applyFont="1" applyFill="1" applyBorder="1" applyAlignment="1">
      <alignment vertical="center" wrapText="1"/>
    </xf>
    <xf numFmtId="165" fontId="44" fillId="0" borderId="84" xfId="62" applyNumberFormat="1" applyFont="1" applyFill="1" applyBorder="1" applyAlignment="1">
      <alignment horizontal="right" vertical="center" wrapText="1"/>
    </xf>
    <xf numFmtId="4" fontId="44" fillId="0" borderId="94" xfId="39" applyNumberFormat="1" applyFont="1" applyBorder="1" applyAlignment="1">
      <alignment vertical="center" wrapText="1"/>
    </xf>
    <xf numFmtId="0" fontId="44" fillId="0" borderId="89" xfId="73" applyFont="1" applyBorder="1" applyAlignment="1">
      <alignment horizontal="left" vertical="center" wrapText="1"/>
    </xf>
    <xf numFmtId="165" fontId="44" fillId="0" borderId="96" xfId="62" applyNumberFormat="1" applyFont="1" applyBorder="1" applyAlignment="1">
      <alignment horizontal="right" vertical="center" wrapText="1"/>
    </xf>
    <xf numFmtId="165" fontId="44" fillId="0" borderId="97" xfId="62" applyNumberFormat="1" applyFont="1" applyBorder="1" applyAlignment="1">
      <alignment horizontal="right" vertical="center" wrapText="1"/>
    </xf>
    <xf numFmtId="174" fontId="44" fillId="0" borderId="98" xfId="39" applyNumberFormat="1" applyFont="1" applyBorder="1" applyAlignment="1">
      <alignment horizontal="right" vertical="center"/>
    </xf>
    <xf numFmtId="0" fontId="44" fillId="0" borderId="99" xfId="73" applyFont="1" applyBorder="1" applyAlignment="1">
      <alignment horizontal="center" vertical="center"/>
    </xf>
    <xf numFmtId="0" fontId="44" fillId="0" borderId="99" xfId="73" applyFont="1" applyBorder="1" applyAlignment="1">
      <alignment horizontal="left" vertical="center" wrapText="1"/>
    </xf>
    <xf numFmtId="4" fontId="44" fillId="0" borderId="99" xfId="39" applyNumberFormat="1" applyFont="1" applyBorder="1" applyAlignment="1">
      <alignment vertical="center" wrapText="1"/>
    </xf>
    <xf numFmtId="165" fontId="45" fillId="27" borderId="100" xfId="62" applyNumberFormat="1" applyFont="1" applyFill="1" applyBorder="1" applyAlignment="1">
      <alignment horizontal="right" vertical="center" wrapText="1"/>
    </xf>
    <xf numFmtId="4" fontId="44" fillId="0" borderId="84" xfId="39" applyNumberFormat="1" applyFont="1" applyBorder="1" applyAlignment="1">
      <alignment vertical="center" wrapText="1"/>
    </xf>
    <xf numFmtId="165" fontId="44" fillId="0" borderId="84" xfId="62" applyNumberFormat="1" applyFont="1" applyBorder="1" applyAlignment="1">
      <alignment horizontal="right" vertical="center" wrapText="1"/>
    </xf>
    <xf numFmtId="174" fontId="44" fillId="0" borderId="90" xfId="39" applyNumberFormat="1" applyFont="1" applyBorder="1" applyAlignment="1">
      <alignment horizontal="right" vertical="center"/>
    </xf>
    <xf numFmtId="174" fontId="44" fillId="0" borderId="93" xfId="39" applyNumberFormat="1" applyFont="1" applyBorder="1" applyAlignment="1">
      <alignment horizontal="right" vertical="center"/>
    </xf>
    <xf numFmtId="187" fontId="44" fillId="0" borderId="84" xfId="73" applyNumberFormat="1" applyFont="1" applyBorder="1" applyAlignment="1">
      <alignment horizontal="center" vertical="center"/>
    </xf>
    <xf numFmtId="0" fontId="30" fillId="0" borderId="37" xfId="89" applyFont="1" applyBorder="1"/>
    <xf numFmtId="4" fontId="44" fillId="0" borderId="117" xfId="39" applyNumberFormat="1" applyFont="1" applyBorder="1" applyAlignment="1">
      <alignment vertical="center" wrapText="1"/>
    </xf>
    <xf numFmtId="0" fontId="44" fillId="0" borderId="123" xfId="73" applyFont="1" applyBorder="1" applyAlignment="1">
      <alignment horizontal="center" vertical="center"/>
    </xf>
    <xf numFmtId="0" fontId="44" fillId="0" borderId="105" xfId="74" applyFont="1" applyBorder="1" applyAlignment="1">
      <alignment horizontal="center" vertical="center"/>
    </xf>
    <xf numFmtId="0" fontId="44" fillId="0" borderId="105" xfId="73" applyFont="1" applyBorder="1" applyAlignment="1">
      <alignment horizontal="left" vertical="center" wrapText="1"/>
    </xf>
    <xf numFmtId="165" fontId="44" fillId="0" borderId="127" xfId="62" applyNumberFormat="1" applyFont="1" applyBorder="1" applyAlignment="1">
      <alignment horizontal="right" vertical="center" wrapText="1"/>
    </xf>
    <xf numFmtId="0" fontId="44" fillId="0" borderId="12" xfId="73" applyFont="1" applyBorder="1" applyAlignment="1">
      <alignment horizontal="left" vertical="center" wrapText="1"/>
    </xf>
    <xf numFmtId="174" fontId="44" fillId="0" borderId="124" xfId="39" applyNumberFormat="1" applyFont="1" applyFill="1" applyBorder="1" applyAlignment="1">
      <alignment horizontal="right" vertical="center"/>
    </xf>
    <xf numFmtId="0" fontId="33" fillId="0" borderId="106" xfId="90" applyFont="1" applyBorder="1"/>
    <xf numFmtId="0" fontId="33" fillId="25" borderId="106" xfId="89" applyFont="1" applyFill="1" applyBorder="1"/>
    <xf numFmtId="0" fontId="32" fillId="0" borderId="35" xfId="90" applyFont="1" applyBorder="1"/>
    <xf numFmtId="0" fontId="30" fillId="0" borderId="63" xfId="89" applyFont="1" applyBorder="1"/>
    <xf numFmtId="0" fontId="51" fillId="28" borderId="101" xfId="0" applyFont="1" applyFill="1" applyBorder="1" applyAlignment="1">
      <alignment horizontal="center" vertical="center" wrapText="1"/>
    </xf>
    <xf numFmtId="0" fontId="30" fillId="25" borderId="35" xfId="89" applyFont="1" applyFill="1" applyBorder="1"/>
    <xf numFmtId="0" fontId="44" fillId="0" borderId="12" xfId="73" applyFont="1" applyBorder="1" applyAlignment="1">
      <alignment horizontal="center" vertical="center"/>
    </xf>
    <xf numFmtId="174" fontId="44" fillId="0" borderId="117" xfId="39" applyNumberFormat="1" applyFont="1" applyBorder="1" applyAlignment="1">
      <alignment horizontal="right" vertical="center"/>
    </xf>
    <xf numFmtId="0" fontId="45" fillId="24" borderId="75" xfId="73" applyFont="1" applyFill="1" applyBorder="1" applyAlignment="1">
      <alignment vertical="center"/>
    </xf>
    <xf numFmtId="174" fontId="44" fillId="0" borderId="124" xfId="39" applyNumberFormat="1" applyFont="1" applyBorder="1" applyAlignment="1">
      <alignment horizontal="right" vertical="center"/>
    </xf>
    <xf numFmtId="165" fontId="44" fillId="0" borderId="105" xfId="62" applyNumberFormat="1" applyFont="1" applyBorder="1" applyAlignment="1">
      <alignment horizontal="right" vertical="center" wrapText="1"/>
    </xf>
    <xf numFmtId="165" fontId="44" fillId="0" borderId="105" xfId="62" quotePrefix="1" applyNumberFormat="1" applyFont="1" applyBorder="1" applyAlignment="1">
      <alignment horizontal="right" vertical="center" wrapText="1"/>
    </xf>
    <xf numFmtId="0" fontId="44" fillId="0" borderId="123" xfId="73" applyFont="1" applyBorder="1" applyAlignment="1">
      <alignment horizontal="left" vertical="center"/>
    </xf>
    <xf numFmtId="0" fontId="44" fillId="0" borderId="116" xfId="73" applyFont="1" applyBorder="1" applyAlignment="1">
      <alignment horizontal="left" vertical="center"/>
    </xf>
    <xf numFmtId="0" fontId="30" fillId="0" borderId="13" xfId="89" applyFont="1" applyBorder="1"/>
    <xf numFmtId="0" fontId="30" fillId="0" borderId="109" xfId="89" applyFont="1" applyBorder="1"/>
    <xf numFmtId="0" fontId="30" fillId="0" borderId="108" xfId="89" applyFont="1" applyBorder="1"/>
    <xf numFmtId="0" fontId="30" fillId="0" borderId="107" xfId="89" applyFont="1" applyBorder="1"/>
    <xf numFmtId="182" fontId="33" fillId="0" borderId="106" xfId="90" applyNumberFormat="1" applyFont="1" applyBorder="1"/>
    <xf numFmtId="180" fontId="33" fillId="0" borderId="106" xfId="90" applyNumberFormat="1" applyFont="1" applyBorder="1"/>
    <xf numFmtId="0" fontId="33" fillId="0" borderId="106" xfId="89" applyFont="1" applyBorder="1"/>
    <xf numFmtId="0" fontId="45" fillId="24" borderId="118" xfId="73" applyFont="1" applyFill="1" applyBorder="1" applyAlignment="1">
      <alignment vertical="center"/>
    </xf>
    <xf numFmtId="165" fontId="44" fillId="0" borderId="13" xfId="62" applyNumberFormat="1" applyFont="1" applyBorder="1" applyAlignment="1">
      <alignment horizontal="right" vertical="center" wrapText="1"/>
    </xf>
    <xf numFmtId="0" fontId="44" fillId="0" borderId="12" xfId="73" applyFont="1" applyBorder="1" applyAlignment="1">
      <alignment horizontal="center" vertical="center" wrapText="1"/>
    </xf>
    <xf numFmtId="0" fontId="44" fillId="0" borderId="116" xfId="73" applyFont="1" applyBorder="1" applyAlignment="1">
      <alignment horizontal="center" vertical="center"/>
    </xf>
    <xf numFmtId="165" fontId="44" fillId="0" borderId="103" xfId="62" applyNumberFormat="1" applyFont="1" applyBorder="1" applyAlignment="1">
      <alignment horizontal="right" vertical="center" wrapText="1"/>
    </xf>
    <xf numFmtId="0" fontId="44" fillId="0" borderId="103" xfId="73" applyFont="1" applyBorder="1" applyAlignment="1">
      <alignment horizontal="left" vertical="center" wrapText="1"/>
    </xf>
    <xf numFmtId="0" fontId="44" fillId="0" borderId="114" xfId="73" applyFont="1" applyBorder="1" applyAlignment="1">
      <alignment horizontal="center" vertical="center"/>
    </xf>
    <xf numFmtId="165" fontId="44" fillId="0" borderId="13" xfId="62" applyNumberFormat="1" applyFont="1" applyFill="1" applyBorder="1" applyAlignment="1">
      <alignment horizontal="right" vertical="center" wrapText="1"/>
    </xf>
    <xf numFmtId="4" fontId="44" fillId="0" borderId="13" xfId="39" applyNumberFormat="1" applyFont="1" applyFill="1" applyBorder="1" applyAlignment="1">
      <alignment vertical="center" wrapText="1"/>
    </xf>
    <xf numFmtId="0" fontId="44" fillId="0" borderId="133" xfId="73" applyFont="1" applyBorder="1" applyAlignment="1">
      <alignment horizontal="center" vertical="center"/>
    </xf>
    <xf numFmtId="165" fontId="44" fillId="0" borderId="132" xfId="62" applyNumberFormat="1" applyFont="1" applyBorder="1" applyAlignment="1">
      <alignment horizontal="right" vertical="center" wrapText="1"/>
    </xf>
    <xf numFmtId="165" fontId="44" fillId="0" borderId="131" xfId="62" applyNumberFormat="1" applyFont="1" applyBorder="1" applyAlignment="1">
      <alignment horizontal="right" vertical="center" wrapText="1"/>
    </xf>
    <xf numFmtId="0" fontId="44" fillId="0" borderId="130" xfId="73" applyFont="1" applyBorder="1" applyAlignment="1">
      <alignment horizontal="center" vertical="center"/>
    </xf>
    <xf numFmtId="165" fontId="45" fillId="27" borderId="38" xfId="62" applyNumberFormat="1" applyFont="1" applyFill="1" applyBorder="1" applyAlignment="1">
      <alignment horizontal="right" vertical="center" wrapText="1"/>
    </xf>
    <xf numFmtId="4" fontId="44" fillId="0" borderId="13" xfId="39" applyNumberFormat="1" applyFont="1" applyBorder="1" applyAlignment="1">
      <alignment vertical="center" wrapText="1"/>
    </xf>
    <xf numFmtId="165" fontId="44" fillId="0" borderId="117" xfId="62" applyNumberFormat="1" applyFont="1" applyBorder="1" applyAlignment="1">
      <alignment horizontal="right" vertical="center" wrapText="1"/>
    </xf>
    <xf numFmtId="165" fontId="44" fillId="0" borderId="115" xfId="62" applyNumberFormat="1" applyFont="1" applyBorder="1" applyAlignment="1">
      <alignment horizontal="right" vertical="center" wrapText="1"/>
    </xf>
    <xf numFmtId="4" fontId="44" fillId="0" borderId="103" xfId="39" applyNumberFormat="1" applyFont="1" applyBorder="1" applyAlignment="1">
      <alignment vertical="center" wrapText="1"/>
    </xf>
    <xf numFmtId="0" fontId="44" fillId="0" borderId="103" xfId="73" applyFont="1" applyBorder="1" applyAlignment="1">
      <alignment horizontal="center" vertical="center"/>
    </xf>
    <xf numFmtId="10" fontId="44" fillId="27" borderId="28" xfId="95" applyNumberFormat="1" applyFont="1" applyFill="1" applyBorder="1" applyAlignment="1">
      <alignment horizontal="center" vertical="center"/>
    </xf>
    <xf numFmtId="0" fontId="44" fillId="0" borderId="105" xfId="73" applyFont="1" applyBorder="1" applyAlignment="1">
      <alignment horizontal="left" vertical="center"/>
    </xf>
    <xf numFmtId="0" fontId="44" fillId="0" borderId="128" xfId="73" applyFont="1" applyBorder="1" applyAlignment="1">
      <alignment horizontal="center" vertical="center"/>
    </xf>
    <xf numFmtId="4" fontId="44" fillId="0" borderId="129" xfId="39" applyNumberFormat="1" applyFont="1" applyBorder="1" applyAlignment="1">
      <alignment vertical="center" wrapText="1"/>
    </xf>
    <xf numFmtId="165" fontId="44" fillId="0" borderId="13" xfId="62" quotePrefix="1" applyNumberFormat="1" applyFont="1" applyBorder="1" applyAlignment="1">
      <alignment horizontal="right" vertical="center" wrapText="1"/>
    </xf>
    <xf numFmtId="0" fontId="44" fillId="0" borderId="105" xfId="135" applyFont="1" applyBorder="1" applyAlignment="1">
      <alignment horizontal="left" vertical="center" wrapText="1"/>
    </xf>
    <xf numFmtId="165" fontId="45" fillId="27" borderId="40" xfId="62" applyNumberFormat="1" applyFont="1" applyFill="1" applyBorder="1" applyAlignment="1">
      <alignment horizontal="right" vertical="center" wrapText="1"/>
    </xf>
    <xf numFmtId="4" fontId="44" fillId="0" borderId="105" xfId="39" applyNumberFormat="1" applyFont="1" applyBorder="1" applyAlignment="1">
      <alignment horizontal="left" vertical="center" wrapText="1"/>
    </xf>
    <xf numFmtId="0" fontId="44" fillId="0" borderId="49" xfId="74" applyFont="1" applyBorder="1" applyAlignment="1">
      <alignment horizontal="center" vertical="center"/>
    </xf>
    <xf numFmtId="0" fontId="45" fillId="24" borderId="76" xfId="73" applyFont="1" applyFill="1" applyBorder="1" applyAlignment="1">
      <alignment vertical="center"/>
    </xf>
    <xf numFmtId="165" fontId="44" fillId="0" borderId="121" xfId="62" applyNumberFormat="1" applyFont="1" applyBorder="1" applyAlignment="1">
      <alignment horizontal="right" vertical="center" wrapText="1"/>
    </xf>
    <xf numFmtId="0" fontId="45" fillId="24" borderId="102" xfId="73" applyFont="1" applyFill="1" applyBorder="1" applyAlignment="1">
      <alignment vertical="center"/>
    </xf>
    <xf numFmtId="0" fontId="44" fillId="0" borderId="120" xfId="73" applyFont="1" applyBorder="1" applyAlignment="1">
      <alignment horizontal="center" vertical="center"/>
    </xf>
    <xf numFmtId="0" fontId="53" fillId="0" borderId="104" xfId="299" applyFont="1" applyBorder="1" applyAlignment="1" applyProtection="1">
      <alignment horizontal="center" vertical="center"/>
      <protection locked="0"/>
    </xf>
    <xf numFmtId="0" fontId="52" fillId="29" borderId="104" xfId="0" applyFont="1" applyFill="1" applyBorder="1" applyAlignment="1">
      <alignment horizontal="center" vertical="center" wrapText="1"/>
    </xf>
    <xf numFmtId="165" fontId="45" fillId="27" borderId="125" xfId="62" applyNumberFormat="1" applyFont="1" applyFill="1" applyBorder="1" applyAlignment="1">
      <alignment horizontal="right" vertical="center" wrapText="1"/>
    </xf>
    <xf numFmtId="0" fontId="44" fillId="0" borderId="11" xfId="73" applyFont="1" applyBorder="1" applyAlignment="1">
      <alignment horizontal="center" vertical="center"/>
    </xf>
    <xf numFmtId="0" fontId="44" fillId="0" borderId="126" xfId="73" applyFont="1" applyBorder="1" applyAlignment="1">
      <alignment horizontal="center" vertical="center"/>
    </xf>
    <xf numFmtId="0" fontId="44" fillId="0" borderId="105" xfId="135" applyFont="1" applyBorder="1" applyAlignment="1">
      <alignment horizontal="left" vertical="center"/>
    </xf>
    <xf numFmtId="0" fontId="44" fillId="0" borderId="105" xfId="73" applyFont="1" applyBorder="1" applyAlignment="1">
      <alignment horizontal="center" vertical="center"/>
    </xf>
    <xf numFmtId="4" fontId="44" fillId="0" borderId="105" xfId="39" applyNumberFormat="1" applyFont="1" applyBorder="1" applyAlignment="1">
      <alignment vertical="center" wrapText="1"/>
    </xf>
    <xf numFmtId="0" fontId="44" fillId="0" borderId="31" xfId="74" applyFont="1" applyBorder="1" applyAlignment="1">
      <alignment horizontal="center" vertical="center"/>
    </xf>
    <xf numFmtId="185" fontId="45" fillId="24" borderId="122" xfId="73" applyNumberFormat="1" applyFont="1" applyFill="1" applyBorder="1" applyAlignment="1">
      <alignment vertical="center"/>
    </xf>
    <xf numFmtId="174" fontId="44" fillId="0" borderId="121" xfId="39" applyNumberFormat="1" applyFont="1" applyBorder="1" applyAlignment="1">
      <alignment horizontal="right" vertical="center"/>
    </xf>
    <xf numFmtId="0" fontId="45" fillId="24" borderId="119" xfId="73" applyFont="1" applyFill="1" applyBorder="1" applyAlignment="1">
      <alignment vertical="center"/>
    </xf>
    <xf numFmtId="4" fontId="44" fillId="0" borderId="121" xfId="39" applyNumberFormat="1" applyFont="1" applyBorder="1" applyAlignment="1">
      <alignment vertical="center" wrapText="1"/>
    </xf>
    <xf numFmtId="0" fontId="43" fillId="0" borderId="0" xfId="378" applyFont="1" applyAlignment="1">
      <alignment horizontal="center" vertical="center" wrapText="1"/>
    </xf>
    <xf numFmtId="174" fontId="44" fillId="0" borderId="134" xfId="39" applyNumberFormat="1" applyFont="1" applyBorder="1" applyAlignment="1">
      <alignment horizontal="right" vertical="center"/>
    </xf>
    <xf numFmtId="10" fontId="45" fillId="27" borderId="28" xfId="95" applyNumberFormat="1" applyFont="1" applyFill="1" applyBorder="1" applyAlignment="1">
      <alignment horizontal="center" vertical="center"/>
    </xf>
    <xf numFmtId="174" fontId="54" fillId="0" borderId="0" xfId="39" applyNumberFormat="1" applyFont="1" applyBorder="1" applyAlignment="1">
      <alignment horizontal="right" vertical="center"/>
    </xf>
    <xf numFmtId="165" fontId="45" fillId="0" borderId="0" xfId="62" applyNumberFormat="1" applyFont="1" applyFill="1" applyBorder="1" applyAlignment="1">
      <alignment horizontal="right" vertical="center" wrapText="1"/>
    </xf>
    <xf numFmtId="174" fontId="44" fillId="0" borderId="137" xfId="39" applyNumberFormat="1" applyFont="1" applyBorder="1" applyAlignment="1">
      <alignment horizontal="right" vertical="center"/>
    </xf>
    <xf numFmtId="3" fontId="55" fillId="30" borderId="101" xfId="130" applyNumberFormat="1" applyFont="1" applyFill="1" applyBorder="1" applyAlignment="1">
      <alignment horizontal="center" vertical="center" wrapText="1"/>
    </xf>
    <xf numFmtId="202" fontId="56" fillId="0" borderId="139" xfId="130" applyNumberFormat="1" applyFont="1" applyBorder="1" applyAlignment="1" applyProtection="1">
      <alignment horizontal="center" vertical="center"/>
      <protection locked="0"/>
    </xf>
    <xf numFmtId="202" fontId="56" fillId="0" borderId="137" xfId="130" applyNumberFormat="1" applyFont="1" applyBorder="1" applyAlignment="1" applyProtection="1">
      <alignment horizontal="center" vertical="center"/>
      <protection locked="0"/>
    </xf>
    <xf numFmtId="202" fontId="56" fillId="0" borderId="138" xfId="130" applyNumberFormat="1" applyFont="1" applyBorder="1" applyAlignment="1" applyProtection="1">
      <alignment horizontal="center" vertical="center"/>
      <protection locked="0"/>
    </xf>
    <xf numFmtId="10" fontId="51" fillId="30" borderId="101" xfId="130" applyNumberFormat="1" applyFont="1" applyFill="1" applyBorder="1" applyAlignment="1">
      <alignment horizontal="center" vertical="center"/>
    </xf>
    <xf numFmtId="49" fontId="57" fillId="0" borderId="0" xfId="0" applyNumberFormat="1" applyFont="1" applyAlignment="1">
      <alignment horizontal="right" vertical="center"/>
    </xf>
    <xf numFmtId="184" fontId="57" fillId="0" borderId="0" xfId="0" applyNumberFormat="1" applyFont="1" applyAlignment="1">
      <alignment horizontal="right" vertical="center"/>
    </xf>
    <xf numFmtId="203" fontId="57" fillId="0" borderId="0" xfId="480" applyNumberFormat="1" applyFont="1" applyBorder="1" applyAlignment="1">
      <alignment vertical="center"/>
    </xf>
    <xf numFmtId="0" fontId="57" fillId="0" borderId="143" xfId="0" applyFont="1" applyBorder="1" applyAlignment="1">
      <alignment horizontal="right" vertical="center"/>
    </xf>
    <xf numFmtId="0" fontId="57" fillId="0" borderId="143" xfId="0" applyFont="1" applyBorder="1" applyAlignment="1">
      <alignment horizontal="right" vertical="center" wrapText="1"/>
    </xf>
    <xf numFmtId="10" fontId="57" fillId="33" borderId="144" xfId="95" applyNumberFormat="1" applyFont="1" applyFill="1" applyBorder="1" applyAlignment="1">
      <alignment vertical="center"/>
    </xf>
    <xf numFmtId="0" fontId="30" fillId="0" borderId="101" xfId="89" applyFont="1" applyBorder="1"/>
    <xf numFmtId="0" fontId="30" fillId="34" borderId="101" xfId="89" applyFont="1" applyFill="1" applyBorder="1" applyProtection="1">
      <protection locked="0"/>
    </xf>
    <xf numFmtId="165" fontId="45" fillId="30" borderId="138" xfId="62" applyNumberFormat="1" applyFont="1" applyFill="1" applyBorder="1" applyAlignment="1">
      <alignment horizontal="right" vertical="center" wrapText="1"/>
    </xf>
    <xf numFmtId="0" fontId="53" fillId="0" borderId="0" xfId="299" applyFont="1" applyAlignment="1" applyProtection="1">
      <alignment horizontal="center" vertical="center"/>
      <protection locked="0"/>
    </xf>
    <xf numFmtId="0" fontId="45" fillId="24" borderId="0" xfId="73" applyFont="1" applyFill="1" applyAlignment="1">
      <alignment horizontal="center" vertical="center" wrapText="1"/>
    </xf>
    <xf numFmtId="0" fontId="45" fillId="24" borderId="0" xfId="73" applyFont="1" applyFill="1" applyAlignment="1">
      <alignment vertical="center"/>
    </xf>
    <xf numFmtId="0" fontId="45" fillId="24" borderId="0" xfId="73" applyFont="1" applyFill="1" applyAlignment="1">
      <alignment vertical="center" wrapText="1"/>
    </xf>
    <xf numFmtId="3" fontId="55" fillId="30" borderId="0" xfId="130" applyNumberFormat="1" applyFont="1" applyFill="1" applyAlignment="1">
      <alignment horizontal="center" vertical="center" wrapText="1"/>
    </xf>
    <xf numFmtId="202" fontId="56" fillId="0" borderId="0" xfId="130" applyNumberFormat="1" applyFont="1" applyAlignment="1" applyProtection="1">
      <alignment horizontal="center" vertical="center"/>
      <protection locked="0"/>
    </xf>
    <xf numFmtId="10" fontId="51" fillId="30" borderId="0" xfId="130" applyNumberFormat="1" applyFont="1" applyFill="1" applyAlignment="1">
      <alignment horizontal="center" vertical="center"/>
    </xf>
    <xf numFmtId="0" fontId="30" fillId="34" borderId="0" xfId="89" applyFont="1" applyFill="1" applyProtection="1">
      <protection locked="0"/>
    </xf>
    <xf numFmtId="0" fontId="52" fillId="0" borderId="0" xfId="0" applyFont="1" applyAlignment="1">
      <alignment horizontal="center" vertical="center" wrapText="1"/>
    </xf>
    <xf numFmtId="0" fontId="51" fillId="0" borderId="0" xfId="0" applyFont="1" applyAlignment="1">
      <alignment horizontal="center" vertical="center" wrapText="1"/>
    </xf>
    <xf numFmtId="0" fontId="45" fillId="0" borderId="104" xfId="73" applyFont="1" applyBorder="1" applyAlignment="1">
      <alignment horizontal="center" vertical="center" wrapText="1"/>
    </xf>
    <xf numFmtId="174" fontId="44" fillId="0" borderId="145" xfId="39" applyNumberFormat="1" applyFont="1" applyBorder="1" applyAlignment="1">
      <alignment horizontal="right" vertical="center"/>
    </xf>
    <xf numFmtId="0" fontId="45" fillId="24" borderId="101" xfId="73" applyFont="1" applyFill="1" applyBorder="1" applyAlignment="1">
      <alignment vertical="center"/>
    </xf>
    <xf numFmtId="0" fontId="45" fillId="24" borderId="42" xfId="73" applyFont="1" applyFill="1" applyBorder="1" applyAlignment="1">
      <alignment horizontal="center" vertical="center"/>
    </xf>
    <xf numFmtId="0" fontId="45" fillId="24" borderId="0" xfId="73" applyFont="1" applyFill="1" applyAlignment="1">
      <alignment horizontal="center" vertical="center"/>
    </xf>
    <xf numFmtId="165" fontId="45" fillId="0" borderId="0" xfId="62" applyNumberFormat="1" applyFont="1" applyFill="1" applyBorder="1" applyAlignment="1">
      <alignment horizontal="center" vertical="center" wrapText="1"/>
    </xf>
    <xf numFmtId="0" fontId="32" fillId="0" borderId="0" xfId="90" applyFont="1" applyAlignment="1">
      <alignment horizontal="center"/>
    </xf>
    <xf numFmtId="0" fontId="30" fillId="34" borderId="0" xfId="89" applyFont="1" applyFill="1" applyAlignment="1" applyProtection="1">
      <alignment horizontal="center"/>
      <protection locked="0"/>
    </xf>
    <xf numFmtId="0" fontId="30" fillId="0" borderId="108" xfId="89" applyFont="1" applyBorder="1" applyAlignment="1">
      <alignment horizontal="center"/>
    </xf>
    <xf numFmtId="0" fontId="31" fillId="0" borderId="0" xfId="90" applyFont="1" applyAlignment="1">
      <alignment horizontal="center"/>
    </xf>
    <xf numFmtId="0" fontId="45" fillId="24" borderId="71" xfId="73" applyFont="1" applyFill="1" applyBorder="1" applyAlignment="1">
      <alignment horizontal="center" vertical="center"/>
    </xf>
    <xf numFmtId="174" fontId="44" fillId="0" borderId="23" xfId="39" applyNumberFormat="1" applyFont="1" applyBorder="1" applyAlignment="1">
      <alignment horizontal="right" vertical="center"/>
    </xf>
    <xf numFmtId="174" fontId="44" fillId="0" borderId="27" xfId="39" applyNumberFormat="1" applyFont="1" applyBorder="1" applyAlignment="1">
      <alignment horizontal="right" vertical="center"/>
    </xf>
    <xf numFmtId="174" fontId="44" fillId="0" borderId="33" xfId="39" applyNumberFormat="1" applyFont="1" applyBorder="1" applyAlignment="1">
      <alignment horizontal="center" vertical="center"/>
    </xf>
    <xf numFmtId="174" fontId="44" fillId="0" borderId="28" xfId="39" applyNumberFormat="1" applyFont="1" applyBorder="1" applyAlignment="1">
      <alignment horizontal="center" vertical="center"/>
    </xf>
    <xf numFmtId="165" fontId="45" fillId="30" borderId="18" xfId="62" applyNumberFormat="1" applyFont="1" applyFill="1" applyBorder="1" applyAlignment="1">
      <alignment horizontal="right" vertical="center" wrapText="1"/>
    </xf>
    <xf numFmtId="165" fontId="45" fillId="30" borderId="40" xfId="62" applyNumberFormat="1" applyFont="1" applyFill="1" applyBorder="1" applyAlignment="1">
      <alignment horizontal="center" vertical="center" wrapText="1"/>
    </xf>
    <xf numFmtId="174" fontId="44" fillId="0" borderId="136" xfId="39" applyNumberFormat="1" applyFont="1" applyBorder="1" applyAlignment="1">
      <alignment horizontal="right" vertical="center"/>
    </xf>
    <xf numFmtId="0" fontId="45" fillId="24" borderId="104" xfId="73" applyFont="1" applyFill="1" applyBorder="1" applyAlignment="1">
      <alignment vertical="center"/>
    </xf>
    <xf numFmtId="165" fontId="45" fillId="30" borderId="26" xfId="62" applyNumberFormat="1" applyFont="1" applyFill="1" applyBorder="1" applyAlignment="1">
      <alignment horizontal="right" vertical="center" wrapText="1"/>
    </xf>
    <xf numFmtId="174" fontId="44" fillId="0" borderId="139" xfId="39" applyNumberFormat="1" applyFont="1" applyBorder="1" applyAlignment="1">
      <alignment horizontal="right" vertical="center"/>
    </xf>
    <xf numFmtId="165" fontId="45" fillId="30" borderId="13" xfId="62" applyNumberFormat="1" applyFont="1" applyFill="1" applyBorder="1" applyAlignment="1">
      <alignment horizontal="right" vertical="center" wrapText="1"/>
    </xf>
    <xf numFmtId="165" fontId="45" fillId="30" borderId="146" xfId="62" applyNumberFormat="1" applyFont="1" applyFill="1" applyBorder="1" applyAlignment="1">
      <alignment horizontal="right" vertical="center" wrapText="1"/>
    </xf>
    <xf numFmtId="174" fontId="44" fillId="0" borderId="16" xfId="39" applyNumberFormat="1" applyFont="1" applyBorder="1" applyAlignment="1">
      <alignment horizontal="right" vertical="center"/>
    </xf>
    <xf numFmtId="0" fontId="45" fillId="24" borderId="147" xfId="73" applyFont="1" applyFill="1" applyBorder="1" applyAlignment="1">
      <alignment vertical="center"/>
    </xf>
    <xf numFmtId="165" fontId="45" fillId="30" borderId="148" xfId="62" applyNumberFormat="1" applyFont="1" applyFill="1" applyBorder="1" applyAlignment="1">
      <alignment horizontal="center" vertical="center" wrapText="1"/>
    </xf>
    <xf numFmtId="165" fontId="45" fillId="30" borderId="149" xfId="62" applyNumberFormat="1" applyFont="1" applyFill="1" applyBorder="1" applyAlignment="1">
      <alignment horizontal="center" vertical="center" wrapText="1"/>
    </xf>
    <xf numFmtId="165" fontId="45" fillId="30" borderId="150" xfId="62" applyNumberFormat="1" applyFont="1" applyFill="1" applyBorder="1" applyAlignment="1">
      <alignment horizontal="center" vertical="center" wrapText="1"/>
    </xf>
    <xf numFmtId="165" fontId="45" fillId="30" borderId="151" xfId="62" applyNumberFormat="1" applyFont="1" applyFill="1" applyBorder="1" applyAlignment="1">
      <alignment horizontal="right" vertical="center" wrapText="1"/>
    </xf>
    <xf numFmtId="174" fontId="44" fillId="0" borderId="44" xfId="39" applyNumberFormat="1" applyFont="1" applyBorder="1" applyAlignment="1">
      <alignment horizontal="center" vertical="center"/>
    </xf>
    <xf numFmtId="174" fontId="44" fillId="0" borderId="38" xfId="39" applyNumberFormat="1" applyFont="1" applyBorder="1" applyAlignment="1">
      <alignment horizontal="center" vertical="center"/>
    </xf>
    <xf numFmtId="0" fontId="45" fillId="24" borderId="101" xfId="73" applyFont="1" applyFill="1" applyBorder="1" applyAlignment="1">
      <alignment vertical="center" wrapText="1"/>
    </xf>
    <xf numFmtId="0" fontId="45" fillId="24" borderId="41" xfId="73" applyFont="1" applyFill="1" applyBorder="1" applyAlignment="1">
      <alignment vertical="center" wrapText="1"/>
    </xf>
    <xf numFmtId="0" fontId="45" fillId="24" borderId="42" xfId="73" applyFont="1" applyFill="1" applyBorder="1" applyAlignment="1">
      <alignment horizontal="center" vertical="center" wrapText="1"/>
    </xf>
    <xf numFmtId="0" fontId="45" fillId="24" borderId="147" xfId="73" applyFont="1" applyFill="1" applyBorder="1" applyAlignment="1">
      <alignment vertical="center" wrapText="1"/>
    </xf>
    <xf numFmtId="174" fontId="44" fillId="0" borderId="152" xfId="39" applyNumberFormat="1" applyFont="1" applyBorder="1" applyAlignment="1">
      <alignment horizontal="right" vertical="center"/>
    </xf>
    <xf numFmtId="185" fontId="45" fillId="24" borderId="39" xfId="73" applyNumberFormat="1" applyFont="1" applyFill="1" applyBorder="1" applyAlignment="1">
      <alignment vertical="center"/>
    </xf>
    <xf numFmtId="185" fontId="45" fillId="24" borderId="149" xfId="73" applyNumberFormat="1" applyFont="1" applyFill="1" applyBorder="1" applyAlignment="1">
      <alignment vertical="center"/>
    </xf>
    <xf numFmtId="174" fontId="44" fillId="0" borderId="150" xfId="39" applyNumberFormat="1" applyFont="1" applyBorder="1" applyAlignment="1">
      <alignment horizontal="center" vertical="center"/>
    </xf>
    <xf numFmtId="0" fontId="43" fillId="30" borderId="150" xfId="130" applyFont="1" applyFill="1" applyBorder="1" applyAlignment="1">
      <alignment horizontal="center" vertical="center"/>
    </xf>
    <xf numFmtId="0" fontId="43" fillId="30" borderId="148" xfId="130" applyFont="1" applyFill="1" applyBorder="1" applyAlignment="1">
      <alignment horizontal="center" vertical="center" wrapText="1"/>
    </xf>
    <xf numFmtId="202" fontId="56" fillId="0" borderId="49" xfId="130" applyNumberFormat="1" applyFont="1" applyBorder="1" applyAlignment="1" applyProtection="1">
      <alignment horizontal="center" vertical="center"/>
      <protection locked="0"/>
    </xf>
    <xf numFmtId="202" fontId="56" fillId="0" borderId="44" xfId="130" applyNumberFormat="1" applyFont="1" applyBorder="1" applyAlignment="1" applyProtection="1">
      <alignment horizontal="center" vertical="center"/>
      <protection locked="0"/>
    </xf>
    <xf numFmtId="10" fontId="51" fillId="30" borderId="148" xfId="130" applyNumberFormat="1" applyFont="1" applyFill="1" applyBorder="1" applyAlignment="1">
      <alignment horizontal="center" vertical="center"/>
    </xf>
    <xf numFmtId="10" fontId="51" fillId="30" borderId="150" xfId="130" applyNumberFormat="1" applyFont="1" applyFill="1" applyBorder="1" applyAlignment="1">
      <alignment horizontal="center" vertical="center"/>
    </xf>
    <xf numFmtId="202" fontId="56" fillId="0" borderId="30" xfId="130" applyNumberFormat="1" applyFont="1" applyBorder="1" applyAlignment="1" applyProtection="1">
      <alignment horizontal="center" vertical="center"/>
      <protection locked="0"/>
    </xf>
    <xf numFmtId="202" fontId="56" fillId="0" borderId="33" xfId="130" applyNumberFormat="1" applyFont="1" applyBorder="1" applyAlignment="1" applyProtection="1">
      <alignment horizontal="center" vertical="center"/>
      <protection locked="0"/>
    </xf>
    <xf numFmtId="0" fontId="30" fillId="0" borderId="0" xfId="89" applyFont="1" applyAlignment="1">
      <alignment horizontal="right"/>
    </xf>
    <xf numFmtId="10" fontId="44" fillId="27" borderId="42" xfId="95" applyNumberFormat="1" applyFont="1" applyFill="1" applyBorder="1" applyAlignment="1">
      <alignment horizontal="right" vertical="center"/>
    </xf>
    <xf numFmtId="10" fontId="56" fillId="30" borderId="101" xfId="130" applyNumberFormat="1" applyFont="1" applyFill="1" applyBorder="1" applyAlignment="1">
      <alignment horizontal="right" vertical="center"/>
    </xf>
    <xf numFmtId="0" fontId="30" fillId="0" borderId="101" xfId="89" applyFont="1" applyBorder="1" applyAlignment="1">
      <alignment horizontal="center"/>
    </xf>
    <xf numFmtId="4" fontId="45" fillId="25" borderId="27" xfId="73" applyNumberFormat="1" applyFont="1" applyFill="1" applyBorder="1" applyAlignment="1">
      <alignment horizontal="center" vertical="center" wrapText="1"/>
    </xf>
    <xf numFmtId="4" fontId="45" fillId="25" borderId="18" xfId="73" applyNumberFormat="1" applyFont="1" applyFill="1" applyBorder="1" applyAlignment="1">
      <alignment horizontal="center" vertical="center" wrapText="1"/>
    </xf>
    <xf numFmtId="4" fontId="45" fillId="25" borderId="33" xfId="73" applyNumberFormat="1" applyFont="1" applyFill="1" applyBorder="1" applyAlignment="1">
      <alignment horizontal="center" vertical="center" wrapText="1"/>
    </xf>
    <xf numFmtId="4" fontId="45" fillId="25" borderId="40" xfId="73" applyNumberFormat="1" applyFont="1" applyFill="1" applyBorder="1" applyAlignment="1">
      <alignment horizontal="center" vertical="center" wrapText="1"/>
    </xf>
    <xf numFmtId="0" fontId="45" fillId="25" borderId="30" xfId="73" applyFont="1" applyFill="1" applyBorder="1" applyAlignment="1">
      <alignment horizontal="center" vertical="center" wrapText="1"/>
    </xf>
    <xf numFmtId="0" fontId="45" fillId="25" borderId="45" xfId="73" applyFont="1" applyFill="1" applyBorder="1" applyAlignment="1">
      <alignment horizontal="center" vertical="center" wrapText="1"/>
    </xf>
    <xf numFmtId="0" fontId="45" fillId="25" borderId="27" xfId="73" applyFont="1" applyFill="1" applyBorder="1" applyAlignment="1">
      <alignment horizontal="center" vertical="center" wrapText="1"/>
    </xf>
    <xf numFmtId="0" fontId="45" fillId="25" borderId="18" xfId="73" applyFont="1" applyFill="1" applyBorder="1" applyAlignment="1">
      <alignment horizontal="center" vertical="center" wrapText="1"/>
    </xf>
    <xf numFmtId="0" fontId="45" fillId="24" borderId="39" xfId="73" applyFont="1" applyFill="1" applyBorder="1" applyAlignment="1">
      <alignment horizontal="left" vertical="center" wrapText="1"/>
    </xf>
    <xf numFmtId="0" fontId="45" fillId="24" borderId="41" xfId="73" applyFont="1" applyFill="1" applyBorder="1" applyAlignment="1">
      <alignment horizontal="left" vertical="center" wrapText="1"/>
    </xf>
    <xf numFmtId="0" fontId="45" fillId="24" borderId="50" xfId="73" applyFont="1" applyFill="1" applyBorder="1" applyAlignment="1">
      <alignment horizontal="left" vertical="center" wrapText="1"/>
    </xf>
    <xf numFmtId="0" fontId="7" fillId="0" borderId="65" xfId="89" applyFont="1" applyBorder="1" applyAlignment="1">
      <alignment horizontal="center" wrapText="1"/>
    </xf>
    <xf numFmtId="0" fontId="42" fillId="0" borderId="65" xfId="89" applyFont="1" applyBorder="1" applyAlignment="1">
      <alignment horizontal="center" wrapText="1"/>
    </xf>
    <xf numFmtId="0" fontId="44" fillId="26" borderId="19" xfId="130" applyFont="1" applyFill="1" applyBorder="1" applyAlignment="1">
      <alignment vertical="center" wrapText="1"/>
    </xf>
    <xf numFmtId="0" fontId="44" fillId="26" borderId="135" xfId="130" applyFont="1" applyFill="1" applyBorder="1" applyAlignment="1">
      <alignment vertical="center" wrapText="1"/>
    </xf>
    <xf numFmtId="0" fontId="44" fillId="26" borderId="136" xfId="130" applyFont="1" applyFill="1" applyBorder="1" applyAlignment="1">
      <alignment vertical="center" wrapText="1"/>
    </xf>
    <xf numFmtId="0" fontId="44" fillId="25" borderId="18" xfId="130" applyFont="1" applyFill="1" applyBorder="1" applyAlignment="1">
      <alignment horizontal="center" vertical="center" wrapText="1"/>
    </xf>
    <xf numFmtId="0" fontId="44" fillId="25" borderId="40" xfId="130" applyFont="1" applyFill="1" applyBorder="1" applyAlignment="1">
      <alignment horizontal="center" vertical="center" wrapText="1"/>
    </xf>
    <xf numFmtId="0" fontId="45" fillId="26" borderId="17" xfId="130" applyFont="1" applyFill="1" applyBorder="1" applyAlignment="1">
      <alignment horizontal="center" vertical="center" wrapText="1"/>
    </xf>
    <xf numFmtId="0" fontId="45" fillId="26" borderId="17" xfId="130" applyFont="1" applyFill="1" applyBorder="1" applyAlignment="1">
      <alignment horizontal="center" vertical="center"/>
    </xf>
    <xf numFmtId="3" fontId="45" fillId="26" borderId="17" xfId="130" applyNumberFormat="1" applyFont="1" applyFill="1" applyBorder="1" applyAlignment="1">
      <alignment horizontal="center" vertical="center" wrapText="1"/>
    </xf>
    <xf numFmtId="3" fontId="45" fillId="26" borderId="17" xfId="130" applyNumberFormat="1" applyFont="1" applyFill="1" applyBorder="1" applyAlignment="1">
      <alignment horizontal="center" vertical="center"/>
    </xf>
    <xf numFmtId="3" fontId="45" fillId="26" borderId="23" xfId="130" applyNumberFormat="1" applyFont="1" applyFill="1" applyBorder="1" applyAlignment="1">
      <alignment horizontal="center" vertical="center" wrapText="1"/>
    </xf>
    <xf numFmtId="0" fontId="44" fillId="0" borderId="15" xfId="79" applyFont="1" applyBorder="1" applyAlignment="1">
      <alignment horizontal="center" vertical="center"/>
    </xf>
    <xf numFmtId="0" fontId="44" fillId="0" borderId="24" xfId="79" applyFont="1" applyBorder="1" applyAlignment="1">
      <alignment horizontal="center" vertical="center"/>
    </xf>
    <xf numFmtId="0" fontId="45" fillId="0" borderId="13" xfId="130" applyFont="1" applyBorder="1" applyAlignment="1">
      <alignment horizontal="center"/>
    </xf>
    <xf numFmtId="0" fontId="45" fillId="0" borderId="0" xfId="130" applyFont="1" applyAlignment="1">
      <alignment horizontal="center" vertical="top"/>
    </xf>
    <xf numFmtId="0" fontId="45" fillId="27" borderId="49" xfId="89" applyFont="1" applyFill="1" applyBorder="1" applyAlignment="1">
      <alignment horizontal="center" vertical="center" wrapText="1"/>
    </xf>
    <xf numFmtId="0" fontId="44" fillId="27" borderId="23" xfId="89" applyFont="1" applyFill="1" applyBorder="1" applyAlignment="1">
      <alignment horizontal="center" vertical="center" wrapText="1"/>
    </xf>
    <xf numFmtId="0" fontId="44" fillId="27" borderId="44" xfId="89" applyFont="1" applyFill="1" applyBorder="1" applyAlignment="1">
      <alignment horizontal="center" vertical="center" wrapText="1"/>
    </xf>
    <xf numFmtId="0" fontId="44" fillId="27" borderId="31" xfId="89" applyFont="1" applyFill="1" applyBorder="1" applyAlignment="1">
      <alignment horizontal="center" vertical="center" wrapText="1"/>
    </xf>
    <xf numFmtId="0" fontId="44" fillId="27" borderId="17" xfId="89" applyFont="1" applyFill="1" applyBorder="1" applyAlignment="1">
      <alignment horizontal="center" vertical="center" wrapText="1"/>
    </xf>
    <xf numFmtId="0" fontId="44" fillId="27" borderId="28" xfId="89" applyFont="1" applyFill="1" applyBorder="1" applyAlignment="1">
      <alignment horizontal="center" vertical="center" wrapText="1"/>
    </xf>
    <xf numFmtId="0" fontId="52" fillId="32" borderId="140" xfId="0" applyFont="1" applyFill="1" applyBorder="1" applyAlignment="1">
      <alignment horizontal="right" vertical="center" wrapText="1"/>
    </xf>
    <xf numFmtId="0" fontId="52" fillId="32" borderId="141" xfId="0" applyFont="1" applyFill="1" applyBorder="1" applyAlignment="1">
      <alignment horizontal="right" vertical="center" wrapText="1"/>
    </xf>
    <xf numFmtId="0" fontId="52" fillId="32" borderId="142" xfId="0" applyFont="1" applyFill="1" applyBorder="1" applyAlignment="1">
      <alignment horizontal="right" vertical="center" wrapText="1"/>
    </xf>
    <xf numFmtId="0" fontId="52" fillId="32" borderId="140" xfId="0" applyFont="1" applyFill="1" applyBorder="1" applyAlignment="1">
      <alignment horizontal="right" vertical="center"/>
    </xf>
    <xf numFmtId="0" fontId="52" fillId="32" borderId="141" xfId="0" applyFont="1" applyFill="1" applyBorder="1" applyAlignment="1">
      <alignment horizontal="right" vertical="center"/>
    </xf>
    <xf numFmtId="0" fontId="52" fillId="32" borderId="142" xfId="0" applyFont="1" applyFill="1" applyBorder="1" applyAlignment="1">
      <alignment horizontal="right" vertical="center"/>
    </xf>
    <xf numFmtId="0" fontId="57" fillId="0" borderId="39" xfId="0" applyFont="1" applyBorder="1" applyAlignment="1">
      <alignment horizontal="center" vertical="center" wrapText="1"/>
    </xf>
    <xf numFmtId="0" fontId="57" fillId="0" borderId="41" xfId="0" applyFont="1" applyBorder="1" applyAlignment="1">
      <alignment horizontal="center" vertical="center" wrapText="1"/>
    </xf>
    <xf numFmtId="0" fontId="57" fillId="0" borderId="42" xfId="0" applyFont="1" applyBorder="1" applyAlignment="1">
      <alignment horizontal="center" vertical="center" wrapText="1"/>
    </xf>
    <xf numFmtId="49" fontId="57" fillId="31" borderId="39" xfId="0" applyNumberFormat="1" applyFont="1" applyFill="1" applyBorder="1" applyAlignment="1">
      <alignment horizontal="center" vertical="center" wrapText="1"/>
    </xf>
    <xf numFmtId="49" fontId="57" fillId="31" borderId="41" xfId="0" applyNumberFormat="1" applyFont="1" applyFill="1" applyBorder="1" applyAlignment="1">
      <alignment horizontal="center" vertical="center" wrapText="1"/>
    </xf>
    <xf numFmtId="49" fontId="57" fillId="31" borderId="42" xfId="0" applyNumberFormat="1" applyFont="1" applyFill="1" applyBorder="1" applyAlignment="1">
      <alignment horizontal="center" vertical="center" wrapText="1"/>
    </xf>
    <xf numFmtId="0" fontId="44" fillId="25" borderId="60" xfId="130" applyFont="1" applyFill="1" applyBorder="1" applyAlignment="1">
      <alignment horizontal="center" vertical="center" wrapText="1"/>
    </xf>
    <xf numFmtId="0" fontId="44" fillId="25" borderId="59" xfId="130" applyFont="1" applyFill="1" applyBorder="1" applyAlignment="1">
      <alignment horizontal="center" vertical="center" wrapText="1"/>
    </xf>
    <xf numFmtId="0" fontId="44" fillId="26" borderId="31" xfId="130" applyFont="1" applyFill="1" applyBorder="1" applyAlignment="1">
      <alignment vertical="center" wrapText="1"/>
    </xf>
    <xf numFmtId="0" fontId="44" fillId="26" borderId="17" xfId="130" applyFont="1" applyFill="1" applyBorder="1" applyAlignment="1">
      <alignment vertical="center" wrapText="1"/>
    </xf>
    <xf numFmtId="0" fontId="44" fillId="0" borderId="32" xfId="128" applyFont="1" applyBorder="1" applyAlignment="1">
      <alignment horizontal="left" vertical="center" wrapText="1"/>
    </xf>
    <xf numFmtId="0" fontId="44" fillId="0" borderId="15" xfId="128" applyFont="1" applyBorder="1" applyAlignment="1">
      <alignment horizontal="left" vertical="center" wrapText="1"/>
    </xf>
    <xf numFmtId="0" fontId="44" fillId="0" borderId="16" xfId="128" applyFont="1" applyBorder="1" applyAlignment="1">
      <alignment horizontal="left" vertical="center" wrapText="1"/>
    </xf>
    <xf numFmtId="0" fontId="47" fillId="0" borderId="65" xfId="89" applyFont="1" applyBorder="1" applyAlignment="1">
      <alignment horizontal="center" wrapText="1"/>
    </xf>
    <xf numFmtId="0" fontId="45" fillId="0" borderId="0" xfId="130" applyFont="1" applyAlignment="1">
      <alignment horizontal="center" vertical="center"/>
    </xf>
    <xf numFmtId="0" fontId="44" fillId="27" borderId="30" xfId="89" applyFont="1" applyFill="1" applyBorder="1" applyAlignment="1">
      <alignment horizontal="left" wrapText="1"/>
    </xf>
    <xf numFmtId="0" fontId="44" fillId="27" borderId="27" xfId="89" applyFont="1" applyFill="1" applyBorder="1" applyAlignment="1">
      <alignment horizontal="left" wrapText="1"/>
    </xf>
    <xf numFmtId="0" fontId="44" fillId="27" borderId="33" xfId="89" applyFont="1" applyFill="1" applyBorder="1" applyAlignment="1">
      <alignment horizontal="left" wrapText="1"/>
    </xf>
    <xf numFmtId="0" fontId="44" fillId="27" borderId="45" xfId="89" applyFont="1" applyFill="1" applyBorder="1" applyAlignment="1">
      <alignment horizontal="left" wrapText="1"/>
    </xf>
    <xf numFmtId="0" fontId="44" fillId="27" borderId="18" xfId="89" applyFont="1" applyFill="1" applyBorder="1" applyAlignment="1">
      <alignment horizontal="left" wrapText="1"/>
    </xf>
    <xf numFmtId="0" fontId="44" fillId="27" borderId="40" xfId="89" applyFont="1" applyFill="1" applyBorder="1" applyAlignment="1">
      <alignment horizontal="left" wrapText="1"/>
    </xf>
    <xf numFmtId="0" fontId="44" fillId="26" borderId="58" xfId="89" applyFont="1" applyFill="1" applyBorder="1" applyAlignment="1">
      <alignment horizontal="center" wrapText="1"/>
    </xf>
    <xf numFmtId="0" fontId="44" fillId="26" borderId="53" xfId="89" applyFont="1" applyFill="1" applyBorder="1" applyAlignment="1">
      <alignment horizontal="center" wrapText="1"/>
    </xf>
    <xf numFmtId="0" fontId="44" fillId="26" borderId="57" xfId="89" applyFont="1" applyFill="1" applyBorder="1" applyAlignment="1">
      <alignment horizontal="center" wrapText="1"/>
    </xf>
    <xf numFmtId="0" fontId="45" fillId="24" borderId="13" xfId="73" applyFont="1" applyFill="1" applyBorder="1" applyAlignment="1">
      <alignment horizontal="left" vertical="center"/>
    </xf>
    <xf numFmtId="0" fontId="45" fillId="24" borderId="14" xfId="73" applyFont="1" applyFill="1" applyBorder="1" applyAlignment="1">
      <alignment horizontal="left" vertical="center"/>
    </xf>
    <xf numFmtId="0" fontId="45" fillId="0" borderId="27" xfId="126" applyFont="1" applyBorder="1" applyAlignment="1">
      <alignment horizontal="center" vertical="center" wrapText="1"/>
    </xf>
    <xf numFmtId="0" fontId="45" fillId="24" borderId="39" xfId="73" applyFont="1" applyFill="1" applyBorder="1" applyAlignment="1">
      <alignment horizontal="right" vertical="center"/>
    </xf>
    <xf numFmtId="0" fontId="45" fillId="24" borderId="41" xfId="73" applyFont="1" applyFill="1" applyBorder="1" applyAlignment="1">
      <alignment horizontal="right" vertical="center"/>
    </xf>
    <xf numFmtId="0" fontId="45" fillId="24" borderId="50" xfId="73" applyFont="1" applyFill="1" applyBorder="1" applyAlignment="1">
      <alignment horizontal="right" vertical="center"/>
    </xf>
  </cellXfs>
  <cellStyles count="49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2 2" xfId="327" xr:uid="{B97D1B5C-C749-4E5D-83BF-9763B4C287B3}"/>
    <cellStyle name="Cálculo 3" xfId="155" xr:uid="{00000000-0005-0000-0000-000027000000}"/>
    <cellStyle name="Cálculo 3 2" xfId="484" xr:uid="{5DFC748B-6977-4CD2-B881-E7E50AF0766B}"/>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2 2" xfId="326" xr:uid="{E37BD622-ED58-47C4-BE27-F12A8DA660F4}"/>
    <cellStyle name="Entrada 3" xfId="183" xr:uid="{00000000-0005-0000-0000-00004D000000}"/>
    <cellStyle name="Entrada 3 2" xfId="485" xr:uid="{4612FC0F-3A58-40B0-B68E-1586DE6FBC71}"/>
    <cellStyle name="Estilo 1" xfId="31" xr:uid="{00000000-0005-0000-0000-00004E000000}"/>
    <cellStyle name="Euro" xfId="32" xr:uid="{00000000-0005-0000-0000-00004F000000}"/>
    <cellStyle name="Euro 2" xfId="408" xr:uid="{9812FCFB-8154-4262-95AC-628FD1740F06}"/>
    <cellStyle name="Euro 3" xfId="335" xr:uid="{F32EDCDF-4C0E-4641-9F44-85B733190BF5}"/>
    <cellStyle name="Euro 4" xfId="256" xr:uid="{09BA53D4-853A-45D4-A0E6-1B93975D9CDE}"/>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 2 2" xfId="410" xr:uid="{419B4BD9-35AC-4AED-B11D-E40212A3CA40}"/>
    <cellStyle name="Millares 10 2 3" xfId="337" xr:uid="{301F189A-57EC-4123-B46B-DD49C3FE3B23}"/>
    <cellStyle name="Millares 10 2 4" xfId="258" xr:uid="{01929F5E-BC5F-489A-A6E9-213FBBEB532B}"/>
    <cellStyle name="Millares 10 3" xfId="409" xr:uid="{628F91EC-5647-4A28-9C8B-20171C850BF8}"/>
    <cellStyle name="Millares 10 4" xfId="336" xr:uid="{5303819F-985B-4CDA-B45A-A4CA26055DAF}"/>
    <cellStyle name="Millares 10 5" xfId="257" xr:uid="{CB786C63-3105-4F3E-97CC-9B27189A7C36}"/>
    <cellStyle name="Millares 11" xfId="38" xr:uid="{00000000-0005-0000-0000-000069000000}"/>
    <cellStyle name="Millares 11 2" xfId="203" xr:uid="{00000000-0005-0000-0000-00006A000000}"/>
    <cellStyle name="Millares 11 2 2" xfId="328" xr:uid="{D2722CF3-8066-44DF-8246-4DC2414272B5}"/>
    <cellStyle name="Millares 11 3" xfId="411" xr:uid="{CF37EC6D-3EBB-4C28-B7CD-E5AD272771FE}"/>
    <cellStyle name="Millares 11 4" xfId="338" xr:uid="{1A6F946F-04C2-4E10-B1A2-AFE990E76C4A}"/>
    <cellStyle name="Millares 11 5" xfId="259" xr:uid="{348FE7BC-0FD3-4308-967B-0C156801CE09}"/>
    <cellStyle name="Millares 12" xfId="125" xr:uid="{00000000-0005-0000-0000-00006B000000}"/>
    <cellStyle name="Millares 12 2" xfId="473" xr:uid="{3044D11F-C2BD-46F5-93E8-89BDC6A078B3}"/>
    <cellStyle name="Millares 12 3" xfId="400" xr:uid="{9535A28C-8EA8-4EDE-B181-8B3207BC6D32}"/>
    <cellStyle name="Millares 12 4" xfId="321" xr:uid="{EE91B6DD-0379-41D7-9A47-DA73EA0DE35D}"/>
    <cellStyle name="Millares 13" xfId="134" xr:uid="{00000000-0005-0000-0000-00006C000000}"/>
    <cellStyle name="Millares 13 2" xfId="477" xr:uid="{E2A1351F-C81D-45EE-9E7E-6945E0F5937F}"/>
    <cellStyle name="Millares 13 3" xfId="404" xr:uid="{F5C97302-2C2F-4CBF-A88E-2E39D2C75D72}"/>
    <cellStyle name="Millares 13 4" xfId="325" xr:uid="{D9127349-B089-423D-96B4-9A41DCB06820}"/>
    <cellStyle name="Millares 2" xfId="39" xr:uid="{00000000-0005-0000-0000-00006D000000}"/>
    <cellStyle name="Millares 2 2" xfId="40" xr:uid="{00000000-0005-0000-0000-00006E000000}"/>
    <cellStyle name="Millares 2 2 2" xfId="413" xr:uid="{635346C5-6EAA-4833-A13B-9741E351DDC3}"/>
    <cellStyle name="Millares 2 2 3" xfId="340" xr:uid="{5E6E785A-39CA-47A4-808B-782A59FC5300}"/>
    <cellStyle name="Millares 2 2 4" xfId="261" xr:uid="{602E8CCA-E678-4D36-987F-595542EFADE6}"/>
    <cellStyle name="Millares 2 3" xfId="41" xr:uid="{00000000-0005-0000-0000-00006F000000}"/>
    <cellStyle name="Millares 2 3 2" xfId="414" xr:uid="{DD1E9FDC-502A-4F3F-A9AD-134B8CF375A4}"/>
    <cellStyle name="Millares 2 3 3" xfId="341" xr:uid="{853D20FB-3014-4291-93FE-10E44AC8E795}"/>
    <cellStyle name="Millares 2 3 4" xfId="262" xr:uid="{C143EB64-B68A-40AA-852E-75B22E04E14B}"/>
    <cellStyle name="Millares 2 4" xfId="204" xr:uid="{00000000-0005-0000-0000-000070000000}"/>
    <cellStyle name="Millares 2 5" xfId="42" xr:uid="{00000000-0005-0000-0000-000071000000}"/>
    <cellStyle name="Millares 2 5 2" xfId="415" xr:uid="{5738BE39-99F4-467D-A737-AE9EBD718CFF}"/>
    <cellStyle name="Millares 2 5 3" xfId="342" xr:uid="{37991B6C-D50F-4EAB-9841-DBD3A9424B2D}"/>
    <cellStyle name="Millares 2 5 4" xfId="263" xr:uid="{7E3BDEF4-D2C9-4DF6-A391-AFA22A7E6AD7}"/>
    <cellStyle name="Millares 2 6" xfId="412" xr:uid="{856BB64D-9DB0-4129-868B-610FEEDAE5CF}"/>
    <cellStyle name="Millares 2 7" xfId="339" xr:uid="{E5FC10D4-A6F1-404B-8FEA-0C45B9C713BA}"/>
    <cellStyle name="Millares 2 8" xfId="260" xr:uid="{6533B043-8902-46C4-83FE-D4C4FD3464A7}"/>
    <cellStyle name="Millares 2_APU´S_NO_PREVISTOS (1)" xfId="205" xr:uid="{00000000-0005-0000-0000-000072000000}"/>
    <cellStyle name="Millares 3" xfId="43" xr:uid="{00000000-0005-0000-0000-000073000000}"/>
    <cellStyle name="Millares 3 2" xfId="44" xr:uid="{00000000-0005-0000-0000-000074000000}"/>
    <cellStyle name="Millares 3 2 2" xfId="417" xr:uid="{A6E614A8-20BD-4630-BDB8-1AAA2018281E}"/>
    <cellStyle name="Millares 3 2 3" xfId="344" xr:uid="{B9294FCC-592A-400B-A962-21B0FEA52B39}"/>
    <cellStyle name="Millares 3 2 4" xfId="265" xr:uid="{11A7F790-0CAD-4925-B762-F984675214FB}"/>
    <cellStyle name="Millares 3 3" xfId="45" xr:uid="{00000000-0005-0000-0000-000075000000}"/>
    <cellStyle name="Millares 3 3 2" xfId="418" xr:uid="{5C59C1BE-29D2-447E-9208-F6DAB762C8B5}"/>
    <cellStyle name="Millares 3 3 3" xfId="345" xr:uid="{0E89F680-82E4-4537-A5D8-90BD186362EE}"/>
    <cellStyle name="Millares 3 3 4" xfId="266" xr:uid="{C06490DA-9934-43DA-AADC-51583E433164}"/>
    <cellStyle name="Millares 3 4" xfId="46" xr:uid="{00000000-0005-0000-0000-000076000000}"/>
    <cellStyle name="Millares 3 4 2" xfId="419" xr:uid="{70B3DBDD-B76F-4EDC-ACA5-04E3E3F9FAC4}"/>
    <cellStyle name="Millares 3 4 3" xfId="346" xr:uid="{F6FD1744-0467-4376-A580-05DF6BB917BF}"/>
    <cellStyle name="Millares 3 4 4" xfId="267" xr:uid="{251F6014-B2CD-4538-9228-55C1CFA27FB9}"/>
    <cellStyle name="Millares 3 5" xfId="47" xr:uid="{00000000-0005-0000-0000-000077000000}"/>
    <cellStyle name="Millares 3 5 2" xfId="420" xr:uid="{8E9CC69F-559E-4511-B0AD-6B27AC5DD39A}"/>
    <cellStyle name="Millares 3 5 3" xfId="347" xr:uid="{40E04B6C-416A-4369-B821-E748AEB6689C}"/>
    <cellStyle name="Millares 3 5 4" xfId="268" xr:uid="{513843C5-9459-48E6-8830-BF36F3284B59}"/>
    <cellStyle name="Millares 3 6" xfId="416" xr:uid="{B54E03AC-9B72-4F92-ACB1-5E47D65997BE}"/>
    <cellStyle name="Millares 3 7" xfId="343" xr:uid="{542DA345-2EE1-4816-9F50-2C0A01DEB827}"/>
    <cellStyle name="Millares 3 8" xfId="264" xr:uid="{901F4F40-E795-49FB-8CEF-F68CFE4977B0}"/>
    <cellStyle name="Millares 4" xfId="48" xr:uid="{00000000-0005-0000-0000-000078000000}"/>
    <cellStyle name="Millares 4 2" xfId="49" xr:uid="{00000000-0005-0000-0000-000079000000}"/>
    <cellStyle name="Millares 4 2 2" xfId="270" xr:uid="{042A4E58-F9F7-4FE9-B996-66D958DB8B22}"/>
    <cellStyle name="Millares 4 3" xfId="206" xr:uid="{00000000-0005-0000-0000-00007A000000}"/>
    <cellStyle name="Millares 4 3 2" xfId="329" xr:uid="{1464D6DD-46A6-482B-B9B4-BDC7FC7DEAAF}"/>
    <cellStyle name="Millares 4 4" xfId="421" xr:uid="{0A781E06-69FE-48CB-A505-BDD4D22F62EB}"/>
    <cellStyle name="Millares 4 5" xfId="348" xr:uid="{C588F5E6-3E07-43E4-8BEF-87E669E56CC4}"/>
    <cellStyle name="Millares 4 6" xfId="269" xr:uid="{779B89A4-AAAA-4456-8E33-4DB1E42D141E}"/>
    <cellStyle name="Millares 4_APU´S_NO_PREVISTOS (1)" xfId="207" xr:uid="{00000000-0005-0000-0000-00007B000000}"/>
    <cellStyle name="Millares 5" xfId="50" xr:uid="{00000000-0005-0000-0000-00007C000000}"/>
    <cellStyle name="Millares 5 2" xfId="208" xr:uid="{00000000-0005-0000-0000-00007D000000}"/>
    <cellStyle name="Millares 5 2 2" xfId="330" xr:uid="{4CC1AC3B-5227-4470-9944-CD1B448BFBA5}"/>
    <cellStyle name="Millares 5 3" xfId="422" xr:uid="{B9B71189-D611-48F4-807B-A6EC1AF9D682}"/>
    <cellStyle name="Millares 5 4" xfId="349" xr:uid="{AD4AC401-49E5-447C-B866-EEC7135EBBD0}"/>
    <cellStyle name="Millares 5 5" xfId="271" xr:uid="{02CAEE64-33DA-40FF-A150-1E2EE64E0D8B}"/>
    <cellStyle name="Millares 6" xfId="51" xr:uid="{00000000-0005-0000-0000-00007E000000}"/>
    <cellStyle name="Millares 6 2" xfId="52" xr:uid="{00000000-0005-0000-0000-00007F000000}"/>
    <cellStyle name="Millares 6 2 2" xfId="424" xr:uid="{AE79D8F1-5501-4CAE-91E2-88F1A8FB248E}"/>
    <cellStyle name="Millares 6 2 3" xfId="351" xr:uid="{49FFF37C-842A-4C8E-BC80-048D2E66BD69}"/>
    <cellStyle name="Millares 6 2 4" xfId="273" xr:uid="{34B5741D-2FEE-4180-BF90-0D2DCBD382AA}"/>
    <cellStyle name="Millares 6 3" xfId="423" xr:uid="{80CEEDAB-3B01-4F59-9241-68CD6F868BCF}"/>
    <cellStyle name="Millares 6 4" xfId="350" xr:uid="{2F8B095F-64B2-4DA8-82F2-47F3D95E1737}"/>
    <cellStyle name="Millares 6 5" xfId="272" xr:uid="{34243CED-7467-49E1-AA2A-AE2535B84144}"/>
    <cellStyle name="Millares 7" xfId="53" xr:uid="{00000000-0005-0000-0000-000080000000}"/>
    <cellStyle name="Millares 7 2" xfId="54" xr:uid="{00000000-0005-0000-0000-000081000000}"/>
    <cellStyle name="Millares 7 2 2" xfId="55" xr:uid="{00000000-0005-0000-0000-000082000000}"/>
    <cellStyle name="Millares 7 2 2 2" xfId="427" xr:uid="{94687B4E-86A2-4995-842A-0261F53B12DC}"/>
    <cellStyle name="Millares 7 2 2 3" xfId="354" xr:uid="{134F411B-A82A-45D7-90FF-158CBE09D175}"/>
    <cellStyle name="Millares 7 2 2 4" xfId="276" xr:uid="{82F79ED1-45FC-428A-B096-180C63FE1497}"/>
    <cellStyle name="Millares 7 2 3" xfId="426" xr:uid="{B01926E4-E3D0-4ECA-98F8-A8AE20932BBE}"/>
    <cellStyle name="Millares 7 2 4" xfId="353" xr:uid="{9DB78390-980E-49E0-8863-AC1373B268BF}"/>
    <cellStyle name="Millares 7 2 5" xfId="275" xr:uid="{B9F5D900-2B98-4596-9380-283DAA1E2304}"/>
    <cellStyle name="Millares 7 3" xfId="425" xr:uid="{AD2C993C-2C5E-499A-9152-21D9806ECE2E}"/>
    <cellStyle name="Millares 7 4" xfId="352" xr:uid="{06EDF7A5-7AC1-49F4-93AA-20D45CF78EB5}"/>
    <cellStyle name="Millares 7 5" xfId="274" xr:uid="{F39D0454-121A-4F51-B8BD-1ED293691692}"/>
    <cellStyle name="Millares 8" xfId="56" xr:uid="{00000000-0005-0000-0000-000083000000}"/>
    <cellStyle name="Millares 8 2" xfId="57" xr:uid="{00000000-0005-0000-0000-000084000000}"/>
    <cellStyle name="Millares 8 2 2" xfId="429" xr:uid="{19F907CC-12D2-4FD5-AF38-4569A07B47BA}"/>
    <cellStyle name="Millares 8 2 3" xfId="356" xr:uid="{AB4932BB-6446-4A13-BDE6-96F6285F3D60}"/>
    <cellStyle name="Millares 8 2 4" xfId="278" xr:uid="{E867C291-FACA-4136-82DE-CDAA359398F2}"/>
    <cellStyle name="Millares 8 3" xfId="428" xr:uid="{8C50D18C-6BD1-489E-9DC9-5FE55C695C7A}"/>
    <cellStyle name="Millares 8 4" xfId="355" xr:uid="{AEEAAF45-7B0E-4542-8CA9-4B6775392400}"/>
    <cellStyle name="Millares 8 5" xfId="277" xr:uid="{5BD63157-FD4B-43C0-8BE6-FB232AAB2FE0}"/>
    <cellStyle name="Millares 9" xfId="58" xr:uid="{00000000-0005-0000-0000-000085000000}"/>
    <cellStyle name="Millares 9 2" xfId="59" xr:uid="{00000000-0005-0000-0000-000086000000}"/>
    <cellStyle name="Millares 9 2 2" xfId="431" xr:uid="{BFFCD5E9-9038-401E-951D-73B4EBFDA971}"/>
    <cellStyle name="Millares 9 2 3" xfId="358" xr:uid="{31526033-B86C-40E2-B6C6-B9FD69D98249}"/>
    <cellStyle name="Millares 9 2 4" xfId="280" xr:uid="{3B3F4D95-145E-4C7A-81B2-FF3AACE7A37A}"/>
    <cellStyle name="Millares 9 3" xfId="430" xr:uid="{C90AF431-0669-4C09-B5A4-64249D4C585A}"/>
    <cellStyle name="Millares 9 4" xfId="357" xr:uid="{D559FC8A-2DD0-43FE-BFE3-05B52D29738B}"/>
    <cellStyle name="Millares 9 5" xfId="279" xr:uid="{F16B210F-9FFC-42EF-BE6B-84D55F94F3E3}"/>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2" xfId="480" xr:uid="{9159A58F-0915-4B85-8D6D-B2D5234C235E}"/>
    <cellStyle name="Moneda [0] 3" xfId="407" xr:uid="{8FE8EDFE-83BA-4448-A557-D6F1EEBF8E1C}"/>
    <cellStyle name="Moneda [0] 4" xfId="332" xr:uid="{2BE9DA50-95D1-4369-9313-988971ED5CDE}"/>
    <cellStyle name="Moneda 10 2" xfId="61" xr:uid="{00000000-0005-0000-0000-00008B000000}"/>
    <cellStyle name="Moneda 10 2 2" xfId="432" xr:uid="{AC451853-9DAB-40CF-A3F5-2EB3F6283452}"/>
    <cellStyle name="Moneda 10 2 3" xfId="359" xr:uid="{FF3ED2FE-09A6-40DD-B6FC-3B024F937A85}"/>
    <cellStyle name="Moneda 12 2" xfId="334" xr:uid="{7CB8CBC8-60D0-49B9-8670-3120CAE21128}"/>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433" xr:uid="{28E80B57-0C66-480D-AB60-037F23F8A370}"/>
    <cellStyle name="Moneda 2 14" xfId="360" xr:uid="{5AF16CF5-30E1-44D1-BA66-87FBE3B23E58}"/>
    <cellStyle name="Moneda 2 15" xfId="281" xr:uid="{ADBAB442-37DA-4D42-8FAA-571F5372F4EB}"/>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3" xfId="434" xr:uid="{01863A98-7EA9-49F2-8A3D-6F10DF36CDE7}"/>
    <cellStyle name="Moneda 2 2 2 4" xfId="361" xr:uid="{A1BAF9A8-E771-45E2-A3F3-D8504E4C0FFE}"/>
    <cellStyle name="Moneda 2 2 2 5" xfId="282" xr:uid="{D7B493AF-5F6D-4663-A535-6F09F5A407ED}"/>
    <cellStyle name="Moneda 2 2 3" xfId="66" xr:uid="{00000000-0005-0000-0000-000094000000}"/>
    <cellStyle name="Moneda 2 2 3 2" xfId="435" xr:uid="{94C31608-3767-40E5-870D-52C13AA8EB25}"/>
    <cellStyle name="Moneda 2 2 3 3" xfId="362" xr:uid="{BDAE2F3B-DE26-4045-9748-A0726B21827A}"/>
    <cellStyle name="Moneda 2 2 3 4" xfId="283" xr:uid="{A6242C0B-FD2A-474C-8A7D-81EF3CC66031}"/>
    <cellStyle name="Moneda 2 2 4" xfId="67" xr:uid="{00000000-0005-0000-0000-000095000000}"/>
    <cellStyle name="Moneda 2 2 4 2" xfId="436" xr:uid="{8EF046C4-C217-49D1-B026-4527234C2DB0}"/>
    <cellStyle name="Moneda 2 2 4 3" xfId="363" xr:uid="{8B67D1D3-06FE-4E18-885E-4834B6CC824F}"/>
    <cellStyle name="Moneda 2 2 4 4" xfId="284" xr:uid="{A123F3D3-45C1-48B1-946D-967010CB227C}"/>
    <cellStyle name="Moneda 2 2 5" xfId="68" xr:uid="{00000000-0005-0000-0000-000096000000}"/>
    <cellStyle name="Moneda 2 2 5 2" xfId="437" xr:uid="{E044A5EC-093F-4FB5-9602-235E70844AB6}"/>
    <cellStyle name="Moneda 2 2 5 3" xfId="364" xr:uid="{597AA86F-F204-4D3B-B109-4B36F4002681}"/>
    <cellStyle name="Moneda 2 2 5 4" xfId="285" xr:uid="{04A4E04B-BB2B-430D-A73E-774F7CF2A9AE}"/>
    <cellStyle name="Moneda 2 2_APU´S_NO_PREVISTOS (1)" xfId="215" xr:uid="{00000000-0005-0000-0000-000097000000}"/>
    <cellStyle name="Moneda 2 3" xfId="69" xr:uid="{00000000-0005-0000-0000-000098000000}"/>
    <cellStyle name="Moneda 2 3 2" xfId="438" xr:uid="{0BA1EEDB-C068-461B-BAAC-AD6749EE6080}"/>
    <cellStyle name="Moneda 2 3 3" xfId="365" xr:uid="{A674B0DF-A5A5-434D-92C1-8D3908967CCE}"/>
    <cellStyle name="Moneda 2 3 4" xfId="286" xr:uid="{FDB6E487-D52B-41A6-B68F-14A86B6DD865}"/>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22" xfId="333" xr:uid="{941F7049-41CD-490F-9356-2374C4CB77F1}"/>
    <cellStyle name="Moneda 3" xfId="70" xr:uid="{00000000-0005-0000-0000-0000A0000000}"/>
    <cellStyle name="Moneda 3 2" xfId="439" xr:uid="{BECB7D6A-DE40-4532-9420-6017DD0BB5A1}"/>
    <cellStyle name="Moneda 3 3" xfId="366" xr:uid="{03734F91-A353-4EDB-B42D-6113EAD3EE51}"/>
    <cellStyle name="Moneda 3 4" xfId="287" xr:uid="{0246A334-C495-4A46-BCFE-113082F3A0A1}"/>
    <cellStyle name="Moneda 4" xfId="223" xr:uid="{00000000-0005-0000-0000-0000A1000000}"/>
    <cellStyle name="Moneda 4 2" xfId="478" xr:uid="{CD931E20-AC1B-4606-9C0D-210A398BE156}"/>
    <cellStyle name="Moneda 4 3" xfId="405" xr:uid="{480B8A03-316B-4654-920F-88EA911F0AD2}"/>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1 2" xfId="440" xr:uid="{FC3916CB-4A06-4950-9D33-FFAD626EEB80}"/>
    <cellStyle name="Normal 2 11 3" xfId="367" xr:uid="{47CDF5D7-9DD2-4C16-A439-ABA892BD5007}"/>
    <cellStyle name="Normal 2 11 4" xfId="288" xr:uid="{4792BFB7-72EB-4B1A-873A-61071CC2645F}"/>
    <cellStyle name="Normal 2 12" xfId="77" xr:uid="{00000000-0005-0000-0000-0000AF000000}"/>
    <cellStyle name="Normal 2 12 2" xfId="441" xr:uid="{25CA3631-DDE0-4669-B591-5D580DCACDA0}"/>
    <cellStyle name="Normal 2 12 3" xfId="368" xr:uid="{277D39A6-DC82-4228-8245-9CA30D3B118F}"/>
    <cellStyle name="Normal 2 12 4" xfId="289" xr:uid="{6D45D6ED-DBF0-42F2-90D5-9ACA35514807}"/>
    <cellStyle name="Normal 2 13" xfId="78" xr:uid="{00000000-0005-0000-0000-0000B0000000}"/>
    <cellStyle name="Normal 2 13 2" xfId="442" xr:uid="{7F8AC8C6-6FD5-4C86-96A4-DD2B7A494E9E}"/>
    <cellStyle name="Normal 2 13 3" xfId="369" xr:uid="{30D6C8DF-5CB7-41BC-B3DE-49D6A7BCCB22}"/>
    <cellStyle name="Normal 2 13 4" xfId="290" xr:uid="{0ACAE53C-0438-402D-9DD7-623F2705E68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3" xfId="443" xr:uid="{951F1B60-ADC0-4026-A877-8A6DB96AC9D9}"/>
    <cellStyle name="Normal 2 3 4" xfId="370" xr:uid="{95697FB9-CDC5-4075-90C9-B3161E40B199}"/>
    <cellStyle name="Normal 2 3 5" xfId="291" xr:uid="{7B14F90A-7C91-4AAC-9A2F-5CA4E5E1E230}"/>
    <cellStyle name="Normal 2 4" xfId="81" xr:uid="{00000000-0005-0000-0000-0000B6000000}"/>
    <cellStyle name="Normal 2 4 2" xfId="444" xr:uid="{DA26FB0E-B2CA-43EA-AC50-299998679B17}"/>
    <cellStyle name="Normal 2 4 3" xfId="371" xr:uid="{2FF50C6B-6890-4642-9A30-B9D3B1D9BE10}"/>
    <cellStyle name="Normal 2 4 4" xfId="292" xr:uid="{DC289595-F583-4DCB-9DDF-FC9E275DD8E4}"/>
    <cellStyle name="Normal 2 5" xfId="82" xr:uid="{00000000-0005-0000-0000-0000B7000000}"/>
    <cellStyle name="Normal 2 5 2" xfId="445" xr:uid="{D62DF119-BEBD-432E-BEAF-F924C76686C7}"/>
    <cellStyle name="Normal 2 5 3" xfId="372" xr:uid="{F67A8F55-A34C-4BB8-BAD5-013B7D5E5353}"/>
    <cellStyle name="Normal 2 5 4" xfId="293" xr:uid="{EA8F70EE-0165-4D91-BAB0-7B07432C641F}"/>
    <cellStyle name="Normal 2 6" xfId="83" xr:uid="{00000000-0005-0000-0000-0000B8000000}"/>
    <cellStyle name="Normal 2 6 2" xfId="446" xr:uid="{2E4548FB-A3D6-406B-9D66-F9997A64358A}"/>
    <cellStyle name="Normal 2 6 3" xfId="373" xr:uid="{C92991AE-1FB4-4834-84A3-B7C00E7246D3}"/>
    <cellStyle name="Normal 2 6 4" xfId="294" xr:uid="{ECDBF582-6A5E-4186-88CB-419685D91D73}"/>
    <cellStyle name="Normal 2 7" xfId="84" xr:uid="{00000000-0005-0000-0000-0000B9000000}"/>
    <cellStyle name="Normal 2 7 2" xfId="447" xr:uid="{C2367287-DE5E-4E1D-BC5C-79E96866A597}"/>
    <cellStyle name="Normal 2 7 3" xfId="374" xr:uid="{1109CC55-B636-440A-A0AA-4F5B944CBF77}"/>
    <cellStyle name="Normal 2 7 4" xfId="295" xr:uid="{121ED47C-FD64-44FF-85DD-35C7DBAB1A66}"/>
    <cellStyle name="Normal 2 8" xfId="85" xr:uid="{00000000-0005-0000-0000-0000BA000000}"/>
    <cellStyle name="Normal 2 8 2" xfId="448" xr:uid="{4096BAF6-6FB1-4871-A8A3-1588FD980D34}"/>
    <cellStyle name="Normal 2 8 3" xfId="375" xr:uid="{9791FC70-A57B-4ED6-A472-9E311903233C}"/>
    <cellStyle name="Normal 2 8 4" xfId="296" xr:uid="{F1EEC37C-E4C5-4C16-879C-94C4AA1DDC61}"/>
    <cellStyle name="Normal 2 9" xfId="86" xr:uid="{00000000-0005-0000-0000-0000BB000000}"/>
    <cellStyle name="Normal 2 9 2" xfId="449" xr:uid="{0F5EC8CA-8E08-4DBB-890C-4E4EB9F946B7}"/>
    <cellStyle name="Normal 2 9 3" xfId="376" xr:uid="{A98D9B82-4943-4EDD-9825-45A031C9319D}"/>
    <cellStyle name="Normal 2 9 4" xfId="297" xr:uid="{8CA4C97D-7BFD-4582-B053-FA543D5079D2}"/>
    <cellStyle name="Normal 2_APU NO PREVISTOS MTTO" xfId="87" xr:uid="{00000000-0005-0000-0000-0000BC000000}"/>
    <cellStyle name="Normal 29" xfId="88" xr:uid="{00000000-0005-0000-0000-0000BD000000}"/>
    <cellStyle name="Normal 29 2" xfId="450" xr:uid="{21089DE0-35F2-4957-9E74-589223C42E25}"/>
    <cellStyle name="Normal 29 3" xfId="377" xr:uid="{2AB5653A-6D6D-48DF-9828-DB2668D660FF}"/>
    <cellStyle name="Normal 29 4" xfId="298" xr:uid="{A6246FD4-A01B-405E-9EDD-FF23B3C808D0}"/>
    <cellStyle name="Normal 3" xfId="89" xr:uid="{00000000-0005-0000-0000-0000BE000000}"/>
    <cellStyle name="Normal 3 11" xfId="130" xr:uid="{00000000-0005-0000-0000-0000BF000000}"/>
    <cellStyle name="Normal 3 11 2" xfId="475" xr:uid="{C038179A-2B01-4CD0-B957-D2BD8AC9386D}"/>
    <cellStyle name="Normal 3 11 3" xfId="402" xr:uid="{65785A7D-1C22-49BD-A948-9EC95D7DB6F4}"/>
    <cellStyle name="Normal 3 11 4" xfId="323" xr:uid="{9181A39F-9A22-40A5-86A4-127150EEC887}"/>
    <cellStyle name="Normal 3 2" xfId="90" xr:uid="{00000000-0005-0000-0000-0000C0000000}"/>
    <cellStyle name="Normal 3 2 2" xfId="128" xr:uid="{00000000-0005-0000-0000-0000C1000000}"/>
    <cellStyle name="Normal 3 3" xfId="231" xr:uid="{00000000-0005-0000-0000-0000C2000000}"/>
    <cellStyle name="Normal 3 3 2" xfId="479" xr:uid="{799AE9BC-FA86-4AF1-8193-A922E3CDA8EB}"/>
    <cellStyle name="Normal 3 3 3" xfId="406" xr:uid="{EC6FCCF9-12F2-401B-A9E1-E5BC1D2208B2}"/>
    <cellStyle name="Normal 3 3 4" xfId="331" xr:uid="{9918F86E-0AE1-4D11-BCE2-9BBBBE26994F}"/>
    <cellStyle name="Normal 3 4" xfId="451" xr:uid="{78A74F5F-C786-4B7F-ABA8-88195221DE6D}"/>
    <cellStyle name="Normal 3 5" xfId="378" xr:uid="{C9E390B4-45D3-4A59-B828-6B38A283E49D}"/>
    <cellStyle name="Normal 3 6" xfId="299" xr:uid="{617C800A-A9FE-4949-B684-C24EBC60D59F}"/>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5 2" xfId="476" xr:uid="{E2DF1E24-D909-441D-A4CE-F9DF18E0765F}"/>
    <cellStyle name="Normal 5 3" xfId="403" xr:uid="{93EB7535-7F5D-4137-AECB-44F44BC12372}"/>
    <cellStyle name="Normal 5 4" xfId="324" xr:uid="{2077F434-4629-4C94-8F11-6264B0D231F4}"/>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2 2" xfId="452" xr:uid="{6D600B06-3820-4932-A008-15CAE3E88119}"/>
    <cellStyle name="Notas 2 2 2" xfId="489" xr:uid="{DE94A4ED-579B-44BD-8F31-E3B3EA25BE42}"/>
    <cellStyle name="Notas 2 3" xfId="379" xr:uid="{10C83AF2-82D3-41BF-B454-0CE560CCAC5D}"/>
    <cellStyle name="Notas 2 3 2" xfId="488" xr:uid="{4E7B3E6B-5E21-444C-874D-1E953B28938E}"/>
    <cellStyle name="Notas 2 4" xfId="300" xr:uid="{6BD50F14-4577-4C7D-803D-DF45B8C1E403}"/>
    <cellStyle name="Notas 2 5" xfId="255" xr:uid="{5D00A70D-BC35-4818-9751-EA7F42111AC9}"/>
    <cellStyle name="Notas 3" xfId="239" xr:uid="{00000000-0005-0000-0000-0000D1000000}"/>
    <cellStyle name="Notas 3 2" xfId="486" xr:uid="{F6B22121-1CF9-4C92-ADAF-86D8AD88F318}"/>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0 2 2" xfId="455" xr:uid="{B78997D7-8C46-4903-98FC-E77493F18249}"/>
    <cellStyle name="Porcentual 2 10 2 3" xfId="382" xr:uid="{488E920D-3905-4C87-88EA-5649F3ED8CCF}"/>
    <cellStyle name="Porcentual 2 10 2 4" xfId="303" xr:uid="{6A201619-668D-4727-B48D-69FFB7C65354}"/>
    <cellStyle name="Porcentual 2 10 3" xfId="454" xr:uid="{BB26AE77-C662-4870-BCEC-BA91EBA20B48}"/>
    <cellStyle name="Porcentual 2 10 4" xfId="381" xr:uid="{3D958295-2DC2-4101-8AEF-E75F67A6D4FD}"/>
    <cellStyle name="Porcentual 2 10 5" xfId="302" xr:uid="{8629845A-E032-4BE4-B592-A76E1BB1B141}"/>
    <cellStyle name="Porcentual 2 11" xfId="99" xr:uid="{00000000-0005-0000-0000-0000DC000000}"/>
    <cellStyle name="Porcentual 2 11 2" xfId="456" xr:uid="{FA7928EB-04DE-4B88-A0A3-0459E8D00610}"/>
    <cellStyle name="Porcentual 2 11 3" xfId="383" xr:uid="{55A1B3A9-2AA6-461F-990F-955496CC61C8}"/>
    <cellStyle name="Porcentual 2 11 4" xfId="304" xr:uid="{B7E4F614-EF31-41FC-9DFE-59216360F39B}"/>
    <cellStyle name="Porcentual 2 12" xfId="100" xr:uid="{00000000-0005-0000-0000-0000DD000000}"/>
    <cellStyle name="Porcentual 2 12 2" xfId="457" xr:uid="{B9AE8CA1-A2A2-4317-B0BE-0262349D59AB}"/>
    <cellStyle name="Porcentual 2 12 3" xfId="384" xr:uid="{1296D18E-27FA-4ED7-AD71-57F7CFE19FDB}"/>
    <cellStyle name="Porcentual 2 12 4" xfId="305" xr:uid="{2548E384-2EE9-47A8-BBD7-02A59C8B9DA5}"/>
    <cellStyle name="Porcentual 2 13" xfId="453" xr:uid="{F0A3A89B-D20F-44E7-B197-0C8A49C73736}"/>
    <cellStyle name="Porcentual 2 14" xfId="380" xr:uid="{A7507A3E-3E4E-4B30-BC4C-F20EBD6E1FDB}"/>
    <cellStyle name="Porcentual 2 15" xfId="301" xr:uid="{13F229D1-6B83-4392-AEBF-F202D24E007B}"/>
    <cellStyle name="Porcentual 2 2" xfId="101" xr:uid="{00000000-0005-0000-0000-0000DE000000}"/>
    <cellStyle name="Porcentual 2 2 2" xfId="458" xr:uid="{82AB2C04-B528-4CC5-8896-F603CA36FB85}"/>
    <cellStyle name="Porcentual 2 2 3" xfId="385" xr:uid="{E9D94B8F-0577-470F-8E97-945F5C26C433}"/>
    <cellStyle name="Porcentual 2 2 4" xfId="306" xr:uid="{D62652A5-A642-40A4-80E6-9FDF2A1A22DF}"/>
    <cellStyle name="Porcentual 2 3" xfId="102" xr:uid="{00000000-0005-0000-0000-0000DF000000}"/>
    <cellStyle name="Porcentual 2 3 2" xfId="459" xr:uid="{16C150FA-08E1-4CF8-A6F2-E7FFD83DC116}"/>
    <cellStyle name="Porcentual 2 3 3" xfId="386" xr:uid="{B8923DE4-17AC-4B4A-87E3-32CFE9B04E81}"/>
    <cellStyle name="Porcentual 2 3 4" xfId="307" xr:uid="{9F12400B-8B5B-4418-85BF-54DC29E9B49B}"/>
    <cellStyle name="Porcentual 2 4" xfId="103" xr:uid="{00000000-0005-0000-0000-0000E0000000}"/>
    <cellStyle name="Porcentual 2 4 2" xfId="460" xr:uid="{7FBE2C11-EC02-4699-A8DC-ACD55AB2CA4C}"/>
    <cellStyle name="Porcentual 2 4 3" xfId="387" xr:uid="{7A7B531E-FFBC-4BA8-887F-1C3050F437EB}"/>
    <cellStyle name="Porcentual 2 4 4" xfId="308" xr:uid="{FACDFD40-CE6E-40BA-B60E-A901DC87C497}"/>
    <cellStyle name="Porcentual 2 5" xfId="104" xr:uid="{00000000-0005-0000-0000-0000E1000000}"/>
    <cellStyle name="Porcentual 2 5 2" xfId="461" xr:uid="{D6F50A15-7E7B-46A4-8DC9-24F889D9ED0A}"/>
    <cellStyle name="Porcentual 2 5 3" xfId="388" xr:uid="{F6EF0DCF-BBE5-4570-BA07-052E90996D16}"/>
    <cellStyle name="Porcentual 2 5 4" xfId="309" xr:uid="{8E43986E-8E17-48D2-9C88-F9266111E89A}"/>
    <cellStyle name="Porcentual 2 6" xfId="105" xr:uid="{00000000-0005-0000-0000-0000E2000000}"/>
    <cellStyle name="Porcentual 2 6 2" xfId="462" xr:uid="{26EA03C4-1F43-4104-98F5-54E810A4F29D}"/>
    <cellStyle name="Porcentual 2 6 3" xfId="389" xr:uid="{C429EC68-3FC0-4CD2-B22C-C4B97E7364BD}"/>
    <cellStyle name="Porcentual 2 6 4" xfId="310" xr:uid="{8482B431-6B7C-4893-8F5C-55D7C753F60A}"/>
    <cellStyle name="Porcentual 2 7" xfId="106" xr:uid="{00000000-0005-0000-0000-0000E3000000}"/>
    <cellStyle name="Porcentual 2 7 2" xfId="463" xr:uid="{C89A88BF-4868-4879-A620-01FF11AF2317}"/>
    <cellStyle name="Porcentual 2 7 3" xfId="390" xr:uid="{1367FB95-9BB4-4368-B96B-45F779187FF9}"/>
    <cellStyle name="Porcentual 2 7 4" xfId="311" xr:uid="{53708D53-1B5A-4903-9EE9-8CB6C5E040C4}"/>
    <cellStyle name="Porcentual 2 8" xfId="107" xr:uid="{00000000-0005-0000-0000-0000E4000000}"/>
    <cellStyle name="Porcentual 2 8 2" xfId="464" xr:uid="{73FFD07F-74A1-444A-B127-B5C435B0D1CD}"/>
    <cellStyle name="Porcentual 2 8 3" xfId="391" xr:uid="{968D5F58-3922-43E7-A772-9F5698EE2F3B}"/>
    <cellStyle name="Porcentual 2 8 4" xfId="312" xr:uid="{08B0C778-3B8C-40E7-A3A8-D5ABA03108AD}"/>
    <cellStyle name="Porcentual 2 9" xfId="108" xr:uid="{00000000-0005-0000-0000-0000E5000000}"/>
    <cellStyle name="Porcentual 2 9 2" xfId="465" xr:uid="{09A45A54-7C04-4756-91F5-5AE340B3005C}"/>
    <cellStyle name="Porcentual 2 9 3" xfId="392" xr:uid="{1F2CE8E8-B5F7-4732-895E-1F6B2061D33E}"/>
    <cellStyle name="Porcentual 2 9 4" xfId="313" xr:uid="{366FBE1E-44E6-4A58-9D81-3F5B649A3539}"/>
    <cellStyle name="Porcentual 3" xfId="109" xr:uid="{00000000-0005-0000-0000-0000E6000000}"/>
    <cellStyle name="Porcentual 3 2" xfId="466" xr:uid="{50550A11-69F1-4C98-B856-A29DB2E9FA97}"/>
    <cellStyle name="Porcentual 3 3" xfId="393" xr:uid="{C9E546BE-04EB-482E-BFB3-C21C56F446EA}"/>
    <cellStyle name="Porcentual 3 4" xfId="314" xr:uid="{65D64E22-DC96-4A33-9137-5302F3BD89D3}"/>
    <cellStyle name="Porcentual 4" xfId="110" xr:uid="{00000000-0005-0000-0000-0000E7000000}"/>
    <cellStyle name="Porcentual 4 2" xfId="111" xr:uid="{00000000-0005-0000-0000-0000E8000000}"/>
    <cellStyle name="Porcentual 4 2 2" xfId="468" xr:uid="{E4FAB7F9-9098-4271-A09F-9D63BCAAA44D}"/>
    <cellStyle name="Porcentual 4 2 3" xfId="395" xr:uid="{70031C2B-DAD4-483E-A1E9-AEE1806F1F71}"/>
    <cellStyle name="Porcentual 4 2 4" xfId="316" xr:uid="{93751A1B-75CB-4BBB-B51F-C41471558510}"/>
    <cellStyle name="Porcentual 4 3" xfId="467" xr:uid="{F989E77C-4A66-4C0C-94D6-7A67CDBEDEF2}"/>
    <cellStyle name="Porcentual 4 4" xfId="394" xr:uid="{A695B9C6-3E83-4981-B047-69CAC91949EA}"/>
    <cellStyle name="Porcentual 4 5" xfId="315" xr:uid="{E878F6DE-733F-4D94-BE1D-C680B071BCDD}"/>
    <cellStyle name="Porcentual 5" xfId="112" xr:uid="{00000000-0005-0000-0000-0000E9000000}"/>
    <cellStyle name="Porcentual 5 2" xfId="245" xr:uid="{00000000-0005-0000-0000-0000EA000000}"/>
    <cellStyle name="Porcentual 5 3" xfId="469" xr:uid="{83B3227C-AC79-4D2C-B501-E41C99119EDF}"/>
    <cellStyle name="Porcentual 5 4" xfId="396" xr:uid="{0690A645-B34F-4082-9F40-69F906CEAF13}"/>
    <cellStyle name="Porcentual 5 5" xfId="317" xr:uid="{3F9AB4AE-9418-4D71-A082-4953B14813AC}"/>
    <cellStyle name="Porcentual 6" xfId="113" xr:uid="{00000000-0005-0000-0000-0000EB000000}"/>
    <cellStyle name="Porcentual 6 2" xfId="114" xr:uid="{00000000-0005-0000-0000-0000EC000000}"/>
    <cellStyle name="Porcentual 6 2 2" xfId="471" xr:uid="{C30869F2-618B-44CF-8F7D-A90C64FB9020}"/>
    <cellStyle name="Porcentual 6 2 3" xfId="398" xr:uid="{DCC7E5AB-7E83-4467-B971-9F57FB6CEBD5}"/>
    <cellStyle name="Porcentual 6 2 4" xfId="319" xr:uid="{C834141D-03F6-44F6-B612-5A40B77FF436}"/>
    <cellStyle name="Porcentual 6 3" xfId="470" xr:uid="{F17B7121-3896-4B52-8E15-B9ED90FA267C}"/>
    <cellStyle name="Porcentual 6 4" xfId="397" xr:uid="{0666283A-B81D-4AF0-948A-7A900C2155E8}"/>
    <cellStyle name="Porcentual 6 5" xfId="318" xr:uid="{EC205546-E908-48CF-94CC-FFB9BE0031F2}"/>
    <cellStyle name="Porcentual 7" xfId="115" xr:uid="{00000000-0005-0000-0000-0000ED000000}"/>
    <cellStyle name="Porcentual 7 2" xfId="472" xr:uid="{4EC94E83-57E9-436A-A621-7C7B4B73AE9E}"/>
    <cellStyle name="Porcentual 7 3" xfId="399" xr:uid="{A29C7258-B4B3-4E2C-8239-567EFBDE7390}"/>
    <cellStyle name="Porcentual 7 4" xfId="320" xr:uid="{70A1B4D9-30BA-436F-A189-5F1501BDF0B5}"/>
    <cellStyle name="Porcentual 8" xfId="127" xr:uid="{00000000-0005-0000-0000-0000EE000000}"/>
    <cellStyle name="Porcentual 8 2" xfId="474" xr:uid="{BFFED6FF-223A-4018-B6DF-F7F0530DB6B5}"/>
    <cellStyle name="Porcentual 8 3" xfId="401" xr:uid="{C6E52CE8-ECDF-47CD-842D-36D36E9BEC3A}"/>
    <cellStyle name="Porcentual 8 4" xfId="322" xr:uid="{A8F8DF5C-F959-4924-AFF2-6FB26D34A907}"/>
    <cellStyle name="resaltado" xfId="246" xr:uid="{00000000-0005-0000-0000-0000EF000000}"/>
    <cellStyle name="Salida 2" xfId="116" xr:uid="{00000000-0005-0000-0000-0000F0000000}"/>
    <cellStyle name="Salida 2 2" xfId="481" xr:uid="{31DC6CB9-FFF1-40A9-92DE-F960BD9BC7E2}"/>
    <cellStyle name="Salida 3" xfId="247" xr:uid="{00000000-0005-0000-0000-0000F1000000}"/>
    <cellStyle name="Salida 3 2" xfId="487" xr:uid="{E0217F34-7970-42A1-9960-E6F176A36A5E}"/>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2 2" xfId="483" xr:uid="{4C7A6CE7-644F-4A70-98A5-A82002191F96}"/>
    <cellStyle name="Total 3" xfId="254" xr:uid="{00000000-0005-0000-0000-000000010000}"/>
    <cellStyle name="Total 4" xfId="482" xr:uid="{C6DCDD99-EEE5-4C93-AA13-7301E1E78E5F}"/>
  </cellStyles>
  <dxfs count="2">
    <dxf>
      <font>
        <b/>
        <i val="0"/>
        <color theme="0"/>
      </font>
      <fill>
        <patternFill patternType="solid">
          <bgColor rgb="FFCC0000"/>
        </patternFill>
      </fill>
    </dxf>
    <dxf>
      <font>
        <b/>
        <i val="0"/>
        <color theme="0"/>
      </font>
      <fill>
        <patternFill>
          <bgColor rgb="FF007434"/>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7434"/>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customXml" Target="../customXml/item1.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theme" Target="theme/theme1.xml"/><Relationship Id="rId119"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254001</xdr:colOff>
      <xdr:row>1</xdr:row>
      <xdr:rowOff>190501</xdr:rowOff>
    </xdr:from>
    <xdr:to>
      <xdr:col>4</xdr:col>
      <xdr:colOff>3206751</xdr:colOff>
      <xdr:row>4</xdr:row>
      <xdr:rowOff>39340</xdr:rowOff>
    </xdr:to>
    <xdr:pic>
      <xdr:nvPicPr>
        <xdr:cNvPr id="2" name="Imagen 1">
          <a:extLst>
            <a:ext uri="{FF2B5EF4-FFF2-40B4-BE49-F238E27FC236}">
              <a16:creationId xmlns:a16="http://schemas.microsoft.com/office/drawing/2014/main" id="{C3735483-5D05-4430-9E25-BB61983E296E}"/>
            </a:ext>
          </a:extLst>
        </xdr:cNvPr>
        <xdr:cNvPicPr>
          <a:picLocks noChangeAspect="1"/>
        </xdr:cNvPicPr>
      </xdr:nvPicPr>
      <xdr:blipFill>
        <a:blip xmlns:r="http://schemas.openxmlformats.org/officeDocument/2006/relationships" r:embed="rId1"/>
        <a:stretch>
          <a:fillRect/>
        </a:stretch>
      </xdr:blipFill>
      <xdr:spPr>
        <a:xfrm>
          <a:off x="4318001" y="412751"/>
          <a:ext cx="2952750" cy="62671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 val="#¡REF"/>
      <sheetName val="[EST0798.XLS]__cceficiente_sh_2"/>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Base de Diseño"/>
      <sheetName val="V%C3%ADnculoExternoRecuperado1"/>
      <sheetName val="\Users\JoseGabriel\Downloads\Ví"/>
      <sheetName val="\Users\JoseGabriel\Documents\Mi"/>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refreshError="1"/>
      <sheetData sheetId="725" refreshError="1"/>
      <sheetData sheetId="726" refreshError="1"/>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sheetData sheetId="850"/>
      <sheetData sheetId="851"/>
      <sheetData sheetId="852"/>
      <sheetData sheetId="853"/>
      <sheetData sheetId="854"/>
      <sheetData sheetId="855"/>
      <sheetData sheetId="856"/>
      <sheetData sheetId="857"/>
      <sheetData sheetId="858"/>
      <sheetData sheetId="859"/>
      <sheetData sheetId="860" refreshError="1"/>
      <sheetData sheetId="861" refreshError="1"/>
      <sheetData sheetId="862"/>
      <sheetData sheetId="863" refreshError="1"/>
      <sheetData sheetId="864" refreshError="1"/>
      <sheetData sheetId="865" refreshError="1"/>
      <sheetData sheetId="866" refreshError="1"/>
      <sheetData sheetId="867"/>
      <sheetData sheetId="868" refreshError="1"/>
      <sheetData sheetId="869" refreshError="1"/>
      <sheetData sheetId="870"/>
      <sheetData sheetId="871"/>
      <sheetData sheetId="872" refreshError="1"/>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refreshError="1"/>
      <sheetData sheetId="932"/>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refreshError="1"/>
      <sheetData sheetId="1087" refreshError="1"/>
      <sheetData sheetId="1088" refreshError="1"/>
      <sheetData sheetId="1089"/>
      <sheetData sheetId="1090" refreshError="1"/>
      <sheetData sheetId="1091"/>
      <sheetData sheetId="1092"/>
      <sheetData sheetId="1093"/>
      <sheetData sheetId="1094"/>
      <sheetData sheetId="1095"/>
      <sheetData sheetId="1096"/>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sheetData sheetId="1568"/>
      <sheetData sheetId="1569"/>
      <sheetData sheetId="1570"/>
      <sheetData sheetId="1571"/>
      <sheetData sheetId="1572"/>
      <sheetData sheetId="1573"/>
      <sheetData sheetId="1574"/>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sheetData sheetId="1649" refreshError="1"/>
      <sheetData sheetId="1650"/>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sheetData sheetId="1706"/>
      <sheetData sheetId="1707"/>
      <sheetData sheetId="1708"/>
      <sheetData sheetId="1709"/>
      <sheetData sheetId="1710"/>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sheetData sheetId="1734"/>
      <sheetData sheetId="1735" refreshError="1"/>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sheetData sheetId="1825"/>
      <sheetData sheetId="1826"/>
      <sheetData sheetId="1827"/>
      <sheetData sheetId="1828"/>
      <sheetData sheetId="1829"/>
      <sheetData sheetId="1830"/>
      <sheetData sheetId="1831"/>
      <sheetData sheetId="1832"/>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sheetData sheetId="2175"/>
      <sheetData sheetId="2176">
        <row r="34">
          <cell r="E34">
            <v>38196</v>
          </cell>
        </row>
      </sheetData>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refreshError="1"/>
      <sheetData sheetId="2524"/>
      <sheetData sheetId="2525" refreshError="1"/>
      <sheetData sheetId="2526"/>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sheetData sheetId="2805"/>
      <sheetData sheetId="2806"/>
      <sheetData sheetId="2807"/>
      <sheetData sheetId="2808"/>
      <sheetData sheetId="2809"/>
      <sheetData sheetId="2810"/>
      <sheetData sheetId="2811" refreshError="1"/>
      <sheetData sheetId="2812" refreshError="1"/>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sheetData sheetId="2885" refreshError="1"/>
      <sheetData sheetId="2886" refreshError="1"/>
      <sheetData sheetId="2887" refreshError="1"/>
      <sheetData sheetId="2888" refreshError="1"/>
      <sheetData sheetId="2889" refreshError="1"/>
      <sheetData sheetId="2890"/>
      <sheetData sheetId="2891"/>
      <sheetData sheetId="2892"/>
      <sheetData sheetId="2893"/>
      <sheetData sheetId="2894"/>
      <sheetData sheetId="2895"/>
      <sheetData sheetId="2896"/>
      <sheetData sheetId="2897"/>
      <sheetData sheetId="2898"/>
      <sheetData sheetId="2899"/>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sheetData sheetId="2916"/>
      <sheetData sheetId="2917"/>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sheetData sheetId="2949"/>
      <sheetData sheetId="2950"/>
      <sheetData sheetId="2951"/>
      <sheetData sheetId="2952"/>
      <sheetData sheetId="2953"/>
      <sheetData sheetId="2954"/>
      <sheetData sheetId="2955"/>
      <sheetData sheetId="2956" refreshError="1"/>
      <sheetData sheetId="2957" refreshError="1"/>
      <sheetData sheetId="2958" refreshError="1"/>
      <sheetData sheetId="2959" refreshError="1"/>
      <sheetData sheetId="2960" refreshError="1"/>
      <sheetData sheetId="2961" refreshError="1"/>
      <sheetData sheetId="2962"/>
      <sheetData sheetId="2963" refreshError="1"/>
      <sheetData sheetId="2964" refreshError="1"/>
      <sheetData sheetId="2965" refreshError="1"/>
      <sheetData sheetId="2966"/>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sheetData sheetId="3062"/>
      <sheetData sheetId="3063" refreshError="1"/>
      <sheetData sheetId="3064"/>
      <sheetData sheetId="3065" refreshError="1"/>
      <sheetData sheetId="3066"/>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sheetData sheetId="3106"/>
      <sheetData sheetId="3107"/>
      <sheetData sheetId="3108"/>
      <sheetData sheetId="3109"/>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sheetData sheetId="3121" refreshError="1"/>
      <sheetData sheetId="3122" refreshError="1"/>
      <sheetData sheetId="3123" refreshError="1"/>
      <sheetData sheetId="3124" refreshError="1"/>
      <sheetData sheetId="3125" refreshError="1"/>
      <sheetData sheetId="3126"/>
      <sheetData sheetId="3127"/>
      <sheetData sheetId="3128"/>
      <sheetData sheetId="3129"/>
      <sheetData sheetId="3130"/>
      <sheetData sheetId="3131"/>
      <sheetData sheetId="3132"/>
      <sheetData sheetId="3133"/>
      <sheetData sheetId="3134"/>
      <sheetData sheetId="3135"/>
      <sheetData sheetId="3136" refreshError="1"/>
      <sheetData sheetId="3137" refreshError="1"/>
      <sheetData sheetId="3138" refreshError="1"/>
      <sheetData sheetId="3139" refreshError="1"/>
      <sheetData sheetId="3140" refreshError="1"/>
      <sheetData sheetId="314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refreshError="1"/>
      <sheetData sheetId="3174" refreshError="1"/>
      <sheetData sheetId="3175" refreshError="1"/>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refreshError="1"/>
      <sheetData sheetId="3251" refreshError="1"/>
      <sheetData sheetId="3252"/>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sheetData sheetId="3288"/>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sheetData sheetId="3368"/>
      <sheetData sheetId="3369" refreshError="1"/>
      <sheetData sheetId="3370" refreshError="1"/>
      <sheetData sheetId="337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sheetData sheetId="3412"/>
      <sheetData sheetId="3413"/>
      <sheetData sheetId="3414"/>
      <sheetData sheetId="3415"/>
      <sheetData sheetId="3416"/>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refreshError="1"/>
      <sheetData sheetId="3454" refreshError="1"/>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refreshError="1"/>
      <sheetData sheetId="3515" refreshError="1"/>
      <sheetData sheetId="3516" refreshError="1"/>
      <sheetData sheetId="3517" refreshError="1"/>
      <sheetData sheetId="3518" refreshError="1"/>
      <sheetData sheetId="3519" refreshError="1"/>
      <sheetData sheetId="3520"/>
      <sheetData sheetId="3521" refreshError="1"/>
      <sheetData sheetId="3522" refreshError="1"/>
      <sheetData sheetId="3523" refreshError="1"/>
      <sheetData sheetId="3524" refreshError="1"/>
      <sheetData sheetId="3525" refreshError="1"/>
      <sheetData sheetId="3526" refreshError="1"/>
      <sheetData sheetId="3527" refreshError="1"/>
      <sheetData sheetId="3528"/>
      <sheetData sheetId="3529" refreshError="1"/>
      <sheetData sheetId="3530"/>
      <sheetData sheetId="3531"/>
      <sheetData sheetId="3532" refreshError="1"/>
      <sheetData sheetId="3533"/>
      <sheetData sheetId="3534"/>
      <sheetData sheetId="3535"/>
      <sheetData sheetId="3536"/>
      <sheetData sheetId="3537"/>
      <sheetData sheetId="3538"/>
      <sheetData sheetId="3539"/>
      <sheetData sheetId="3540"/>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ow r="4">
          <cell r="C4" t="str">
            <v>INTERVENTORIA TECNICO ADMINISTRATIVA PARA LA CONSTRUCCION, INSTALACION DE EQUIPOS, PRUEBAS Y PUESTA EN MARCHA DEL SISTEMA DE SECTORIZACION DEL OLEODUCTO TRANSANDINO.</v>
          </cell>
        </row>
      </sheetData>
      <sheetData sheetId="3632"/>
      <sheetData sheetId="3633"/>
      <sheetData sheetId="3634"/>
      <sheetData sheetId="3635"/>
      <sheetData sheetId="3636"/>
      <sheetData sheetId="3637"/>
      <sheetData sheetId="3638"/>
      <sheetData sheetId="3639"/>
      <sheetData sheetId="3640" refreshError="1"/>
      <sheetData sheetId="3641" refreshError="1"/>
      <sheetData sheetId="3642" refreshError="1"/>
      <sheetData sheetId="3643" refreshError="1"/>
      <sheetData sheetId="3644">
        <row r="4">
          <cell r="E4" t="str">
            <v>GUPCO</v>
          </cell>
        </row>
      </sheetData>
      <sheetData sheetId="3645"/>
      <sheetData sheetId="3646"/>
      <sheetData sheetId="3647"/>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sheetData sheetId="3739"/>
      <sheetData sheetId="3740"/>
      <sheetData sheetId="3741"/>
      <sheetData sheetId="3742"/>
      <sheetData sheetId="3743"/>
      <sheetData sheetId="3744"/>
      <sheetData sheetId="3745"/>
      <sheetData sheetId="3746" refreshError="1"/>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refreshError="1"/>
      <sheetData sheetId="3794"/>
      <sheetData sheetId="3795"/>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sheetData sheetId="3806"/>
      <sheetData sheetId="3807"/>
      <sheetData sheetId="3808"/>
      <sheetData sheetId="3809"/>
      <sheetData sheetId="3810"/>
      <sheetData sheetId="3811"/>
      <sheetData sheetId="3812"/>
      <sheetData sheetId="3813"/>
      <sheetData sheetId="3814"/>
      <sheetData sheetId="3815" refreshError="1"/>
      <sheetData sheetId="3816"/>
      <sheetData sheetId="3817"/>
      <sheetData sheetId="3818"/>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refreshError="1"/>
      <sheetData sheetId="3923" refreshError="1"/>
      <sheetData sheetId="3924" refreshError="1"/>
      <sheetData sheetId="3925" refreshError="1"/>
      <sheetData sheetId="3926"/>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sheetData sheetId="3970" refreshError="1"/>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refreshError="1"/>
      <sheetData sheetId="4248"/>
      <sheetData sheetId="4249" refreshError="1"/>
      <sheetData sheetId="4250" refreshError="1"/>
      <sheetData sheetId="4251" refreshError="1"/>
      <sheetData sheetId="4252"/>
      <sheetData sheetId="4253" refreshError="1"/>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efreshError="1"/>
      <sheetData sheetId="4346" refreshError="1"/>
      <sheetData sheetId="4347" refreshError="1"/>
      <sheetData sheetId="4348" refreshError="1"/>
      <sheetData sheetId="4349" refreshError="1"/>
      <sheetData sheetId="4350" refreshError="1"/>
      <sheetData sheetId="4351" refreshError="1"/>
      <sheetData sheetId="4352"/>
      <sheetData sheetId="4353"/>
      <sheetData sheetId="4354"/>
      <sheetData sheetId="4355"/>
      <sheetData sheetId="4356"/>
      <sheetData sheetId="4357"/>
      <sheetData sheetId="4358"/>
      <sheetData sheetId="4359"/>
      <sheetData sheetId="4360"/>
      <sheetData sheetId="4361" refreshError="1"/>
      <sheetData sheetId="4362"/>
      <sheetData sheetId="4363"/>
      <sheetData sheetId="4364"/>
      <sheetData sheetId="4365">
        <row r="2">
          <cell r="A2" t="str">
            <v>HOSPITAL HERNANDO MONCALEANO PERDOMO ETAPA 1</v>
          </cell>
        </row>
      </sheetData>
      <sheetData sheetId="4366"/>
      <sheetData sheetId="4367">
        <row r="2">
          <cell r="A2" t="str">
            <v>HOSPITAL HERNANDO MONCALEANO PERDOMO ETAPA 2 A</v>
          </cell>
        </row>
      </sheetData>
      <sheetData sheetId="4368">
        <row r="2">
          <cell r="A2" t="str">
            <v>HOSPITAL HERNANDO MONCALEANO PERDOMO ETAPA 2B</v>
          </cell>
        </row>
      </sheetData>
      <sheetData sheetId="4369"/>
      <sheetData sheetId="4370"/>
      <sheetData sheetId="4371"/>
      <sheetData sheetId="4372"/>
      <sheetData sheetId="4373"/>
      <sheetData sheetId="4374"/>
      <sheetData sheetId="4375" refreshError="1"/>
      <sheetData sheetId="4376"/>
      <sheetData sheetId="4377"/>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sheetData sheetId="4392"/>
      <sheetData sheetId="4393"/>
      <sheetData sheetId="4394"/>
      <sheetData sheetId="4395">
        <row r="6">
          <cell r="A6" t="str">
            <v>CO-A1</v>
          </cell>
        </row>
      </sheetData>
      <sheetData sheetId="4396"/>
      <sheetData sheetId="4397" refreshError="1"/>
      <sheetData sheetId="4398"/>
      <sheetData sheetId="4399"/>
      <sheetData sheetId="4400"/>
      <sheetData sheetId="4401">
        <row r="4">
          <cell r="E4" t="str">
            <v>GUPCO</v>
          </cell>
        </row>
      </sheetData>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refreshError="1"/>
      <sheetData sheetId="4415"/>
      <sheetData sheetId="4416"/>
      <sheetData sheetId="4417"/>
      <sheetData sheetId="4418"/>
      <sheetData sheetId="4419"/>
      <sheetData sheetId="4420"/>
      <sheetData sheetId="4421" refreshError="1"/>
      <sheetData sheetId="4422" refreshError="1"/>
      <sheetData sheetId="4423" refreshError="1"/>
      <sheetData sheetId="4424" refreshError="1"/>
      <sheetData sheetId="4425" refreshError="1"/>
      <sheetData sheetId="4426" refreshError="1"/>
      <sheetData sheetId="4427" refreshError="1"/>
      <sheetData sheetId="4428"/>
      <sheetData sheetId="4429" refreshError="1"/>
      <sheetData sheetId="4430"/>
      <sheetData sheetId="4431" refreshError="1"/>
      <sheetData sheetId="4432"/>
      <sheetData sheetId="4433"/>
      <sheetData sheetId="4434"/>
      <sheetData sheetId="4435"/>
      <sheetData sheetId="4436"/>
      <sheetData sheetId="4437"/>
      <sheetData sheetId="4438"/>
      <sheetData sheetId="4439"/>
      <sheetData sheetId="4440"/>
      <sheetData sheetId="4441"/>
      <sheetData sheetId="4442" refreshError="1"/>
      <sheetData sheetId="4443"/>
      <sheetData sheetId="4444"/>
      <sheetData sheetId="4445"/>
      <sheetData sheetId="4446"/>
      <sheetData sheetId="4447" refreshError="1"/>
      <sheetData sheetId="4448" refreshError="1"/>
      <sheetData sheetId="4449" refreshError="1"/>
      <sheetData sheetId="4450"/>
      <sheetData sheetId="4451" refreshError="1"/>
      <sheetData sheetId="4452" refreshError="1"/>
      <sheetData sheetId="4453"/>
      <sheetData sheetId="4454"/>
      <sheetData sheetId="4455" refreshError="1"/>
      <sheetData sheetId="4456" refreshError="1"/>
      <sheetData sheetId="4457"/>
      <sheetData sheetId="4458" refreshError="1"/>
      <sheetData sheetId="4459" refreshError="1"/>
      <sheetData sheetId="4460"/>
      <sheetData sheetId="4461"/>
      <sheetData sheetId="4462"/>
      <sheetData sheetId="4463"/>
      <sheetData sheetId="4464"/>
      <sheetData sheetId="4465"/>
      <sheetData sheetId="4466"/>
      <sheetData sheetId="4467"/>
      <sheetData sheetId="4468"/>
      <sheetData sheetId="4469"/>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ow r="4">
          <cell r="B4">
            <v>39886</v>
          </cell>
        </row>
      </sheetData>
      <sheetData sheetId="4496"/>
      <sheetData sheetId="4497"/>
      <sheetData sheetId="4498"/>
      <sheetData sheetId="4499"/>
      <sheetData sheetId="4500"/>
      <sheetData sheetId="4501"/>
      <sheetData sheetId="4502"/>
      <sheetData sheetId="4503"/>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row r="4">
          <cell r="A4">
            <v>0</v>
          </cell>
        </row>
      </sheetData>
      <sheetData sheetId="4532"/>
      <sheetData sheetId="4533">
        <row r="3">
          <cell r="A3">
            <v>5.0999999999999996</v>
          </cell>
        </row>
      </sheetData>
      <sheetData sheetId="4534" refreshError="1"/>
      <sheetData sheetId="4535"/>
      <sheetData sheetId="4536" refreshError="1"/>
      <sheetData sheetId="4537" refreshError="1"/>
      <sheetData sheetId="4538"/>
      <sheetData sheetId="4539"/>
      <sheetData sheetId="4540"/>
      <sheetData sheetId="4541"/>
      <sheetData sheetId="4542"/>
      <sheetData sheetId="4543"/>
      <sheetData sheetId="4544"/>
      <sheetData sheetId="4545"/>
      <sheetData sheetId="4546"/>
      <sheetData sheetId="4547"/>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CCIDENTES_DE_1995___1996_xl_2"/>
      <sheetName val="PR 1"/>
      <sheetName val="\Users\USUARIO\Downloads\a  aaI"/>
      <sheetName val="\Users\HP\AppData\Local\Microso"/>
      <sheetName val="SEGUIM Y REPROG MES 1 (2)"/>
      <sheetName val="EQUIPOS"/>
      <sheetName val="MANO DE OBRA"/>
      <sheetName val="TRANSPORTE"/>
      <sheetName val="_aCCIDENTES_DE_1995___1996_xl_3"/>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LISTADO "/>
      <sheetName val="M.O."/>
      <sheetName val="Hoja1 (2)"/>
      <sheetName val="Hoja1 (3)"/>
      <sheetName val="precios-básicos2002"/>
      <sheetName val="APUs"/>
      <sheetName val="HISTORICOS FUEL OIL EXP"/>
      <sheetName val="#REF"/>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5"/>
      <sheetName val="_aCCIDENTES_DE_1995___1996_xl_6"/>
      <sheetName val="_aCCIDENTES_DE_1995___1996_xl_8"/>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sheetData sheetId="69"/>
      <sheetData sheetId="70" refreshError="1"/>
      <sheetData sheetId="71" refreshError="1"/>
      <sheetData sheetId="72"/>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sheetData sheetId="257"/>
      <sheetData sheetId="258"/>
      <sheetData sheetId="259"/>
      <sheetData sheetId="260"/>
      <sheetData sheetId="261"/>
      <sheetData sheetId="262"/>
      <sheetData sheetId="263"/>
      <sheetData sheetId="264" refreshError="1"/>
      <sheetData sheetId="265" refreshError="1"/>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sheetData sheetId="282" refreshError="1"/>
      <sheetData sheetId="283"/>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sheetData sheetId="322"/>
      <sheetData sheetId="323"/>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sheetData sheetId="470"/>
      <sheetData sheetId="471"/>
      <sheetData sheetId="472"/>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a  aaInformación]__cceficien_2"/>
      <sheetName val="Formulario N° 4"/>
      <sheetName val="MATERIALES"/>
      <sheetName val="EQUIPO"/>
      <sheetName val="\Users\USUARIO\Downloads\MANTEN"/>
      <sheetName val="INDICMICROEMP"/>
      <sheetName val="INDICE"/>
      <sheetName val="[a  aaInformación]__cceficien_3"/>
      <sheetName val="Datos"/>
      <sheetName val="Cuadrillas"/>
      <sheetName val="Jornal"/>
      <sheetName val="[a  aaInformación]__cceficien_4"/>
      <sheetName val="Concretos y morteros"/>
      <sheetName val="Datos iniciales "/>
      <sheetName val="Transporte"/>
      <sheetName val="\G\I\MANTENIMIENTO RUTA 1001_MA"/>
      <sheetName val="\D\MANTENIMIENTO RUTA 1001_MARZ"/>
      <sheetName val="\G\D\MANTENIMIENTO RUTA 1001_MA"/>
      <sheetName val="#REF"/>
      <sheetName val="Fornato 6"/>
      <sheetName val="[a  aaInformación][a  aaInforma"/>
      <sheetName val="lisprecios"/>
      <sheetName val="PERSONAL"/>
      <sheetName val="PRESTACIONES SOCIALES"/>
      <sheetName val="M.O."/>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heet1"/>
      <sheetName val="BASES"/>
      <sheetName val="MC SF GAVIONES"/>
      <sheetName val="PESOS"/>
      <sheetName val="civ_roma"/>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sheetData sheetId="30" refreshError="1"/>
      <sheetData sheetId="31"/>
      <sheetData sheetId="32"/>
      <sheetData sheetId="33"/>
      <sheetData sheetId="3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ManoDeObra"/>
      <sheetName val="ELECTRICO"/>
      <sheetName val="Vuelta"/>
      <sheetName val="Análisis de precios"/>
      <sheetName val="Hoja1"/>
      <sheetName val="BASE"/>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1_Preliminares"/>
      <sheetName val="M.Obra"/>
      <sheetName val="días habiles 2015"/>
      <sheetName val="INS"/>
      <sheetName val="Ppto"/>
      <sheetName val="Plan auditoría"/>
      <sheetName val="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sheetData sheetId="340"/>
      <sheetData sheetId="341"/>
      <sheetData sheetId="342"/>
      <sheetData sheetId="34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LISTA DE PRECIOS"/>
      <sheetName val="062"/>
      <sheetName val="Listado"/>
      <sheetName val="Bajadas"/>
      <sheetName val="NARIÑO"/>
      <sheetName val="Requisición1"/>
      <sheetName val="FORMULA"/>
      <sheetName val="REC-COD,"/>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163"/>
  <sheetViews>
    <sheetView showGridLines="0" tabSelected="1" view="pageBreakPreview" topLeftCell="A65" zoomScale="81" zoomScaleNormal="100" zoomScaleSheetLayoutView="81" zoomScalePageLayoutView="55" workbookViewId="0">
      <selection activeCell="I135" sqref="I135"/>
    </sheetView>
  </sheetViews>
  <sheetFormatPr baseColWidth="10" defaultColWidth="11.5" defaultRowHeight="14"/>
  <cols>
    <col min="1" max="2" width="3.5" style="1" customWidth="1"/>
    <col min="3" max="3" width="11.5" style="1" customWidth="1"/>
    <col min="4" max="4" width="15.5" style="1" customWidth="1"/>
    <col min="5" max="5" width="73.5" style="1" customWidth="1"/>
    <col min="6" max="6" width="8.5" style="1" customWidth="1"/>
    <col min="7" max="7" width="18.5" style="1" customWidth="1"/>
    <col min="8" max="8" width="23.5" style="1" customWidth="1"/>
    <col min="9" max="9" width="30" style="1" customWidth="1"/>
    <col min="10" max="11" width="3.5" style="1" customWidth="1"/>
    <col min="12" max="12" width="2.5" style="1" customWidth="1"/>
    <col min="13" max="13" width="46.5" style="1" customWidth="1"/>
    <col min="14" max="14" width="36.83203125" style="1" hidden="1" customWidth="1"/>
    <col min="15" max="15" width="31.5" style="1" hidden="1" customWidth="1"/>
    <col min="16" max="16" width="38.5" style="2" hidden="1" customWidth="1"/>
    <col min="17" max="17" width="3.33203125" style="1" customWidth="1"/>
    <col min="18" max="18" width="3.83203125" style="1" customWidth="1"/>
    <col min="19" max="16384" width="11.5" style="1"/>
  </cols>
  <sheetData>
    <row r="1" spans="1:17" ht="17" thickBot="1">
      <c r="A1" s="5"/>
      <c r="B1" s="5"/>
      <c r="C1" s="5"/>
      <c r="D1" s="5"/>
      <c r="E1" s="5"/>
      <c r="F1" s="5"/>
      <c r="G1" s="5"/>
      <c r="H1" s="5"/>
      <c r="I1" s="5"/>
      <c r="J1" s="5"/>
      <c r="K1" s="5"/>
      <c r="L1" s="5"/>
      <c r="M1" s="215"/>
      <c r="N1" s="215"/>
      <c r="O1" s="215"/>
      <c r="P1" s="215"/>
    </row>
    <row r="2" spans="1:17" ht="17" thickTop="1">
      <c r="A2" s="5"/>
      <c r="B2" s="7"/>
      <c r="C2" s="110"/>
      <c r="D2" s="110"/>
      <c r="E2" s="110"/>
      <c r="F2" s="110"/>
      <c r="G2" s="110"/>
      <c r="H2" s="110"/>
      <c r="I2" s="110"/>
      <c r="J2" s="8"/>
      <c r="K2" s="5"/>
      <c r="L2" s="7"/>
      <c r="Q2" s="204"/>
    </row>
    <row r="3" spans="1:17" ht="27" customHeight="1">
      <c r="A3" s="5"/>
      <c r="B3" s="9"/>
      <c r="C3" s="370" t="s">
        <v>0</v>
      </c>
      <c r="D3" s="371"/>
      <c r="E3" s="5"/>
      <c r="F3" s="5"/>
      <c r="G3" s="5"/>
      <c r="H3" s="5"/>
      <c r="I3" s="5"/>
      <c r="J3" s="10"/>
      <c r="K3" s="232"/>
      <c r="L3" s="5"/>
      <c r="Q3" s="17"/>
    </row>
    <row r="4" spans="1:17" ht="16">
      <c r="A4" s="5"/>
      <c r="B4" s="9"/>
      <c r="C4" s="96" t="s">
        <v>1</v>
      </c>
      <c r="D4" s="95" t="s">
        <v>2</v>
      </c>
      <c r="E4" s="5"/>
      <c r="F4" s="5"/>
      <c r="G4" s="5"/>
      <c r="H4" s="5"/>
      <c r="I4" s="5"/>
      <c r="J4" s="10"/>
      <c r="K4" s="232"/>
      <c r="L4" s="5"/>
      <c r="Q4" s="17"/>
    </row>
    <row r="5" spans="1:17" ht="16">
      <c r="A5" s="5"/>
      <c r="B5" s="9"/>
      <c r="C5" s="385"/>
      <c r="D5" s="385"/>
      <c r="E5" s="385"/>
      <c r="F5" s="385"/>
      <c r="G5" s="385"/>
      <c r="H5" s="385"/>
      <c r="I5" s="385"/>
      <c r="J5" s="10"/>
      <c r="K5" s="232"/>
      <c r="L5" s="5"/>
      <c r="Q5" s="17"/>
    </row>
    <row r="6" spans="1:17" ht="17" thickBot="1">
      <c r="A6" s="5"/>
      <c r="B6" s="9"/>
      <c r="C6" s="384" t="s">
        <v>3</v>
      </c>
      <c r="D6" s="384"/>
      <c r="E6" s="384"/>
      <c r="F6" s="384"/>
      <c r="G6" s="384"/>
      <c r="H6" s="384"/>
      <c r="I6" s="384"/>
      <c r="J6" s="10"/>
      <c r="K6" s="232"/>
      <c r="L6" s="5"/>
      <c r="Q6" s="17"/>
    </row>
    <row r="7" spans="1:17" s="19" customFormat="1" ht="42.75" customHeight="1" thickBot="1">
      <c r="A7" s="18"/>
      <c r="B7" s="108"/>
      <c r="C7" s="386" t="s">
        <v>4</v>
      </c>
      <c r="D7" s="387"/>
      <c r="E7" s="387"/>
      <c r="F7" s="387"/>
      <c r="G7" s="387"/>
      <c r="H7" s="387"/>
      <c r="I7" s="388"/>
      <c r="J7" s="20"/>
      <c r="K7" s="213"/>
      <c r="L7" s="18"/>
      <c r="M7" s="266" t="s">
        <v>129</v>
      </c>
      <c r="N7" s="306"/>
      <c r="O7" s="306"/>
      <c r="P7" s="306"/>
      <c r="Q7" s="217"/>
    </row>
    <row r="8" spans="1:17" ht="43.5" customHeight="1" thickBot="1">
      <c r="A8" s="5"/>
      <c r="B8" s="109"/>
      <c r="C8" s="389"/>
      <c r="D8" s="390"/>
      <c r="E8" s="390"/>
      <c r="F8" s="390"/>
      <c r="G8" s="390"/>
      <c r="H8" s="390"/>
      <c r="I8" s="391"/>
      <c r="J8" s="10"/>
      <c r="K8" s="232"/>
      <c r="L8" s="5"/>
      <c r="M8" s="216" t="s">
        <v>130</v>
      </c>
      <c r="N8" s="307"/>
      <c r="O8" s="307"/>
      <c r="P8" s="307"/>
      <c r="Q8" s="17"/>
    </row>
    <row r="9" spans="1:17" ht="99" customHeight="1" thickBot="1">
      <c r="A9" s="5"/>
      <c r="B9" s="9"/>
      <c r="C9" s="363" t="s">
        <v>5</v>
      </c>
      <c r="D9" s="365" t="s">
        <v>6</v>
      </c>
      <c r="E9" s="363" t="s">
        <v>7</v>
      </c>
      <c r="F9" s="365" t="s">
        <v>8</v>
      </c>
      <c r="G9" s="365" t="s">
        <v>9</v>
      </c>
      <c r="H9" s="359" t="s">
        <v>10</v>
      </c>
      <c r="I9" s="361" t="s">
        <v>11</v>
      </c>
      <c r="J9" s="10"/>
      <c r="K9" s="232"/>
      <c r="L9" s="5"/>
      <c r="M9" s="265"/>
      <c r="N9" s="298"/>
      <c r="O9" s="298"/>
      <c r="P9" s="298"/>
      <c r="Q9" s="17"/>
    </row>
    <row r="10" spans="1:17" ht="57.75" customHeight="1" thickBot="1">
      <c r="A10" s="5"/>
      <c r="B10" s="9"/>
      <c r="C10" s="364"/>
      <c r="D10" s="366"/>
      <c r="E10" s="364"/>
      <c r="F10" s="366"/>
      <c r="G10" s="366"/>
      <c r="H10" s="360"/>
      <c r="I10" s="362"/>
      <c r="J10" s="10"/>
      <c r="K10" s="232"/>
      <c r="L10" s="5"/>
      <c r="M10" s="308" t="s">
        <v>132</v>
      </c>
      <c r="N10" s="333" t="s">
        <v>144</v>
      </c>
      <c r="O10" s="334" t="s">
        <v>145</v>
      </c>
      <c r="P10" s="335" t="s">
        <v>146</v>
      </c>
      <c r="Q10" s="17"/>
    </row>
    <row r="11" spans="1:17" ht="30" customHeight="1" thickBot="1">
      <c r="A11" s="5"/>
      <c r="B11" s="9"/>
      <c r="C11" s="131"/>
      <c r="D11" s="132">
        <v>1</v>
      </c>
      <c r="E11" s="132" t="s">
        <v>12</v>
      </c>
      <c r="F11" s="132"/>
      <c r="G11" s="132"/>
      <c r="H11" s="132"/>
      <c r="I11" s="130"/>
      <c r="J11" s="10"/>
      <c r="K11" s="232"/>
      <c r="L11" s="5"/>
      <c r="M11" s="326" t="s">
        <v>12</v>
      </c>
      <c r="N11" s="132"/>
      <c r="O11" s="132"/>
      <c r="P11" s="318"/>
      <c r="Q11" s="17"/>
    </row>
    <row r="12" spans="1:17" ht="30" customHeight="1">
      <c r="A12" s="5"/>
      <c r="B12" s="9"/>
      <c r="C12" s="260">
        <v>746</v>
      </c>
      <c r="D12" s="136">
        <v>1.0009999999999999</v>
      </c>
      <c r="E12" s="137" t="s">
        <v>13</v>
      </c>
      <c r="F12" s="137" t="s">
        <v>14</v>
      </c>
      <c r="G12" s="135">
        <v>1</v>
      </c>
      <c r="H12" s="138">
        <v>7882.68</v>
      </c>
      <c r="I12" s="31">
        <f>H12*G12</f>
        <v>7882.68</v>
      </c>
      <c r="J12" s="10"/>
      <c r="K12" s="232"/>
      <c r="L12" s="5"/>
      <c r="M12" s="328"/>
      <c r="N12" s="331">
        <f>ROUND((M12),0)</f>
        <v>0</v>
      </c>
      <c r="O12" s="320">
        <f>ROUND((G12*N12),0)</f>
        <v>0</v>
      </c>
      <c r="P12" s="321" t="str">
        <f>IF(OR(O12&lt;=0,O12&gt;$I12),"ERROR","OK")</f>
        <v>ERROR</v>
      </c>
      <c r="Q12" s="17"/>
    </row>
    <row r="13" spans="1:17" ht="30" customHeight="1">
      <c r="A13" s="5"/>
      <c r="B13" s="9"/>
      <c r="C13" s="273">
        <v>11319</v>
      </c>
      <c r="D13" s="207">
        <v>1.002</v>
      </c>
      <c r="E13" s="259" t="s">
        <v>15</v>
      </c>
      <c r="F13" s="259" t="s">
        <v>14</v>
      </c>
      <c r="G13" s="272">
        <v>1</v>
      </c>
      <c r="H13" s="222">
        <v>14728.514153999999</v>
      </c>
      <c r="I13" s="31">
        <f t="shared" ref="I13:I14" si="0">H13*G13</f>
        <v>14728.514153999999</v>
      </c>
      <c r="J13" s="10"/>
      <c r="K13" s="232"/>
      <c r="L13" s="5"/>
      <c r="M13" s="283"/>
      <c r="N13" s="325">
        <f t="shared" ref="N13:N14" si="1">ROUND((M13),0)</f>
        <v>0</v>
      </c>
      <c r="O13" s="279">
        <f t="shared" ref="O13:O14" si="2">ROUND((G13*N13),0)</f>
        <v>0</v>
      </c>
      <c r="P13" s="322" t="str">
        <f>IF(OR(O13&lt;=0,O13&gt;$I13),"ERROR","OK")</f>
        <v>ERROR</v>
      </c>
      <c r="Q13" s="17"/>
    </row>
    <row r="14" spans="1:17" ht="30" customHeight="1">
      <c r="A14" s="5"/>
      <c r="B14" s="9"/>
      <c r="C14" s="273">
        <v>11646</v>
      </c>
      <c r="D14" s="207">
        <v>1.0029999999999999</v>
      </c>
      <c r="E14" s="259" t="s">
        <v>16</v>
      </c>
      <c r="F14" s="259" t="s">
        <v>17</v>
      </c>
      <c r="G14" s="272">
        <v>1</v>
      </c>
      <c r="H14" s="222">
        <v>27272.67</v>
      </c>
      <c r="I14" s="31">
        <f t="shared" si="0"/>
        <v>27272.67</v>
      </c>
      <c r="J14" s="10"/>
      <c r="K14" s="9"/>
      <c r="L14" s="9"/>
      <c r="M14" s="283"/>
      <c r="N14" s="325">
        <f t="shared" si="1"/>
        <v>0</v>
      </c>
      <c r="O14" s="279">
        <f t="shared" si="2"/>
        <v>0</v>
      </c>
      <c r="P14" s="322" t="str">
        <f>IF(OR(O14&lt;=0,O14&gt;$I14),"ERROR","OK")</f>
        <v>ERROR</v>
      </c>
      <c r="Q14" s="17"/>
    </row>
    <row r="15" spans="1:17" ht="30" customHeight="1" thickBot="1">
      <c r="A15" s="5"/>
      <c r="B15" s="9"/>
      <c r="C15" s="32" t="s">
        <v>18</v>
      </c>
      <c r="D15" s="33"/>
      <c r="E15" s="34"/>
      <c r="F15" s="33"/>
      <c r="G15" s="34"/>
      <c r="H15" s="34"/>
      <c r="I15" s="258">
        <f>SUM(I12:I14)</f>
        <v>49883.864153999995</v>
      </c>
      <c r="J15" s="10"/>
      <c r="K15" s="232"/>
      <c r="L15" s="5"/>
      <c r="M15" s="297">
        <f>SUM(M12:M14)</f>
        <v>0</v>
      </c>
      <c r="N15" s="327"/>
      <c r="O15" s="323">
        <f>SUM(O12:O14)</f>
        <v>0</v>
      </c>
      <c r="P15" s="324" t="str">
        <f>IF(OR(O15&lt;=0,O15&gt;$M15,COUNTIF(P12:P14,"ERROR")&gt;0),"ERROR","OK")</f>
        <v>ERROR</v>
      </c>
      <c r="Q15" s="17"/>
    </row>
    <row r="16" spans="1:17" ht="30" customHeight="1" thickBot="1">
      <c r="A16" s="5"/>
      <c r="B16" s="9"/>
      <c r="C16" s="131"/>
      <c r="D16" s="132">
        <v>2</v>
      </c>
      <c r="E16" s="132" t="s">
        <v>19</v>
      </c>
      <c r="F16" s="132"/>
      <c r="G16" s="132"/>
      <c r="H16" s="132"/>
      <c r="I16" s="130"/>
      <c r="J16" s="10"/>
      <c r="K16" s="232"/>
      <c r="L16" s="5"/>
      <c r="M16" s="326" t="s">
        <v>19</v>
      </c>
      <c r="N16" s="132"/>
      <c r="O16" s="132"/>
      <c r="P16" s="318"/>
      <c r="Q16" s="17"/>
    </row>
    <row r="17" spans="1:17" ht="30" customHeight="1">
      <c r="A17" s="5"/>
      <c r="B17" s="9"/>
      <c r="C17" s="26">
        <v>10240</v>
      </c>
      <c r="D17" s="117">
        <v>2001</v>
      </c>
      <c r="E17" s="118" t="s">
        <v>20</v>
      </c>
      <c r="F17" s="118" t="s">
        <v>21</v>
      </c>
      <c r="G17" s="29">
        <v>1</v>
      </c>
      <c r="H17" s="30">
        <v>79973.990000000005</v>
      </c>
      <c r="I17" s="38">
        <f>H17*G17</f>
        <v>79973.990000000005</v>
      </c>
      <c r="J17" s="10"/>
      <c r="K17" s="232"/>
      <c r="L17" s="5"/>
      <c r="M17" s="328"/>
      <c r="N17" s="331">
        <f t="shared" ref="N17:N19" si="3">ROUND((M17),0)</f>
        <v>0</v>
      </c>
      <c r="O17" s="320">
        <f>ROUND((G17*N17),0)</f>
        <v>0</v>
      </c>
      <c r="P17" s="321" t="str">
        <f>IF(OR(O17&lt;=0,O17&gt;$I17),"ERROR","OK")</f>
        <v>ERROR</v>
      </c>
      <c r="Q17" s="17"/>
    </row>
    <row r="18" spans="1:17" ht="30" customHeight="1">
      <c r="A18" s="5"/>
      <c r="B18" s="9"/>
      <c r="C18" s="123">
        <v>10882</v>
      </c>
      <c r="D18" s="124">
        <v>2.0019999999999998</v>
      </c>
      <c r="E18" s="125" t="s">
        <v>22</v>
      </c>
      <c r="F18" s="125" t="s">
        <v>8</v>
      </c>
      <c r="G18" s="126">
        <v>1</v>
      </c>
      <c r="H18" s="127">
        <v>110970.67</v>
      </c>
      <c r="I18" s="128">
        <f>H18*G18</f>
        <v>110970.67</v>
      </c>
      <c r="J18" s="10"/>
      <c r="K18" s="232"/>
      <c r="L18" s="5"/>
      <c r="M18" s="283"/>
      <c r="N18" s="325">
        <f t="shared" si="3"/>
        <v>0</v>
      </c>
      <c r="O18" s="279">
        <f>ROUND((G18*N18),0)</f>
        <v>0</v>
      </c>
      <c r="P18" s="322" t="str">
        <f t="shared" ref="P18:P19" si="4">IF(OR(O18&lt;=0,O18&gt;$I18),"ERROR","OK")</f>
        <v>ERROR</v>
      </c>
      <c r="Q18" s="17"/>
    </row>
    <row r="19" spans="1:17" ht="30" customHeight="1">
      <c r="A19" s="5"/>
      <c r="B19" s="9"/>
      <c r="C19" s="129">
        <v>10918</v>
      </c>
      <c r="D19" s="119">
        <v>2.0030000000000001</v>
      </c>
      <c r="E19" s="120" t="s">
        <v>23</v>
      </c>
      <c r="F19" s="120" t="s">
        <v>17</v>
      </c>
      <c r="G19" s="121">
        <v>1</v>
      </c>
      <c r="H19" s="122">
        <v>19392.64</v>
      </c>
      <c r="I19" s="128">
        <f>H19*G19</f>
        <v>19392.64</v>
      </c>
      <c r="J19" s="10"/>
      <c r="K19" s="232"/>
      <c r="L19" s="5"/>
      <c r="M19" s="283"/>
      <c r="N19" s="325">
        <f t="shared" si="3"/>
        <v>0</v>
      </c>
      <c r="O19" s="279">
        <f>ROUND((G19*N19),0)</f>
        <v>0</v>
      </c>
      <c r="P19" s="322" t="str">
        <f t="shared" si="4"/>
        <v>ERROR</v>
      </c>
      <c r="Q19" s="17"/>
    </row>
    <row r="20" spans="1:17" ht="30" customHeight="1" thickBot="1">
      <c r="A20" s="5"/>
      <c r="B20" s="9"/>
      <c r="C20" s="32" t="s">
        <v>18</v>
      </c>
      <c r="D20" s="41"/>
      <c r="E20" s="41"/>
      <c r="F20" s="41"/>
      <c r="G20" s="41"/>
      <c r="H20" s="41"/>
      <c r="I20" s="139">
        <f>SUM(I17:I19)</f>
        <v>210337.3</v>
      </c>
      <c r="J20" s="10"/>
      <c r="K20" s="232"/>
      <c r="L20" s="5"/>
      <c r="M20" s="297">
        <f>SUM(M17:M19)</f>
        <v>0</v>
      </c>
      <c r="N20" s="327"/>
      <c r="O20" s="323">
        <f>SUM(O17:O19)</f>
        <v>0</v>
      </c>
      <c r="P20" s="324" t="str">
        <f>IF(OR(O20&lt;=0,O20&gt;$M20,COUNTIF(P17:P19,"ERROR")&gt;0),"ERROR","OK")</f>
        <v>ERROR</v>
      </c>
      <c r="Q20" s="17"/>
    </row>
    <row r="21" spans="1:17" ht="30" customHeight="1" thickBot="1">
      <c r="A21" s="5"/>
      <c r="B21" s="9"/>
      <c r="C21" s="131"/>
      <c r="D21" s="132">
        <v>3</v>
      </c>
      <c r="E21" s="132" t="s">
        <v>24</v>
      </c>
      <c r="F21" s="132"/>
      <c r="G21" s="132"/>
      <c r="H21" s="132"/>
      <c r="I21" s="130"/>
      <c r="J21" s="10"/>
      <c r="K21" s="232"/>
      <c r="L21" s="5"/>
      <c r="M21" s="326" t="s">
        <v>24</v>
      </c>
      <c r="N21" s="132"/>
      <c r="O21" s="132"/>
      <c r="P21" s="318"/>
      <c r="Q21" s="17"/>
    </row>
    <row r="22" spans="1:17" ht="30" customHeight="1">
      <c r="A22" s="5"/>
      <c r="B22" s="9"/>
      <c r="C22" s="26">
        <v>10380</v>
      </c>
      <c r="D22" s="133">
        <v>3.0009999999999999</v>
      </c>
      <c r="E22" s="134" t="s">
        <v>25</v>
      </c>
      <c r="F22" s="140" t="s">
        <v>26</v>
      </c>
      <c r="G22" s="135">
        <v>1</v>
      </c>
      <c r="H22" s="30">
        <v>60787.42</v>
      </c>
      <c r="I22" s="31">
        <f>G22*H22</f>
        <v>60787.42</v>
      </c>
      <c r="J22" s="10"/>
      <c r="K22" s="232"/>
      <c r="L22" s="5"/>
      <c r="M22" s="328"/>
      <c r="N22" s="320">
        <f t="shared" ref="N22:N23" si="5">ROUND((M22),0)</f>
        <v>0</v>
      </c>
      <c r="O22" s="320">
        <f>ROUND((G22*N22),0)</f>
        <v>0</v>
      </c>
      <c r="P22" s="321" t="str">
        <f>IF(OR(O22&lt;=0,O22&gt;$I22),"ERROR","OK")</f>
        <v>ERROR</v>
      </c>
      <c r="Q22" s="17"/>
    </row>
    <row r="23" spans="1:17" ht="30" customHeight="1">
      <c r="A23" s="5"/>
      <c r="B23" s="9"/>
      <c r="C23" s="26">
        <v>106088</v>
      </c>
      <c r="D23" s="43">
        <v>3.0019999999999998</v>
      </c>
      <c r="E23" s="44" t="s">
        <v>27</v>
      </c>
      <c r="F23" s="141" t="s">
        <v>26</v>
      </c>
      <c r="G23" s="29">
        <v>1</v>
      </c>
      <c r="H23" s="30">
        <v>5876</v>
      </c>
      <c r="I23" s="38">
        <f>G23*H23</f>
        <v>5876</v>
      </c>
      <c r="J23" s="10"/>
      <c r="K23" s="232"/>
      <c r="L23" s="5"/>
      <c r="M23" s="283"/>
      <c r="N23" s="279">
        <f t="shared" si="5"/>
        <v>0</v>
      </c>
      <c r="O23" s="279">
        <f>ROUND((G23*N23),0)</f>
        <v>0</v>
      </c>
      <c r="P23" s="322" t="str">
        <f t="shared" ref="P23" si="6">IF(OR(O23&lt;=0,O23&gt;$I23),"ERROR","OK")</f>
        <v>ERROR</v>
      </c>
      <c r="Q23" s="17"/>
    </row>
    <row r="24" spans="1:17" ht="30" customHeight="1" thickBot="1">
      <c r="A24" s="5"/>
      <c r="B24" s="9"/>
      <c r="C24" s="32" t="s">
        <v>18</v>
      </c>
      <c r="D24" s="51"/>
      <c r="E24" s="52"/>
      <c r="F24" s="146"/>
      <c r="G24" s="142"/>
      <c r="H24" s="143"/>
      <c r="I24" s="139">
        <f>SUM(I22:I23)</f>
        <v>66663.42</v>
      </c>
      <c r="J24" s="10"/>
      <c r="K24" s="232"/>
      <c r="L24" s="5"/>
      <c r="M24" s="297">
        <f>SUM(M22:M23)</f>
        <v>0</v>
      </c>
      <c r="N24" s="329"/>
      <c r="O24" s="330">
        <f>SUM(O22:O23)</f>
        <v>0</v>
      </c>
      <c r="P24" s="324" t="str">
        <f>IF(OR(O24&lt;=0,O24&gt;$M24,COUNTIF(P22:P23,"ERROR")&gt;0),"ERROR","OK")</f>
        <v>ERROR</v>
      </c>
      <c r="Q24" s="17"/>
    </row>
    <row r="25" spans="1:17" ht="30" customHeight="1" thickBot="1">
      <c r="A25" s="5"/>
      <c r="B25" s="9"/>
      <c r="C25" s="131"/>
      <c r="D25" s="132">
        <v>4</v>
      </c>
      <c r="E25" s="132" t="s">
        <v>28</v>
      </c>
      <c r="F25" s="132"/>
      <c r="G25" s="132"/>
      <c r="H25" s="132"/>
      <c r="I25" s="130"/>
      <c r="J25" s="10"/>
      <c r="K25" s="232"/>
      <c r="L25" s="5"/>
      <c r="M25" s="332" t="s">
        <v>28</v>
      </c>
      <c r="N25" s="23"/>
      <c r="O25" s="24"/>
      <c r="P25" s="311"/>
      <c r="Q25" s="17"/>
    </row>
    <row r="26" spans="1:17" ht="30" customHeight="1">
      <c r="A26" s="5"/>
      <c r="B26" s="9"/>
      <c r="C26" s="26">
        <v>12506</v>
      </c>
      <c r="D26" s="271">
        <v>3.0030000000000001</v>
      </c>
      <c r="E26" s="208" t="s">
        <v>29</v>
      </c>
      <c r="F26" s="253" t="s">
        <v>14</v>
      </c>
      <c r="G26" s="272">
        <v>1</v>
      </c>
      <c r="H26" s="222">
        <v>1181.6099999999999</v>
      </c>
      <c r="I26" s="38">
        <f>G26*H26</f>
        <v>1181.6099999999999</v>
      </c>
      <c r="J26" s="10"/>
      <c r="K26" s="232"/>
      <c r="L26" s="5"/>
      <c r="M26" s="328"/>
      <c r="N26" s="319">
        <f t="shared" ref="N26" si="7">ROUND((M26),0)</f>
        <v>0</v>
      </c>
      <c r="O26" s="319">
        <f>ROUND((G26*N26),0)</f>
        <v>0</v>
      </c>
      <c r="P26" s="337" t="str">
        <f>IF(OR(O26&lt;=0,O26&gt;$I26),"ERROR","OK")</f>
        <v>ERROR</v>
      </c>
      <c r="Q26" s="17"/>
    </row>
    <row r="27" spans="1:17" ht="30" customHeight="1" thickBot="1">
      <c r="A27" s="5"/>
      <c r="B27" s="9"/>
      <c r="C27" s="32" t="s">
        <v>18</v>
      </c>
      <c r="D27" s="58"/>
      <c r="E27" s="59"/>
      <c r="F27" s="57"/>
      <c r="G27" s="247"/>
      <c r="H27" s="234"/>
      <c r="I27" s="267">
        <f>SUM(I26)</f>
        <v>1181.6099999999999</v>
      </c>
      <c r="J27" s="10"/>
      <c r="K27" s="232"/>
      <c r="L27" s="5"/>
      <c r="M27" s="297">
        <f>SUM(M26:M26)</f>
        <v>0</v>
      </c>
      <c r="N27" s="329"/>
      <c r="O27" s="330">
        <f>SUM(O26)</f>
        <v>0</v>
      </c>
      <c r="P27" s="324" t="str">
        <f>IF(OR(O27&lt;=0,O27&gt;$M27,COUNTIF(P26,"ERROR")&gt;0),"ERROR","OK")</f>
        <v>ERROR</v>
      </c>
      <c r="Q27" s="17"/>
    </row>
    <row r="28" spans="1:17" ht="30" customHeight="1" thickBot="1">
      <c r="A28" s="5"/>
      <c r="B28" s="9"/>
      <c r="C28" s="131"/>
      <c r="D28" s="132">
        <v>5</v>
      </c>
      <c r="E28" s="132" t="s">
        <v>30</v>
      </c>
      <c r="F28" s="132"/>
      <c r="G28" s="132"/>
      <c r="H28" s="132"/>
      <c r="I28" s="130"/>
      <c r="J28" s="10"/>
      <c r="K28" s="232"/>
      <c r="L28" s="5"/>
      <c r="M28" s="310" t="s">
        <v>30</v>
      </c>
      <c r="N28" s="24"/>
      <c r="O28" s="24"/>
      <c r="P28" s="311"/>
      <c r="Q28" s="17"/>
    </row>
    <row r="29" spans="1:17" s="5" customFormat="1" ht="30" customHeight="1">
      <c r="B29" s="9"/>
      <c r="C29" s="26">
        <v>10724</v>
      </c>
      <c r="D29" s="271">
        <v>3.004</v>
      </c>
      <c r="E29" s="257" t="s">
        <v>31</v>
      </c>
      <c r="F29" s="270" t="s">
        <v>26</v>
      </c>
      <c r="G29" s="272">
        <v>1</v>
      </c>
      <c r="H29" s="222">
        <v>156593.31</v>
      </c>
      <c r="I29" s="38">
        <f>G29*H29</f>
        <v>156593.31</v>
      </c>
      <c r="J29" s="10"/>
      <c r="K29" s="232"/>
      <c r="M29" s="328"/>
      <c r="N29" s="331">
        <f t="shared" ref="N29" si="8">ROUND((M29),0)</f>
        <v>0</v>
      </c>
      <c r="O29" s="320">
        <f>ROUND((G29*N29),0)</f>
        <v>0</v>
      </c>
      <c r="P29" s="321" t="str">
        <f>IF(OR(O29&lt;=0,O29&gt;$I29),"ERROR","OK")</f>
        <v>ERROR</v>
      </c>
      <c r="Q29" s="10"/>
    </row>
    <row r="30" spans="1:17" ht="30" customHeight="1">
      <c r="A30" s="5"/>
      <c r="B30" s="9"/>
      <c r="C30" s="26">
        <v>12501</v>
      </c>
      <c r="D30" s="271">
        <v>3.0049999999999999</v>
      </c>
      <c r="E30" s="208" t="s">
        <v>32</v>
      </c>
      <c r="F30" s="253" t="s">
        <v>26</v>
      </c>
      <c r="G30" s="272">
        <v>1</v>
      </c>
      <c r="H30" s="223">
        <v>120280.75</v>
      </c>
      <c r="I30" s="38">
        <f>G30*H30</f>
        <v>120280.75</v>
      </c>
      <c r="J30" s="10"/>
      <c r="K30" s="232"/>
      <c r="L30" s="5"/>
      <c r="M30" s="283"/>
      <c r="N30" s="325">
        <f t="shared" ref="N30" si="9">ROUND((M30),0)</f>
        <v>0</v>
      </c>
      <c r="O30" s="279">
        <f>ROUND((G30*N30),0)</f>
        <v>0</v>
      </c>
      <c r="P30" s="322" t="str">
        <f>IF(OR(O30&lt;=0,O30&gt;$I30),"ERROR","OK")</f>
        <v>ERROR</v>
      </c>
      <c r="Q30" s="17"/>
    </row>
    <row r="31" spans="1:17" ht="30" customHeight="1" thickBot="1">
      <c r="A31" s="5"/>
      <c r="B31" s="9"/>
      <c r="C31" s="32" t="s">
        <v>18</v>
      </c>
      <c r="D31" s="58"/>
      <c r="E31" s="59"/>
      <c r="F31" s="57"/>
      <c r="G31" s="247"/>
      <c r="H31" s="256"/>
      <c r="I31" s="267">
        <f>SUM(I29:I30)</f>
        <v>276874.06</v>
      </c>
      <c r="J31" s="10"/>
      <c r="K31" s="232"/>
      <c r="L31" s="5"/>
      <c r="M31" s="336">
        <f>SUM(M29:M30)</f>
        <v>0</v>
      </c>
      <c r="N31" s="329"/>
      <c r="O31" s="330">
        <f>SUM(O29:O30)</f>
        <v>0</v>
      </c>
      <c r="P31" s="338" t="str">
        <f>IF(OR(O31&lt;=0,O31&gt;$M31,COUNTIF(P29:P30,"ERROR")&gt;0),"ERROR","OK")</f>
        <v>ERROR</v>
      </c>
      <c r="Q31" s="17"/>
    </row>
    <row r="32" spans="1:17" s="5" customFormat="1" ht="30" customHeight="1" thickBot="1">
      <c r="B32" s="9"/>
      <c r="C32" s="131"/>
      <c r="D32" s="132">
        <v>6</v>
      </c>
      <c r="E32" s="132" t="s">
        <v>33</v>
      </c>
      <c r="F32" s="132"/>
      <c r="G32" s="132"/>
      <c r="H32" s="132"/>
      <c r="I32" s="130"/>
      <c r="J32" s="10"/>
      <c r="K32" s="232"/>
      <c r="M32" s="339" t="s">
        <v>33</v>
      </c>
      <c r="N32" s="340"/>
      <c r="O32" s="340"/>
      <c r="P32" s="341"/>
      <c r="Q32" s="10"/>
    </row>
    <row r="33" spans="1:17" ht="30" customHeight="1">
      <c r="A33" s="5"/>
      <c r="B33" s="9"/>
      <c r="C33" s="147">
        <v>10685</v>
      </c>
      <c r="D33" s="148">
        <v>4.0010000000000003</v>
      </c>
      <c r="E33" s="149" t="s">
        <v>34</v>
      </c>
      <c r="F33" s="271" t="s">
        <v>14</v>
      </c>
      <c r="G33" s="144">
        <v>1</v>
      </c>
      <c r="H33" s="145">
        <v>87560.73</v>
      </c>
      <c r="I33" s="38">
        <f>H33*G33</f>
        <v>87560.73</v>
      </c>
      <c r="J33" s="10"/>
      <c r="K33" s="232"/>
      <c r="L33" s="5"/>
      <c r="M33" s="328"/>
      <c r="N33" s="331">
        <f t="shared" ref="N33" si="10">ROUND((M33),0)</f>
        <v>0</v>
      </c>
      <c r="O33" s="320">
        <f>ROUND((G33*N33),0)</f>
        <v>0</v>
      </c>
      <c r="P33" s="321" t="str">
        <f>IF(OR(O33&lt;=0,O33&gt;$I33),"ERROR","OK")</f>
        <v>ERROR</v>
      </c>
      <c r="Q33" s="17"/>
    </row>
    <row r="34" spans="1:17" ht="30" customHeight="1" thickBot="1">
      <c r="A34" s="5"/>
      <c r="B34" s="9"/>
      <c r="C34" s="32" t="s">
        <v>18</v>
      </c>
      <c r="D34" s="58"/>
      <c r="E34" s="59"/>
      <c r="F34" s="58"/>
      <c r="G34" s="247"/>
      <c r="H34" s="234"/>
      <c r="I34" s="267">
        <f>SUM(I32:I33)</f>
        <v>87560.73</v>
      </c>
      <c r="J34" s="10"/>
      <c r="K34" s="232"/>
      <c r="L34" s="5"/>
      <c r="M34" s="297">
        <f>SUM(M33:M33)</f>
        <v>0</v>
      </c>
      <c r="N34" s="329"/>
      <c r="O34" s="330">
        <f>SUM(O32:O33)</f>
        <v>0</v>
      </c>
      <c r="P34" s="338" t="str">
        <f>IF(OR(O34&lt;=0,O34&gt;$M34,COUNTIF(P33,"ERROR")&gt;0),"ERROR","OK")</f>
        <v>ERROR</v>
      </c>
      <c r="Q34" s="17"/>
    </row>
    <row r="35" spans="1:17" ht="30" customHeight="1" thickBot="1">
      <c r="A35" s="5"/>
      <c r="B35" s="9"/>
      <c r="C35" s="131"/>
      <c r="D35" s="132">
        <v>7</v>
      </c>
      <c r="E35" s="132" t="s">
        <v>35</v>
      </c>
      <c r="F35" s="132"/>
      <c r="G35" s="132"/>
      <c r="H35" s="132"/>
      <c r="I35" s="130"/>
      <c r="J35" s="10"/>
      <c r="K35" s="232"/>
      <c r="L35" s="5"/>
      <c r="M35" s="332" t="s">
        <v>35</v>
      </c>
      <c r="N35" s="300"/>
      <c r="O35" s="300"/>
      <c r="P35" s="312"/>
      <c r="Q35" s="17"/>
    </row>
    <row r="36" spans="1:17" ht="30" customHeight="1">
      <c r="A36" s="5"/>
      <c r="B36" s="9"/>
      <c r="C36" s="269">
        <v>10030</v>
      </c>
      <c r="D36" s="154">
        <v>5.0010000000000003</v>
      </c>
      <c r="E36" s="155" t="s">
        <v>36</v>
      </c>
      <c r="F36" s="154" t="s">
        <v>17</v>
      </c>
      <c r="G36" s="156">
        <v>1</v>
      </c>
      <c r="H36" s="157">
        <v>118872.72</v>
      </c>
      <c r="I36" s="209">
        <f>H36*G36</f>
        <v>118872.72</v>
      </c>
      <c r="J36" s="10"/>
      <c r="K36" s="232"/>
      <c r="L36" s="5"/>
      <c r="M36" s="328"/>
      <c r="N36" s="331">
        <f t="shared" ref="N36:N39" si="11">ROUND((M36),0)</f>
        <v>0</v>
      </c>
      <c r="O36" s="320">
        <f>ROUND((G36*N36),0)</f>
        <v>0</v>
      </c>
      <c r="P36" s="321" t="str">
        <f>IF(OR(O36&lt;=0,O36&gt;$I36),"ERROR","OK")</f>
        <v>ERROR</v>
      </c>
      <c r="Q36" s="17"/>
    </row>
    <row r="37" spans="1:17" ht="30" customHeight="1">
      <c r="A37" s="5"/>
      <c r="B37" s="9"/>
      <c r="C37" s="55">
        <v>10982</v>
      </c>
      <c r="D37" s="254">
        <v>5.0019999999999998</v>
      </c>
      <c r="E37" s="208" t="s">
        <v>37</v>
      </c>
      <c r="F37" s="254" t="s">
        <v>17</v>
      </c>
      <c r="G37" s="272">
        <v>1</v>
      </c>
      <c r="H37" s="222">
        <v>208448.49</v>
      </c>
      <c r="I37" s="38">
        <f t="shared" ref="I37:I39" si="12">H37*G37</f>
        <v>208448.49</v>
      </c>
      <c r="J37" s="10"/>
      <c r="K37" s="232"/>
      <c r="L37" s="5"/>
      <c r="M37" s="283"/>
      <c r="N37" s="325">
        <f t="shared" si="11"/>
        <v>0</v>
      </c>
      <c r="O37" s="279">
        <f t="shared" ref="O37:O39" si="13">ROUND((G37*N37),0)</f>
        <v>0</v>
      </c>
      <c r="P37" s="322" t="str">
        <f t="shared" ref="P37:P39" si="14">IF(OR(O37&lt;=0,O37&gt;$I37),"ERROR","OK")</f>
        <v>ERROR</v>
      </c>
      <c r="Q37" s="17"/>
    </row>
    <row r="38" spans="1:17" ht="30" customHeight="1">
      <c r="A38" s="5"/>
      <c r="B38" s="9"/>
      <c r="C38" s="268">
        <v>15286</v>
      </c>
      <c r="D38" s="152">
        <v>5.0030000000000001</v>
      </c>
      <c r="E38" s="52" t="s">
        <v>38</v>
      </c>
      <c r="F38" s="152" t="s">
        <v>17</v>
      </c>
      <c r="G38" s="255">
        <v>1</v>
      </c>
      <c r="H38" s="143">
        <v>1434842.68</v>
      </c>
      <c r="I38" s="38">
        <f t="shared" si="12"/>
        <v>1434842.68</v>
      </c>
      <c r="J38" s="10"/>
      <c r="K38" s="232"/>
      <c r="L38" s="5"/>
      <c r="M38" s="283"/>
      <c r="N38" s="325">
        <f t="shared" si="11"/>
        <v>0</v>
      </c>
      <c r="O38" s="279">
        <f t="shared" si="13"/>
        <v>0</v>
      </c>
      <c r="P38" s="322" t="str">
        <f t="shared" si="14"/>
        <v>ERROR</v>
      </c>
      <c r="Q38" s="17"/>
    </row>
    <row r="39" spans="1:17" ht="30" customHeight="1">
      <c r="A39" s="5"/>
      <c r="B39" s="9"/>
      <c r="C39" s="236"/>
      <c r="D39" s="150">
        <v>5.0039999999999996</v>
      </c>
      <c r="E39" s="151" t="s">
        <v>39</v>
      </c>
      <c r="F39" s="150" t="s">
        <v>8</v>
      </c>
      <c r="G39" s="121">
        <v>1</v>
      </c>
      <c r="H39" s="153">
        <v>149924</v>
      </c>
      <c r="I39" s="38">
        <f t="shared" si="12"/>
        <v>149924</v>
      </c>
      <c r="J39" s="10"/>
      <c r="K39" s="232"/>
      <c r="L39" s="5"/>
      <c r="M39" s="283"/>
      <c r="N39" s="325">
        <f t="shared" si="11"/>
        <v>0</v>
      </c>
      <c r="O39" s="279">
        <f t="shared" si="13"/>
        <v>0</v>
      </c>
      <c r="P39" s="322" t="str">
        <f t="shared" si="14"/>
        <v>ERROR</v>
      </c>
      <c r="Q39" s="17"/>
    </row>
    <row r="40" spans="1:17" ht="30" customHeight="1" thickBot="1">
      <c r="A40" s="5"/>
      <c r="B40" s="9"/>
      <c r="C40" s="32" t="s">
        <v>18</v>
      </c>
      <c r="D40" s="56"/>
      <c r="E40" s="57"/>
      <c r="F40" s="58"/>
      <c r="G40" s="247"/>
      <c r="H40" s="35"/>
      <c r="I40" s="267">
        <f>SUM(I36:I39)</f>
        <v>1912087.89</v>
      </c>
      <c r="J40" s="10"/>
      <c r="K40" s="232"/>
      <c r="L40" s="5"/>
      <c r="M40" s="297">
        <f>SUM(M36:M39)</f>
        <v>0</v>
      </c>
      <c r="N40" s="329"/>
      <c r="O40" s="330">
        <f>SUM(O36:O39)</f>
        <v>0</v>
      </c>
      <c r="P40" s="338" t="str">
        <f>IF(OR(O40&lt;=0,O40&gt;$M40,COUNTIF(P36:P39,"ERROR")&gt;0),"ERROR","OK")</f>
        <v>ERROR</v>
      </c>
      <c r="Q40" s="17"/>
    </row>
    <row r="41" spans="1:17" ht="30" customHeight="1" thickBot="1">
      <c r="A41" s="5"/>
      <c r="B41" s="9"/>
      <c r="C41" s="131"/>
      <c r="D41" s="132">
        <v>8</v>
      </c>
      <c r="E41" s="132" t="s">
        <v>40</v>
      </c>
      <c r="F41" s="132"/>
      <c r="G41" s="132"/>
      <c r="H41" s="132"/>
      <c r="I41" s="130"/>
      <c r="J41" s="10"/>
      <c r="K41" s="232"/>
      <c r="L41" s="5"/>
      <c r="M41" s="342" t="s">
        <v>40</v>
      </c>
      <c r="N41" s="301"/>
      <c r="O41" s="301"/>
      <c r="P41" s="299"/>
      <c r="Q41" s="17"/>
    </row>
    <row r="42" spans="1:17" ht="30" customHeight="1">
      <c r="A42" s="5"/>
      <c r="B42" s="9"/>
      <c r="C42" s="224">
        <v>10352</v>
      </c>
      <c r="D42" s="167">
        <v>5.0039999999999996</v>
      </c>
      <c r="E42" s="168" t="s">
        <v>41</v>
      </c>
      <c r="F42" s="169" t="s">
        <v>17</v>
      </c>
      <c r="G42" s="170">
        <v>1</v>
      </c>
      <c r="H42" s="171">
        <v>96596.5</v>
      </c>
      <c r="I42" s="31">
        <f>H42*G42</f>
        <v>96596.5</v>
      </c>
      <c r="J42" s="10"/>
      <c r="K42" s="232"/>
      <c r="L42" s="5"/>
      <c r="M42" s="328"/>
      <c r="N42" s="331">
        <f t="shared" ref="N42" si="15">ROUND((M42),0)</f>
        <v>0</v>
      </c>
      <c r="O42" s="320">
        <f t="shared" ref="O42" si="16">ROUND((G42*N42),0)</f>
        <v>0</v>
      </c>
      <c r="P42" s="321" t="str">
        <f t="shared" ref="P42" si="17">IF(OR(O42&lt;=0,O42&gt;$I42),"ERROR","OK")</f>
        <v>ERROR</v>
      </c>
      <c r="Q42" s="17"/>
    </row>
    <row r="43" spans="1:17" ht="30" customHeight="1" thickBot="1">
      <c r="A43" s="5"/>
      <c r="B43" s="9"/>
      <c r="C43" s="210" t="s">
        <v>18</v>
      </c>
      <c r="D43" s="56"/>
      <c r="E43" s="57"/>
      <c r="F43" s="58"/>
      <c r="G43" s="247"/>
      <c r="H43" s="234"/>
      <c r="I43" s="267">
        <f>SUM(I42)</f>
        <v>96596.5</v>
      </c>
      <c r="J43" s="10"/>
      <c r="K43" s="232"/>
      <c r="L43" s="5"/>
      <c r="M43" s="297">
        <f>SUM(M42:M42)</f>
        <v>0</v>
      </c>
      <c r="N43" s="329"/>
      <c r="O43" s="330">
        <f>SUM(O42)</f>
        <v>0</v>
      </c>
      <c r="P43" s="338" t="str">
        <f>IF(OR(O43&lt;=0,O43&gt;$M43,COUNTIF(P42,"ERROR")&gt;0),"ERROR","OK")</f>
        <v>ERROR</v>
      </c>
      <c r="Q43" s="17"/>
    </row>
    <row r="44" spans="1:17" ht="30" customHeight="1" thickBot="1">
      <c r="A44" s="5"/>
      <c r="B44" s="9"/>
      <c r="C44" s="131"/>
      <c r="D44" s="132">
        <v>9</v>
      </c>
      <c r="E44" s="132" t="s">
        <v>42</v>
      </c>
      <c r="F44" s="132"/>
      <c r="G44" s="132"/>
      <c r="H44" s="132"/>
      <c r="I44" s="130"/>
      <c r="J44" s="10"/>
      <c r="K44" s="232"/>
      <c r="L44" s="5"/>
      <c r="M44" s="310" t="s">
        <v>42</v>
      </c>
      <c r="N44" s="24"/>
      <c r="O44" s="24"/>
      <c r="P44" s="311"/>
      <c r="Q44" s="17"/>
    </row>
    <row r="45" spans="1:17" ht="30" customHeight="1">
      <c r="A45" s="5"/>
      <c r="B45" s="9"/>
      <c r="C45" s="224">
        <v>15315</v>
      </c>
      <c r="D45" s="167">
        <v>6.0010000000000003</v>
      </c>
      <c r="E45" s="168" t="s">
        <v>43</v>
      </c>
      <c r="F45" s="169" t="s">
        <v>17</v>
      </c>
      <c r="G45" s="172">
        <v>1</v>
      </c>
      <c r="H45" s="171">
        <v>152464.24</v>
      </c>
      <c r="I45" s="31">
        <f>H45*G45</f>
        <v>152464.24</v>
      </c>
      <c r="J45" s="10"/>
      <c r="K45" s="232"/>
      <c r="L45" s="5"/>
      <c r="M45" s="309"/>
      <c r="N45" s="343">
        <f t="shared" ref="N45:N53" si="18">ROUND((M45),0)</f>
        <v>0</v>
      </c>
      <c r="O45" s="319">
        <f t="shared" ref="O45:O53" si="19">ROUND((G45*N45),0)</f>
        <v>0</v>
      </c>
      <c r="P45" s="337" t="str">
        <f t="shared" ref="P45:P53" si="20">IF(OR(O45&lt;=0,O45&gt;$I45),"ERROR","OK")</f>
        <v>ERROR</v>
      </c>
      <c r="Q45" s="17"/>
    </row>
    <row r="46" spans="1:17" ht="30" customHeight="1">
      <c r="A46" s="5"/>
      <c r="B46" s="9"/>
      <c r="C46" s="225">
        <v>10563</v>
      </c>
      <c r="D46" s="162">
        <v>6.0019999999999998</v>
      </c>
      <c r="E46" s="161" t="s">
        <v>44</v>
      </c>
      <c r="F46" s="150" t="s">
        <v>8</v>
      </c>
      <c r="G46" s="163">
        <v>1</v>
      </c>
      <c r="H46" s="153">
        <v>722649.21</v>
      </c>
      <c r="I46" s="31">
        <f t="shared" ref="I46:I53" si="21">H46*G46</f>
        <v>722649.21</v>
      </c>
      <c r="J46" s="10"/>
      <c r="K46" s="232"/>
      <c r="L46" s="5"/>
      <c r="M46" s="283"/>
      <c r="N46" s="325">
        <f t="shared" si="18"/>
        <v>0</v>
      </c>
      <c r="O46" s="279">
        <f t="shared" si="19"/>
        <v>0</v>
      </c>
      <c r="P46" s="322" t="str">
        <f t="shared" si="20"/>
        <v>ERROR</v>
      </c>
      <c r="Q46" s="17"/>
    </row>
    <row r="47" spans="1:17" ht="30" customHeight="1">
      <c r="A47" s="5"/>
      <c r="B47" s="9"/>
      <c r="C47" s="225">
        <v>10162</v>
      </c>
      <c r="D47" s="162">
        <v>6.0030000000000001</v>
      </c>
      <c r="E47" s="161" t="s">
        <v>45</v>
      </c>
      <c r="F47" s="150" t="s">
        <v>8</v>
      </c>
      <c r="G47" s="163">
        <v>1</v>
      </c>
      <c r="H47" s="153">
        <v>2958149.28</v>
      </c>
      <c r="I47" s="31">
        <f t="shared" si="21"/>
        <v>2958149.28</v>
      </c>
      <c r="J47" s="10"/>
      <c r="K47" s="232"/>
      <c r="L47" s="5"/>
      <c r="M47" s="283"/>
      <c r="N47" s="325">
        <f t="shared" si="18"/>
        <v>0</v>
      </c>
      <c r="O47" s="279">
        <f t="shared" si="19"/>
        <v>0</v>
      </c>
      <c r="P47" s="322" t="str">
        <f t="shared" si="20"/>
        <v>ERROR</v>
      </c>
      <c r="Q47" s="17"/>
    </row>
    <row r="48" spans="1:17" ht="30" customHeight="1">
      <c r="A48" s="5"/>
      <c r="B48" s="9"/>
      <c r="C48" s="225">
        <v>15300</v>
      </c>
      <c r="D48" s="162">
        <v>6.0039999999999996</v>
      </c>
      <c r="E48" s="161" t="s">
        <v>46</v>
      </c>
      <c r="F48" s="150" t="s">
        <v>17</v>
      </c>
      <c r="G48" s="163">
        <v>1</v>
      </c>
      <c r="H48" s="153">
        <v>19754.91</v>
      </c>
      <c r="I48" s="31">
        <f t="shared" si="21"/>
        <v>19754.91</v>
      </c>
      <c r="J48" s="10"/>
      <c r="K48" s="232"/>
      <c r="L48" s="5"/>
      <c r="M48" s="283"/>
      <c r="N48" s="325">
        <f t="shared" si="18"/>
        <v>0</v>
      </c>
      <c r="O48" s="279">
        <f t="shared" si="19"/>
        <v>0</v>
      </c>
      <c r="P48" s="322" t="str">
        <f t="shared" si="20"/>
        <v>ERROR</v>
      </c>
      <c r="Q48" s="17"/>
    </row>
    <row r="49" spans="1:17" ht="30" customHeight="1">
      <c r="A49" s="5"/>
      <c r="B49" s="9"/>
      <c r="C49" s="225">
        <v>15671</v>
      </c>
      <c r="D49" s="162">
        <v>6.0049999999999999</v>
      </c>
      <c r="E49" s="161" t="s">
        <v>47</v>
      </c>
      <c r="F49" s="150" t="s">
        <v>17</v>
      </c>
      <c r="G49" s="163">
        <v>1</v>
      </c>
      <c r="H49" s="153">
        <v>24221.91</v>
      </c>
      <c r="I49" s="31">
        <f t="shared" si="21"/>
        <v>24221.91</v>
      </c>
      <c r="J49" s="10"/>
      <c r="K49" s="232"/>
      <c r="L49" s="5"/>
      <c r="M49" s="283"/>
      <c r="N49" s="325">
        <f t="shared" si="18"/>
        <v>0</v>
      </c>
      <c r="O49" s="279">
        <f t="shared" si="19"/>
        <v>0</v>
      </c>
      <c r="P49" s="322" t="str">
        <f t="shared" si="20"/>
        <v>ERROR</v>
      </c>
      <c r="Q49" s="17"/>
    </row>
    <row r="50" spans="1:17" ht="30" customHeight="1">
      <c r="A50" s="5"/>
      <c r="B50" s="9"/>
      <c r="C50" s="225">
        <v>13618</v>
      </c>
      <c r="D50" s="162">
        <v>6.0060000000000002</v>
      </c>
      <c r="E50" s="161" t="s">
        <v>48</v>
      </c>
      <c r="F50" s="150" t="s">
        <v>17</v>
      </c>
      <c r="G50" s="163">
        <v>1</v>
      </c>
      <c r="H50" s="153">
        <v>77361.210000000006</v>
      </c>
      <c r="I50" s="31">
        <f t="shared" si="21"/>
        <v>77361.210000000006</v>
      </c>
      <c r="J50" s="10"/>
      <c r="K50" s="232"/>
      <c r="L50" s="5"/>
      <c r="M50" s="283"/>
      <c r="N50" s="325">
        <f t="shared" si="18"/>
        <v>0</v>
      </c>
      <c r="O50" s="279">
        <f t="shared" si="19"/>
        <v>0</v>
      </c>
      <c r="P50" s="322" t="str">
        <f t="shared" si="20"/>
        <v>ERROR</v>
      </c>
      <c r="Q50" s="17"/>
    </row>
    <row r="51" spans="1:17" ht="30" customHeight="1">
      <c r="A51" s="5"/>
      <c r="B51" s="9"/>
      <c r="C51" s="225">
        <v>11873</v>
      </c>
      <c r="D51" s="162">
        <v>6.0069999999999997</v>
      </c>
      <c r="E51" s="161" t="s">
        <v>49</v>
      </c>
      <c r="F51" s="150" t="s">
        <v>8</v>
      </c>
      <c r="G51" s="163">
        <v>1</v>
      </c>
      <c r="H51" s="153">
        <v>257155.85</v>
      </c>
      <c r="I51" s="31">
        <f t="shared" si="21"/>
        <v>257155.85</v>
      </c>
      <c r="J51" s="10"/>
      <c r="K51" s="232"/>
      <c r="L51" s="5"/>
      <c r="M51" s="283"/>
      <c r="N51" s="325">
        <f t="shared" si="18"/>
        <v>0</v>
      </c>
      <c r="O51" s="279">
        <f t="shared" si="19"/>
        <v>0</v>
      </c>
      <c r="P51" s="322" t="str">
        <f t="shared" si="20"/>
        <v>ERROR</v>
      </c>
      <c r="Q51" s="17"/>
    </row>
    <row r="52" spans="1:17" ht="30" customHeight="1">
      <c r="A52" s="5"/>
      <c r="B52" s="9"/>
      <c r="C52" s="225">
        <v>14507</v>
      </c>
      <c r="D52" s="162">
        <v>6.008</v>
      </c>
      <c r="E52" s="166" t="s">
        <v>50</v>
      </c>
      <c r="F52" s="150" t="s">
        <v>17</v>
      </c>
      <c r="G52" s="163">
        <v>1</v>
      </c>
      <c r="H52" s="153">
        <v>9589.17</v>
      </c>
      <c r="I52" s="31">
        <f t="shared" si="21"/>
        <v>9589.17</v>
      </c>
      <c r="J52" s="10"/>
      <c r="K52" s="232"/>
      <c r="L52" s="5"/>
      <c r="M52" s="283"/>
      <c r="N52" s="325">
        <f t="shared" si="18"/>
        <v>0</v>
      </c>
      <c r="O52" s="279">
        <f t="shared" si="19"/>
        <v>0</v>
      </c>
      <c r="P52" s="322" t="str">
        <f t="shared" si="20"/>
        <v>ERROR</v>
      </c>
      <c r="Q52" s="17"/>
    </row>
    <row r="53" spans="1:17" ht="30" customHeight="1">
      <c r="A53" s="5"/>
      <c r="B53" s="9"/>
      <c r="C53" s="225"/>
      <c r="D53" s="164">
        <v>6.0090000000000003</v>
      </c>
      <c r="E53" s="161" t="s">
        <v>51</v>
      </c>
      <c r="F53" s="165" t="s">
        <v>8</v>
      </c>
      <c r="G53" s="163">
        <v>1</v>
      </c>
      <c r="H53" s="153">
        <v>221393</v>
      </c>
      <c r="I53" s="31">
        <f t="shared" si="21"/>
        <v>221393</v>
      </c>
      <c r="J53" s="10"/>
      <c r="K53" s="232"/>
      <c r="L53" s="5"/>
      <c r="M53" s="283"/>
      <c r="N53" s="325">
        <f t="shared" si="18"/>
        <v>0</v>
      </c>
      <c r="O53" s="279">
        <f t="shared" si="19"/>
        <v>0</v>
      </c>
      <c r="P53" s="322" t="str">
        <f t="shared" si="20"/>
        <v>ERROR</v>
      </c>
      <c r="Q53" s="17"/>
    </row>
    <row r="54" spans="1:17" ht="30" customHeight="1" thickBot="1">
      <c r="A54" s="5"/>
      <c r="B54" s="9"/>
      <c r="C54" s="210" t="s">
        <v>18</v>
      </c>
      <c r="D54" s="56"/>
      <c r="E54" s="57"/>
      <c r="F54" s="58"/>
      <c r="G54" s="247"/>
      <c r="H54" s="234"/>
      <c r="I54" s="267">
        <f>SUM(I45:I53)</f>
        <v>4442738.7799999993</v>
      </c>
      <c r="J54" s="10"/>
      <c r="K54" s="232"/>
      <c r="L54" s="5"/>
      <c r="M54" s="297">
        <f>SUM(M45:M53)</f>
        <v>0</v>
      </c>
      <c r="N54" s="329"/>
      <c r="O54" s="330">
        <f>SUM(O45:O53)</f>
        <v>0</v>
      </c>
      <c r="P54" s="338" t="str">
        <f>IF(OR(O54&lt;=0,O54&gt;$M54,COUNTIF(P45:P53,"ERROR")&gt;0),"ERROR","OK")</f>
        <v>ERROR</v>
      </c>
      <c r="Q54" s="17"/>
    </row>
    <row r="55" spans="1:17" ht="30" customHeight="1" thickBot="1">
      <c r="A55" s="5"/>
      <c r="B55" s="9"/>
      <c r="C55" s="131"/>
      <c r="D55" s="132">
        <v>10</v>
      </c>
      <c r="E55" s="132" t="s">
        <v>52</v>
      </c>
      <c r="F55" s="132"/>
      <c r="G55" s="132"/>
      <c r="H55" s="132"/>
      <c r="I55" s="130"/>
      <c r="J55" s="10"/>
      <c r="K55" s="232"/>
      <c r="L55" s="5"/>
      <c r="M55" s="339" t="s">
        <v>40</v>
      </c>
      <c r="N55" s="340"/>
      <c r="O55" s="340"/>
      <c r="P55" s="341"/>
      <c r="Q55" s="17"/>
    </row>
    <row r="56" spans="1:17" ht="30" customHeight="1">
      <c r="A56" s="5"/>
      <c r="B56" s="9"/>
      <c r="C56" s="245">
        <v>11763</v>
      </c>
      <c r="D56" s="180">
        <v>6.01</v>
      </c>
      <c r="E56" s="181" t="s">
        <v>53</v>
      </c>
      <c r="F56" s="182" t="s">
        <v>8</v>
      </c>
      <c r="G56" s="183">
        <v>1</v>
      </c>
      <c r="H56" s="184">
        <v>1571214.44</v>
      </c>
      <c r="I56" s="244">
        <f>H56*G56</f>
        <v>1571214.44</v>
      </c>
      <c r="J56" s="10"/>
      <c r="K56" s="232"/>
      <c r="L56" s="5"/>
      <c r="M56" s="328"/>
      <c r="N56" s="331">
        <f t="shared" ref="N56:N60" si="22">ROUND((M56),0)</f>
        <v>0</v>
      </c>
      <c r="O56" s="320">
        <f t="shared" ref="O56:O60" si="23">ROUND((G56*N56),0)</f>
        <v>0</v>
      </c>
      <c r="P56" s="321" t="str">
        <f t="shared" ref="P56:P60" si="24">IF(OR(O56&lt;=0,O56&gt;$I56),"ERROR","OK")</f>
        <v>ERROR</v>
      </c>
      <c r="Q56" s="17"/>
    </row>
    <row r="57" spans="1:17" ht="30" customHeight="1">
      <c r="A57" s="5"/>
      <c r="B57" s="9"/>
      <c r="C57" s="236">
        <v>14122</v>
      </c>
      <c r="D57" s="150">
        <v>6.0110000000000001</v>
      </c>
      <c r="E57" s="151" t="s">
        <v>54</v>
      </c>
      <c r="F57" s="150" t="s">
        <v>21</v>
      </c>
      <c r="G57" s="121">
        <v>1</v>
      </c>
      <c r="H57" s="122">
        <v>235178.09</v>
      </c>
      <c r="I57" s="243">
        <f t="shared" ref="I57:I60" si="25">H57*G57</f>
        <v>235178.09</v>
      </c>
      <c r="J57" s="10"/>
      <c r="K57" s="232"/>
      <c r="L57" s="5"/>
      <c r="M57" s="283"/>
      <c r="N57" s="325">
        <f t="shared" si="22"/>
        <v>0</v>
      </c>
      <c r="O57" s="279">
        <f t="shared" si="23"/>
        <v>0</v>
      </c>
      <c r="P57" s="322" t="str">
        <f t="shared" si="24"/>
        <v>ERROR</v>
      </c>
      <c r="Q57" s="17"/>
    </row>
    <row r="58" spans="1:17" ht="30" customHeight="1">
      <c r="A58" s="5"/>
      <c r="B58" s="9"/>
      <c r="C58" s="236">
        <v>15697</v>
      </c>
      <c r="D58" s="150">
        <v>6.0119999999999996</v>
      </c>
      <c r="E58" s="151" t="s">
        <v>55</v>
      </c>
      <c r="F58" s="150" t="s">
        <v>8</v>
      </c>
      <c r="G58" s="121">
        <v>1</v>
      </c>
      <c r="H58" s="122">
        <v>215425.59</v>
      </c>
      <c r="I58" s="243">
        <f t="shared" si="25"/>
        <v>215425.59</v>
      </c>
      <c r="J58" s="10"/>
      <c r="K58" s="232"/>
      <c r="L58" s="5"/>
      <c r="M58" s="283"/>
      <c r="N58" s="325">
        <f t="shared" si="22"/>
        <v>0</v>
      </c>
      <c r="O58" s="279">
        <f t="shared" si="23"/>
        <v>0</v>
      </c>
      <c r="P58" s="322" t="str">
        <f t="shared" si="24"/>
        <v>ERROR</v>
      </c>
      <c r="Q58" s="17"/>
    </row>
    <row r="59" spans="1:17" ht="30" customHeight="1">
      <c r="A59" s="5"/>
      <c r="B59" s="9"/>
      <c r="C59" s="236"/>
      <c r="D59" s="150">
        <v>6.0129999999999999</v>
      </c>
      <c r="E59" s="176" t="s">
        <v>56</v>
      </c>
      <c r="F59" s="152" t="s">
        <v>8</v>
      </c>
      <c r="G59" s="174">
        <v>1</v>
      </c>
      <c r="H59" s="122">
        <v>1143369</v>
      </c>
      <c r="I59" s="243">
        <f t="shared" si="25"/>
        <v>1143369</v>
      </c>
      <c r="J59" s="10"/>
      <c r="K59" s="232"/>
      <c r="L59" s="5"/>
      <c r="M59" s="283"/>
      <c r="N59" s="325">
        <f t="shared" si="22"/>
        <v>0</v>
      </c>
      <c r="O59" s="279">
        <f t="shared" si="23"/>
        <v>0</v>
      </c>
      <c r="P59" s="322" t="str">
        <f t="shared" si="24"/>
        <v>ERROR</v>
      </c>
      <c r="Q59" s="17"/>
    </row>
    <row r="60" spans="1:17" ht="30" customHeight="1">
      <c r="A60" s="5"/>
      <c r="B60" s="9"/>
      <c r="C60" s="236"/>
      <c r="D60" s="175">
        <v>6.0140000000000002</v>
      </c>
      <c r="E60" s="173" t="s">
        <v>57</v>
      </c>
      <c r="F60" s="150" t="s">
        <v>8</v>
      </c>
      <c r="G60" s="121">
        <v>1</v>
      </c>
      <c r="H60" s="177">
        <v>2896869</v>
      </c>
      <c r="I60" s="248">
        <f t="shared" si="25"/>
        <v>2896869</v>
      </c>
      <c r="J60" s="10"/>
      <c r="K60" s="232"/>
      <c r="L60" s="5"/>
      <c r="M60" s="283"/>
      <c r="N60" s="325">
        <f t="shared" si="22"/>
        <v>0</v>
      </c>
      <c r="O60" s="279">
        <f t="shared" si="23"/>
        <v>0</v>
      </c>
      <c r="P60" s="322" t="str">
        <f t="shared" si="24"/>
        <v>ERROR</v>
      </c>
      <c r="Q60" s="17"/>
    </row>
    <row r="61" spans="1:17" ht="30" customHeight="1" thickBot="1">
      <c r="A61" s="5"/>
      <c r="B61" s="9"/>
      <c r="C61" s="32" t="s">
        <v>18</v>
      </c>
      <c r="D61" s="58"/>
      <c r="E61" s="59"/>
      <c r="F61" s="226"/>
      <c r="G61" s="247"/>
      <c r="H61" s="35"/>
      <c r="I61" s="267">
        <f>SUM(I56:I60)</f>
        <v>6062056.1200000001</v>
      </c>
      <c r="J61" s="10"/>
      <c r="K61" s="232"/>
      <c r="L61" s="5"/>
      <c r="M61" s="297">
        <f>SUM(M56:M60)</f>
        <v>0</v>
      </c>
      <c r="N61" s="329"/>
      <c r="O61" s="330">
        <f>SUM(O56:O60)</f>
        <v>0</v>
      </c>
      <c r="P61" s="338" t="str">
        <f>IF(OR(O61&lt;=0,O61&gt;$M61,COUNTIF(P56:P60,"ERROR")&gt;0),"ERROR","OK")</f>
        <v>ERROR</v>
      </c>
      <c r="Q61" s="17"/>
    </row>
    <row r="62" spans="1:17" ht="30" customHeight="1" thickBot="1">
      <c r="A62" s="5"/>
      <c r="B62" s="9"/>
      <c r="C62" s="131"/>
      <c r="D62" s="132">
        <v>11</v>
      </c>
      <c r="E62" s="132" t="s">
        <v>58</v>
      </c>
      <c r="F62" s="132"/>
      <c r="G62" s="132"/>
      <c r="H62" s="132"/>
      <c r="I62" s="130"/>
      <c r="J62" s="10"/>
      <c r="K62" s="232"/>
      <c r="L62" s="5"/>
      <c r="M62" s="339" t="s">
        <v>58</v>
      </c>
      <c r="N62" s="340"/>
      <c r="O62" s="340"/>
      <c r="P62" s="341"/>
      <c r="Q62" s="17"/>
    </row>
    <row r="63" spans="1:17" ht="30" customHeight="1">
      <c r="A63" s="5"/>
      <c r="B63" s="9"/>
      <c r="C63" s="242">
        <v>15350</v>
      </c>
      <c r="D63" s="178">
        <v>6.0149999999999997</v>
      </c>
      <c r="E63" s="179" t="s">
        <v>59</v>
      </c>
      <c r="F63" s="185" t="s">
        <v>8</v>
      </c>
      <c r="G63" s="156">
        <v>1</v>
      </c>
      <c r="H63" s="186">
        <v>2117126.37</v>
      </c>
      <c r="I63" s="262">
        <f>H63*G63</f>
        <v>2117126.37</v>
      </c>
      <c r="J63" s="10"/>
      <c r="K63" s="232"/>
      <c r="L63" s="5"/>
      <c r="M63" s="328"/>
      <c r="N63" s="331">
        <f t="shared" ref="N63" si="26">ROUND((M63),0)</f>
        <v>0</v>
      </c>
      <c r="O63" s="320">
        <f t="shared" ref="O63" si="27">ROUND((G63*N63),0)</f>
        <v>0</v>
      </c>
      <c r="P63" s="321" t="str">
        <f t="shared" ref="P63" si="28">IF(OR(O63&lt;=0,O63&gt;$I63),"ERROR","OK")</f>
        <v>ERROR</v>
      </c>
      <c r="Q63" s="17"/>
    </row>
    <row r="64" spans="1:17" ht="30" customHeight="1" thickBot="1">
      <c r="A64" s="5"/>
      <c r="B64" s="9"/>
      <c r="C64" s="32" t="s">
        <v>18</v>
      </c>
      <c r="D64" s="58"/>
      <c r="E64" s="59"/>
      <c r="F64" s="58"/>
      <c r="G64" s="247"/>
      <c r="H64" s="35"/>
      <c r="I64" s="267">
        <f>SUM(I63)</f>
        <v>2117126.37</v>
      </c>
      <c r="J64" s="10"/>
      <c r="K64" s="232"/>
      <c r="L64" s="5"/>
      <c r="M64" s="297">
        <f>SUM(M63:M63)</f>
        <v>0</v>
      </c>
      <c r="N64" s="329"/>
      <c r="O64" s="330">
        <f>SUM(O63)</f>
        <v>0</v>
      </c>
      <c r="P64" s="338" t="str">
        <f>IF(OR(O64&lt;=0,O64&gt;$M64,COUNTIF(P63,"ERROR")&gt;0),"ERROR","OK")</f>
        <v>ERROR</v>
      </c>
      <c r="Q64" s="17"/>
    </row>
    <row r="65" spans="1:17" ht="30" customHeight="1" thickBot="1">
      <c r="A65" s="5"/>
      <c r="B65" s="9"/>
      <c r="C65" s="131"/>
      <c r="D65" s="132">
        <v>12</v>
      </c>
      <c r="E65" s="132" t="s">
        <v>60</v>
      </c>
      <c r="F65" s="132"/>
      <c r="G65" s="132"/>
      <c r="H65" s="132"/>
      <c r="I65" s="130"/>
      <c r="J65" s="10"/>
      <c r="K65" s="232"/>
      <c r="L65" s="5"/>
      <c r="M65" s="339" t="s">
        <v>134</v>
      </c>
      <c r="N65" s="340"/>
      <c r="O65" s="340"/>
      <c r="P65" s="341"/>
      <c r="Q65" s="17"/>
    </row>
    <row r="66" spans="1:17" ht="30" customHeight="1">
      <c r="A66" s="5"/>
      <c r="B66" s="9"/>
      <c r="C66" s="264">
        <v>16669</v>
      </c>
      <c r="D66" s="160">
        <v>7.0010000000000003</v>
      </c>
      <c r="E66" s="179" t="s">
        <v>61</v>
      </c>
      <c r="F66" s="160" t="s">
        <v>14</v>
      </c>
      <c r="G66" s="188">
        <v>1</v>
      </c>
      <c r="H66" s="189">
        <v>939331</v>
      </c>
      <c r="I66" s="211">
        <f>H66*G66</f>
        <v>939331</v>
      </c>
      <c r="J66" s="10"/>
      <c r="K66" s="232"/>
      <c r="L66" s="5"/>
      <c r="M66" s="328"/>
      <c r="N66" s="331">
        <f t="shared" ref="N66" si="29">ROUND((M66),0)</f>
        <v>0</v>
      </c>
      <c r="O66" s="320">
        <f t="shared" ref="O66" si="30">ROUND((G66*N66),0)</f>
        <v>0</v>
      </c>
      <c r="P66" s="321" t="str">
        <f t="shared" ref="P66" si="31">IF(OR(O66&lt;=0,O66&gt;$I66),"ERROR","OK")</f>
        <v>ERROR</v>
      </c>
      <c r="Q66" s="17"/>
    </row>
    <row r="67" spans="1:17" ht="30" customHeight="1" thickBot="1">
      <c r="A67" s="5"/>
      <c r="B67" s="9"/>
      <c r="C67" s="218" t="s">
        <v>18</v>
      </c>
      <c r="D67" s="58"/>
      <c r="E67" s="59"/>
      <c r="F67" s="58"/>
      <c r="G67" s="241"/>
      <c r="H67" s="240"/>
      <c r="I67" s="267">
        <f>SUM(I66)</f>
        <v>939331</v>
      </c>
      <c r="J67" s="10"/>
      <c r="K67" s="232"/>
      <c r="L67" s="5"/>
      <c r="M67" s="297">
        <f>SUM(M66:M66)</f>
        <v>0</v>
      </c>
      <c r="N67" s="329"/>
      <c r="O67" s="330">
        <f>SUM(O66)</f>
        <v>0</v>
      </c>
      <c r="P67" s="338" t="str">
        <f>IF(OR(O67&lt;=0,O67&gt;$M67,COUNTIF(P66,"ERROR")&gt;0),"ERROR","OK")</f>
        <v>ERROR</v>
      </c>
      <c r="Q67" s="17"/>
    </row>
    <row r="68" spans="1:17" ht="30" customHeight="1" thickBot="1">
      <c r="A68" s="5"/>
      <c r="B68" s="9"/>
      <c r="C68" s="131"/>
      <c r="D68" s="132">
        <v>13</v>
      </c>
      <c r="E68" s="132" t="s">
        <v>62</v>
      </c>
      <c r="F68" s="132"/>
      <c r="G68" s="132"/>
      <c r="H68" s="132"/>
      <c r="I68" s="130"/>
      <c r="J68" s="10"/>
      <c r="K68" s="232"/>
      <c r="L68" s="5"/>
      <c r="M68" s="339" t="s">
        <v>62</v>
      </c>
      <c r="N68" s="340"/>
      <c r="O68" s="340"/>
      <c r="P68" s="341"/>
      <c r="Q68" s="17"/>
    </row>
    <row r="69" spans="1:17" ht="30" customHeight="1">
      <c r="A69" s="5"/>
      <c r="B69" s="9"/>
      <c r="C69" s="264">
        <v>10115</v>
      </c>
      <c r="D69" s="185">
        <v>8.0009999999999994</v>
      </c>
      <c r="E69" s="191" t="s">
        <v>63</v>
      </c>
      <c r="F69" s="160" t="s">
        <v>14</v>
      </c>
      <c r="G69" s="190">
        <v>1</v>
      </c>
      <c r="H69" s="192">
        <v>7378.83</v>
      </c>
      <c r="I69" s="221">
        <f>H69*G69</f>
        <v>7378.83</v>
      </c>
      <c r="J69" s="10"/>
      <c r="K69" s="232"/>
      <c r="L69" s="5"/>
      <c r="M69" s="328"/>
      <c r="N69" s="331">
        <f t="shared" ref="N69" si="32">ROUND((M69),0)</f>
        <v>0</v>
      </c>
      <c r="O69" s="320">
        <f t="shared" ref="O69" si="33">ROUND((G69*N69),0)</f>
        <v>0</v>
      </c>
      <c r="P69" s="321" t="str">
        <f t="shared" ref="P69" si="34">IF(OR(O69&lt;=0,O69&gt;$I69),"ERROR","OK")</f>
        <v>ERROR</v>
      </c>
      <c r="Q69" s="17"/>
    </row>
    <row r="70" spans="1:17" ht="30" customHeight="1" thickBot="1">
      <c r="A70" s="5"/>
      <c r="B70" s="9"/>
      <c r="C70" s="218" t="s">
        <v>18</v>
      </c>
      <c r="D70" s="58"/>
      <c r="E70" s="59"/>
      <c r="F70" s="58"/>
      <c r="G70" s="247"/>
      <c r="H70" s="35"/>
      <c r="I70" s="246">
        <f>SUM(I69)</f>
        <v>7378.83</v>
      </c>
      <c r="J70" s="10"/>
      <c r="K70" s="232"/>
      <c r="L70" s="5"/>
      <c r="M70" s="297">
        <f>SUM(M69:M69)</f>
        <v>0</v>
      </c>
      <c r="N70" s="329"/>
      <c r="O70" s="330">
        <f>SUM(O69)</f>
        <v>0</v>
      </c>
      <c r="P70" s="338" t="str">
        <f>IF(OR(O70&lt;=0,O70&gt;$M70,COUNTIF(P69,"ERROR")&gt;0),"ERROR","OK")</f>
        <v>ERROR</v>
      </c>
      <c r="Q70" s="17"/>
    </row>
    <row r="71" spans="1:17" ht="30" customHeight="1" thickBot="1">
      <c r="A71" s="5"/>
      <c r="B71" s="9"/>
      <c r="C71" s="131"/>
      <c r="D71" s="132">
        <v>14</v>
      </c>
      <c r="E71" s="132" t="s">
        <v>64</v>
      </c>
      <c r="F71" s="132"/>
      <c r="G71" s="132"/>
      <c r="H71" s="132"/>
      <c r="I71" s="130"/>
      <c r="J71" s="10"/>
      <c r="K71" s="232"/>
      <c r="L71" s="5"/>
      <c r="M71" s="339" t="s">
        <v>64</v>
      </c>
      <c r="N71" s="340"/>
      <c r="O71" s="340"/>
      <c r="P71" s="341"/>
      <c r="Q71" s="17"/>
    </row>
    <row r="72" spans="1:17" ht="30" customHeight="1">
      <c r="A72" s="5"/>
      <c r="B72" s="9"/>
      <c r="C72" s="206">
        <v>12541</v>
      </c>
      <c r="D72" s="195">
        <v>9.0009999999999994</v>
      </c>
      <c r="E72" s="196" t="s">
        <v>65</v>
      </c>
      <c r="F72" s="195" t="s">
        <v>14</v>
      </c>
      <c r="G72" s="197">
        <v>1</v>
      </c>
      <c r="H72" s="193">
        <v>64583</v>
      </c>
      <c r="I72" s="194">
        <f>G72*H72</f>
        <v>64583</v>
      </c>
      <c r="J72" s="10"/>
      <c r="K72" s="232"/>
      <c r="L72" s="5"/>
      <c r="M72" s="328"/>
      <c r="N72" s="331">
        <f t="shared" ref="N72" si="35">ROUND((M72),0)</f>
        <v>0</v>
      </c>
      <c r="O72" s="320">
        <f t="shared" ref="O72" si="36">ROUND((G72*N72),0)</f>
        <v>0</v>
      </c>
      <c r="P72" s="321" t="str">
        <f t="shared" ref="P72" si="37">IF(OR(O72&lt;=0,O72&gt;$I72),"ERROR","OK")</f>
        <v>ERROR</v>
      </c>
      <c r="Q72" s="17"/>
    </row>
    <row r="73" spans="1:17" ht="30" customHeight="1" thickBot="1">
      <c r="A73" s="5"/>
      <c r="B73" s="9"/>
      <c r="C73" s="218" t="s">
        <v>18</v>
      </c>
      <c r="D73" s="58"/>
      <c r="E73" s="59"/>
      <c r="F73" s="58"/>
      <c r="G73" s="247"/>
      <c r="H73" s="35"/>
      <c r="I73" s="246">
        <f>SUM(I72)</f>
        <v>64583</v>
      </c>
      <c r="J73" s="10"/>
      <c r="K73" s="232"/>
      <c r="L73" s="5"/>
      <c r="M73" s="297">
        <f>SUM(M72:M72)</f>
        <v>0</v>
      </c>
      <c r="N73" s="329"/>
      <c r="O73" s="330">
        <f>SUM(O72)</f>
        <v>0</v>
      </c>
      <c r="P73" s="338" t="str">
        <f>IF(OR(O73&lt;=0,O73&gt;$M73,COUNTIF(P72,"ERROR")&gt;0),"ERROR","OK")</f>
        <v>ERROR</v>
      </c>
      <c r="Q73" s="17"/>
    </row>
    <row r="74" spans="1:17" s="3" customFormat="1" ht="30" customHeight="1" thickBot="1">
      <c r="A74" s="11"/>
      <c r="B74" s="12"/>
      <c r="C74" s="220"/>
      <c r="D74" s="261">
        <v>15</v>
      </c>
      <c r="E74" s="261" t="s">
        <v>133</v>
      </c>
      <c r="F74" s="261"/>
      <c r="G74" s="261"/>
      <c r="H74" s="261"/>
      <c r="I74" s="274"/>
      <c r="J74" s="13"/>
      <c r="K74" s="212"/>
      <c r="L74" s="11"/>
      <c r="M74" s="342" t="s">
        <v>133</v>
      </c>
      <c r="N74" s="301"/>
      <c r="O74" s="301"/>
      <c r="P74" s="299"/>
      <c r="Q74" s="214"/>
    </row>
    <row r="75" spans="1:17" s="3" customFormat="1" ht="30.75" customHeight="1">
      <c r="A75" s="5"/>
      <c r="B75" s="9"/>
      <c r="C75" s="187">
        <v>10444</v>
      </c>
      <c r="D75" s="160">
        <v>10.000999999999999</v>
      </c>
      <c r="E75" s="179" t="s">
        <v>66</v>
      </c>
      <c r="F75" s="160" t="s">
        <v>8</v>
      </c>
      <c r="G75" s="199">
        <v>1</v>
      </c>
      <c r="H75" s="200">
        <v>2576895.7599999998</v>
      </c>
      <c r="I75" s="201">
        <f>G75*H75</f>
        <v>2576895.7599999998</v>
      </c>
      <c r="J75" s="10"/>
      <c r="K75" s="232"/>
      <c r="L75" s="5"/>
      <c r="M75" s="283"/>
      <c r="N75" s="325">
        <f t="shared" ref="N75:N77" si="38">ROUND((M75),0)</f>
        <v>0</v>
      </c>
      <c r="O75" s="279">
        <f t="shared" ref="O75:O77" si="39">ROUND((G75*N75),0)</f>
        <v>0</v>
      </c>
      <c r="P75" s="322" t="str">
        <f t="shared" ref="P75:P76" si="40">IF(OR(O75&lt;=0,O75&gt;$I75),"ERROR","OK")</f>
        <v>ERROR</v>
      </c>
      <c r="Q75" s="214"/>
    </row>
    <row r="76" spans="1:17" s="3" customFormat="1" ht="30.75" customHeight="1">
      <c r="A76" s="5"/>
      <c r="B76" s="9"/>
      <c r="C76" s="159">
        <v>11308</v>
      </c>
      <c r="D76" s="150">
        <v>10.002000000000001</v>
      </c>
      <c r="E76" s="151" t="s">
        <v>67</v>
      </c>
      <c r="F76" s="150" t="s">
        <v>8</v>
      </c>
      <c r="G76" s="121">
        <v>1</v>
      </c>
      <c r="H76" s="122">
        <v>1394913.54</v>
      </c>
      <c r="I76" s="202">
        <f t="shared" ref="I76:I77" si="41">G76*H76</f>
        <v>1394913.54</v>
      </c>
      <c r="J76" s="10"/>
      <c r="K76" s="232"/>
      <c r="L76" s="5"/>
      <c r="M76" s="283"/>
      <c r="N76" s="325">
        <f t="shared" si="38"/>
        <v>0</v>
      </c>
      <c r="O76" s="279">
        <f t="shared" si="39"/>
        <v>0</v>
      </c>
      <c r="P76" s="322" t="str">
        <f t="shared" si="40"/>
        <v>ERROR</v>
      </c>
      <c r="Q76" s="214"/>
    </row>
    <row r="77" spans="1:17" s="3" customFormat="1" ht="30.75" customHeight="1">
      <c r="A77" s="5"/>
      <c r="B77" s="9"/>
      <c r="C77" s="159">
        <v>11236</v>
      </c>
      <c r="D77" s="150">
        <v>10.003</v>
      </c>
      <c r="E77" s="151" t="s">
        <v>68</v>
      </c>
      <c r="F77" s="150" t="s">
        <v>8</v>
      </c>
      <c r="G77" s="121">
        <v>11</v>
      </c>
      <c r="H77" s="122">
        <v>295949.63</v>
      </c>
      <c r="I77" s="202">
        <f t="shared" si="41"/>
        <v>3255445.93</v>
      </c>
      <c r="J77" s="10"/>
      <c r="K77" s="232"/>
      <c r="L77" s="5"/>
      <c r="M77" s="283"/>
      <c r="N77" s="325">
        <f t="shared" si="38"/>
        <v>0</v>
      </c>
      <c r="O77" s="279">
        <f t="shared" si="39"/>
        <v>0</v>
      </c>
      <c r="P77" s="322" t="str">
        <f>IF(OR(O77&lt;=0,O77&gt;$I77),"ERROR","OK")</f>
        <v>ERROR</v>
      </c>
      <c r="Q77" s="214"/>
    </row>
    <row r="78" spans="1:17" s="3" customFormat="1" ht="30.75" customHeight="1" thickBot="1">
      <c r="A78" s="5"/>
      <c r="B78" s="9"/>
      <c r="C78" s="158" t="s">
        <v>18</v>
      </c>
      <c r="D78" s="51"/>
      <c r="E78" s="52"/>
      <c r="F78" s="51"/>
      <c r="G78" s="142"/>
      <c r="H78" s="53"/>
      <c r="I78" s="198">
        <f>SUM(I77)</f>
        <v>3255445.93</v>
      </c>
      <c r="J78" s="10"/>
      <c r="K78" s="232"/>
      <c r="L78" s="5"/>
      <c r="M78" s="297">
        <f>SUM(M75:M77)</f>
        <v>0</v>
      </c>
      <c r="N78" s="329"/>
      <c r="O78" s="330">
        <f>SUM(O75:O77)</f>
        <v>0</v>
      </c>
      <c r="P78" s="338" t="str">
        <f>IF(OR(O78&lt;=0,O78&gt;$M78,COUNTIF(P75:P77,"ERROR")&gt;0),"ERROR","OK")</f>
        <v>ERROR</v>
      </c>
      <c r="Q78" s="214"/>
    </row>
    <row r="79" spans="1:17" s="3" customFormat="1" ht="30.75" customHeight="1" thickBot="1">
      <c r="A79" s="5"/>
      <c r="B79" s="9"/>
      <c r="C79" s="233"/>
      <c r="D79" s="263">
        <v>16</v>
      </c>
      <c r="E79" s="263" t="s">
        <v>69</v>
      </c>
      <c r="F79" s="263"/>
      <c r="G79" s="263"/>
      <c r="H79" s="263"/>
      <c r="I79" s="276"/>
      <c r="J79" s="10"/>
      <c r="K79" s="232"/>
      <c r="L79" s="5"/>
      <c r="M79" s="339" t="s">
        <v>69</v>
      </c>
      <c r="N79" s="340"/>
      <c r="O79" s="340"/>
      <c r="P79" s="341"/>
      <c r="Q79" s="214"/>
    </row>
    <row r="80" spans="1:17" s="3" customFormat="1" ht="30.75" customHeight="1">
      <c r="A80" s="5"/>
      <c r="B80" s="9"/>
      <c r="C80" s="264">
        <v>12045</v>
      </c>
      <c r="D80" s="160">
        <v>10.004</v>
      </c>
      <c r="E80" s="179" t="s">
        <v>70</v>
      </c>
      <c r="F80" s="160" t="s">
        <v>14</v>
      </c>
      <c r="G80" s="199">
        <v>1</v>
      </c>
      <c r="H80" s="200">
        <v>197717</v>
      </c>
      <c r="I80" s="275">
        <f>G80*H80</f>
        <v>197717</v>
      </c>
      <c r="J80" s="10"/>
      <c r="K80" s="232"/>
      <c r="L80" s="5"/>
      <c r="M80" s="309"/>
      <c r="N80" s="343">
        <f t="shared" ref="N80:N82" si="42">ROUND((M80),0)</f>
        <v>0</v>
      </c>
      <c r="O80" s="319">
        <f t="shared" ref="O80:O82" si="43">ROUND((G80*N80),0)</f>
        <v>0</v>
      </c>
      <c r="P80" s="337" t="str">
        <f t="shared" ref="P80:P81" si="44">IF(OR(O80&lt;=0,O80&gt;$I80),"ERROR","OK")</f>
        <v>ERROR</v>
      </c>
      <c r="Q80" s="214"/>
    </row>
    <row r="81" spans="1:17" s="3" customFormat="1" ht="30.75" customHeight="1">
      <c r="A81" s="5"/>
      <c r="B81" s="9"/>
      <c r="C81" s="236">
        <v>12026</v>
      </c>
      <c r="D81" s="150">
        <v>10.005000000000001</v>
      </c>
      <c r="E81" s="151" t="s">
        <v>71</v>
      </c>
      <c r="F81" s="150" t="s">
        <v>26</v>
      </c>
      <c r="G81" s="121">
        <v>1</v>
      </c>
      <c r="H81" s="122">
        <v>181380.52</v>
      </c>
      <c r="I81" s="219">
        <f t="shared" ref="I81:I82" si="45">G81*H81</f>
        <v>181380.52</v>
      </c>
      <c r="J81" s="10"/>
      <c r="K81" s="232"/>
      <c r="L81" s="5"/>
      <c r="M81" s="283"/>
      <c r="N81" s="325">
        <f t="shared" si="42"/>
        <v>0</v>
      </c>
      <c r="O81" s="279">
        <f t="shared" si="43"/>
        <v>0</v>
      </c>
      <c r="P81" s="322" t="str">
        <f t="shared" si="44"/>
        <v>ERROR</v>
      </c>
      <c r="Q81" s="214"/>
    </row>
    <row r="82" spans="1:17" s="3" customFormat="1" ht="30.75" customHeight="1">
      <c r="A82" s="5"/>
      <c r="B82" s="9"/>
      <c r="C82" s="236">
        <v>10436</v>
      </c>
      <c r="D82" s="150">
        <v>10.006</v>
      </c>
      <c r="E82" s="151" t="s">
        <v>72</v>
      </c>
      <c r="F82" s="150" t="s">
        <v>14</v>
      </c>
      <c r="G82" s="121">
        <v>1</v>
      </c>
      <c r="H82" s="122">
        <v>91257.78</v>
      </c>
      <c r="I82" s="219">
        <f t="shared" si="45"/>
        <v>91257.78</v>
      </c>
      <c r="J82" s="10"/>
      <c r="K82" s="232"/>
      <c r="L82" s="5"/>
      <c r="M82" s="283"/>
      <c r="N82" s="325">
        <f t="shared" si="42"/>
        <v>0</v>
      </c>
      <c r="O82" s="279">
        <f t="shared" si="43"/>
        <v>0</v>
      </c>
      <c r="P82" s="322" t="str">
        <f>IF(OR(O82&lt;=0,O82&gt;$I82),"ERROR","OK")</f>
        <v>ERROR</v>
      </c>
      <c r="Q82" s="214"/>
    </row>
    <row r="83" spans="1:17" s="3" customFormat="1" ht="30.75" customHeight="1" thickBot="1">
      <c r="A83" s="5"/>
      <c r="B83" s="9"/>
      <c r="C83" s="218" t="s">
        <v>18</v>
      </c>
      <c r="D83" s="58"/>
      <c r="E83" s="59"/>
      <c r="F83" s="58"/>
      <c r="G83" s="247"/>
      <c r="H83" s="234"/>
      <c r="I83" s="246">
        <f>SUM(I80:I82)</f>
        <v>470355.30000000005</v>
      </c>
      <c r="J83" s="10"/>
      <c r="K83" s="232"/>
      <c r="L83" s="5"/>
      <c r="M83" s="297">
        <f>SUM(M80:M82)</f>
        <v>0</v>
      </c>
      <c r="N83" s="329"/>
      <c r="O83" s="330">
        <f>SUM(O80:O82)</f>
        <v>0</v>
      </c>
      <c r="P83" s="338" t="str">
        <f>IF(OR(O83&lt;=0,O83&gt;$M83,COUNTIF(P80:P82,"ERROR")&gt;0),"ERROR","OK")</f>
        <v>ERROR</v>
      </c>
      <c r="Q83" s="214"/>
    </row>
    <row r="84" spans="1:17" s="3" customFormat="1" ht="30.75" customHeight="1" thickBot="1">
      <c r="A84" s="5"/>
      <c r="B84" s="9"/>
      <c r="C84" s="233"/>
      <c r="D84" s="263">
        <v>17</v>
      </c>
      <c r="E84" s="263" t="s">
        <v>73</v>
      </c>
      <c r="F84" s="263"/>
      <c r="G84" s="263"/>
      <c r="H84" s="263"/>
      <c r="I84" s="276"/>
      <c r="J84" s="10"/>
      <c r="K84" s="232"/>
      <c r="L84" s="5"/>
      <c r="M84" s="339" t="s">
        <v>73</v>
      </c>
      <c r="N84" s="340"/>
      <c r="O84" s="340"/>
      <c r="P84" s="341"/>
      <c r="Q84" s="214"/>
    </row>
    <row r="85" spans="1:17" s="3" customFormat="1" ht="30.75" customHeight="1">
      <c r="A85" s="5"/>
      <c r="B85" s="9"/>
      <c r="C85" s="236">
        <v>14450</v>
      </c>
      <c r="D85" s="150">
        <v>10.007</v>
      </c>
      <c r="E85" s="151" t="s">
        <v>74</v>
      </c>
      <c r="F85" s="150" t="s">
        <v>14</v>
      </c>
      <c r="G85" s="121">
        <v>1</v>
      </c>
      <c r="H85" s="121">
        <v>182793.42</v>
      </c>
      <c r="I85" s="219">
        <f>G85*H85</f>
        <v>182793.42</v>
      </c>
      <c r="J85" s="10"/>
      <c r="K85" s="232"/>
      <c r="L85" s="5"/>
      <c r="M85" s="328"/>
      <c r="N85" s="331">
        <f t="shared" ref="N85:N86" si="46">ROUND((M85),0)</f>
        <v>0</v>
      </c>
      <c r="O85" s="320">
        <f t="shared" ref="O85:O86" si="47">ROUND((G85*N85),0)</f>
        <v>0</v>
      </c>
      <c r="P85" s="321" t="str">
        <f t="shared" ref="P85:P86" si="48">IF(OR(O85&lt;=0,O85&gt;$I85),"ERROR","OK")</f>
        <v>ERROR</v>
      </c>
      <c r="Q85" s="214"/>
    </row>
    <row r="86" spans="1:17" s="3" customFormat="1" ht="30.75" customHeight="1">
      <c r="A86" s="5"/>
      <c r="B86" s="9"/>
      <c r="C86" s="236">
        <v>12007</v>
      </c>
      <c r="D86" s="150">
        <v>10.007999999999999</v>
      </c>
      <c r="E86" s="151" t="s">
        <v>75</v>
      </c>
      <c r="F86" s="150" t="s">
        <v>14</v>
      </c>
      <c r="G86" s="121">
        <v>1</v>
      </c>
      <c r="H86" s="121">
        <v>169646.79</v>
      </c>
      <c r="I86" s="219">
        <f>G86*H86</f>
        <v>169646.79</v>
      </c>
      <c r="J86" s="10"/>
      <c r="K86" s="232"/>
      <c r="L86" s="5"/>
      <c r="M86" s="283"/>
      <c r="N86" s="325">
        <f t="shared" si="46"/>
        <v>0</v>
      </c>
      <c r="O86" s="279">
        <f t="shared" si="47"/>
        <v>0</v>
      </c>
      <c r="P86" s="322" t="str">
        <f t="shared" si="48"/>
        <v>ERROR</v>
      </c>
      <c r="Q86" s="214"/>
    </row>
    <row r="87" spans="1:17" s="3" customFormat="1" ht="30.75" customHeight="1" thickBot="1">
      <c r="A87" s="5"/>
      <c r="B87" s="9"/>
      <c r="C87" s="218" t="s">
        <v>18</v>
      </c>
      <c r="D87" s="58"/>
      <c r="E87" s="59"/>
      <c r="F87" s="58"/>
      <c r="G87" s="247"/>
      <c r="H87" s="234"/>
      <c r="I87" s="246">
        <f>SUM(I85:I86)</f>
        <v>352440.21</v>
      </c>
      <c r="J87" s="10"/>
      <c r="K87" s="232"/>
      <c r="L87" s="5"/>
      <c r="M87" s="297">
        <f>SUM(M85:M86)</f>
        <v>0</v>
      </c>
      <c r="N87" s="329"/>
      <c r="O87" s="330">
        <f>SUM(O85:O86)</f>
        <v>0</v>
      </c>
      <c r="P87" s="338" t="str">
        <f>IF(OR(O87&lt;=0,O87&gt;$M87,COUNTIF(P85:P86,"ERROR")&gt;0),"ERROR","OK")</f>
        <v>ERROR</v>
      </c>
      <c r="Q87" s="214"/>
    </row>
    <row r="88" spans="1:17" s="3" customFormat="1" ht="30.75" customHeight="1" thickBot="1">
      <c r="A88" s="5"/>
      <c r="B88" s="9"/>
      <c r="C88" s="233"/>
      <c r="D88" s="263">
        <v>18</v>
      </c>
      <c r="E88" s="263" t="s">
        <v>76</v>
      </c>
      <c r="F88" s="263"/>
      <c r="G88" s="263"/>
      <c r="H88" s="263"/>
      <c r="I88" s="276"/>
      <c r="J88" s="10"/>
      <c r="K88" s="232"/>
      <c r="L88" s="5"/>
      <c r="M88" s="339" t="s">
        <v>76</v>
      </c>
      <c r="N88" s="340"/>
      <c r="O88" s="340"/>
      <c r="P88" s="341"/>
      <c r="Q88" s="214"/>
    </row>
    <row r="89" spans="1:17" s="3" customFormat="1" ht="30.75" customHeight="1">
      <c r="A89" s="5"/>
      <c r="B89" s="9"/>
      <c r="C89" s="264">
        <v>10152</v>
      </c>
      <c r="D89" s="160">
        <v>10.009</v>
      </c>
      <c r="E89" s="179" t="s">
        <v>77</v>
      </c>
      <c r="F89" s="160" t="s">
        <v>14</v>
      </c>
      <c r="G89" s="199">
        <v>1</v>
      </c>
      <c r="H89" s="200">
        <v>150199.67999999999</v>
      </c>
      <c r="I89" s="275">
        <f>G89*H89</f>
        <v>150199.67999999999</v>
      </c>
      <c r="J89" s="10"/>
      <c r="K89" s="232"/>
      <c r="L89" s="5"/>
      <c r="M89" s="309"/>
      <c r="N89" s="325">
        <f t="shared" ref="N89" si="49">ROUND((M89),0)</f>
        <v>0</v>
      </c>
      <c r="O89" s="279">
        <f t="shared" ref="O89" si="50">ROUND((G89*N89),0)</f>
        <v>0</v>
      </c>
      <c r="P89" s="322" t="str">
        <f t="shared" ref="P89" si="51">IF(OR(O89&lt;=0,O89&gt;$I89),"ERROR","OK")</f>
        <v>ERROR</v>
      </c>
      <c r="Q89" s="214"/>
    </row>
    <row r="90" spans="1:17" s="3" customFormat="1" ht="30.75" customHeight="1" thickBot="1">
      <c r="A90" s="5"/>
      <c r="B90" s="9"/>
      <c r="C90" s="218" t="s">
        <v>18</v>
      </c>
      <c r="D90" s="58"/>
      <c r="E90" s="59"/>
      <c r="F90" s="58"/>
      <c r="G90" s="247"/>
      <c r="H90" s="234"/>
      <c r="I90" s="246">
        <f>SUM(I89)</f>
        <v>150199.67999999999</v>
      </c>
      <c r="J90" s="10"/>
      <c r="K90" s="232"/>
      <c r="L90" s="5"/>
      <c r="M90" s="297">
        <f>SUM(M89:M89)</f>
        <v>0</v>
      </c>
      <c r="N90" s="329"/>
      <c r="O90" s="330">
        <f>SUM(O89)</f>
        <v>0</v>
      </c>
      <c r="P90" s="338" t="str">
        <f>IF(OR(O90&lt;=0,O90&gt;$M90,COUNTIF(P89,"ERROR")&gt;0),"ERROR","OK")</f>
        <v>ERROR</v>
      </c>
      <c r="Q90" s="214"/>
    </row>
    <row r="91" spans="1:17" s="3" customFormat="1" ht="30.75" customHeight="1" thickBot="1">
      <c r="A91" s="5"/>
      <c r="B91" s="9"/>
      <c r="C91" s="233"/>
      <c r="D91" s="263">
        <v>19</v>
      </c>
      <c r="E91" s="263" t="s">
        <v>78</v>
      </c>
      <c r="F91" s="263"/>
      <c r="G91" s="263"/>
      <c r="H91" s="263"/>
      <c r="I91" s="276"/>
      <c r="J91" s="10"/>
      <c r="K91" s="232"/>
      <c r="L91" s="5"/>
      <c r="M91" s="339" t="s">
        <v>78</v>
      </c>
      <c r="N91" s="340"/>
      <c r="O91" s="340"/>
      <c r="P91" s="341"/>
      <c r="Q91" s="214"/>
    </row>
    <row r="92" spans="1:17" s="3" customFormat="1" ht="30.75" customHeight="1">
      <c r="A92" s="5"/>
      <c r="B92" s="9"/>
      <c r="C92" s="264">
        <v>12066</v>
      </c>
      <c r="D92" s="203">
        <v>10.01</v>
      </c>
      <c r="E92" s="179" t="s">
        <v>79</v>
      </c>
      <c r="F92" s="160" t="s">
        <v>17</v>
      </c>
      <c r="G92" s="199">
        <v>1</v>
      </c>
      <c r="H92" s="200">
        <v>90449.27</v>
      </c>
      <c r="I92" s="262">
        <f>H92*G92</f>
        <v>90449.27</v>
      </c>
      <c r="J92" s="10"/>
      <c r="K92" s="232"/>
      <c r="L92" s="5"/>
      <c r="M92" s="309"/>
      <c r="N92" s="343">
        <f t="shared" ref="N92:N95" si="52">ROUND((M92),0)</f>
        <v>0</v>
      </c>
      <c r="O92" s="319">
        <f t="shared" ref="O92:O95" si="53">ROUND((G92*N92),0)</f>
        <v>0</v>
      </c>
      <c r="P92" s="337" t="str">
        <f t="shared" ref="P92:P95" si="54">IF(OR(O92&lt;=0,O92&gt;$I92),"ERROR","OK")</f>
        <v>ERROR</v>
      </c>
      <c r="Q92" s="214"/>
    </row>
    <row r="93" spans="1:17" s="3" customFormat="1" ht="30.75" customHeight="1">
      <c r="A93" s="5"/>
      <c r="B93" s="9"/>
      <c r="C93" s="236">
        <v>12065</v>
      </c>
      <c r="D93" s="150">
        <v>10.010999999999999</v>
      </c>
      <c r="E93" s="151" t="s">
        <v>80</v>
      </c>
      <c r="F93" s="150" t="s">
        <v>17</v>
      </c>
      <c r="G93" s="121">
        <v>1</v>
      </c>
      <c r="H93" s="122">
        <v>90840.08</v>
      </c>
      <c r="I93" s="248">
        <f t="shared" ref="I93:I95" si="55">H93*G93</f>
        <v>90840.08</v>
      </c>
      <c r="J93" s="10"/>
      <c r="K93" s="232"/>
      <c r="L93" s="5"/>
      <c r="M93" s="283"/>
      <c r="N93" s="325">
        <f t="shared" si="52"/>
        <v>0</v>
      </c>
      <c r="O93" s="279">
        <f t="shared" si="53"/>
        <v>0</v>
      </c>
      <c r="P93" s="322" t="str">
        <f t="shared" si="54"/>
        <v>ERROR</v>
      </c>
      <c r="Q93" s="214"/>
    </row>
    <row r="94" spans="1:17" s="3" customFormat="1" ht="30.75" customHeight="1">
      <c r="A94" s="5"/>
      <c r="B94" s="9"/>
      <c r="C94" s="236">
        <v>12064</v>
      </c>
      <c r="D94" s="150">
        <v>10.012</v>
      </c>
      <c r="E94" s="151" t="s">
        <v>81</v>
      </c>
      <c r="F94" s="150" t="s">
        <v>17</v>
      </c>
      <c r="G94" s="121">
        <v>1</v>
      </c>
      <c r="H94" s="122">
        <v>85405.39</v>
      </c>
      <c r="I94" s="248">
        <f t="shared" si="55"/>
        <v>85405.39</v>
      </c>
      <c r="J94" s="10"/>
      <c r="K94" s="232"/>
      <c r="L94" s="5"/>
      <c r="M94" s="283"/>
      <c r="N94" s="325">
        <f t="shared" si="52"/>
        <v>0</v>
      </c>
      <c r="O94" s="279">
        <f t="shared" si="53"/>
        <v>0</v>
      </c>
      <c r="P94" s="322" t="str">
        <f t="shared" si="54"/>
        <v>ERROR</v>
      </c>
      <c r="Q94" s="214"/>
    </row>
    <row r="95" spans="1:17" s="3" customFormat="1" ht="30.75" customHeight="1">
      <c r="A95" s="5"/>
      <c r="B95" s="9"/>
      <c r="C95" s="236">
        <v>10880</v>
      </c>
      <c r="D95" s="150">
        <v>10.013</v>
      </c>
      <c r="E95" s="151" t="s">
        <v>82</v>
      </c>
      <c r="F95" s="150" t="s">
        <v>14</v>
      </c>
      <c r="G95" s="121">
        <v>1</v>
      </c>
      <c r="H95" s="122">
        <v>7677.19</v>
      </c>
      <c r="I95" s="248">
        <f t="shared" si="55"/>
        <v>7677.19</v>
      </c>
      <c r="J95" s="10"/>
      <c r="K95" s="232"/>
      <c r="L95" s="5"/>
      <c r="M95" s="283"/>
      <c r="N95" s="325">
        <f t="shared" si="52"/>
        <v>0</v>
      </c>
      <c r="O95" s="279">
        <f t="shared" si="53"/>
        <v>0</v>
      </c>
      <c r="P95" s="322" t="str">
        <f t="shared" si="54"/>
        <v>ERROR</v>
      </c>
      <c r="Q95" s="214"/>
    </row>
    <row r="96" spans="1:17" s="3" customFormat="1" ht="30.75" customHeight="1" thickBot="1">
      <c r="A96" s="5"/>
      <c r="B96" s="9"/>
      <c r="C96" s="235" t="s">
        <v>18</v>
      </c>
      <c r="D96" s="58"/>
      <c r="E96" s="59"/>
      <c r="F96" s="58"/>
      <c r="G96" s="247"/>
      <c r="H96" s="234"/>
      <c r="I96" s="246">
        <f>SUM(I92:I95)</f>
        <v>274371.93</v>
      </c>
      <c r="J96" s="10"/>
      <c r="K96" s="232"/>
      <c r="L96" s="5"/>
      <c r="M96" s="297">
        <f>SUM(M92:M95)</f>
        <v>0</v>
      </c>
      <c r="N96" s="329"/>
      <c r="O96" s="330">
        <f>SUM(O92:O95)</f>
        <v>0</v>
      </c>
      <c r="P96" s="338" t="str">
        <f>IF(OR(O96&lt;=0,O96&gt;$M96,COUNTIF(P92:P95,"ERROR")&gt;0),"ERROR","OK")</f>
        <v>ERROR</v>
      </c>
      <c r="Q96" s="214"/>
    </row>
    <row r="97" spans="1:17" s="3" customFormat="1" ht="30.75" customHeight="1" thickBot="1">
      <c r="A97" s="5"/>
      <c r="B97" s="9"/>
      <c r="C97" s="233"/>
      <c r="D97" s="263">
        <v>20</v>
      </c>
      <c r="E97" s="263" t="s">
        <v>83</v>
      </c>
      <c r="F97" s="263"/>
      <c r="G97" s="263"/>
      <c r="H97" s="263"/>
      <c r="I97" s="276"/>
      <c r="J97" s="10"/>
      <c r="K97" s="232"/>
      <c r="L97" s="5"/>
      <c r="M97" s="339" t="s">
        <v>83</v>
      </c>
      <c r="N97" s="340"/>
      <c r="O97" s="340"/>
      <c r="P97" s="341"/>
      <c r="Q97" s="214"/>
    </row>
    <row r="98" spans="1:17" s="3" customFormat="1" ht="30.75" customHeight="1">
      <c r="A98" s="5"/>
      <c r="B98" s="9"/>
      <c r="C98" s="239">
        <v>14642</v>
      </c>
      <c r="D98" s="251">
        <v>11.000999999999999</v>
      </c>
      <c r="E98" s="238" t="s">
        <v>84</v>
      </c>
      <c r="F98" s="251" t="s">
        <v>17</v>
      </c>
      <c r="G98" s="250">
        <v>1</v>
      </c>
      <c r="H98" s="237">
        <v>364706.63</v>
      </c>
      <c r="I98" s="249">
        <f t="shared" ref="I98:I110" si="56">H98*G98</f>
        <v>364706.63</v>
      </c>
      <c r="J98" s="10"/>
      <c r="K98" s="232"/>
      <c r="L98" s="5"/>
      <c r="M98" s="328"/>
      <c r="N98" s="331">
        <f t="shared" ref="N98:N110" si="57">ROUND((M98),0)</f>
        <v>0</v>
      </c>
      <c r="O98" s="320">
        <f t="shared" ref="O98" si="58">ROUND((G98*N98),0)</f>
        <v>0</v>
      </c>
      <c r="P98" s="321" t="str">
        <f t="shared" ref="P98:P110" si="59">IF(OR(O98&lt;=0,O98&gt;$I98),"ERROR","OK")</f>
        <v>ERROR</v>
      </c>
      <c r="Q98" s="214"/>
    </row>
    <row r="99" spans="1:17" s="3" customFormat="1" ht="30.75" customHeight="1">
      <c r="A99" s="5"/>
      <c r="B99" s="9"/>
      <c r="C99" s="236">
        <v>14651</v>
      </c>
      <c r="D99" s="150">
        <v>11.002000000000001</v>
      </c>
      <c r="E99" s="151" t="s">
        <v>85</v>
      </c>
      <c r="F99" s="150" t="s">
        <v>8</v>
      </c>
      <c r="G99" s="121">
        <v>1</v>
      </c>
      <c r="H99" s="122">
        <v>629609.47</v>
      </c>
      <c r="I99" s="248">
        <f t="shared" si="56"/>
        <v>629609.47</v>
      </c>
      <c r="J99" s="10"/>
      <c r="K99" s="232"/>
      <c r="L99" s="5"/>
      <c r="M99" s="283"/>
      <c r="N99" s="325">
        <f t="shared" si="57"/>
        <v>0</v>
      </c>
      <c r="O99" s="279">
        <f t="shared" ref="O99:O110" si="60">ROUND((G99*N99),0)</f>
        <v>0</v>
      </c>
      <c r="P99" s="322" t="str">
        <f t="shared" si="59"/>
        <v>ERROR</v>
      </c>
      <c r="Q99" s="214"/>
    </row>
    <row r="100" spans="1:17" s="3" customFormat="1" ht="30.75" customHeight="1">
      <c r="A100" s="5"/>
      <c r="B100" s="9"/>
      <c r="C100" s="236">
        <v>160066</v>
      </c>
      <c r="D100" s="150">
        <v>11.003</v>
      </c>
      <c r="E100" s="151" t="s">
        <v>86</v>
      </c>
      <c r="F100" s="150" t="s">
        <v>8</v>
      </c>
      <c r="G100" s="121">
        <v>1</v>
      </c>
      <c r="H100" s="122">
        <v>3209948.21</v>
      </c>
      <c r="I100" s="248">
        <f t="shared" si="56"/>
        <v>3209948.21</v>
      </c>
      <c r="J100" s="10"/>
      <c r="K100" s="232"/>
      <c r="L100" s="5"/>
      <c r="M100" s="283"/>
      <c r="N100" s="325">
        <f t="shared" si="57"/>
        <v>0</v>
      </c>
      <c r="O100" s="279">
        <f t="shared" si="60"/>
        <v>0</v>
      </c>
      <c r="P100" s="322" t="str">
        <f t="shared" si="59"/>
        <v>ERROR</v>
      </c>
      <c r="Q100" s="214"/>
    </row>
    <row r="101" spans="1:17" s="3" customFormat="1" ht="30.75" customHeight="1">
      <c r="A101" s="5"/>
      <c r="B101" s="9"/>
      <c r="C101" s="236">
        <v>16564</v>
      </c>
      <c r="D101" s="150">
        <v>11.004</v>
      </c>
      <c r="E101" s="151" t="s">
        <v>87</v>
      </c>
      <c r="F101" s="150" t="s">
        <v>8</v>
      </c>
      <c r="G101" s="121">
        <v>1</v>
      </c>
      <c r="H101" s="122">
        <v>10582202.939999999</v>
      </c>
      <c r="I101" s="248">
        <f t="shared" si="56"/>
        <v>10582202.939999999</v>
      </c>
      <c r="J101" s="10"/>
      <c r="K101" s="232"/>
      <c r="L101" s="5"/>
      <c r="M101" s="283"/>
      <c r="N101" s="325">
        <f t="shared" si="57"/>
        <v>0</v>
      </c>
      <c r="O101" s="279">
        <f t="shared" si="60"/>
        <v>0</v>
      </c>
      <c r="P101" s="322" t="str">
        <f t="shared" si="59"/>
        <v>ERROR</v>
      </c>
      <c r="Q101" s="214"/>
    </row>
    <row r="102" spans="1:17" s="3" customFormat="1" ht="30.75" customHeight="1">
      <c r="A102" s="5"/>
      <c r="B102" s="9"/>
      <c r="C102" s="236">
        <v>16067</v>
      </c>
      <c r="D102" s="150">
        <v>11.005000000000001</v>
      </c>
      <c r="E102" s="151" t="s">
        <v>88</v>
      </c>
      <c r="F102" s="150" t="s">
        <v>8</v>
      </c>
      <c r="G102" s="121">
        <v>1</v>
      </c>
      <c r="H102" s="122">
        <v>6008190.9299999997</v>
      </c>
      <c r="I102" s="248">
        <f t="shared" si="56"/>
        <v>6008190.9299999997</v>
      </c>
      <c r="J102" s="10"/>
      <c r="K102" s="232"/>
      <c r="L102" s="5"/>
      <c r="M102" s="283"/>
      <c r="N102" s="325">
        <f t="shared" si="57"/>
        <v>0</v>
      </c>
      <c r="O102" s="279">
        <f t="shared" si="60"/>
        <v>0</v>
      </c>
      <c r="P102" s="322" t="str">
        <f t="shared" si="59"/>
        <v>ERROR</v>
      </c>
      <c r="Q102" s="214"/>
    </row>
    <row r="103" spans="1:17" s="3" customFormat="1" ht="30.75" customHeight="1">
      <c r="A103" s="5"/>
      <c r="B103" s="9"/>
      <c r="C103" s="236">
        <v>16071</v>
      </c>
      <c r="D103" s="150">
        <v>11.006</v>
      </c>
      <c r="E103" s="151" t="s">
        <v>89</v>
      </c>
      <c r="F103" s="150" t="s">
        <v>8</v>
      </c>
      <c r="G103" s="121">
        <v>1</v>
      </c>
      <c r="H103" s="122">
        <v>7281255.8600000003</v>
      </c>
      <c r="I103" s="248">
        <f t="shared" si="56"/>
        <v>7281255.8600000003</v>
      </c>
      <c r="J103" s="10"/>
      <c r="K103" s="232"/>
      <c r="L103" s="5"/>
      <c r="M103" s="283"/>
      <c r="N103" s="325">
        <f t="shared" si="57"/>
        <v>0</v>
      </c>
      <c r="O103" s="279">
        <f t="shared" si="60"/>
        <v>0</v>
      </c>
      <c r="P103" s="322" t="str">
        <f t="shared" si="59"/>
        <v>ERROR</v>
      </c>
      <c r="Q103" s="214"/>
    </row>
    <row r="104" spans="1:17" s="3" customFormat="1" ht="30.75" customHeight="1">
      <c r="A104" s="5"/>
      <c r="B104" s="9"/>
      <c r="C104" s="236">
        <v>16065</v>
      </c>
      <c r="D104" s="150">
        <v>11.007</v>
      </c>
      <c r="E104" s="151" t="s">
        <v>90</v>
      </c>
      <c r="F104" s="150" t="s">
        <v>8</v>
      </c>
      <c r="G104" s="121">
        <v>1</v>
      </c>
      <c r="H104" s="122">
        <v>1533948</v>
      </c>
      <c r="I104" s="248">
        <f t="shared" si="56"/>
        <v>1533948</v>
      </c>
      <c r="J104" s="10"/>
      <c r="K104" s="232"/>
      <c r="L104" s="5"/>
      <c r="M104" s="283"/>
      <c r="N104" s="325">
        <f t="shared" si="57"/>
        <v>0</v>
      </c>
      <c r="O104" s="279">
        <f t="shared" si="60"/>
        <v>0</v>
      </c>
      <c r="P104" s="322" t="str">
        <f t="shared" si="59"/>
        <v>ERROR</v>
      </c>
      <c r="Q104" s="214"/>
    </row>
    <row r="105" spans="1:17" s="3" customFormat="1" ht="30.75" customHeight="1">
      <c r="A105" s="5"/>
      <c r="B105" s="9"/>
      <c r="C105" s="236">
        <v>16573</v>
      </c>
      <c r="D105" s="150">
        <v>11.007999999999999</v>
      </c>
      <c r="E105" s="151" t="s">
        <v>91</v>
      </c>
      <c r="F105" s="150" t="s">
        <v>8</v>
      </c>
      <c r="G105" s="121">
        <v>1</v>
      </c>
      <c r="H105" s="122">
        <v>5356200</v>
      </c>
      <c r="I105" s="248">
        <f t="shared" si="56"/>
        <v>5356200</v>
      </c>
      <c r="J105" s="10"/>
      <c r="K105" s="232"/>
      <c r="L105" s="5"/>
      <c r="M105" s="283"/>
      <c r="N105" s="325">
        <f t="shared" si="57"/>
        <v>0</v>
      </c>
      <c r="O105" s="279">
        <f t="shared" si="60"/>
        <v>0</v>
      </c>
      <c r="P105" s="322" t="str">
        <f t="shared" si="59"/>
        <v>ERROR</v>
      </c>
      <c r="Q105" s="214"/>
    </row>
    <row r="106" spans="1:17" s="3" customFormat="1" ht="30.75" customHeight="1">
      <c r="A106" s="5"/>
      <c r="B106" s="9"/>
      <c r="C106" s="236">
        <v>106523</v>
      </c>
      <c r="D106" s="150">
        <v>11.009</v>
      </c>
      <c r="E106" s="151" t="s">
        <v>92</v>
      </c>
      <c r="F106" s="150" t="s">
        <v>8</v>
      </c>
      <c r="G106" s="121">
        <v>1</v>
      </c>
      <c r="H106" s="122">
        <v>2757230</v>
      </c>
      <c r="I106" s="248">
        <f t="shared" si="56"/>
        <v>2757230</v>
      </c>
      <c r="J106" s="10"/>
      <c r="K106" s="232"/>
      <c r="L106" s="5"/>
      <c r="M106" s="283"/>
      <c r="N106" s="325">
        <f t="shared" si="57"/>
        <v>0</v>
      </c>
      <c r="O106" s="279">
        <f t="shared" si="60"/>
        <v>0</v>
      </c>
      <c r="P106" s="322" t="str">
        <f t="shared" si="59"/>
        <v>ERROR</v>
      </c>
      <c r="Q106" s="214"/>
    </row>
    <row r="107" spans="1:17" s="3" customFormat="1" ht="30.75" customHeight="1">
      <c r="A107" s="5"/>
      <c r="B107" s="9"/>
      <c r="C107" s="236">
        <v>105804</v>
      </c>
      <c r="D107" s="162">
        <v>11.01</v>
      </c>
      <c r="E107" s="151" t="s">
        <v>93</v>
      </c>
      <c r="F107" s="150" t="s">
        <v>8</v>
      </c>
      <c r="G107" s="121">
        <v>1</v>
      </c>
      <c r="H107" s="122">
        <v>53390000</v>
      </c>
      <c r="I107" s="248">
        <f t="shared" si="56"/>
        <v>53390000</v>
      </c>
      <c r="J107" s="10"/>
      <c r="K107" s="232"/>
      <c r="L107" s="5"/>
      <c r="M107" s="283"/>
      <c r="N107" s="325">
        <f t="shared" si="57"/>
        <v>0</v>
      </c>
      <c r="O107" s="279">
        <f t="shared" si="60"/>
        <v>0</v>
      </c>
      <c r="P107" s="322" t="str">
        <f t="shared" si="59"/>
        <v>ERROR</v>
      </c>
      <c r="Q107" s="214"/>
    </row>
    <row r="108" spans="1:17" s="3" customFormat="1" ht="30.75" customHeight="1">
      <c r="A108" s="5"/>
      <c r="B108" s="9"/>
      <c r="C108" s="236">
        <v>16134</v>
      </c>
      <c r="D108" s="150">
        <v>11.010999999999999</v>
      </c>
      <c r="E108" s="151" t="s">
        <v>94</v>
      </c>
      <c r="F108" s="150" t="s">
        <v>8</v>
      </c>
      <c r="G108" s="121">
        <v>1</v>
      </c>
      <c r="H108" s="122">
        <v>48934354.590000004</v>
      </c>
      <c r="I108" s="248">
        <f t="shared" si="56"/>
        <v>48934354.590000004</v>
      </c>
      <c r="J108" s="10"/>
      <c r="K108" s="232"/>
      <c r="L108" s="5"/>
      <c r="M108" s="283"/>
      <c r="N108" s="325">
        <f t="shared" si="57"/>
        <v>0</v>
      </c>
      <c r="O108" s="279">
        <f t="shared" si="60"/>
        <v>0</v>
      </c>
      <c r="P108" s="322" t="str">
        <f t="shared" si="59"/>
        <v>ERROR</v>
      </c>
      <c r="Q108" s="214"/>
    </row>
    <row r="109" spans="1:17" s="3" customFormat="1" ht="30.75" customHeight="1">
      <c r="A109" s="5"/>
      <c r="B109" s="9"/>
      <c r="C109" s="236">
        <v>100831</v>
      </c>
      <c r="D109" s="150">
        <v>11.012</v>
      </c>
      <c r="E109" s="151" t="s">
        <v>95</v>
      </c>
      <c r="F109" s="150" t="s">
        <v>8</v>
      </c>
      <c r="G109" s="121">
        <v>1</v>
      </c>
      <c r="H109" s="122">
        <v>21313385</v>
      </c>
      <c r="I109" s="248">
        <f>H109*G109</f>
        <v>21313385</v>
      </c>
      <c r="J109" s="10"/>
      <c r="K109" s="232"/>
      <c r="L109" s="5"/>
      <c r="M109" s="283"/>
      <c r="N109" s="325">
        <f t="shared" si="57"/>
        <v>0</v>
      </c>
      <c r="O109" s="279">
        <f t="shared" si="60"/>
        <v>0</v>
      </c>
      <c r="P109" s="322" t="str">
        <f t="shared" si="59"/>
        <v>ERROR</v>
      </c>
      <c r="Q109" s="214"/>
    </row>
    <row r="110" spans="1:17" s="3" customFormat="1" ht="30.75" customHeight="1">
      <c r="A110" s="5"/>
      <c r="B110" s="9"/>
      <c r="C110" s="236">
        <v>105922</v>
      </c>
      <c r="D110" s="150">
        <v>11.013</v>
      </c>
      <c r="E110" s="151" t="s">
        <v>96</v>
      </c>
      <c r="F110" s="150" t="s">
        <v>8</v>
      </c>
      <c r="G110" s="121">
        <v>1</v>
      </c>
      <c r="H110" s="122">
        <v>67298324</v>
      </c>
      <c r="I110" s="248">
        <f t="shared" si="56"/>
        <v>67298324</v>
      </c>
      <c r="J110" s="10"/>
      <c r="K110" s="232"/>
      <c r="L110" s="5"/>
      <c r="M110" s="283"/>
      <c r="N110" s="325">
        <f t="shared" si="57"/>
        <v>0</v>
      </c>
      <c r="O110" s="279">
        <f t="shared" si="60"/>
        <v>0</v>
      </c>
      <c r="P110" s="322" t="str">
        <f t="shared" si="59"/>
        <v>ERROR</v>
      </c>
      <c r="Q110" s="214"/>
    </row>
    <row r="111" spans="1:17" s="3" customFormat="1" ht="30.75" customHeight="1" thickBot="1">
      <c r="A111" s="5"/>
      <c r="B111" s="9"/>
      <c r="C111" s="235" t="s">
        <v>18</v>
      </c>
      <c r="D111" s="58"/>
      <c r="E111" s="59"/>
      <c r="F111" s="58"/>
      <c r="G111" s="247"/>
      <c r="H111" s="234"/>
      <c r="I111" s="246">
        <f>SUM(I98:I110)</f>
        <v>228659355.63</v>
      </c>
      <c r="J111" s="10"/>
      <c r="K111" s="232"/>
      <c r="L111" s="5"/>
      <c r="M111" s="297">
        <f>SUM(M98:M110)</f>
        <v>0</v>
      </c>
      <c r="N111" s="329"/>
      <c r="O111" s="330">
        <f>SUM(O98:O110)</f>
        <v>0</v>
      </c>
      <c r="P111" s="338" t="str">
        <f>IF(OR(O111&lt;=0,O111&gt;$M111,COUNTIF(P98:P110,"ERROR")&gt;0),"ERROR","OK")</f>
        <v>ERROR</v>
      </c>
      <c r="Q111" s="214"/>
    </row>
    <row r="112" spans="1:17" s="3" customFormat="1" ht="30.75" customHeight="1" thickBot="1">
      <c r="A112" s="5"/>
      <c r="B112" s="9"/>
      <c r="C112" s="233"/>
      <c r="D112" s="263">
        <v>21</v>
      </c>
      <c r="E112" s="263" t="s">
        <v>97</v>
      </c>
      <c r="F112" s="263"/>
      <c r="G112" s="263"/>
      <c r="H112" s="263"/>
      <c r="I112" s="276"/>
      <c r="J112" s="10"/>
      <c r="K112" s="232"/>
      <c r="L112" s="5"/>
      <c r="M112" s="339" t="s">
        <v>97</v>
      </c>
      <c r="N112" s="340"/>
      <c r="O112" s="340"/>
      <c r="P112" s="341"/>
      <c r="Q112" s="214"/>
    </row>
    <row r="113" spans="1:17" s="3" customFormat="1" ht="30.75" customHeight="1">
      <c r="A113" s="5"/>
      <c r="B113" s="9"/>
      <c r="C113" s="264">
        <v>14684</v>
      </c>
      <c r="D113" s="160">
        <v>11.013999999999999</v>
      </c>
      <c r="E113" s="179" t="s">
        <v>98</v>
      </c>
      <c r="F113" s="160" t="s">
        <v>8</v>
      </c>
      <c r="G113" s="199">
        <v>1</v>
      </c>
      <c r="H113" s="200">
        <v>559796.55000000005</v>
      </c>
      <c r="I113" s="277">
        <f>H113*G113</f>
        <v>559796.55000000005</v>
      </c>
      <c r="J113" s="10"/>
      <c r="K113" s="232"/>
      <c r="L113" s="5"/>
      <c r="M113" s="309"/>
      <c r="N113" s="343">
        <f t="shared" ref="N113:N115" si="61">ROUND((M113),0)</f>
        <v>0</v>
      </c>
      <c r="O113" s="319">
        <f t="shared" ref="O113:O115" si="62">ROUND((G113*N113),0)</f>
        <v>0</v>
      </c>
      <c r="P113" s="337" t="str">
        <f t="shared" ref="P113:P115" si="63">IF(OR(O113&lt;=0,O113&gt;$I113),"ERROR","OK")</f>
        <v>ERROR</v>
      </c>
      <c r="Q113" s="214"/>
    </row>
    <row r="114" spans="1:17" s="3" customFormat="1" ht="30.75" customHeight="1">
      <c r="A114" s="5"/>
      <c r="B114" s="9"/>
      <c r="C114" s="236">
        <v>14755</v>
      </c>
      <c r="D114" s="150">
        <v>11.015000000000001</v>
      </c>
      <c r="E114" s="151" t="s">
        <v>99</v>
      </c>
      <c r="F114" s="150" t="s">
        <v>8</v>
      </c>
      <c r="G114" s="121">
        <v>1</v>
      </c>
      <c r="H114" s="122">
        <v>764133.44</v>
      </c>
      <c r="I114" s="205">
        <f t="shared" ref="I114:I115" si="64">H114*G114</f>
        <v>764133.44</v>
      </c>
      <c r="J114" s="10"/>
      <c r="K114" s="232"/>
      <c r="L114" s="5"/>
      <c r="M114" s="283"/>
      <c r="N114" s="325">
        <f t="shared" si="61"/>
        <v>0</v>
      </c>
      <c r="O114" s="279">
        <f t="shared" si="62"/>
        <v>0</v>
      </c>
      <c r="P114" s="322" t="str">
        <f t="shared" si="63"/>
        <v>ERROR</v>
      </c>
      <c r="Q114" s="214"/>
    </row>
    <row r="115" spans="1:17" s="3" customFormat="1" ht="30.75" customHeight="1">
      <c r="A115" s="5"/>
      <c r="B115" s="9"/>
      <c r="C115" s="236">
        <v>11544</v>
      </c>
      <c r="D115" s="150">
        <v>11.016</v>
      </c>
      <c r="E115" s="151" t="s">
        <v>100</v>
      </c>
      <c r="F115" s="150" t="s">
        <v>8</v>
      </c>
      <c r="G115" s="121">
        <v>1</v>
      </c>
      <c r="H115" s="122">
        <v>687792.34</v>
      </c>
      <c r="I115" s="205">
        <f t="shared" si="64"/>
        <v>687792.34</v>
      </c>
      <c r="J115" s="10"/>
      <c r="K115" s="232"/>
      <c r="L115" s="5"/>
      <c r="M115" s="283"/>
      <c r="N115" s="325">
        <f t="shared" si="61"/>
        <v>0</v>
      </c>
      <c r="O115" s="279">
        <f t="shared" si="62"/>
        <v>0</v>
      </c>
      <c r="P115" s="322" t="str">
        <f t="shared" si="63"/>
        <v>ERROR</v>
      </c>
      <c r="Q115" s="214"/>
    </row>
    <row r="116" spans="1:17" s="3" customFormat="1" ht="30.75" customHeight="1" thickBot="1">
      <c r="A116" s="5"/>
      <c r="B116" s="9"/>
      <c r="C116" s="218" t="s">
        <v>18</v>
      </c>
      <c r="D116" s="58"/>
      <c r="E116" s="59"/>
      <c r="F116" s="58"/>
      <c r="G116" s="247"/>
      <c r="H116" s="234"/>
      <c r="I116" s="246">
        <f>SUM(I113:I115)</f>
        <v>2011722.33</v>
      </c>
      <c r="J116" s="10"/>
      <c r="K116" s="232"/>
      <c r="L116" s="5"/>
      <c r="M116" s="297">
        <f>SUM(M114:M115)</f>
        <v>0</v>
      </c>
      <c r="N116" s="329"/>
      <c r="O116" s="330">
        <f>SUM(O113:O115)</f>
        <v>0</v>
      </c>
      <c r="P116" s="338" t="str">
        <f>IF(OR(O116&lt;=0,O116&gt;$M116,COUNTIF(P113:P115,"ERROR")&gt;0),"ERROR","OK")</f>
        <v>ERROR</v>
      </c>
      <c r="Q116" s="214"/>
    </row>
    <row r="117" spans="1:17" s="3" customFormat="1" ht="30.75" customHeight="1" thickBot="1">
      <c r="A117" s="5"/>
      <c r="B117" s="9"/>
      <c r="C117" s="51"/>
      <c r="D117" s="51"/>
      <c r="E117" s="52"/>
      <c r="F117" s="51"/>
      <c r="G117" s="142"/>
      <c r="H117" s="143"/>
      <c r="I117" s="282"/>
      <c r="J117" s="13"/>
      <c r="K117" s="212"/>
      <c r="L117" s="5"/>
      <c r="M117" s="282"/>
      <c r="N117" s="282"/>
      <c r="O117" s="282"/>
      <c r="P117" s="313"/>
      <c r="Q117" s="214"/>
    </row>
    <row r="118" spans="1:17" s="3" customFormat="1" ht="30.75" customHeight="1" thickBot="1">
      <c r="A118" s="11"/>
      <c r="B118" s="12"/>
      <c r="C118" s="367" t="s">
        <v>131</v>
      </c>
      <c r="D118" s="368"/>
      <c r="E118" s="368"/>
      <c r="F118" s="368"/>
      <c r="G118" s="368"/>
      <c r="H118" s="369"/>
      <c r="I118" s="60">
        <f>SUM(I83,I87,I90,I96,I78,I73,I70,I67,I64,I61,I54,I43,I40,I34,I31,I27,I24,I20,I15,I111,I116)</f>
        <v>251508290.48415402</v>
      </c>
      <c r="J118" s="13"/>
      <c r="K118" s="212"/>
      <c r="L118" s="11"/>
      <c r="M118" s="344">
        <f>SUM(M83,M87,M90,M96,M78,M73,M70,M67,M64,M61,M54,M43,M40,M34,M31,M27,M24,M20,M15,M111,M116)</f>
        <v>0</v>
      </c>
      <c r="N118" s="345"/>
      <c r="O118" s="345">
        <f>O15+O20+O24+O27+O31+O34+O40+O43+O54+O61+O64+O67+O70+O73+O78+O83+O87+O90+O96+O111+O116</f>
        <v>0</v>
      </c>
      <c r="P118" s="346" t="str">
        <f t="shared" ref="P118" si="65">IF(OR(O118&lt;=0,O118&gt;$I118),"ERROR","OK")</f>
        <v>ERROR</v>
      </c>
      <c r="Q118" s="214"/>
    </row>
    <row r="119" spans="1:17" s="3" customFormat="1" ht="30.75" customHeight="1" thickBot="1">
      <c r="A119" s="5"/>
      <c r="B119" s="9"/>
      <c r="C119" s="51"/>
      <c r="D119" s="51"/>
      <c r="E119" s="52"/>
      <c r="F119" s="51"/>
      <c r="G119" s="142"/>
      <c r="H119" s="143"/>
      <c r="I119" s="281"/>
      <c r="J119" s="10"/>
      <c r="K119" s="232"/>
      <c r="L119" s="5"/>
      <c r="P119" s="314"/>
      <c r="Q119" s="214"/>
    </row>
    <row r="120" spans="1:17" s="3" customFormat="1" ht="17" thickBot="1">
      <c r="A120" s="11"/>
      <c r="B120" s="12"/>
      <c r="C120" s="87"/>
      <c r="D120" s="382"/>
      <c r="E120" s="382"/>
      <c r="F120" s="382"/>
      <c r="G120" s="382"/>
      <c r="H120" s="382"/>
      <c r="I120" s="383"/>
      <c r="J120" s="14"/>
      <c r="K120" s="231"/>
      <c r="L120" s="11"/>
      <c r="P120" s="314"/>
      <c r="Q120" s="214"/>
    </row>
    <row r="121" spans="1:17" s="3" customFormat="1" ht="61.5" customHeight="1" thickBot="1">
      <c r="A121" s="11"/>
      <c r="B121" s="12"/>
      <c r="C121" s="372" t="s">
        <v>148</v>
      </c>
      <c r="D121" s="373"/>
      <c r="E121" s="374"/>
      <c r="F121" s="381" t="s">
        <v>105</v>
      </c>
      <c r="G121" s="381"/>
      <c r="H121" s="381"/>
      <c r="I121" s="88" t="s">
        <v>106</v>
      </c>
      <c r="J121" s="15"/>
      <c r="K121" s="230"/>
      <c r="L121" s="11"/>
      <c r="M121" s="284" t="s">
        <v>137</v>
      </c>
      <c r="N121" s="302"/>
      <c r="O121" s="348" t="s">
        <v>147</v>
      </c>
      <c r="P121" s="347" t="s">
        <v>146</v>
      </c>
      <c r="Q121" s="214"/>
    </row>
    <row r="122" spans="1:17" s="3" customFormat="1" ht="54.75" customHeight="1">
      <c r="A122" s="11"/>
      <c r="B122" s="12"/>
      <c r="C122" s="372" t="s">
        <v>107</v>
      </c>
      <c r="D122" s="373"/>
      <c r="E122" s="374"/>
      <c r="F122" s="380" t="s">
        <v>108</v>
      </c>
      <c r="G122" s="380"/>
      <c r="H122" s="89" t="s">
        <v>109</v>
      </c>
      <c r="I122" s="252">
        <v>0.21249999999999999</v>
      </c>
      <c r="J122" s="15"/>
      <c r="K122" s="230"/>
      <c r="L122" s="11"/>
      <c r="M122" s="285"/>
      <c r="N122" s="303"/>
      <c r="O122" s="353">
        <f>M122</f>
        <v>0</v>
      </c>
      <c r="P122" s="354" t="str">
        <f>IF(OR(O122&lt;=0,O122&gt;$I125),"ERROR","OK")</f>
        <v>ERROR</v>
      </c>
      <c r="Q122" s="214"/>
    </row>
    <row r="123" spans="1:17" s="3" customFormat="1" ht="55.5" customHeight="1">
      <c r="A123" s="11"/>
      <c r="B123" s="12"/>
      <c r="C123" s="372" t="s">
        <v>110</v>
      </c>
      <c r="D123" s="373"/>
      <c r="E123" s="374"/>
      <c r="F123" s="377" t="s">
        <v>135</v>
      </c>
      <c r="G123" s="378"/>
      <c r="H123" s="89" t="s">
        <v>112</v>
      </c>
      <c r="I123" s="252">
        <v>0.01</v>
      </c>
      <c r="J123" s="15"/>
      <c r="K123" s="230"/>
      <c r="L123" s="11"/>
      <c r="M123" s="286"/>
      <c r="N123" s="303"/>
      <c r="O123" s="349">
        <f t="shared" ref="O123:O124" si="66">M123</f>
        <v>0</v>
      </c>
      <c r="P123" s="350" t="str">
        <f>IF(OR(O123&lt;=0,O123&gt;$I125),"ERROR","OK")</f>
        <v>ERROR</v>
      </c>
      <c r="Q123" s="214"/>
    </row>
    <row r="124" spans="1:17" s="4" customFormat="1" ht="58.5" customHeight="1" thickBot="1">
      <c r="A124" s="11"/>
      <c r="B124" s="12"/>
      <c r="C124" s="97"/>
      <c r="E124" s="99"/>
      <c r="F124" s="379" t="s">
        <v>136</v>
      </c>
      <c r="G124" s="380"/>
      <c r="H124" s="89" t="s">
        <v>114</v>
      </c>
      <c r="I124" s="252">
        <v>0.05</v>
      </c>
      <c r="J124" s="13"/>
      <c r="K124" s="212"/>
      <c r="L124" s="11"/>
      <c r="M124" s="287"/>
      <c r="N124" s="303"/>
      <c r="O124" s="349">
        <f t="shared" si="66"/>
        <v>0</v>
      </c>
      <c r="P124" s="350" t="str">
        <f>IF(OR(O124&lt;=0,O124&gt;$I125),"ERROR","OK")</f>
        <v>ERROR</v>
      </c>
      <c r="Q124" s="214"/>
    </row>
    <row r="125" spans="1:17" ht="69" customHeight="1" thickBot="1">
      <c r="A125" s="5"/>
      <c r="B125" s="9"/>
      <c r="C125" s="100"/>
      <c r="D125" s="101"/>
      <c r="E125" s="102"/>
      <c r="F125" s="380" t="s">
        <v>115</v>
      </c>
      <c r="G125" s="380"/>
      <c r="H125" s="89" t="s">
        <v>116</v>
      </c>
      <c r="I125" s="280">
        <v>0.27250000000000002</v>
      </c>
      <c r="J125" s="10"/>
      <c r="K125" s="232"/>
      <c r="L125" s="5"/>
      <c r="M125" s="288">
        <f>SUM(M122:M124)</f>
        <v>0</v>
      </c>
      <c r="N125" s="304"/>
      <c r="O125" s="351">
        <f>SUM(O122:O124)</f>
        <v>0</v>
      </c>
      <c r="P125" s="352" t="str">
        <f>IF(OR(O125&lt;=0,$I125,COUNTIF(P122:P124,"ERROR")&gt;0),"ERROR","OK")</f>
        <v>ERROR</v>
      </c>
      <c r="Q125" s="214"/>
    </row>
    <row r="126" spans="1:17" ht="17" thickBot="1">
      <c r="A126" s="5"/>
      <c r="B126" s="9"/>
      <c r="C126" s="107"/>
      <c r="D126" s="105"/>
      <c r="E126" s="106"/>
      <c r="F126" s="375"/>
      <c r="G126" s="375"/>
      <c r="H126" s="375"/>
      <c r="I126" s="376"/>
      <c r="J126" s="10"/>
      <c r="K126" s="232"/>
      <c r="L126" s="5"/>
      <c r="Q126" s="17"/>
    </row>
    <row r="127" spans="1:17" ht="17" thickBot="1">
      <c r="A127" s="5"/>
      <c r="B127" s="9"/>
      <c r="C127" s="101"/>
      <c r="D127" s="101"/>
      <c r="E127" s="101"/>
      <c r="F127" s="92"/>
      <c r="G127" s="92"/>
      <c r="H127" s="92"/>
      <c r="I127" s="92"/>
      <c r="J127" s="10"/>
      <c r="K127" s="232"/>
      <c r="L127" s="5"/>
      <c r="Q127" s="17"/>
    </row>
    <row r="128" spans="1:17" ht="17.25" customHeight="1" thickBot="1">
      <c r="A128" s="5"/>
      <c r="B128" s="9"/>
      <c r="C128" s="398" t="s">
        <v>138</v>
      </c>
      <c r="D128" s="399"/>
      <c r="E128" s="399"/>
      <c r="F128" s="399"/>
      <c r="G128" s="399"/>
      <c r="H128" s="399"/>
      <c r="I128" s="400"/>
      <c r="J128" s="291"/>
      <c r="K128" s="232"/>
      <c r="L128" s="5"/>
      <c r="Q128" s="17"/>
    </row>
    <row r="129" spans="1:17" ht="17" thickBot="1">
      <c r="A129" s="5"/>
      <c r="B129" s="9"/>
      <c r="C129" s="289"/>
      <c r="D129" s="289"/>
      <c r="E129" s="289"/>
      <c r="F129" s="289"/>
      <c r="G129" s="289"/>
      <c r="H129" s="290"/>
      <c r="I129" s="290"/>
      <c r="J129" s="291"/>
      <c r="K129" s="232"/>
      <c r="L129" s="5"/>
      <c r="Q129" s="17"/>
    </row>
    <row r="130" spans="1:17" ht="17.25" customHeight="1" thickBot="1">
      <c r="A130" s="5"/>
      <c r="B130" s="9"/>
      <c r="C130" s="401" t="s">
        <v>139</v>
      </c>
      <c r="D130" s="402"/>
      <c r="E130" s="402"/>
      <c r="F130" s="402"/>
      <c r="G130" s="402"/>
      <c r="H130" s="402"/>
      <c r="I130" s="403"/>
      <c r="J130" s="291"/>
      <c r="K130" s="232"/>
      <c r="L130" s="5"/>
      <c r="Q130" s="17"/>
    </row>
    <row r="131" spans="1:17" ht="17" thickBot="1">
      <c r="A131" s="5"/>
      <c r="B131" s="9"/>
      <c r="C131" s="101"/>
      <c r="D131" s="101"/>
      <c r="E131" s="101"/>
      <c r="F131" s="92"/>
      <c r="G131" s="92"/>
      <c r="H131" s="92"/>
      <c r="I131" s="92"/>
      <c r="J131" s="10"/>
      <c r="K131" s="232"/>
      <c r="L131" s="5"/>
      <c r="Q131" s="17"/>
    </row>
    <row r="132" spans="1:17" ht="17.25" customHeight="1" thickBot="1">
      <c r="A132" s="5"/>
      <c r="B132" s="9"/>
      <c r="C132" s="392" t="s">
        <v>140</v>
      </c>
      <c r="D132" s="393"/>
      <c r="E132" s="393"/>
      <c r="F132" s="393"/>
      <c r="G132" s="393"/>
      <c r="H132" s="394"/>
      <c r="I132" s="294">
        <v>9.0200000000000002E-2</v>
      </c>
      <c r="J132" s="10"/>
      <c r="K132" s="232"/>
      <c r="L132" s="5"/>
      <c r="M132" s="295"/>
      <c r="N132" s="357">
        <f>ROUND((M132),4)</f>
        <v>0</v>
      </c>
      <c r="O132" s="356">
        <f>N132</f>
        <v>0</v>
      </c>
      <c r="P132" s="358" t="str">
        <f>IF(OR(O132=$I$132),"OK","ERROR")</f>
        <v>ERROR</v>
      </c>
      <c r="Q132" s="17"/>
    </row>
    <row r="133" spans="1:17" ht="17" thickBot="1">
      <c r="A133" s="5"/>
      <c r="B133" s="9"/>
      <c r="C133" s="292"/>
      <c r="D133" s="293"/>
      <c r="E133" s="293"/>
      <c r="F133" s="293"/>
      <c r="G133" s="293"/>
      <c r="H133" s="293"/>
      <c r="I133" s="292"/>
      <c r="J133" s="10"/>
      <c r="K133" s="232"/>
      <c r="L133" s="5"/>
      <c r="O133" s="355"/>
      <c r="Q133" s="17"/>
    </row>
    <row r="134" spans="1:17" ht="17" thickBot="1">
      <c r="A134" s="5"/>
      <c r="B134" s="9"/>
      <c r="C134" s="395" t="s">
        <v>141</v>
      </c>
      <c r="D134" s="396"/>
      <c r="E134" s="396"/>
      <c r="F134" s="396"/>
      <c r="G134" s="396"/>
      <c r="H134" s="397"/>
      <c r="I134" s="294">
        <v>4.4200000000000003E-2</v>
      </c>
      <c r="J134" s="10"/>
      <c r="K134" s="232"/>
      <c r="L134" s="5"/>
      <c r="M134" s="295"/>
      <c r="N134" s="357">
        <f>ROUND((M134),4)</f>
        <v>0</v>
      </c>
      <c r="O134" s="356">
        <f>N134</f>
        <v>0</v>
      </c>
      <c r="P134" s="358" t="str">
        <f>IF(OR(O134=$I$134),"OK","ERROR")</f>
        <v>ERROR</v>
      </c>
      <c r="Q134" s="17"/>
    </row>
    <row r="135" spans="1:17" ht="17" thickBot="1">
      <c r="A135" s="5"/>
      <c r="B135" s="9"/>
      <c r="C135" s="292"/>
      <c r="D135" s="293"/>
      <c r="E135" s="293"/>
      <c r="F135" s="293"/>
      <c r="G135" s="293"/>
      <c r="H135" s="293"/>
      <c r="I135" s="292"/>
      <c r="J135" s="10"/>
      <c r="K135" s="232"/>
      <c r="L135" s="5"/>
      <c r="O135" s="355"/>
      <c r="Q135" s="17"/>
    </row>
    <row r="136" spans="1:17" ht="17" thickBot="1">
      <c r="A136" s="5"/>
      <c r="B136" s="9"/>
      <c r="C136" s="395" t="s">
        <v>142</v>
      </c>
      <c r="D136" s="396"/>
      <c r="E136" s="396"/>
      <c r="F136" s="396"/>
      <c r="G136" s="396"/>
      <c r="H136" s="397"/>
      <c r="I136" s="294">
        <v>1.6799999999999999E-2</v>
      </c>
      <c r="J136" s="10"/>
      <c r="K136" s="232"/>
      <c r="L136" s="5"/>
      <c r="M136" s="295"/>
      <c r="N136" s="357">
        <f>ROUND((M136),4)</f>
        <v>0</v>
      </c>
      <c r="O136" s="356">
        <f>N136</f>
        <v>0</v>
      </c>
      <c r="P136" s="358" t="str">
        <f>IF(OR(O136=$I$136),"OK","ERROR")</f>
        <v>ERROR</v>
      </c>
      <c r="Q136" s="17"/>
    </row>
    <row r="137" spans="1:17" ht="16">
      <c r="A137" s="5"/>
      <c r="B137" s="9"/>
      <c r="C137" s="292"/>
      <c r="D137" s="293"/>
      <c r="E137" s="293"/>
      <c r="F137" s="293"/>
      <c r="G137" s="293"/>
      <c r="H137" s="293"/>
      <c r="I137" s="292"/>
      <c r="J137" s="10"/>
      <c r="K137" s="232"/>
      <c r="L137" s="5"/>
      <c r="Q137" s="17"/>
    </row>
    <row r="138" spans="1:17" ht="16">
      <c r="A138" s="5"/>
      <c r="B138" s="9"/>
      <c r="C138" s="101"/>
      <c r="D138" s="101"/>
      <c r="E138" s="101"/>
      <c r="F138" s="92"/>
      <c r="G138" s="92"/>
      <c r="H138" s="92"/>
      <c r="I138" s="92"/>
      <c r="J138" s="10"/>
      <c r="K138" s="232"/>
      <c r="L138" s="5"/>
      <c r="Q138" s="17"/>
    </row>
    <row r="139" spans="1:17" ht="16">
      <c r="A139" s="5"/>
      <c r="B139" s="9"/>
      <c r="C139" s="101"/>
      <c r="D139" s="101"/>
      <c r="E139" s="101"/>
      <c r="F139" s="92"/>
      <c r="G139" s="92"/>
      <c r="H139" s="92"/>
      <c r="I139" s="92"/>
      <c r="J139" s="10"/>
      <c r="K139" s="232"/>
      <c r="L139" s="5"/>
      <c r="Q139" s="17"/>
    </row>
    <row r="140" spans="1:17" ht="16">
      <c r="A140" s="5"/>
      <c r="B140" s="9"/>
      <c r="C140" s="101"/>
      <c r="D140" s="101"/>
      <c r="E140" s="101"/>
      <c r="F140" s="92"/>
      <c r="G140" s="92"/>
      <c r="H140" s="92"/>
      <c r="I140" s="92"/>
      <c r="J140" s="10"/>
      <c r="K140" s="232"/>
      <c r="L140" s="5"/>
      <c r="Q140" s="17"/>
    </row>
    <row r="141" spans="1:17" ht="17" thickBot="1">
      <c r="A141" s="5"/>
      <c r="B141" s="9"/>
      <c r="C141" s="101"/>
      <c r="D141" s="101"/>
      <c r="E141" s="101"/>
      <c r="F141" s="92"/>
      <c r="G141" s="92"/>
      <c r="H141" s="92"/>
      <c r="I141" s="92"/>
      <c r="J141" s="10"/>
      <c r="K141" s="232"/>
      <c r="L141" s="5"/>
      <c r="Q141" s="17"/>
    </row>
    <row r="142" spans="1:17" ht="57.75" customHeight="1" thickBot="1">
      <c r="A142" s="5"/>
      <c r="B142" s="9"/>
      <c r="C142" s="101"/>
      <c r="D142" s="101"/>
      <c r="E142" s="101"/>
      <c r="F142" s="92"/>
      <c r="G142" s="92"/>
      <c r="H142" s="92"/>
      <c r="I142" s="92"/>
      <c r="J142" s="10"/>
      <c r="K142" s="232"/>
      <c r="L142" s="5"/>
      <c r="M142" s="296">
        <f>M9</f>
        <v>0</v>
      </c>
      <c r="N142" s="305"/>
      <c r="O142" s="305"/>
      <c r="P142" s="315"/>
      <c r="Q142" s="17"/>
    </row>
    <row r="143" spans="1:17" ht="45">
      <c r="A143" s="5"/>
      <c r="B143" s="9"/>
      <c r="C143" s="101"/>
      <c r="D143" s="101"/>
      <c r="E143" s="101"/>
      <c r="F143" s="92"/>
      <c r="G143" s="92"/>
      <c r="H143" s="92"/>
      <c r="I143" s="92"/>
      <c r="J143" s="10"/>
      <c r="K143" s="232"/>
      <c r="L143" s="5"/>
      <c r="M143" s="278" t="s">
        <v>143</v>
      </c>
      <c r="N143" s="278"/>
      <c r="O143" s="278"/>
      <c r="P143" s="278"/>
      <c r="Q143" s="17"/>
    </row>
    <row r="144" spans="1:17" ht="16">
      <c r="A144" s="5"/>
      <c r="B144" s="9"/>
      <c r="C144" s="101"/>
      <c r="D144" s="101"/>
      <c r="E144" s="101"/>
      <c r="F144" s="92"/>
      <c r="G144" s="92"/>
      <c r="H144" s="92"/>
      <c r="I144" s="92"/>
      <c r="J144" s="10"/>
      <c r="K144" s="232"/>
      <c r="L144" s="5"/>
      <c r="Q144" s="17"/>
    </row>
    <row r="145" spans="1:17" ht="17" thickBot="1">
      <c r="A145" s="5"/>
      <c r="B145" s="112"/>
      <c r="C145" s="113"/>
      <c r="D145" s="113"/>
      <c r="E145" s="115"/>
      <c r="F145" s="113"/>
      <c r="G145" s="113"/>
      <c r="H145" s="113"/>
      <c r="I145" s="113"/>
      <c r="J145" s="116"/>
      <c r="K145" s="232"/>
      <c r="L145" s="229"/>
      <c r="M145" s="228"/>
      <c r="N145" s="228"/>
      <c r="O145" s="228"/>
      <c r="P145" s="316"/>
      <c r="Q145" s="227"/>
    </row>
    <row r="146" spans="1:17" ht="17" thickTop="1">
      <c r="A146" s="5"/>
      <c r="B146" s="5"/>
      <c r="C146" s="5"/>
      <c r="D146" s="5"/>
      <c r="E146" s="5"/>
      <c r="F146" s="5"/>
      <c r="G146" s="5"/>
      <c r="H146" s="5"/>
      <c r="I146" s="5"/>
      <c r="J146" s="5"/>
      <c r="K146" s="5"/>
      <c r="L146" s="5"/>
      <c r="M146" s="3"/>
      <c r="N146" s="3"/>
      <c r="O146" s="3"/>
      <c r="P146" s="314"/>
    </row>
    <row r="147" spans="1:17">
      <c r="M147" s="3"/>
      <c r="N147" s="3"/>
      <c r="O147" s="3"/>
      <c r="P147" s="314"/>
    </row>
    <row r="148" spans="1:17">
      <c r="M148" s="3"/>
      <c r="N148" s="3"/>
      <c r="O148" s="3"/>
      <c r="P148" s="314"/>
    </row>
    <row r="149" spans="1:17">
      <c r="M149" s="3"/>
      <c r="N149" s="3"/>
      <c r="O149" s="3"/>
      <c r="P149" s="314"/>
    </row>
    <row r="150" spans="1:17">
      <c r="M150" s="3"/>
      <c r="N150" s="3"/>
      <c r="O150" s="3"/>
      <c r="P150" s="314"/>
    </row>
    <row r="151" spans="1:17">
      <c r="M151" s="3"/>
      <c r="N151" s="3"/>
      <c r="O151" s="3"/>
      <c r="P151" s="314"/>
    </row>
    <row r="152" spans="1:17">
      <c r="M152" s="3"/>
      <c r="N152" s="3"/>
      <c r="O152" s="3"/>
      <c r="P152" s="314"/>
    </row>
    <row r="153" spans="1:17">
      <c r="M153" s="3"/>
      <c r="N153" s="3"/>
      <c r="O153" s="3"/>
      <c r="P153" s="314"/>
    </row>
    <row r="154" spans="1:17">
      <c r="M154" s="3"/>
      <c r="N154" s="3"/>
      <c r="O154" s="3"/>
      <c r="P154" s="314"/>
    </row>
    <row r="155" spans="1:17">
      <c r="M155" s="3"/>
      <c r="N155" s="3"/>
      <c r="O155" s="3"/>
      <c r="P155" s="314"/>
    </row>
    <row r="156" spans="1:17">
      <c r="M156" s="3"/>
      <c r="N156" s="3"/>
      <c r="O156" s="3"/>
      <c r="P156" s="314"/>
    </row>
    <row r="157" spans="1:17">
      <c r="M157" s="3"/>
      <c r="N157" s="3"/>
      <c r="O157" s="3"/>
      <c r="P157" s="314"/>
    </row>
    <row r="158" spans="1:17">
      <c r="M158" s="3"/>
      <c r="N158" s="3"/>
      <c r="O158" s="3"/>
      <c r="P158" s="314"/>
    </row>
    <row r="159" spans="1:17">
      <c r="M159" s="3"/>
      <c r="N159" s="3"/>
      <c r="O159" s="3"/>
      <c r="P159" s="314"/>
    </row>
    <row r="160" spans="1:17">
      <c r="M160" s="3"/>
      <c r="N160" s="3"/>
      <c r="O160" s="3"/>
      <c r="P160" s="314"/>
    </row>
    <row r="161" spans="13:16">
      <c r="M161" s="3"/>
      <c r="N161" s="3"/>
      <c r="O161" s="3"/>
      <c r="P161" s="314"/>
    </row>
    <row r="162" spans="13:16">
      <c r="M162" s="4"/>
      <c r="N162" s="4"/>
      <c r="O162" s="4"/>
      <c r="P162" s="317"/>
    </row>
    <row r="163" spans="13:16">
      <c r="M163" s="278"/>
      <c r="N163" s="278"/>
      <c r="O163" s="278"/>
      <c r="P163" s="278"/>
    </row>
  </sheetData>
  <mergeCells count="27">
    <mergeCell ref="C132:H132"/>
    <mergeCell ref="C134:H134"/>
    <mergeCell ref="C136:H136"/>
    <mergeCell ref="C128:I128"/>
    <mergeCell ref="C130:I130"/>
    <mergeCell ref="C118:H118"/>
    <mergeCell ref="C3:D3"/>
    <mergeCell ref="C122:E122"/>
    <mergeCell ref="F126:I126"/>
    <mergeCell ref="C123:E123"/>
    <mergeCell ref="F123:G123"/>
    <mergeCell ref="F124:G124"/>
    <mergeCell ref="F125:G125"/>
    <mergeCell ref="C121:E121"/>
    <mergeCell ref="F121:H121"/>
    <mergeCell ref="F122:G122"/>
    <mergeCell ref="D120:I120"/>
    <mergeCell ref="C6:I6"/>
    <mergeCell ref="G9:G10"/>
    <mergeCell ref="C5:I5"/>
    <mergeCell ref="C7:I8"/>
    <mergeCell ref="H9:H10"/>
    <mergeCell ref="I9:I10"/>
    <mergeCell ref="C9:C10"/>
    <mergeCell ref="D9:D10"/>
    <mergeCell ref="E9:E10"/>
    <mergeCell ref="F9:F10"/>
  </mergeCells>
  <conditionalFormatting sqref="P1:P120 P122:P1048576">
    <cfRule type="cellIs" dxfId="1" priority="1" operator="equal">
      <formula>"OK"</formula>
    </cfRule>
  </conditionalFormatting>
  <conditionalFormatting sqref="P2:P9 P11:P120 P122:P1048576">
    <cfRule type="cellIs" dxfId="0" priority="3" operator="equal">
      <formula>"ERROR"</formula>
    </cfRule>
  </conditionalFormatting>
  <pageMargins left="0.11811023622047245" right="0.11811023622047245" top="0.15748031496062992" bottom="0.15748031496062992" header="0.31496062992125984" footer="0.31496062992125984"/>
  <pageSetup scale="29" orientation="portrait" r:id="rId1"/>
  <rowBreaks count="1" manualBreakCount="1">
    <brk id="62" max="1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52" zoomScale="87" zoomScaleNormal="100" zoomScaleSheetLayoutView="87" zoomScalePageLayoutView="91" workbookViewId="0">
      <selection activeCell="E4" sqref="E4"/>
    </sheetView>
  </sheetViews>
  <sheetFormatPr baseColWidth="10" defaultColWidth="11.5" defaultRowHeight="14"/>
  <cols>
    <col min="1" max="2" width="3.5" style="1" customWidth="1"/>
    <col min="3" max="3" width="7.5" style="1" customWidth="1"/>
    <col min="4" max="4" width="15.5" style="1" customWidth="1"/>
    <col min="5" max="5" width="16.1640625" style="2" customWidth="1"/>
    <col min="6" max="6" width="17.5" style="1" customWidth="1"/>
    <col min="7" max="7" width="73.5" style="1" customWidth="1"/>
    <col min="8" max="8" width="8.5" style="1" customWidth="1"/>
    <col min="9" max="9" width="18.5" style="1" customWidth="1"/>
    <col min="10" max="10" width="23.5" style="1" customWidth="1"/>
    <col min="11" max="11" width="30" style="1" customWidth="1"/>
    <col min="12" max="12" width="3.5" style="1" customWidth="1"/>
    <col min="13" max="13" width="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110"/>
      <c r="D2" s="110"/>
      <c r="E2" s="111"/>
      <c r="F2" s="110"/>
      <c r="G2" s="110"/>
      <c r="H2" s="110"/>
      <c r="I2" s="110"/>
      <c r="J2" s="110"/>
      <c r="K2" s="110"/>
      <c r="L2" s="8"/>
      <c r="M2" s="5"/>
    </row>
    <row r="3" spans="1:13" ht="26.25" customHeight="1">
      <c r="A3" s="5"/>
      <c r="B3" s="9"/>
      <c r="C3" s="370" t="s">
        <v>117</v>
      </c>
      <c r="D3" s="411"/>
      <c r="E3" s="411"/>
      <c r="F3" s="411"/>
      <c r="G3" s="5"/>
      <c r="H3" s="5"/>
      <c r="I3" s="5"/>
      <c r="J3" s="5"/>
      <c r="K3" s="5"/>
      <c r="L3" s="10"/>
      <c r="M3" s="5"/>
    </row>
    <row r="4" spans="1:13" ht="16">
      <c r="A4" s="5"/>
      <c r="B4" s="9"/>
      <c r="C4" s="94" t="s">
        <v>1</v>
      </c>
      <c r="D4" s="95" t="s">
        <v>2</v>
      </c>
      <c r="E4" s="94" t="s">
        <v>118</v>
      </c>
      <c r="F4" s="95">
        <v>1</v>
      </c>
      <c r="G4" s="5"/>
      <c r="H4" s="5"/>
      <c r="I4" s="5"/>
      <c r="J4" s="5"/>
      <c r="K4" s="5"/>
      <c r="L4" s="10"/>
      <c r="M4" s="5"/>
    </row>
    <row r="5" spans="1:13" ht="16">
      <c r="A5" s="5"/>
      <c r="B5" s="9"/>
      <c r="C5" s="412" t="s">
        <v>119</v>
      </c>
      <c r="D5" s="412"/>
      <c r="E5" s="412"/>
      <c r="F5" s="412"/>
      <c r="G5" s="412"/>
      <c r="H5" s="412"/>
      <c r="I5" s="412"/>
      <c r="J5" s="412"/>
      <c r="K5" s="412"/>
      <c r="L5" s="10"/>
      <c r="M5" s="5"/>
    </row>
    <row r="6" spans="1:13" ht="17" thickBot="1">
      <c r="A6" s="5"/>
      <c r="B6" s="9"/>
      <c r="C6" s="384" t="s">
        <v>120</v>
      </c>
      <c r="D6" s="384"/>
      <c r="E6" s="384"/>
      <c r="F6" s="384"/>
      <c r="G6" s="384"/>
      <c r="H6" s="384"/>
      <c r="I6" s="384"/>
      <c r="J6" s="384"/>
      <c r="K6" s="384"/>
      <c r="L6" s="10"/>
      <c r="M6" s="5"/>
    </row>
    <row r="7" spans="1:13" s="19" customFormat="1" ht="16.5" customHeight="1">
      <c r="A7" s="18"/>
      <c r="B7" s="108"/>
      <c r="C7" s="413" t="s">
        <v>121</v>
      </c>
      <c r="D7" s="414"/>
      <c r="E7" s="414"/>
      <c r="F7" s="414"/>
      <c r="G7" s="414"/>
      <c r="H7" s="414"/>
      <c r="I7" s="414"/>
      <c r="J7" s="414"/>
      <c r="K7" s="415"/>
      <c r="L7" s="20"/>
      <c r="M7" s="18"/>
    </row>
    <row r="8" spans="1:13" ht="33.75" customHeight="1" thickBot="1">
      <c r="A8" s="5"/>
      <c r="B8" s="109"/>
      <c r="C8" s="416"/>
      <c r="D8" s="417"/>
      <c r="E8" s="417"/>
      <c r="F8" s="417"/>
      <c r="G8" s="417"/>
      <c r="H8" s="417"/>
      <c r="I8" s="417"/>
      <c r="J8" s="417"/>
      <c r="K8" s="418"/>
      <c r="L8" s="10"/>
      <c r="M8" s="5"/>
    </row>
    <row r="9" spans="1:13" ht="34.5" customHeight="1">
      <c r="A9" s="5"/>
      <c r="B9" s="109"/>
      <c r="C9" s="419" t="s">
        <v>122</v>
      </c>
      <c r="D9" s="420"/>
      <c r="E9" s="420"/>
      <c r="F9" s="420"/>
      <c r="G9" s="420"/>
      <c r="H9" s="420"/>
      <c r="I9" s="420"/>
      <c r="J9" s="420"/>
      <c r="K9" s="421"/>
      <c r="L9" s="10"/>
      <c r="M9" s="5"/>
    </row>
    <row r="10" spans="1:13" ht="30" customHeight="1" thickBot="1">
      <c r="A10" s="5"/>
      <c r="B10" s="109"/>
      <c r="C10" s="422"/>
      <c r="D10" s="422"/>
      <c r="E10" s="422"/>
      <c r="F10" s="422"/>
      <c r="G10" s="422"/>
      <c r="H10" s="422"/>
      <c r="I10" s="422"/>
      <c r="J10" s="422"/>
      <c r="K10" s="423"/>
      <c r="L10" s="10"/>
      <c r="M10" s="5"/>
    </row>
    <row r="11" spans="1:13" ht="30" customHeight="1">
      <c r="A11" s="5"/>
      <c r="B11" s="9"/>
      <c r="C11" s="363" t="s">
        <v>5</v>
      </c>
      <c r="D11" s="365" t="s">
        <v>6</v>
      </c>
      <c r="E11" s="424" t="s">
        <v>123</v>
      </c>
      <c r="F11" s="424"/>
      <c r="G11" s="363" t="s">
        <v>7</v>
      </c>
      <c r="H11" s="365" t="s">
        <v>8</v>
      </c>
      <c r="I11" s="365" t="s">
        <v>9</v>
      </c>
      <c r="J11" s="359" t="s">
        <v>10</v>
      </c>
      <c r="K11" s="361" t="s">
        <v>11</v>
      </c>
      <c r="L11" s="10"/>
      <c r="M11" s="5"/>
    </row>
    <row r="12" spans="1:13" ht="30" customHeight="1" thickBot="1">
      <c r="A12" s="5"/>
      <c r="B12" s="9"/>
      <c r="C12" s="364"/>
      <c r="D12" s="366"/>
      <c r="E12" s="22" t="s">
        <v>124</v>
      </c>
      <c r="F12" s="22" t="s">
        <v>125</v>
      </c>
      <c r="G12" s="364"/>
      <c r="H12" s="366"/>
      <c r="I12" s="366"/>
      <c r="J12" s="360"/>
      <c r="K12" s="362"/>
      <c r="L12" s="10"/>
      <c r="M12" s="5"/>
    </row>
    <row r="13" spans="1:13" ht="30" customHeight="1" thickBot="1">
      <c r="A13" s="5"/>
      <c r="B13" s="9"/>
      <c r="C13" s="23"/>
      <c r="D13" s="24"/>
      <c r="E13" s="24"/>
      <c r="F13" s="24"/>
      <c r="G13" s="24"/>
      <c r="H13" s="24"/>
      <c r="I13" s="24"/>
      <c r="J13" s="24"/>
      <c r="K13" s="25"/>
      <c r="L13" s="10"/>
      <c r="M13" s="5"/>
    </row>
    <row r="14" spans="1:13" ht="30" customHeight="1">
      <c r="A14" s="5"/>
      <c r="B14" s="9"/>
      <c r="C14" s="26"/>
      <c r="D14" s="27"/>
      <c r="E14" s="27"/>
      <c r="F14" s="27"/>
      <c r="G14" s="28"/>
      <c r="H14" s="27"/>
      <c r="I14" s="29"/>
      <c r="J14" s="30"/>
      <c r="K14" s="31"/>
      <c r="L14" s="10"/>
      <c r="M14" s="5"/>
    </row>
    <row r="15" spans="1:13" ht="30" customHeight="1" thickBot="1">
      <c r="A15" s="5"/>
      <c r="B15" s="9"/>
      <c r="C15" s="32" t="s">
        <v>18</v>
      </c>
      <c r="D15" s="33"/>
      <c r="E15" s="33"/>
      <c r="F15" s="33"/>
      <c r="G15" s="34"/>
      <c r="H15" s="33"/>
      <c r="I15" s="29"/>
      <c r="J15" s="35"/>
      <c r="K15" s="36"/>
      <c r="L15" s="10"/>
      <c r="M15" s="5"/>
    </row>
    <row r="16" spans="1:13" ht="30" customHeight="1" thickBot="1">
      <c r="A16" s="5"/>
      <c r="B16" s="9"/>
      <c r="C16" s="23"/>
      <c r="D16" s="24"/>
      <c r="E16" s="24"/>
      <c r="F16" s="24"/>
      <c r="G16" s="24"/>
      <c r="H16" s="24"/>
      <c r="I16" s="24"/>
      <c r="J16" s="24"/>
      <c r="K16" s="25"/>
      <c r="L16" s="10"/>
      <c r="M16" s="5"/>
    </row>
    <row r="17" spans="1:13" ht="30" customHeight="1">
      <c r="A17" s="5"/>
      <c r="B17" s="9"/>
      <c r="C17" s="26"/>
      <c r="D17" s="27"/>
      <c r="E17" s="27"/>
      <c r="F17" s="27"/>
      <c r="G17" s="37"/>
      <c r="H17" s="27"/>
      <c r="I17" s="29"/>
      <c r="J17" s="30"/>
      <c r="K17" s="38"/>
      <c r="L17" s="10"/>
      <c r="M17" s="5"/>
    </row>
    <row r="18" spans="1:13" ht="30" customHeight="1">
      <c r="A18" s="5"/>
      <c r="B18" s="9"/>
      <c r="C18" s="26"/>
      <c r="D18" s="27"/>
      <c r="E18" s="27"/>
      <c r="F18" s="27"/>
      <c r="G18" s="37"/>
      <c r="H18" s="27"/>
      <c r="I18" s="29"/>
      <c r="J18" s="30"/>
      <c r="K18" s="38"/>
      <c r="L18" s="10"/>
      <c r="M18" s="5"/>
    </row>
    <row r="19" spans="1:13" s="5" customFormat="1" ht="30" customHeight="1">
      <c r="B19" s="9"/>
      <c r="C19" s="26"/>
      <c r="D19" s="39"/>
      <c r="E19" s="39"/>
      <c r="F19" s="39"/>
      <c r="G19" s="40"/>
      <c r="H19" s="39"/>
      <c r="I19" s="29"/>
      <c r="J19" s="30"/>
      <c r="K19" s="38"/>
      <c r="L19" s="10"/>
    </row>
    <row r="20" spans="1:13" ht="30" customHeight="1">
      <c r="B20" s="16"/>
      <c r="C20" s="26"/>
      <c r="D20" s="27"/>
      <c r="E20" s="27"/>
      <c r="F20" s="27"/>
      <c r="G20" s="37"/>
      <c r="H20" s="27"/>
      <c r="I20" s="29"/>
      <c r="J20" s="30"/>
      <c r="K20" s="38"/>
      <c r="L20" s="17"/>
    </row>
    <row r="21" spans="1:13" ht="30" customHeight="1" thickBot="1">
      <c r="A21" s="5"/>
      <c r="B21" s="9"/>
      <c r="C21" s="32" t="s">
        <v>18</v>
      </c>
      <c r="D21" s="41"/>
      <c r="E21" s="42"/>
      <c r="F21" s="41"/>
      <c r="G21" s="41"/>
      <c r="H21" s="41"/>
      <c r="I21" s="29"/>
      <c r="J21" s="41"/>
      <c r="K21" s="36"/>
      <c r="L21" s="10"/>
      <c r="M21" s="5"/>
    </row>
    <row r="22" spans="1:13" ht="30" customHeight="1" thickBot="1">
      <c r="A22" s="5"/>
      <c r="B22" s="9"/>
      <c r="C22" s="23"/>
      <c r="D22" s="24"/>
      <c r="E22" s="24"/>
      <c r="F22" s="24"/>
      <c r="G22" s="24"/>
      <c r="H22" s="24"/>
      <c r="I22" s="24"/>
      <c r="J22" s="24"/>
      <c r="K22" s="25"/>
      <c r="L22" s="10"/>
      <c r="M22" s="5"/>
    </row>
    <row r="23" spans="1:13" ht="30" customHeight="1">
      <c r="A23" s="5"/>
      <c r="B23" s="9"/>
      <c r="C23" s="26"/>
      <c r="D23" s="43"/>
      <c r="E23" s="43"/>
      <c r="F23" s="43"/>
      <c r="G23" s="44"/>
      <c r="H23" s="43"/>
      <c r="I23" s="29"/>
      <c r="J23" s="30"/>
      <c r="K23" s="38"/>
      <c r="L23" s="10"/>
      <c r="M23" s="5"/>
    </row>
    <row r="24" spans="1:13" ht="30" customHeight="1">
      <c r="A24" s="5"/>
      <c r="B24" s="9"/>
      <c r="C24" s="26"/>
      <c r="D24" s="45"/>
      <c r="E24" s="45"/>
      <c r="F24" s="45"/>
      <c r="G24" s="44"/>
      <c r="H24" s="43"/>
      <c r="I24" s="29"/>
      <c r="J24" s="30"/>
      <c r="K24" s="38"/>
      <c r="L24" s="10"/>
      <c r="M24" s="5"/>
    </row>
    <row r="25" spans="1:13" ht="30" customHeight="1">
      <c r="A25" s="5"/>
      <c r="B25" s="9"/>
      <c r="C25" s="26"/>
      <c r="D25" s="43"/>
      <c r="E25" s="43"/>
      <c r="F25" s="43"/>
      <c r="G25" s="44"/>
      <c r="H25" s="43"/>
      <c r="I25" s="29"/>
      <c r="J25" s="30"/>
      <c r="K25" s="38"/>
      <c r="L25" s="10"/>
      <c r="M25" s="5"/>
    </row>
    <row r="26" spans="1:13" s="5" customFormat="1" ht="30" customHeight="1">
      <c r="B26" s="9"/>
      <c r="C26" s="26"/>
      <c r="D26" s="39"/>
      <c r="E26" s="39"/>
      <c r="F26" s="39"/>
      <c r="G26" s="46"/>
      <c r="H26" s="39"/>
      <c r="I26" s="29"/>
      <c r="J26" s="30"/>
      <c r="K26" s="38"/>
      <c r="L26" s="10"/>
    </row>
    <row r="27" spans="1:13" ht="30" customHeight="1">
      <c r="A27" s="5"/>
      <c r="B27" s="9"/>
      <c r="C27" s="26"/>
      <c r="D27" s="43"/>
      <c r="E27" s="43"/>
      <c r="F27" s="43"/>
      <c r="G27" s="44"/>
      <c r="H27" s="43"/>
      <c r="I27" s="29"/>
      <c r="J27" s="47"/>
      <c r="K27" s="38"/>
      <c r="L27" s="10"/>
      <c r="M27" s="5"/>
    </row>
    <row r="28" spans="1:13" s="5" customFormat="1" ht="30" customHeight="1">
      <c r="B28" s="9"/>
      <c r="C28" s="48"/>
      <c r="D28" s="39"/>
      <c r="E28" s="39"/>
      <c r="F28" s="39"/>
      <c r="G28" s="46"/>
      <c r="H28" s="39"/>
      <c r="I28" s="29"/>
      <c r="J28" s="47"/>
      <c r="K28" s="38"/>
      <c r="L28" s="10"/>
    </row>
    <row r="29" spans="1:13" ht="30" customHeight="1">
      <c r="A29" s="5"/>
      <c r="B29" s="9"/>
      <c r="C29" s="26"/>
      <c r="D29" s="43"/>
      <c r="E29" s="27"/>
      <c r="F29" s="43"/>
      <c r="G29" s="44"/>
      <c r="H29" s="43"/>
      <c r="I29" s="29"/>
      <c r="J29" s="30"/>
      <c r="K29" s="38"/>
      <c r="L29" s="10"/>
      <c r="M29" s="5"/>
    </row>
    <row r="30" spans="1:13" ht="30" customHeight="1">
      <c r="A30" s="5"/>
      <c r="B30" s="9"/>
      <c r="C30" s="26"/>
      <c r="D30" s="43"/>
      <c r="E30" s="43"/>
      <c r="F30" s="43"/>
      <c r="G30" s="44"/>
      <c r="H30" s="49"/>
      <c r="I30" s="29"/>
      <c r="J30" s="30"/>
      <c r="K30" s="38"/>
      <c r="L30" s="10"/>
      <c r="M30" s="5"/>
    </row>
    <row r="31" spans="1:13" ht="30" customHeight="1" thickBot="1">
      <c r="A31" s="5"/>
      <c r="B31" s="9"/>
      <c r="C31" s="50" t="s">
        <v>18</v>
      </c>
      <c r="D31" s="51"/>
      <c r="E31" s="51"/>
      <c r="F31" s="51"/>
      <c r="G31" s="52"/>
      <c r="H31" s="51"/>
      <c r="I31" s="29"/>
      <c r="J31" s="53"/>
      <c r="K31" s="54"/>
      <c r="L31" s="10"/>
      <c r="M31" s="5"/>
    </row>
    <row r="32" spans="1:13" ht="30" customHeight="1" thickBot="1">
      <c r="A32" s="5"/>
      <c r="B32" s="9"/>
      <c r="C32" s="23"/>
      <c r="D32" s="24"/>
      <c r="E32" s="24"/>
      <c r="F32" s="24"/>
      <c r="G32" s="24"/>
      <c r="H32" s="24"/>
      <c r="I32" s="24"/>
      <c r="J32" s="24"/>
      <c r="K32" s="25"/>
      <c r="L32" s="10"/>
      <c r="M32" s="5"/>
    </row>
    <row r="33" spans="1:13" ht="30" customHeight="1">
      <c r="A33" s="5"/>
      <c r="B33" s="9"/>
      <c r="C33" s="26"/>
      <c r="D33" s="43"/>
      <c r="E33" s="43"/>
      <c r="F33" s="43"/>
      <c r="G33" s="44"/>
      <c r="H33" s="43"/>
      <c r="I33" s="29"/>
      <c r="J33" s="30"/>
      <c r="K33" s="38"/>
      <c r="L33" s="10"/>
      <c r="M33" s="5"/>
    </row>
    <row r="34" spans="1:13" ht="30" customHeight="1">
      <c r="A34" s="5"/>
      <c r="B34" s="9"/>
      <c r="C34" s="26"/>
      <c r="D34" s="43"/>
      <c r="E34" s="43"/>
      <c r="F34" s="43"/>
      <c r="G34" s="44"/>
      <c r="H34" s="43"/>
      <c r="I34" s="29"/>
      <c r="J34" s="30"/>
      <c r="K34" s="38"/>
      <c r="L34" s="10"/>
      <c r="M34" s="5"/>
    </row>
    <row r="35" spans="1:13" ht="30" customHeight="1">
      <c r="A35" s="5"/>
      <c r="B35" s="9"/>
      <c r="C35" s="55"/>
      <c r="D35" s="43"/>
      <c r="E35" s="43"/>
      <c r="F35" s="43"/>
      <c r="G35" s="44"/>
      <c r="H35" s="43"/>
      <c r="I35" s="29"/>
      <c r="J35" s="30"/>
      <c r="K35" s="38"/>
      <c r="L35" s="10"/>
      <c r="M35" s="5"/>
    </row>
    <row r="36" spans="1:13" ht="30" customHeight="1" thickBot="1">
      <c r="A36" s="5"/>
      <c r="B36" s="9"/>
      <c r="C36" s="32" t="s">
        <v>18</v>
      </c>
      <c r="D36" s="56"/>
      <c r="E36" s="56"/>
      <c r="F36" s="56"/>
      <c r="G36" s="57"/>
      <c r="H36" s="58"/>
      <c r="I36" s="29"/>
      <c r="J36" s="35"/>
      <c r="K36" s="36"/>
      <c r="L36" s="10"/>
      <c r="M36" s="5"/>
    </row>
    <row r="37" spans="1:13" ht="30" customHeight="1" thickBot="1">
      <c r="A37" s="5"/>
      <c r="B37" s="9"/>
      <c r="C37" s="23"/>
      <c r="D37" s="24"/>
      <c r="E37" s="24"/>
      <c r="F37" s="24"/>
      <c r="G37" s="24"/>
      <c r="H37" s="24"/>
      <c r="I37" s="24"/>
      <c r="J37" s="24"/>
      <c r="K37" s="25"/>
      <c r="L37" s="10"/>
      <c r="M37" s="5"/>
    </row>
    <row r="38" spans="1:13" ht="30" customHeight="1">
      <c r="A38" s="5"/>
      <c r="B38" s="9"/>
      <c r="C38" s="26"/>
      <c r="D38" s="43"/>
      <c r="E38" s="43"/>
      <c r="F38" s="43"/>
      <c r="G38" s="44"/>
      <c r="H38" s="43"/>
      <c r="I38" s="29"/>
      <c r="J38" s="30"/>
      <c r="K38" s="38"/>
      <c r="L38" s="10"/>
      <c r="M38" s="5"/>
    </row>
    <row r="39" spans="1:13" ht="30" customHeight="1" thickBot="1">
      <c r="A39" s="5"/>
      <c r="B39" s="9"/>
      <c r="C39" s="32" t="s">
        <v>18</v>
      </c>
      <c r="D39" s="56"/>
      <c r="E39" s="56"/>
      <c r="F39" s="56"/>
      <c r="G39" s="59"/>
      <c r="H39" s="58"/>
      <c r="I39" s="29"/>
      <c r="J39" s="35"/>
      <c r="K39" s="36"/>
      <c r="L39" s="10"/>
      <c r="M39" s="5"/>
    </row>
    <row r="40" spans="1:13" s="3" customFormat="1" ht="30" customHeight="1" thickBot="1">
      <c r="A40" s="11"/>
      <c r="B40" s="12"/>
      <c r="C40" s="425" t="s">
        <v>101</v>
      </c>
      <c r="D40" s="426"/>
      <c r="E40" s="426"/>
      <c r="F40" s="426"/>
      <c r="G40" s="426"/>
      <c r="H40" s="426"/>
      <c r="I40" s="426"/>
      <c r="J40" s="427"/>
      <c r="K40" s="60"/>
      <c r="L40" s="13"/>
      <c r="M40" s="11"/>
    </row>
    <row r="41" spans="1:13" s="3" customFormat="1" ht="17" thickBot="1">
      <c r="A41" s="11"/>
      <c r="B41" s="12"/>
      <c r="C41" s="61"/>
      <c r="D41" s="61"/>
      <c r="E41" s="61"/>
      <c r="F41" s="61"/>
      <c r="G41" s="61"/>
      <c r="H41" s="61"/>
      <c r="I41" s="61"/>
      <c r="J41" s="61"/>
      <c r="K41" s="62"/>
      <c r="L41" s="13"/>
      <c r="M41" s="11"/>
    </row>
    <row r="42" spans="1:13" s="3" customFormat="1" ht="30" customHeight="1">
      <c r="A42" s="11"/>
      <c r="B42" s="12"/>
      <c r="C42" s="63"/>
      <c r="D42" s="64"/>
      <c r="E42" s="63"/>
      <c r="F42" s="63"/>
      <c r="G42" s="408"/>
      <c r="H42" s="409"/>
      <c r="I42" s="410"/>
      <c r="J42" s="65"/>
      <c r="K42" s="66"/>
      <c r="L42" s="13"/>
      <c r="M42" s="11"/>
    </row>
    <row r="43" spans="1:13" s="3" customFormat="1" ht="30" customHeight="1">
      <c r="A43" s="11"/>
      <c r="B43" s="12"/>
      <c r="C43" s="63"/>
      <c r="D43" s="64"/>
      <c r="E43" s="63"/>
      <c r="F43" s="63"/>
      <c r="G43" s="67"/>
      <c r="H43" s="68"/>
      <c r="I43" s="69"/>
      <c r="J43" s="70"/>
      <c r="K43" s="71"/>
      <c r="L43" s="13"/>
      <c r="M43" s="11"/>
    </row>
    <row r="44" spans="1:13" s="3" customFormat="1" ht="30" customHeight="1">
      <c r="A44" s="11"/>
      <c r="B44" s="12"/>
      <c r="C44" s="63"/>
      <c r="D44" s="72"/>
      <c r="E44" s="72"/>
      <c r="F44" s="72"/>
      <c r="G44" s="67"/>
      <c r="H44" s="73"/>
      <c r="I44" s="74"/>
      <c r="J44" s="75"/>
      <c r="K44" s="71"/>
      <c r="L44" s="13"/>
      <c r="M44" s="11"/>
    </row>
    <row r="45" spans="1:13" s="3" customFormat="1" ht="30" customHeight="1">
      <c r="A45" s="11"/>
      <c r="B45" s="12"/>
      <c r="C45" s="63"/>
      <c r="D45" s="72"/>
      <c r="E45" s="72"/>
      <c r="F45" s="72"/>
      <c r="G45" s="76" t="s">
        <v>102</v>
      </c>
      <c r="H45" s="73"/>
      <c r="I45" s="74"/>
      <c r="J45" s="75"/>
      <c r="K45" s="77"/>
      <c r="L45" s="13"/>
      <c r="M45" s="11"/>
    </row>
    <row r="46" spans="1:13" s="3" customFormat="1" ht="30" customHeight="1">
      <c r="A46" s="11"/>
      <c r="B46" s="12"/>
      <c r="C46" s="63"/>
      <c r="D46" s="64"/>
      <c r="E46" s="63"/>
      <c r="F46" s="63"/>
      <c r="G46" s="78"/>
      <c r="H46" s="73"/>
      <c r="I46" s="74"/>
      <c r="J46" s="79"/>
      <c r="K46" s="71"/>
      <c r="L46" s="13"/>
      <c r="M46" s="11"/>
    </row>
    <row r="47" spans="1:13" s="3" customFormat="1" ht="30" customHeight="1">
      <c r="A47" s="11"/>
      <c r="B47" s="12"/>
      <c r="C47" s="63"/>
      <c r="D47" s="64"/>
      <c r="E47" s="63"/>
      <c r="F47" s="63"/>
      <c r="G47" s="78"/>
      <c r="H47" s="73"/>
      <c r="I47" s="74"/>
      <c r="J47" s="79"/>
      <c r="K47" s="71"/>
      <c r="L47" s="13"/>
      <c r="M47" s="11"/>
    </row>
    <row r="48" spans="1:13" s="3" customFormat="1" ht="30" customHeight="1" thickBot="1">
      <c r="A48" s="11"/>
      <c r="B48" s="12"/>
      <c r="C48" s="63"/>
      <c r="D48" s="64"/>
      <c r="E48" s="63"/>
      <c r="F48" s="63"/>
      <c r="G48" s="91"/>
      <c r="H48" s="73"/>
      <c r="I48" s="74"/>
      <c r="J48" s="79"/>
      <c r="K48" s="77"/>
      <c r="L48" s="13"/>
      <c r="M48" s="11"/>
    </row>
    <row r="49" spans="1:13" s="3" customFormat="1" ht="30" customHeight="1" thickBot="1">
      <c r="A49" s="11"/>
      <c r="B49" s="12"/>
      <c r="C49" s="63"/>
      <c r="D49" s="64"/>
      <c r="E49" s="63"/>
      <c r="F49" s="63"/>
      <c r="G49" s="80" t="s">
        <v>103</v>
      </c>
      <c r="H49" s="81"/>
      <c r="I49" s="82"/>
      <c r="J49" s="83"/>
      <c r="K49" s="60"/>
      <c r="L49" s="13"/>
      <c r="M49" s="11"/>
    </row>
    <row r="50" spans="1:13" s="3" customFormat="1" ht="17" thickBot="1">
      <c r="A50" s="11"/>
      <c r="B50" s="12"/>
      <c r="C50" s="63"/>
      <c r="D50" s="64"/>
      <c r="E50" s="64"/>
      <c r="F50" s="64"/>
      <c r="G50" s="63"/>
      <c r="H50" s="63"/>
      <c r="I50" s="84"/>
      <c r="J50" s="85"/>
      <c r="K50" s="86"/>
      <c r="L50" s="13"/>
      <c r="M50" s="11"/>
    </row>
    <row r="51" spans="1:13" s="3" customFormat="1" ht="16">
      <c r="A51" s="11"/>
      <c r="B51" s="12"/>
      <c r="C51" s="87"/>
      <c r="D51" s="382"/>
      <c r="E51" s="382"/>
      <c r="F51" s="382"/>
      <c r="G51" s="382"/>
      <c r="H51" s="382"/>
      <c r="I51" s="382"/>
      <c r="J51" s="382"/>
      <c r="K51" s="383"/>
      <c r="L51" s="14"/>
      <c r="M51" s="11"/>
    </row>
    <row r="52" spans="1:13" s="3" customFormat="1" ht="46.5" customHeight="1">
      <c r="A52" s="11"/>
      <c r="B52" s="12"/>
      <c r="C52" s="406" t="s">
        <v>104</v>
      </c>
      <c r="D52" s="407"/>
      <c r="E52" s="407"/>
      <c r="F52" s="407"/>
      <c r="G52" s="407"/>
      <c r="H52" s="381" t="s">
        <v>7</v>
      </c>
      <c r="I52" s="381"/>
      <c r="J52" s="381"/>
      <c r="K52" s="88" t="s">
        <v>106</v>
      </c>
      <c r="L52" s="15"/>
      <c r="M52" s="11"/>
    </row>
    <row r="53" spans="1:13" s="3" customFormat="1" ht="32.25" customHeight="1">
      <c r="A53" s="11"/>
      <c r="B53" s="12"/>
      <c r="C53" s="406" t="s">
        <v>126</v>
      </c>
      <c r="D53" s="407"/>
      <c r="E53" s="407"/>
      <c r="F53" s="407"/>
      <c r="G53" s="407"/>
      <c r="H53" s="380" t="s">
        <v>108</v>
      </c>
      <c r="I53" s="380"/>
      <c r="J53" s="89" t="s">
        <v>109</v>
      </c>
      <c r="K53" s="90" t="s">
        <v>127</v>
      </c>
      <c r="L53" s="103"/>
      <c r="M53" s="11"/>
    </row>
    <row r="54" spans="1:13" s="3" customFormat="1" ht="30" customHeight="1">
      <c r="A54" s="11"/>
      <c r="B54" s="12"/>
      <c r="C54" s="406" t="s">
        <v>110</v>
      </c>
      <c r="D54" s="407"/>
      <c r="E54" s="407"/>
      <c r="F54" s="407"/>
      <c r="G54" s="407"/>
      <c r="H54" s="377" t="s">
        <v>111</v>
      </c>
      <c r="I54" s="378"/>
      <c r="J54" s="89" t="s">
        <v>112</v>
      </c>
      <c r="K54" s="90" t="s">
        <v>127</v>
      </c>
      <c r="L54" s="15"/>
      <c r="M54" s="11"/>
    </row>
    <row r="55" spans="1:13" s="4" customFormat="1" ht="58.5" customHeight="1">
      <c r="A55" s="11"/>
      <c r="B55" s="12"/>
      <c r="C55" s="97"/>
      <c r="D55" s="98"/>
      <c r="E55" s="98"/>
      <c r="F55" s="98"/>
      <c r="G55" s="99"/>
      <c r="H55" s="379" t="s">
        <v>113</v>
      </c>
      <c r="I55" s="380"/>
      <c r="J55" s="89" t="s">
        <v>114</v>
      </c>
      <c r="K55" s="90" t="s">
        <v>127</v>
      </c>
      <c r="L55" s="13"/>
      <c r="M55" s="11"/>
    </row>
    <row r="56" spans="1:13" ht="57.75" customHeight="1">
      <c r="A56" s="5"/>
      <c r="B56" s="9"/>
      <c r="C56" s="100"/>
      <c r="D56" s="101"/>
      <c r="E56" s="101"/>
      <c r="F56" s="101"/>
      <c r="G56" s="102"/>
      <c r="H56" s="380" t="s">
        <v>115</v>
      </c>
      <c r="I56" s="380"/>
      <c r="J56" s="89" t="s">
        <v>116</v>
      </c>
      <c r="K56" s="90" t="s">
        <v>127</v>
      </c>
      <c r="L56" s="10"/>
      <c r="M56" s="5"/>
    </row>
    <row r="57" spans="1:13" ht="17" thickBot="1">
      <c r="A57" s="5"/>
      <c r="B57" s="9"/>
      <c r="C57" s="100"/>
      <c r="D57" s="105"/>
      <c r="E57" s="105"/>
      <c r="F57" s="101"/>
      <c r="G57" s="106"/>
      <c r="H57" s="404"/>
      <c r="I57" s="404"/>
      <c r="J57" s="404"/>
      <c r="K57" s="405"/>
      <c r="L57" s="10"/>
      <c r="M57" s="5"/>
    </row>
    <row r="58" spans="1:13" ht="47.25" customHeight="1">
      <c r="A58" s="5"/>
      <c r="B58" s="9"/>
      <c r="C58" s="104"/>
      <c r="D58" s="92"/>
      <c r="E58" s="92"/>
      <c r="F58" s="104"/>
      <c r="G58" s="92"/>
      <c r="H58" s="104"/>
      <c r="I58" s="104"/>
      <c r="J58" s="104"/>
      <c r="K58" s="104"/>
      <c r="L58" s="10"/>
      <c r="M58" s="5"/>
    </row>
    <row r="59" spans="1:13" ht="47.25" customHeight="1">
      <c r="A59" s="5"/>
      <c r="B59" s="9"/>
      <c r="C59" s="92"/>
      <c r="D59" s="92"/>
      <c r="E59" s="92"/>
      <c r="F59" s="92"/>
      <c r="G59" s="93" t="s">
        <v>128</v>
      </c>
      <c r="H59" s="92"/>
      <c r="I59" s="92"/>
      <c r="J59" s="92"/>
      <c r="K59" s="92"/>
      <c r="L59" s="10"/>
      <c r="M59" s="5"/>
    </row>
    <row r="60" spans="1:13" ht="17" thickBot="1">
      <c r="A60" s="5"/>
      <c r="B60" s="112"/>
      <c r="C60" s="113"/>
      <c r="D60" s="113"/>
      <c r="E60" s="114"/>
      <c r="F60" s="113"/>
      <c r="G60" s="115"/>
      <c r="H60" s="113"/>
      <c r="I60" s="113"/>
      <c r="J60" s="113"/>
      <c r="K60" s="113"/>
      <c r="L60" s="116"/>
      <c r="M60" s="5"/>
    </row>
    <row r="61" spans="1:13" ht="17" thickTop="1">
      <c r="A61" s="5"/>
      <c r="B61" s="5"/>
      <c r="C61" s="5"/>
      <c r="D61" s="5"/>
      <c r="E61" s="6"/>
      <c r="F61" s="5"/>
      <c r="G61" s="5"/>
      <c r="H61" s="5"/>
      <c r="I61" s="5"/>
      <c r="J61" s="5"/>
      <c r="K61" s="5"/>
      <c r="L61" s="5"/>
      <c r="M61" s="5"/>
    </row>
    <row r="63" spans="1:13">
      <c r="H63" s="21"/>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837f7691-f6b2-4e4d-a649-abd74f8cc6e0">
      <UserInfo>
        <DisplayName/>
        <AccountId xsi:nil="true"/>
        <AccountType/>
      </UserInfo>
    </SharedWithUsers>
    <lcf76f155ced4ddcb4097134ff3c332f xmlns="5878a3bc-bd98-4f80-bbbd-7942033ae18f">
      <Terms xmlns="http://schemas.microsoft.com/office/infopath/2007/PartnerControls"/>
    </lcf76f155ced4ddcb4097134ff3c332f>
    <TaxCatchAll xmlns="837f7691-f6b2-4e4d-a649-abd74f8cc6e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503c1a271db150576fb48ec74c4affab">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df094a4ddef4bffb518a231adcc7311e"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purl.org/dc/term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837f7691-f6b2-4e4d-a649-abd74f8cc6e0"/>
    <ds:schemaRef ds:uri="5878a3bc-bd98-4f80-bbbd-7942033ae18f"/>
    <ds:schemaRef ds:uri="http://schemas.microsoft.com/office/2006/metadata/properties"/>
  </ds:schemaRefs>
</ds:datastoreItem>
</file>

<file path=customXml/itemProps3.xml><?xml version="1.0" encoding="utf-8"?>
<ds:datastoreItem xmlns:ds="http://schemas.openxmlformats.org/officeDocument/2006/customXml" ds:itemID="{797D4708-0258-4807-B31A-B4BB0740BD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78a3bc-bd98-4f80-bbbd-7942033ae18f"/>
    <ds:schemaRef ds:uri="837f7691-f6b2-4e4d-a649-abd74f8cc6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PROPUESTA ECONOMICA(Proponente)</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Julian Camilo Barrera Pedraza</cp:lastModifiedBy>
  <cp:revision/>
  <dcterms:created xsi:type="dcterms:W3CDTF">2006-06-27T16:47:25Z</dcterms:created>
  <dcterms:modified xsi:type="dcterms:W3CDTF">2025-05-14T02:55:35Z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