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codeName="ThisWorkbook"/>
  <mc:AlternateContent xmlns:mc="http://schemas.openxmlformats.org/markup-compatibility/2006">
    <mc:Choice Requires="x15">
      <x15ac:absPath xmlns:x15ac="http://schemas.microsoft.com/office/spreadsheetml/2010/11/ac" url="https://d.docs.live.net/6a31a51462d7647b/Sub Sec Cultura/Vigencia 2025/Ajuste de proyectos/Adicion COMFIS/PCI/"/>
    </mc:Choice>
  </mc:AlternateContent>
  <xr:revisionPtr revIDLastSave="164" documentId="8_{E766964A-037C-1145-8B26-139A0AC28507}" xr6:coauthVersionLast="47" xr6:coauthVersionMax="47" xr10:uidLastSave="{4595E8FD-9E75-2848-A6AE-2A14F5D78392}"/>
  <bookViews>
    <workbookView xWindow="4640" yWindow="500" windowWidth="22980" windowHeight="15720" activeTab="1" xr2:uid="{00000000-000D-0000-FFFF-FFFF00000000}"/>
  </bookViews>
  <sheets>
    <sheet name="PTO DETALLADO" sheetId="8" r:id="rId1"/>
    <sheet name="Anexo 1" sheetId="7" r:id="rId2"/>
    <sheet name="Anexo 2" sheetId="9" r:id="rId3"/>
  </sheets>
  <externalReferences>
    <externalReference r:id="rId4"/>
  </externalReferences>
  <definedNames>
    <definedName name="centro_gestor" localSheetId="1">#REF!</definedName>
    <definedName name="centro_gestor">#REF!</definedName>
    <definedName name="excepcional" localSheetId="1">#REF!</definedName>
    <definedName name="excepcional">#REF!</definedName>
    <definedName name="fondo">#REF!</definedName>
    <definedName name="gasto_publico">#REF!</definedName>
    <definedName name="grupos_vulnerables">#REF!</definedName>
    <definedName name="meta_plan">#REF!</definedName>
    <definedName name="meta_territorio">#REF!</definedName>
    <definedName name="movilizador">#REF!</definedName>
    <definedName name="politica_publica">#REF!</definedName>
    <definedName name="pospre">#REF!</definedName>
    <definedName name="producto_mga">#REF!</definedName>
    <definedName name="Programa_PDD">#REF!</definedName>
    <definedName name="ruta">#REF!</definedName>
    <definedName name="sector_mg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tNHEEG2eQ/XrvGl7pQ8w0FeB7l/1uQpjSTDT491YZOE="/>
    </ext>
  </extLst>
</workbook>
</file>

<file path=xl/calcChain.xml><?xml version="1.0" encoding="utf-8"?>
<calcChain xmlns="http://schemas.openxmlformats.org/spreadsheetml/2006/main">
  <c r="J5" i="7" l="1"/>
  <c r="K5" i="7" s="1"/>
  <c r="K4" i="7"/>
  <c r="K3" i="7"/>
  <c r="K6" i="7" s="1"/>
  <c r="S286" i="8"/>
  <c r="Z20" i="8"/>
  <c r="Z82" i="8"/>
  <c r="Z165" i="8"/>
  <c r="Z74" i="8" l="1"/>
  <c r="D139" i="9"/>
  <c r="E138" i="9"/>
  <c r="E137" i="9"/>
  <c r="E136" i="9"/>
  <c r="E135" i="9"/>
  <c r="E134" i="9"/>
  <c r="E133" i="9"/>
  <c r="E132" i="9"/>
  <c r="E131" i="9"/>
  <c r="E130" i="9"/>
  <c r="E129" i="9"/>
  <c r="E128" i="9"/>
  <c r="E127" i="9"/>
  <c r="E125" i="9"/>
  <c r="E124" i="9"/>
  <c r="E123" i="9"/>
  <c r="E122" i="9"/>
  <c r="E120" i="9"/>
  <c r="E119" i="9"/>
  <c r="E117" i="9"/>
  <c r="E116" i="9"/>
  <c r="E115" i="9"/>
  <c r="E114" i="9"/>
  <c r="E113" i="9"/>
  <c r="E112" i="9"/>
  <c r="E111" i="9"/>
  <c r="E110" i="9"/>
  <c r="E109" i="9"/>
  <c r="E108" i="9"/>
  <c r="E106" i="9"/>
  <c r="E105" i="9"/>
  <c r="E104" i="9"/>
  <c r="E103" i="9"/>
  <c r="E102" i="9"/>
  <c r="E101" i="9"/>
  <c r="E100" i="9"/>
  <c r="E99" i="9"/>
  <c r="E98" i="9"/>
  <c r="E97" i="9"/>
  <c r="E96" i="9"/>
  <c r="E95" i="9"/>
  <c r="E94" i="9"/>
  <c r="E93" i="9"/>
  <c r="E92" i="9"/>
  <c r="E91" i="9"/>
  <c r="E90" i="9"/>
  <c r="E89" i="9"/>
  <c r="E88" i="9"/>
  <c r="E86" i="9"/>
  <c r="E85" i="9"/>
  <c r="E84" i="9"/>
  <c r="E83" i="9"/>
  <c r="E82" i="9"/>
  <c r="E81" i="9"/>
  <c r="E80" i="9"/>
  <c r="E79" i="9"/>
  <c r="E78" i="9"/>
  <c r="E77" i="9"/>
  <c r="E76" i="9"/>
  <c r="E75" i="9"/>
  <c r="E74" i="9"/>
  <c r="E73" i="9"/>
  <c r="E72" i="9"/>
  <c r="E71" i="9"/>
  <c r="E70" i="9"/>
  <c r="E69" i="9"/>
  <c r="E68" i="9"/>
  <c r="E67" i="9"/>
  <c r="E64" i="9"/>
  <c r="E63" i="9"/>
  <c r="E62" i="9"/>
  <c r="E61" i="9"/>
  <c r="E60" i="9"/>
  <c r="E59" i="9"/>
  <c r="E58" i="9"/>
  <c r="E57" i="9"/>
  <c r="E56" i="9"/>
  <c r="E55" i="9"/>
  <c r="E54" i="9"/>
  <c r="E53" i="9"/>
  <c r="E52" i="9"/>
  <c r="E51" i="9"/>
  <c r="E50" i="9"/>
  <c r="E49" i="9"/>
  <c r="E48" i="9"/>
  <c r="E47" i="9"/>
  <c r="E46" i="9"/>
  <c r="E45" i="9"/>
  <c r="E44" i="9"/>
  <c r="E43" i="9"/>
  <c r="E41" i="9"/>
  <c r="E40" i="9"/>
  <c r="E39" i="9"/>
  <c r="E38" i="9"/>
  <c r="E37" i="9"/>
  <c r="E36" i="9"/>
  <c r="E35" i="9"/>
  <c r="E34" i="9"/>
  <c r="E33" i="9"/>
  <c r="E32" i="9"/>
  <c r="E31" i="9"/>
  <c r="E30" i="9"/>
  <c r="E29" i="9"/>
  <c r="E28" i="9"/>
  <c r="E27" i="9"/>
  <c r="E26" i="9"/>
  <c r="E25" i="9"/>
  <c r="E24" i="9"/>
  <c r="E23" i="9"/>
  <c r="E22" i="9"/>
  <c r="E21" i="9"/>
  <c r="E20" i="9"/>
  <c r="E18" i="9"/>
  <c r="E17" i="9"/>
  <c r="E16" i="9"/>
  <c r="E15" i="9"/>
  <c r="E14" i="9"/>
  <c r="E13" i="9"/>
  <c r="E12" i="9"/>
  <c r="E11" i="9"/>
  <c r="E10" i="9"/>
  <c r="E9" i="9"/>
  <c r="E8" i="9"/>
  <c r="E7" i="9"/>
  <c r="E6" i="9"/>
  <c r="E5" i="9"/>
  <c r="E4" i="9"/>
  <c r="E3" i="9"/>
  <c r="R286" i="8" l="1"/>
  <c r="Z284" i="8"/>
  <c r="Q284" i="8"/>
  <c r="G284" i="8"/>
  <c r="Z283" i="8"/>
  <c r="Q283" i="8"/>
  <c r="G283" i="8"/>
  <c r="Z282" i="8"/>
  <c r="Q282" i="8"/>
  <c r="G282" i="8"/>
  <c r="Z281" i="8"/>
  <c r="Q281" i="8"/>
  <c r="G281" i="8"/>
  <c r="Z280" i="8"/>
  <c r="Q280" i="8"/>
  <c r="G280" i="8"/>
  <c r="Z279" i="8"/>
  <c r="Q279" i="8"/>
  <c r="G279" i="8"/>
  <c r="Z278" i="8"/>
  <c r="Q278" i="8"/>
  <c r="G278" i="8"/>
  <c r="Z277" i="8"/>
  <c r="Q277" i="8"/>
  <c r="G277" i="8"/>
  <c r="Z276" i="8"/>
  <c r="Q276" i="8"/>
  <c r="G276" i="8"/>
  <c r="Z275" i="8"/>
  <c r="Q275" i="8"/>
  <c r="G275" i="8"/>
  <c r="Z274" i="8"/>
  <c r="Q274" i="8"/>
  <c r="G274" i="8"/>
  <c r="Z272" i="8"/>
  <c r="Q272" i="8"/>
  <c r="G272" i="8"/>
  <c r="Z271" i="8"/>
  <c r="Q271" i="8"/>
  <c r="G271" i="8"/>
  <c r="Z270" i="8"/>
  <c r="Q270" i="8"/>
  <c r="G270" i="8"/>
  <c r="Z269" i="8"/>
  <c r="Q269" i="8"/>
  <c r="G269" i="8"/>
  <c r="Z268" i="8"/>
  <c r="Q268" i="8"/>
  <c r="G268" i="8"/>
  <c r="Z267" i="8"/>
  <c r="Q267" i="8"/>
  <c r="G267" i="8"/>
  <c r="Z266" i="8"/>
  <c r="Q266" i="8"/>
  <c r="G266" i="8"/>
  <c r="Z265" i="8"/>
  <c r="Q265" i="8"/>
  <c r="G265" i="8"/>
  <c r="Z264" i="8"/>
  <c r="Q264" i="8"/>
  <c r="G264" i="8"/>
  <c r="Z263" i="8"/>
  <c r="Q263" i="8"/>
  <c r="G263" i="8"/>
  <c r="Z262" i="8"/>
  <c r="Q262" i="8"/>
  <c r="G262" i="8"/>
  <c r="Z259" i="8"/>
  <c r="Y260" i="8" s="1"/>
  <c r="Q259" i="8"/>
  <c r="P260" i="8" s="1"/>
  <c r="G259" i="8"/>
  <c r="F260" i="8" s="1"/>
  <c r="Z257" i="8"/>
  <c r="Y258" i="8" s="1"/>
  <c r="Q257" i="8"/>
  <c r="P258" i="8" s="1"/>
  <c r="G257" i="8"/>
  <c r="F258" i="8" s="1"/>
  <c r="Z255" i="8"/>
  <c r="Q255" i="8"/>
  <c r="G255" i="8"/>
  <c r="Z253" i="8"/>
  <c r="Q253" i="8"/>
  <c r="G253" i="8"/>
  <c r="X251" i="8"/>
  <c r="Z251" i="8" s="1"/>
  <c r="O251" i="8"/>
  <c r="Q251" i="8" s="1"/>
  <c r="E251" i="8"/>
  <c r="G251" i="8" s="1"/>
  <c r="Z249" i="8"/>
  <c r="Q249" i="8"/>
  <c r="G249" i="8"/>
  <c r="Z248" i="8"/>
  <c r="Q248" i="8"/>
  <c r="G248" i="8"/>
  <c r="Z247" i="8"/>
  <c r="Q247" i="8"/>
  <c r="G247" i="8"/>
  <c r="Z246" i="8"/>
  <c r="Q246" i="8"/>
  <c r="G246" i="8"/>
  <c r="Z245" i="8"/>
  <c r="Q245" i="8"/>
  <c r="G245" i="8"/>
  <c r="Z244" i="8"/>
  <c r="Q244" i="8"/>
  <c r="G244" i="8"/>
  <c r="Z243" i="8"/>
  <c r="Q243" i="8"/>
  <c r="G243" i="8"/>
  <c r="Z240" i="8"/>
  <c r="Y241" i="8" s="1"/>
  <c r="Q240" i="8"/>
  <c r="P241" i="8" s="1"/>
  <c r="G240" i="8"/>
  <c r="F241" i="8" s="1"/>
  <c r="Z238" i="8"/>
  <c r="Y239" i="8" s="1"/>
  <c r="Q238" i="8"/>
  <c r="P239" i="8" s="1"/>
  <c r="G238" i="8"/>
  <c r="F239" i="8" s="1"/>
  <c r="Z236" i="8"/>
  <c r="Q236" i="8"/>
  <c r="G236" i="8"/>
  <c r="Z235" i="8"/>
  <c r="Q235" i="8"/>
  <c r="G235" i="8"/>
  <c r="Z234" i="8"/>
  <c r="Q234" i="8"/>
  <c r="G234" i="8"/>
  <c r="Z233" i="8"/>
  <c r="Q233" i="8"/>
  <c r="G233" i="8"/>
  <c r="Z232" i="8"/>
  <c r="Q232" i="8"/>
  <c r="G232" i="8"/>
  <c r="Z231" i="8"/>
  <c r="Q231" i="8"/>
  <c r="G231" i="8"/>
  <c r="Z230" i="8"/>
  <c r="Q230" i="8"/>
  <c r="G230" i="8"/>
  <c r="Z229" i="8"/>
  <c r="Q229" i="8"/>
  <c r="G229" i="8"/>
  <c r="Z228" i="8"/>
  <c r="Q228" i="8"/>
  <c r="G228" i="8"/>
  <c r="Z227" i="8"/>
  <c r="Q227" i="8"/>
  <c r="G227" i="8"/>
  <c r="Z226" i="8"/>
  <c r="Q226" i="8"/>
  <c r="G226" i="8"/>
  <c r="Z225" i="8"/>
  <c r="Q225" i="8"/>
  <c r="H225" i="8"/>
  <c r="H286" i="8" s="1"/>
  <c r="G225" i="8"/>
  <c r="Z224" i="8"/>
  <c r="Q224" i="8"/>
  <c r="G224" i="8"/>
  <c r="Z222" i="8"/>
  <c r="Q222" i="8"/>
  <c r="G222" i="8"/>
  <c r="Z221" i="8"/>
  <c r="Q221" i="8"/>
  <c r="G221" i="8"/>
  <c r="Z220" i="8"/>
  <c r="Q220" i="8"/>
  <c r="G220" i="8"/>
  <c r="Z219" i="8"/>
  <c r="Q219" i="8"/>
  <c r="G219" i="8"/>
  <c r="Z218" i="8"/>
  <c r="Q218" i="8"/>
  <c r="G218" i="8"/>
  <c r="Z217" i="8"/>
  <c r="Q217" i="8"/>
  <c r="G217" i="8"/>
  <c r="Z216" i="8"/>
  <c r="Q216" i="8"/>
  <c r="G216" i="8"/>
  <c r="Z215" i="8"/>
  <c r="Q215" i="8"/>
  <c r="G215" i="8"/>
  <c r="Z213" i="8"/>
  <c r="Q213" i="8"/>
  <c r="G213" i="8"/>
  <c r="Z212" i="8"/>
  <c r="Q212" i="8"/>
  <c r="G212" i="8"/>
  <c r="Z211" i="8"/>
  <c r="Q211" i="8"/>
  <c r="G211" i="8"/>
  <c r="Z210" i="8"/>
  <c r="Q210" i="8"/>
  <c r="G210" i="8"/>
  <c r="Z209" i="8"/>
  <c r="Q209" i="8"/>
  <c r="G209" i="8"/>
  <c r="Z208" i="8"/>
  <c r="Q208" i="8"/>
  <c r="G208" i="8"/>
  <c r="Z207" i="8"/>
  <c r="Q207" i="8"/>
  <c r="G207" i="8"/>
  <c r="Z205" i="8"/>
  <c r="Q205" i="8"/>
  <c r="G205" i="8"/>
  <c r="Z204" i="8"/>
  <c r="Q204" i="8"/>
  <c r="G204" i="8"/>
  <c r="Z202" i="8"/>
  <c r="Q202" i="8"/>
  <c r="G202" i="8"/>
  <c r="Z199" i="8"/>
  <c r="Q199" i="8"/>
  <c r="G199" i="8"/>
  <c r="Z198" i="8"/>
  <c r="Q198" i="8"/>
  <c r="G198" i="8"/>
  <c r="Z196" i="8"/>
  <c r="Q196" i="8"/>
  <c r="G196" i="8"/>
  <c r="Z195" i="8"/>
  <c r="Q195" i="8"/>
  <c r="G195" i="8"/>
  <c r="Z193" i="8"/>
  <c r="Q193" i="8"/>
  <c r="G193" i="8"/>
  <c r="Z192" i="8"/>
  <c r="Q192" i="8"/>
  <c r="G192" i="8"/>
  <c r="Z189" i="8"/>
  <c r="Y190" i="8" s="1"/>
  <c r="Q189" i="8"/>
  <c r="P190" i="8" s="1"/>
  <c r="G189" i="8"/>
  <c r="F190" i="8" s="1"/>
  <c r="Z187" i="8"/>
  <c r="Q187" i="8"/>
  <c r="G187" i="8"/>
  <c r="Z186" i="8"/>
  <c r="Q186" i="8"/>
  <c r="G186" i="8"/>
  <c r="Z185" i="8"/>
  <c r="Q185" i="8"/>
  <c r="G185" i="8"/>
  <c r="Z184" i="8"/>
  <c r="Q184" i="8"/>
  <c r="G184" i="8"/>
  <c r="Z183" i="8"/>
  <c r="Q183" i="8"/>
  <c r="G183" i="8"/>
  <c r="Z182" i="8"/>
  <c r="Q182" i="8"/>
  <c r="G182" i="8"/>
  <c r="Z181" i="8"/>
  <c r="Q181" i="8"/>
  <c r="G181" i="8"/>
  <c r="Z180" i="8"/>
  <c r="Q180" i="8"/>
  <c r="G180" i="8"/>
  <c r="Z178" i="8"/>
  <c r="Q178" i="8"/>
  <c r="G178" i="8"/>
  <c r="Z177" i="8"/>
  <c r="Q177" i="8"/>
  <c r="G177" i="8"/>
  <c r="Z176" i="8"/>
  <c r="Q176" i="8"/>
  <c r="G176" i="8"/>
  <c r="Z175" i="8"/>
  <c r="Q175" i="8"/>
  <c r="G175" i="8"/>
  <c r="Z174" i="8"/>
  <c r="Q174" i="8"/>
  <c r="G174" i="8"/>
  <c r="Z173" i="8"/>
  <c r="Q173" i="8"/>
  <c r="G173" i="8"/>
  <c r="Z172" i="8"/>
  <c r="Q172" i="8"/>
  <c r="G172" i="8"/>
  <c r="Z171" i="8"/>
  <c r="Q171" i="8"/>
  <c r="G171" i="8"/>
  <c r="Z170" i="8"/>
  <c r="Q170" i="8"/>
  <c r="G170" i="8"/>
  <c r="Z167" i="8"/>
  <c r="Y168" i="8" s="1"/>
  <c r="Q167" i="8"/>
  <c r="P168" i="8" s="1"/>
  <c r="G167" i="8"/>
  <c r="F168" i="8" s="1"/>
  <c r="Z164" i="8"/>
  <c r="Z163" i="8"/>
  <c r="Z162" i="8"/>
  <c r="Q162" i="8"/>
  <c r="Z161" i="8"/>
  <c r="Q161" i="8"/>
  <c r="F161" i="8"/>
  <c r="G161" i="8" s="1"/>
  <c r="Z160" i="8"/>
  <c r="Q160" i="8"/>
  <c r="G160" i="8"/>
  <c r="Z157" i="8"/>
  <c r="Q157" i="8"/>
  <c r="G157" i="8"/>
  <c r="Z156" i="8"/>
  <c r="Q156" i="8"/>
  <c r="G156" i="8"/>
  <c r="Z154" i="8"/>
  <c r="Q154" i="8"/>
  <c r="G154" i="8"/>
  <c r="Z153" i="8"/>
  <c r="Q153" i="8"/>
  <c r="G153" i="8"/>
  <c r="Z152" i="8"/>
  <c r="Q152" i="8"/>
  <c r="G152" i="8"/>
  <c r="Z151" i="8"/>
  <c r="Q151" i="8"/>
  <c r="G151" i="8"/>
  <c r="Z150" i="8"/>
  <c r="Q150" i="8"/>
  <c r="G150" i="8"/>
  <c r="Z149" i="8"/>
  <c r="Q149" i="8"/>
  <c r="G149" i="8"/>
  <c r="A149" i="8"/>
  <c r="K149" i="8" s="1"/>
  <c r="T149" i="8" s="1"/>
  <c r="Z147" i="8"/>
  <c r="Y148" i="8" s="1"/>
  <c r="Q147" i="8"/>
  <c r="P148" i="8" s="1"/>
  <c r="G147" i="8"/>
  <c r="F148" i="8" s="1"/>
  <c r="A147" i="8"/>
  <c r="K147" i="8" s="1"/>
  <c r="T147" i="8" s="1"/>
  <c r="Z145" i="8"/>
  <c r="Q145" i="8"/>
  <c r="G145" i="8"/>
  <c r="Z144" i="8"/>
  <c r="Q144" i="8"/>
  <c r="G144" i="8"/>
  <c r="Z143" i="8"/>
  <c r="Q143" i="8"/>
  <c r="G143" i="8"/>
  <c r="Z141" i="8"/>
  <c r="Q141" i="8"/>
  <c r="G141" i="8"/>
  <c r="Z140" i="8"/>
  <c r="Q140" i="8"/>
  <c r="G140" i="8"/>
  <c r="Z139" i="8"/>
  <c r="Q139" i="8"/>
  <c r="G139" i="8"/>
  <c r="Z138" i="8"/>
  <c r="Q138" i="8"/>
  <c r="G138" i="8"/>
  <c r="Z137" i="8"/>
  <c r="Q137" i="8"/>
  <c r="G137" i="8"/>
  <c r="A136" i="8"/>
  <c r="K136" i="8" s="1"/>
  <c r="T136" i="8" s="1"/>
  <c r="Z134" i="8"/>
  <c r="Q134" i="8"/>
  <c r="G134" i="8"/>
  <c r="Z133" i="8"/>
  <c r="Q133" i="8"/>
  <c r="G133" i="8"/>
  <c r="Z131" i="8"/>
  <c r="Q131" i="8"/>
  <c r="G131" i="8"/>
  <c r="Z130" i="8"/>
  <c r="Q130" i="8"/>
  <c r="G130" i="8"/>
  <c r="Z129" i="8"/>
  <c r="Q129" i="8"/>
  <c r="G129" i="8"/>
  <c r="Z128" i="8"/>
  <c r="Q128" i="8"/>
  <c r="G128" i="8"/>
  <c r="Z127" i="8"/>
  <c r="Q127" i="8"/>
  <c r="G127" i="8"/>
  <c r="Z126" i="8"/>
  <c r="Q126" i="8"/>
  <c r="G126" i="8"/>
  <c r="Z125" i="8"/>
  <c r="Q125" i="8"/>
  <c r="G125" i="8"/>
  <c r="Z123" i="8"/>
  <c r="Q123" i="8"/>
  <c r="G123" i="8"/>
  <c r="A123" i="8"/>
  <c r="K123" i="8" s="1"/>
  <c r="T123" i="8" s="1"/>
  <c r="Z121" i="8"/>
  <c r="Y122" i="8" s="1"/>
  <c r="Q121" i="8"/>
  <c r="P122" i="8" s="1"/>
  <c r="G121" i="8"/>
  <c r="F122" i="8" s="1"/>
  <c r="A121" i="8"/>
  <c r="K121" i="8" s="1"/>
  <c r="T121" i="8" s="1"/>
  <c r="Z119" i="8"/>
  <c r="Q119" i="8"/>
  <c r="G119" i="8"/>
  <c r="Z117" i="8"/>
  <c r="Q117" i="8"/>
  <c r="G117" i="8"/>
  <c r="Z116" i="8"/>
  <c r="Q116" i="8"/>
  <c r="G116" i="8"/>
  <c r="Z115" i="8"/>
  <c r="Q115" i="8"/>
  <c r="G115" i="8"/>
  <c r="Z114" i="8"/>
  <c r="Q114" i="8"/>
  <c r="G114" i="8"/>
  <c r="Z113" i="8"/>
  <c r="Q113" i="8"/>
  <c r="G113" i="8"/>
  <c r="Z112" i="8"/>
  <c r="Q112" i="8"/>
  <c r="G112" i="8"/>
  <c r="Z111" i="8"/>
  <c r="Q111" i="8"/>
  <c r="G111" i="8"/>
  <c r="Z109" i="8"/>
  <c r="Q109" i="8"/>
  <c r="G109" i="8"/>
  <c r="Z108" i="8"/>
  <c r="Q108" i="8"/>
  <c r="G108" i="8"/>
  <c r="Z107" i="8"/>
  <c r="Q107" i="8"/>
  <c r="G107" i="8"/>
  <c r="Z106" i="8"/>
  <c r="Q106" i="8"/>
  <c r="G106" i="8"/>
  <c r="Z105" i="8"/>
  <c r="Q105" i="8"/>
  <c r="G105" i="8"/>
  <c r="Z104" i="8"/>
  <c r="Q104" i="8"/>
  <c r="G104" i="8"/>
  <c r="Z103" i="8"/>
  <c r="Q103" i="8"/>
  <c r="G103" i="8"/>
  <c r="Z102" i="8"/>
  <c r="Q102" i="8"/>
  <c r="G102" i="8"/>
  <c r="Z101" i="8"/>
  <c r="Q101" i="8"/>
  <c r="G101" i="8"/>
  <c r="Z100" i="8"/>
  <c r="Q100" i="8"/>
  <c r="G100" i="8"/>
  <c r="Z99" i="8"/>
  <c r="Q99" i="8"/>
  <c r="G99" i="8"/>
  <c r="Z98" i="8"/>
  <c r="Q98" i="8"/>
  <c r="G98" i="8"/>
  <c r="Z97" i="8"/>
  <c r="Q97" i="8"/>
  <c r="G97" i="8"/>
  <c r="Z96" i="8"/>
  <c r="Q96" i="8"/>
  <c r="G96" i="8"/>
  <c r="Z95" i="8"/>
  <c r="Q95" i="8"/>
  <c r="G95" i="8"/>
  <c r="Z94" i="8"/>
  <c r="Q94" i="8"/>
  <c r="G94" i="8"/>
  <c r="Z93" i="8"/>
  <c r="Q93" i="8"/>
  <c r="G93" i="8"/>
  <c r="Z92" i="8"/>
  <c r="Q92" i="8"/>
  <c r="G92" i="8"/>
  <c r="Z91" i="8"/>
  <c r="Q91" i="8"/>
  <c r="G91" i="8"/>
  <c r="Z90" i="8"/>
  <c r="Q90" i="8"/>
  <c r="G90" i="8"/>
  <c r="Z89" i="8"/>
  <c r="Q89" i="8"/>
  <c r="G89" i="8"/>
  <c r="Z88" i="8"/>
  <c r="Q88" i="8"/>
  <c r="G88" i="8"/>
  <c r="Z87" i="8"/>
  <c r="Q87" i="8"/>
  <c r="G87" i="8"/>
  <c r="A87" i="8"/>
  <c r="K87" i="8" s="1"/>
  <c r="T87" i="8" s="1"/>
  <c r="Z85" i="8"/>
  <c r="Y86" i="8" s="1"/>
  <c r="Q85" i="8"/>
  <c r="P86" i="8" s="1"/>
  <c r="G85" i="8"/>
  <c r="F86" i="8" s="1"/>
  <c r="A84" i="8"/>
  <c r="K84" i="8" s="1"/>
  <c r="T84" i="8" s="1"/>
  <c r="Z81" i="8"/>
  <c r="Q81" i="8"/>
  <c r="G81" i="8"/>
  <c r="Z80" i="8"/>
  <c r="Q80" i="8"/>
  <c r="G80" i="8"/>
  <c r="Z79" i="8"/>
  <c r="Q79" i="8"/>
  <c r="G79" i="8"/>
  <c r="Z78" i="8"/>
  <c r="Q78" i="8"/>
  <c r="G78" i="8"/>
  <c r="Z77" i="8"/>
  <c r="Q77" i="8"/>
  <c r="G77" i="8"/>
  <c r="Z76" i="8"/>
  <c r="Q76" i="8"/>
  <c r="G76" i="8"/>
  <c r="A76" i="8"/>
  <c r="K76" i="8" s="1"/>
  <c r="T76" i="8" s="1"/>
  <c r="Z73" i="8"/>
  <c r="Q73" i="8"/>
  <c r="G73" i="8"/>
  <c r="Z72" i="8"/>
  <c r="Q72" i="8"/>
  <c r="G72" i="8"/>
  <c r="Z71" i="8"/>
  <c r="Q71" i="8"/>
  <c r="G71" i="8"/>
  <c r="Z70" i="8"/>
  <c r="Q70" i="8"/>
  <c r="G70" i="8"/>
  <c r="Z68" i="8"/>
  <c r="Q68" i="8"/>
  <c r="G68" i="8"/>
  <c r="Z67" i="8"/>
  <c r="Q67" i="8"/>
  <c r="G67" i="8"/>
  <c r="Z66" i="8"/>
  <c r="Q66" i="8"/>
  <c r="G66" i="8"/>
  <c r="Z65" i="8"/>
  <c r="Q65" i="8"/>
  <c r="G65" i="8"/>
  <c r="Z64" i="8"/>
  <c r="Q64" i="8"/>
  <c r="G64" i="8"/>
  <c r="Z63" i="8"/>
  <c r="Q63" i="8"/>
  <c r="G63" i="8"/>
  <c r="Z62" i="8"/>
  <c r="Q62" i="8"/>
  <c r="G62" i="8"/>
  <c r="Z61" i="8"/>
  <c r="Q61" i="8"/>
  <c r="G61" i="8"/>
  <c r="Z60" i="8"/>
  <c r="Q60" i="8"/>
  <c r="G60" i="8"/>
  <c r="Z59" i="8"/>
  <c r="Q59" i="8"/>
  <c r="G59" i="8"/>
  <c r="Z58" i="8"/>
  <c r="Q58" i="8"/>
  <c r="G58" i="8"/>
  <c r="Z57" i="8"/>
  <c r="Q57" i="8"/>
  <c r="G57" i="8"/>
  <c r="Z56" i="8"/>
  <c r="Q56" i="8"/>
  <c r="G56" i="8"/>
  <c r="Z55" i="8"/>
  <c r="Q55" i="8"/>
  <c r="G55" i="8"/>
  <c r="Z54" i="8"/>
  <c r="Q54" i="8"/>
  <c r="G54" i="8"/>
  <c r="Z53" i="8"/>
  <c r="Q53" i="8"/>
  <c r="G53" i="8"/>
  <c r="Z52" i="8"/>
  <c r="Q52" i="8"/>
  <c r="G52" i="8"/>
  <c r="Z51" i="8"/>
  <c r="Q51" i="8"/>
  <c r="G51" i="8"/>
  <c r="Z50" i="8"/>
  <c r="Q50" i="8"/>
  <c r="G50" i="8"/>
  <c r="Z49" i="8"/>
  <c r="Q49" i="8"/>
  <c r="G49" i="8"/>
  <c r="Z48" i="8"/>
  <c r="Q48" i="8"/>
  <c r="G48" i="8"/>
  <c r="Z47" i="8"/>
  <c r="Q47" i="8"/>
  <c r="G47" i="8"/>
  <c r="Z46" i="8"/>
  <c r="Q46" i="8"/>
  <c r="G46" i="8"/>
  <c r="Z45" i="8"/>
  <c r="Q45" i="8"/>
  <c r="G45" i="8"/>
  <c r="Z44" i="8"/>
  <c r="Q44" i="8"/>
  <c r="G44" i="8"/>
  <c r="Z42" i="8"/>
  <c r="Q42" i="8"/>
  <c r="G42" i="8"/>
  <c r="Z41" i="8"/>
  <c r="Q41" i="8"/>
  <c r="G41" i="8"/>
  <c r="Z40" i="8"/>
  <c r="Q40" i="8"/>
  <c r="G40" i="8"/>
  <c r="Z39" i="8"/>
  <c r="Q39" i="8"/>
  <c r="G39" i="8"/>
  <c r="Z38" i="8"/>
  <c r="Q38" i="8"/>
  <c r="G38" i="8"/>
  <c r="Z37" i="8"/>
  <c r="Q37" i="8"/>
  <c r="G37" i="8"/>
  <c r="Z36" i="8"/>
  <c r="Q36" i="8"/>
  <c r="G36" i="8"/>
  <c r="Z35" i="8"/>
  <c r="Q35" i="8"/>
  <c r="G35" i="8"/>
  <c r="Z34" i="8"/>
  <c r="Q34" i="8"/>
  <c r="G34" i="8"/>
  <c r="Z33" i="8"/>
  <c r="Q33" i="8"/>
  <c r="G33" i="8"/>
  <c r="Z32" i="8"/>
  <c r="Q32" i="8"/>
  <c r="G32" i="8"/>
  <c r="Z31" i="8"/>
  <c r="Q31" i="8"/>
  <c r="G31" i="8"/>
  <c r="Z30" i="8"/>
  <c r="Q30" i="8"/>
  <c r="G30" i="8"/>
  <c r="Z29" i="8"/>
  <c r="Q29" i="8"/>
  <c r="G29" i="8"/>
  <c r="Z28" i="8"/>
  <c r="Q28" i="8"/>
  <c r="G28" i="8"/>
  <c r="A27" i="8"/>
  <c r="K27" i="8" s="1"/>
  <c r="T27" i="8" s="1"/>
  <c r="Z24" i="8"/>
  <c r="Y26" i="8" s="1"/>
  <c r="Q24" i="8"/>
  <c r="P26" i="8" s="1"/>
  <c r="G24" i="8"/>
  <c r="F26" i="8" s="1"/>
  <c r="Z23" i="8"/>
  <c r="Q23" i="8"/>
  <c r="G23" i="8"/>
  <c r="A23" i="8"/>
  <c r="K23" i="8" s="1"/>
  <c r="T23" i="8" s="1"/>
  <c r="Z21" i="8"/>
  <c r="Y19" i="8"/>
  <c r="Z19" i="8" s="1"/>
  <c r="Y22" i="8" s="1"/>
  <c r="P19" i="8"/>
  <c r="Q19" i="8" s="1"/>
  <c r="P22" i="8" s="1"/>
  <c r="F19" i="8"/>
  <c r="G19" i="8" s="1"/>
  <c r="F22" i="8" s="1"/>
  <c r="A19" i="8"/>
  <c r="Y17" i="8"/>
  <c r="Z17" i="8" s="1"/>
  <c r="Z16" i="8"/>
  <c r="Q16" i="8"/>
  <c r="Z15" i="8"/>
  <c r="Q15" i="8"/>
  <c r="P18" i="8" s="1"/>
  <c r="G15" i="8"/>
  <c r="F16" i="8" s="1"/>
  <c r="G16" i="8" s="1"/>
  <c r="A15" i="8"/>
  <c r="Y13" i="8"/>
  <c r="Z13" i="8" s="1"/>
  <c r="Y12" i="8"/>
  <c r="Z12" i="8" s="1"/>
  <c r="P12" i="8"/>
  <c r="Q12" i="8" s="1"/>
  <c r="F12" i="8"/>
  <c r="G12" i="8" s="1"/>
  <c r="A12" i="8"/>
  <c r="K12" i="8" s="1"/>
  <c r="T12" i="8" s="1"/>
  <c r="Y83" i="8" l="1"/>
  <c r="Y158" i="8"/>
  <c r="Y166" i="8"/>
  <c r="P166" i="8"/>
  <c r="Y200" i="8"/>
  <c r="F83" i="8"/>
  <c r="F155" i="8"/>
  <c r="P158" i="8"/>
  <c r="F285" i="8"/>
  <c r="G286" i="8"/>
  <c r="Y120" i="8"/>
  <c r="P188" i="8"/>
  <c r="Y237" i="8"/>
  <c r="F75" i="8"/>
  <c r="Y75" i="8"/>
  <c r="Y135" i="8"/>
  <c r="P83" i="8"/>
  <c r="F200" i="8"/>
  <c r="F146" i="8"/>
  <c r="P155" i="8"/>
  <c r="F188" i="8"/>
  <c r="P200" i="8"/>
  <c r="P285" i="8"/>
  <c r="P135" i="8"/>
  <c r="F135" i="8"/>
  <c r="P146" i="8"/>
  <c r="Y155" i="8"/>
  <c r="F166" i="8"/>
  <c r="Y285" i="8"/>
  <c r="Y18" i="8"/>
  <c r="P75" i="8"/>
  <c r="F120" i="8"/>
  <c r="Y146" i="8"/>
  <c r="F158" i="8"/>
  <c r="Y188" i="8"/>
  <c r="F237" i="8"/>
  <c r="Y256" i="8"/>
  <c r="P120" i="8"/>
  <c r="P237" i="8"/>
  <c r="F18" i="8"/>
  <c r="P256" i="8"/>
  <c r="P14" i="8"/>
  <c r="Q286" i="8"/>
  <c r="F256" i="8"/>
  <c r="Z286" i="8"/>
  <c r="Y14" i="8"/>
  <c r="F14" i="8"/>
  <c r="D16" i="7" l="1"/>
  <c r="E4" i="7" l="1"/>
  <c r="E19" i="7" l="1"/>
  <c r="E18" i="7"/>
  <c r="E17" i="7"/>
  <c r="E16" i="7"/>
  <c r="E15" i="7"/>
  <c r="E14" i="7"/>
  <c r="E13" i="7"/>
  <c r="E12" i="7"/>
  <c r="E11" i="7"/>
  <c r="E10" i="7"/>
  <c r="E9" i="7"/>
  <c r="E8" i="7"/>
  <c r="E7" i="7"/>
  <c r="E6" i="7"/>
  <c r="E5" i="7"/>
  <c r="E3" i="7"/>
  <c r="D20"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Estefania Caicedo</author>
  </authors>
  <commentList>
    <comment ref="C259" authorId="0" shapeId="0" xr:uid="{F0589A7C-8F6F-6E41-A5AC-4F17EA06F868}">
      <text>
        <r>
          <rPr>
            <b/>
            <sz val="9"/>
            <color rgb="FF000000"/>
            <rFont val="Tahoma"/>
            <family val="2"/>
          </rPr>
          <t>Estefania Caicedo:</t>
        </r>
        <r>
          <rPr>
            <sz val="9"/>
            <color rgb="FF000000"/>
            <rFont val="Tahoma"/>
            <family val="2"/>
          </rPr>
          <t xml:space="preserve">
</t>
        </r>
        <r>
          <rPr>
            <sz val="9"/>
            <color rgb="FF000000"/>
            <rFont val="Tahoma"/>
            <family val="2"/>
          </rPr>
          <t xml:space="preserve">No se puede hablar de personas. </t>
        </r>
      </text>
    </comment>
    <comment ref="M259" authorId="0" shapeId="0" xr:uid="{9F880B2E-9C0A-0E43-949A-81B133F9934E}">
      <text>
        <r>
          <rPr>
            <b/>
            <sz val="9"/>
            <color rgb="FF000000"/>
            <rFont val="Tahoma"/>
            <family val="2"/>
          </rPr>
          <t>Estefania Caicedo:</t>
        </r>
        <r>
          <rPr>
            <sz val="9"/>
            <color rgb="FF000000"/>
            <rFont val="Tahoma"/>
            <family val="2"/>
          </rPr>
          <t xml:space="preserve">
</t>
        </r>
        <r>
          <rPr>
            <sz val="9"/>
            <color rgb="FF000000"/>
            <rFont val="Tahoma"/>
            <family val="2"/>
          </rPr>
          <t xml:space="preserve">No se puede hablar de personas. </t>
        </r>
      </text>
    </comment>
    <comment ref="V259" authorId="0" shapeId="0" xr:uid="{A538DA53-1161-1D49-BEBE-43F556EAA160}">
      <text>
        <r>
          <rPr>
            <b/>
            <sz val="9"/>
            <color rgb="FF000000"/>
            <rFont val="Tahoma"/>
            <family val="2"/>
          </rPr>
          <t>Estefania Caicedo:</t>
        </r>
        <r>
          <rPr>
            <sz val="9"/>
            <color rgb="FF000000"/>
            <rFont val="Tahoma"/>
            <family val="2"/>
          </rPr>
          <t xml:space="preserve">
</t>
        </r>
        <r>
          <rPr>
            <sz val="9"/>
            <color rgb="FF000000"/>
            <rFont val="Tahoma"/>
            <family val="2"/>
          </rPr>
          <t xml:space="preserve">No se puede hablar de personas. </t>
        </r>
      </text>
    </comment>
  </commentList>
</comments>
</file>

<file path=xl/sharedStrings.xml><?xml version="1.0" encoding="utf-8"?>
<sst xmlns="http://schemas.openxmlformats.org/spreadsheetml/2006/main" count="1901" uniqueCount="430">
  <si>
    <t>Número</t>
  </si>
  <si>
    <t>Servicio de educación informal al sector artístico y cultural</t>
  </si>
  <si>
    <t xml:space="preserve">REALIZAR LA COORDINACIÓN DEL  DESARROLLO DE ESTRATEGIAS DE SALVAGUARDA </t>
  </si>
  <si>
    <t>APOYAR LOS PROCESOS INVESTIGATIVOS DEL PATRIMONIO CULTURAL INMATERIAL</t>
  </si>
  <si>
    <t>APOYAR LA REALIZACIÓN DE LOS ACTOS FESTIVOS Y LÚDICOS ACORDE A LAS ORIENTACIONES DEL PCI</t>
  </si>
  <si>
    <t>REALIZAR LA DIVULGACIÓN DE ACCIONES DE APROPIACIÓN DEL INVENTARIO</t>
  </si>
  <si>
    <t xml:space="preserve">REALIZAR EL FESTIVAL DE MACETAS DE ALFEÑIQUE </t>
  </si>
  <si>
    <t>REALIZAR TALLERES FORMATIVOS DE LAS MANIFESTACIONES CARNAVALESCAS</t>
  </si>
  <si>
    <t xml:space="preserve">REALIZAR ENSAMBLE DE LA CALEÑIDAD DEL COMPLEJO MUSICAL DANCÍSTICO DE LA SALSA </t>
  </si>
  <si>
    <t>APOYAR ACTOS FESTIVOS Y LÚDICOS DE ROGATIVA DE LA ASUNCIÓN</t>
  </si>
  <si>
    <t xml:space="preserve">APOYAR ACTOS FESTIVOS Y LÚDICOS DE LA INMACULADA CONCEPCIÓN </t>
  </si>
  <si>
    <t xml:space="preserve">APOYAR ACTOS FESTIVOS Y LÚDICOS DE LA ADORACIÓN AL NIÑO DIOS CON JUGAS </t>
  </si>
  <si>
    <t>APOYAR LOS SABERES PRÁCTICAS Y VALORES ASOCIADOS AL TRENZADO, PEINADO Y CUIDADO DEL CABELLO AFRO</t>
  </si>
  <si>
    <t>APOYAR EL OFICIO Y LAS ARTES TRADICIONALES DEL LINO GRABADO Y TIPOGRAFÍA CON TIPOS SUELTOS</t>
  </si>
  <si>
    <t xml:space="preserve">REALIZAR TALLERES DE DANZA INDIGENA TADI </t>
  </si>
  <si>
    <t>2.1.10</t>
  </si>
  <si>
    <t>APOYAR LA VISIBILIZACIÓN DE LAS DIFERENTES EXPRESIONES DE LA COCINAS TRADICIONAL CALEÑA</t>
  </si>
  <si>
    <t>2.1.11</t>
  </si>
  <si>
    <t xml:space="preserve">PROMOVER LA SALVAGUARDIA DE LOS OFICIOS Y EXPRESIONES TRADICIONALES ARTESANALES </t>
  </si>
  <si>
    <t>2.1.12</t>
  </si>
  <si>
    <t>APOYAR LA FORMACIÓN DE VIGÍAS DEL PATRIMONIO</t>
  </si>
  <si>
    <t>2.1.13</t>
  </si>
  <si>
    <t xml:space="preserve">REALIZAR SEMANA DEL PATRIMONIO </t>
  </si>
  <si>
    <t>2.1.14</t>
  </si>
  <si>
    <t>REALIZAR AGENDA DE CAPACITACIONES Y ACOMPAÑAMIENTO AL COMITÉ DE GESTIÓN DE LAS MANIFESTACIONES  DE LA LISTA DEL PATRIMONIO CULTURAL INMATERIAL</t>
  </si>
  <si>
    <t>2.1.15</t>
  </si>
  <si>
    <t>FORTALECER LAS ACCIONES DEL PLAN ESPECIAL DE SALVAGUARDIA DEL COMPLEJO MUSICAL DANCÍSTICO DE LA SALSA CALEÑA</t>
  </si>
  <si>
    <t>2.1.16</t>
  </si>
  <si>
    <t>APOYAR EL DESARROLLO DE HABILIDADES TÉCNICAS, ARTÍSTICAS Y DE CREACIÓN DE LOS ACTORES DE LA SALSA</t>
  </si>
  <si>
    <t>2.1.17</t>
  </si>
  <si>
    <t xml:space="preserve"> REALIZAR EL SEGUIMIENTO TÉCNICO, ADMINISTRATIVO, FINANCIERO Y JURÍDICO AL PROYECTO ACTORES DE LA SALSA EN SANTIAGO DE CALI </t>
  </si>
  <si>
    <t>2.1.18</t>
  </si>
  <si>
    <t>2.1.19</t>
  </si>
  <si>
    <t>REALIZAR EJERCICIO DE APROPIACIÓN Y DIFUSIÓN DE LA MEMORIA CULTURAL</t>
  </si>
  <si>
    <t>2.1.20</t>
  </si>
  <si>
    <t>REALIZAR ENCUENTROS INTERCAMBIO DE INTERESES Y METODOLOGÍAS DIDÁCTICAS</t>
  </si>
  <si>
    <t>2.1.21</t>
  </si>
  <si>
    <t>PROMOVER ESTRATEGIAS DE SALVAGUARDA DEL PATRIMONIO INMATERIAL INTERCOMUITARIO</t>
  </si>
  <si>
    <t>2.1.22</t>
  </si>
  <si>
    <t>APOYO A LA REALIZACIÓN DE MANIFESTACIONES DE SALVAGUARDIA INTERCOMUITARIO</t>
  </si>
  <si>
    <t>TOTAL</t>
  </si>
  <si>
    <t>ITEM</t>
  </si>
  <si>
    <t>ACTIVIDAD</t>
  </si>
  <si>
    <t>DETALLE</t>
  </si>
  <si>
    <t>UNIDAD DE MEDIDA</t>
  </si>
  <si>
    <t>CANTIDAD</t>
  </si>
  <si>
    <t>VALOR UNITARIO</t>
  </si>
  <si>
    <t>VALOR TOTAL</t>
  </si>
  <si>
    <t xml:space="preserve">Apoyar  la coordinación de implementación y seguimiento de  las acciones de salvaguardia de las manifestaciones de Patrimonio Cultural Inmaterial (Realizar seguimientos a los PES, Diseñar estrategias de Salvaguarda, brindar orientaciones para la formulación de documentos técnico, realizar seguimientos a procesos de salvaguarda ). </t>
  </si>
  <si>
    <t>UND</t>
  </si>
  <si>
    <t>Subtotal Actividad 1.1.1</t>
  </si>
  <si>
    <t>Subtotal Actividad 1.1.2</t>
  </si>
  <si>
    <t>Apoyar la implementacion de las acciones de salvaguardia relacionadas con los campos de actos festivos y ludicos y artes populares</t>
  </si>
  <si>
    <t>Subtotal Actividad 1.1.3</t>
  </si>
  <si>
    <t>Apoyo a documento de difusión de inventario, consolidado de todas las manifestaciones</t>
  </si>
  <si>
    <t>Apoyo para la actualización de las nueve fichas de inventario del Patrimonio Cultura Inmaterial del Distrito. ( Fichas de inventario de las manifestaciones de salvaguarda identificadas)</t>
  </si>
  <si>
    <t>Apoyo a  dos documentos de difusión de manifestaciones inventariadas, uno por manifestación</t>
  </si>
  <si>
    <t>Subtotal Actividad 1.1.4</t>
  </si>
  <si>
    <t>LANZAMIENTO FESTIVAL</t>
  </si>
  <si>
    <t>Mesas ( 5 mesas durante un dia)</t>
  </si>
  <si>
    <t>Sala lounge</t>
  </si>
  <si>
    <t>Permisos (sayco, acimpro,dagma, bomberos Durante un dia)</t>
  </si>
  <si>
    <t xml:space="preserve">Apoyo para grupos artísticos </t>
  </si>
  <si>
    <t>Organismo de socorro</t>
  </si>
  <si>
    <t>Refrigerios</t>
  </si>
  <si>
    <t>Juego de luces para escenario</t>
  </si>
  <si>
    <t xml:space="preserve">Equipo de sónido </t>
  </si>
  <si>
    <t>Set de Fotografía (Zona Histagramer para difusión del festival)</t>
  </si>
  <si>
    <t xml:space="preserve">Apoyo a piezas decoración y escenografía </t>
  </si>
  <si>
    <t xml:space="preserve">Apoyo para suvenir </t>
  </si>
  <si>
    <t>Apoyo técnico y logístico</t>
  </si>
  <si>
    <t>Apoyo para transporte buses</t>
  </si>
  <si>
    <t>Presentadora para lanzamiento</t>
  </si>
  <si>
    <t>Apoyo para macetas y dulces entregables</t>
  </si>
  <si>
    <t>MUESTRA SAN ANTONIO</t>
  </si>
  <si>
    <t>Apoyo a productor logistico general del festival</t>
  </si>
  <si>
    <t>Apoyo a productor coordinador de muestra (San antonio por día)</t>
  </si>
  <si>
    <t>Mesas con faldón (20 mesas durante seis dias)</t>
  </si>
  <si>
    <t>Sillas sencillas (40 unidades durante 6 dias)</t>
  </si>
  <si>
    <t>Stand artesanas</t>
  </si>
  <si>
    <t>Ruta del Ahijado - Actividad Cultural ( Puesta en escena - Skecth "Ruta del Ahijado" - Artistas (Caracterización de Personajes [Libreto y trajes])X2 días</t>
  </si>
  <si>
    <t>Modulos carpas 24 x 18 vestido durante 6 dias</t>
  </si>
  <si>
    <t xml:space="preserve">Tarima Principal 6X6  con carpa x3 días </t>
  </si>
  <si>
    <t>Permisos (sayco, acimpro,dagma, bomberos Durante dias 6)</t>
  </si>
  <si>
    <t xml:space="preserve">Baños Móviles </t>
  </si>
  <si>
    <t xml:space="preserve">Presentación artística </t>
  </si>
  <si>
    <t>Alimentación (10 almuerzos por 6 dias)</t>
  </si>
  <si>
    <t>Equipo de sonido</t>
  </si>
  <si>
    <t>Apoyo para modulo de carpa de sonido durante tres días</t>
  </si>
  <si>
    <t>Alquiler de pantalla de video durante tres días</t>
  </si>
  <si>
    <t>Apoyo técnico y logístico ( 6 personas por 6 dias)</t>
  </si>
  <si>
    <t xml:space="preserve">Apoyo para insumos a las artesanas participantes </t>
  </si>
  <si>
    <t>Vallas de cerramiento del perímetro (60 vallas durante 6 dias)</t>
  </si>
  <si>
    <t>Arco en truss bienvenida plazoleta  parte alta y parte  baja</t>
  </si>
  <si>
    <t>Cometidas electricas (durante 5 dias)</t>
  </si>
  <si>
    <t>Hidratación (bolsas agua)</t>
  </si>
  <si>
    <t>Profesional Siso</t>
  </si>
  <si>
    <t>Seguridad para el cuidado de montaje (Dos vigilantes durante los 6 dias en cada una de las plazoletas)</t>
  </si>
  <si>
    <t xml:space="preserve">BIBLIOTECA MADRINA </t>
  </si>
  <si>
    <t>Apoyo para artesanas talleristas (15 talleres de 2 horas cada taller, valor de la hora 52.000)</t>
  </si>
  <si>
    <t>HORAS</t>
  </si>
  <si>
    <t>Compra insumos taller construccion Macetas por cada niños ( 20 participantes por 15 talleres)</t>
  </si>
  <si>
    <t>Apoyo transporte para actividades en bibliotecas</t>
  </si>
  <si>
    <t>Realizar conversatorio  de transmision de sabereres asociados a la manifestación (40 refrigerios, apoyo ponentes y apoyo para difusion)</t>
  </si>
  <si>
    <t xml:space="preserve">UND </t>
  </si>
  <si>
    <t>Apoyo para artistas invitados</t>
  </si>
  <si>
    <t>Marketign digital ( Difusión de talleres; 15 Flayers para redes, 3 Video capsulas)</t>
  </si>
  <si>
    <t xml:space="preserve">Foro con experto de la manifestación practicas y saberes asociados al Carnaval de Cali Viejo </t>
  </si>
  <si>
    <t xml:space="preserve">Archivo fotográfico y memoria, mensajería, grabación en video de difusión </t>
  </si>
  <si>
    <t>Talleres en Música, Danza, Teatro y/o Artes Plásticas de Carnaval para 90 NNAJ por organización (Sintetización de experiencias entorno a las acciones  de salvaguarda de la manifestación)</t>
  </si>
  <si>
    <t>Pendón</t>
  </si>
  <si>
    <t>Subtotal Actividad 2.1.2</t>
  </si>
  <si>
    <t>Seminarios academico y formativo de expresiones salseras en el marco del festival de verano</t>
  </si>
  <si>
    <t>Seminario de investigación sobre la salsa en Cali como base para la realización de los procesos de ensamble de las manifestaciones del Complejo Musical Dancístico de la salsa caleña como acciones de salvaguardia efectivas vinculadas a los actos festivos y ludicos de la manifestación.</t>
  </si>
  <si>
    <t>PGIRS</t>
  </si>
  <si>
    <t>Baños Móviles</t>
  </si>
  <si>
    <t>Subtotal Actividad 2.1.3</t>
  </si>
  <si>
    <t>Alquiler de Sonido y  tarima (8m X 6m)</t>
  </si>
  <si>
    <t>Pantalla y dos lagrimas</t>
  </si>
  <si>
    <t>Permisos (sayco, acinpro,dagma, bomberos Durante un dia)</t>
  </si>
  <si>
    <t>Alquiler de luces JUEGO DE 3 BÁSICO</t>
  </si>
  <si>
    <t>Carpa modulo de 6x12</t>
  </si>
  <si>
    <t xml:space="preserve">Alquiler de carpa 6x6 </t>
  </si>
  <si>
    <t>Pendones por comuna</t>
  </si>
  <si>
    <t>Alquiler de camerinos</t>
  </si>
  <si>
    <t>Apoyo logístico</t>
  </si>
  <si>
    <t>Alquiler de mesas y manteles cinco  por evento</t>
  </si>
  <si>
    <t xml:space="preserve">Grupo cultural o artista  invitado a cada evento </t>
  </si>
  <si>
    <t>Estrategia publicitaria (Diseño de flayers, Impresión de afiche, programación impresa, )</t>
  </si>
  <si>
    <t>Animador</t>
  </si>
  <si>
    <t xml:space="preserve">Transporte por evento </t>
  </si>
  <si>
    <t xml:space="preserve">Hidratación participantes.  </t>
  </si>
  <si>
    <t>Registro fotográfico y audiovisual</t>
  </si>
  <si>
    <t>Apoyo para realizacion de la cocina tradicional  comunitaria -  símbolo de unidad, trabajo colectivo y colaborativo asociado a la manifestaciòn de la Rogativa de la Virgen de la Asunciòn (225 raciones )</t>
  </si>
  <si>
    <t>Adquiler de planchones y montaje de balsadas</t>
  </si>
  <si>
    <t>Apoyo logistico para elaboración de planchones</t>
  </si>
  <si>
    <t>Gasolina para planchones</t>
  </si>
  <si>
    <t>Ambientación planchones</t>
  </si>
  <si>
    <t>APOYO A LA INVESTIGACIÓN Y ELABORACIÓN DE POSTULACIÓN DE LAS FIESTAS A LA LISTA REPRESENTATIVA DE LA NACIÓN</t>
  </si>
  <si>
    <t>Apoyo a la investigación,  sistematización y escritura de documento de postulación</t>
  </si>
  <si>
    <t xml:space="preserve">Apoyo a la realización de talleres de formativos de salvaguardia de la manifestación </t>
  </si>
  <si>
    <t>Apoyo para transportes de equipo tecnico</t>
  </si>
  <si>
    <t>Apoyo para refrigerios (5 talleres de 20 personas cada uno)</t>
  </si>
  <si>
    <t>Correción de estilo de informe</t>
  </si>
  <si>
    <t xml:space="preserve">Diseño y diagramacion </t>
  </si>
  <si>
    <t>Publicación</t>
  </si>
  <si>
    <t>APOYAR EL FORTALECIMIENTO ORGANIZATIVO DE LA MANIFESTACIÓN</t>
  </si>
  <si>
    <t>Apoyar el suministro de vestuarios para la procesión</t>
  </si>
  <si>
    <t>Apoyo para la adquisición de instrumentos musicales asociados a la manifestación (2 Bombo, 2 Cununos,  2 Guasa, Una marimba</t>
  </si>
  <si>
    <t>Apoyo para la circulación de la manifestación en espacios de ciudad</t>
  </si>
  <si>
    <t>Apoyo elaboración de Planchones</t>
  </si>
  <si>
    <t>Alquiler de Sonido y  tarima (10m X 8m)</t>
  </si>
  <si>
    <t>Apoyo a la investigación,  sistematización y escritura de documento de PES</t>
  </si>
  <si>
    <t>APOYO PARA PROCESO FORMATIVO DE TRANSMISIÓN DE SABERES</t>
  </si>
  <si>
    <t>Apoyo proceso convocatoria participantes    Diseño de flayer, capsula audiovisual</t>
  </si>
  <si>
    <t>Pendones  full color</t>
  </si>
  <si>
    <t>Apoyo a tallerista peinadoras en ejercicio de trasmision de saberes tradicion de tejidos y trenzados afrodescendientes ( Seis talleres de 20 personas cada una, parcicipan cuatro talleristas en cada taller)</t>
  </si>
  <si>
    <t>Kit de materiales individual (fibra sintética-accesorios tradicionales-</t>
  </si>
  <si>
    <t>APOYAR ENCUENTRO DE PEINADORAS ASOCIADOS AL TRENZADO, PEINADO Y CUIDADO DEL CABELLO AFRO</t>
  </si>
  <si>
    <t>Apoyo para peinadoras participantes del encuentro</t>
  </si>
  <si>
    <t>Apoyo a peluqueros participantes del encuentro (Jornada de 6 horas)</t>
  </si>
  <si>
    <t xml:space="preserve">Insumos para participantes de encuentro (20 Kits que contiene, </t>
  </si>
  <si>
    <t>Exposición de piezas gráficas recuperadas de la memoria caleña.</t>
  </si>
  <si>
    <t>Apoyo para permisos (Sayco, Salud, ambulancia, Bomberos</t>
  </si>
  <si>
    <t>Apoyo para sonido</t>
  </si>
  <si>
    <t>Apoyo para artistas coordinadores del proceso</t>
  </si>
  <si>
    <t>Apoyo para Hidratación</t>
  </si>
  <si>
    <t>Apoyo para refrigerios</t>
  </si>
  <si>
    <t xml:space="preserve">Apoyo para estrategia de difusión (Pendones, Flayers, Programación </t>
  </si>
  <si>
    <t>IDENTITIFICACIÓN Y DOCUMENTACIÓN DE LA COCINA TRADICIONAL CALEÑA</t>
  </si>
  <si>
    <t>Apoyo a la identificación y documentación de la cocina tradicional presente en la ciudad</t>
  </si>
  <si>
    <t>Escenografía</t>
  </si>
  <si>
    <t>REALIZAR SEGUIMIENTO PARA EL PROCESO DE ORIENTACIÓN DE LA ESTRATEGIA A LAS POLITICAS DE OFICIOS</t>
  </si>
  <si>
    <t>Convocatoria para proceso de formación de vigías del patrimonio de Santiago de Cali (Llamadas, correspondencias, correos, convocatorias, flayers)</t>
  </si>
  <si>
    <t>APOYO PARA LA REALIZACIÓN DE ENCUENTRO NACIONAL DE PATRIMONIO CULTURAL</t>
  </si>
  <si>
    <t xml:space="preserve">Convocatoria de  académicos internacionales expertos en Patrimonio Cultural Inmaterial Nacional y dos expertos locales </t>
  </si>
  <si>
    <t>Apoyo para los academicos invitados</t>
  </si>
  <si>
    <t>Alimentación  de 12 expertos nacionales  durante 3 días por cada representante (3 desayunos, 3 cenas, 3 Almuerzos) 120000 pesos para cada uno por dia</t>
  </si>
  <si>
    <t>Transmisión streiming  (Transmisión en vivo del evento a traves de redes sociales de la Secretaría  para  difusión al evento sin limites territoriales)</t>
  </si>
  <si>
    <t>Transporte aéreo y terrestre invitados nacionales zonas Centro, Caribe, Pacífico, Sur, Oriente. Promedio ida y regreso</t>
  </si>
  <si>
    <t>Logística para el desarrollo del encuentro Nacional de patrimonio (Refrigerios para dos dias de evento)</t>
  </si>
  <si>
    <t>Apoyo para movilización de expresiones locales</t>
  </si>
  <si>
    <t>Apoyo de transporte  Nacional y logistica  para  delegación de la ciudad que  participará en los encuentro de manifestaciones patrimoniales</t>
  </si>
  <si>
    <t>ACCIONES DE CIRCULACIÓN - TOMA CULTURAL</t>
  </si>
  <si>
    <t xml:space="preserve">Apoyo logístico para circulación de grupaciones relacionadas con las manifestaciones identificadas </t>
  </si>
  <si>
    <t>Apoyo para realización de desfile de las manifestaciones del PCI identificadas (Apoyo para artis 30 agrupaciomes artisticas con sus transportes)</t>
  </si>
  <si>
    <t>Apoyo para muestra de manifestaciones del PCI Identificadas (Toma cultural - Centro Cultural)</t>
  </si>
  <si>
    <t xml:space="preserve">Alquiler de stand para muestra de manifestaciones </t>
  </si>
  <si>
    <t>Apoyo para refrigerios e hidratación para participantes de la muestra</t>
  </si>
  <si>
    <t>Apoyo para transporte de asistentes a la muestra</t>
  </si>
  <si>
    <t>Apoyo para ciruclación de agrupaciones artísticas relacionadas con las manifestaciones del PCI identificadas</t>
  </si>
  <si>
    <t>Estrategia de comunicaciones en medios y con presencia y participación comunitaria</t>
  </si>
  <si>
    <t>Apoyo técnico y logístico para jornadas de seguimiento a los comités de gestión de protección de las manifestaciones culturales</t>
  </si>
  <si>
    <t>Comité de Gestión del PES del complejo musical dancístico de la salsa caleña.</t>
  </si>
  <si>
    <t>Realizar la coordinación del Comité de Gestión del PES del complejo musical dancístico de la salsa caleña.</t>
  </si>
  <si>
    <t>Mes</t>
  </si>
  <si>
    <t>Realizar la logística del Comité de Gestión del PES del complejo musical dancístico de la salsa caleña. Incluye convocatoria, espacio, refrigerios, registro de asistentes , sonido y proyeccción para 25 personas.</t>
  </si>
  <si>
    <t xml:space="preserve">Unidad   </t>
  </si>
  <si>
    <t>Realizar la coordinación  del Seminario de Investigadores de la salsa caleña</t>
  </si>
  <si>
    <t>Realizar la logística del Seminario de Investigación de la salsa Caleña que incluye espacios, convocatoria, refrigerios, registro, sonido, proyector y registro de asistentes.</t>
  </si>
  <si>
    <t xml:space="preserve">Jornada </t>
  </si>
  <si>
    <t>Mesa interinstitucional de gestión del PES  del complejo musical dancístico de la salsa caleña..</t>
  </si>
  <si>
    <t>Unidad</t>
  </si>
  <si>
    <t>Proceso de documentación</t>
  </si>
  <si>
    <t>Realizar diagramación (.Incluye fotográfias y gráficos full color), edición y corrección de estilo</t>
  </si>
  <si>
    <t>Páginas</t>
  </si>
  <si>
    <t>Realizar la impresión del informe anual del proceso de revitalización  de las prácticas del complejo musical dancístico de la salsa caleña</t>
  </si>
  <si>
    <t>Subtotal Actividad 2.1.15</t>
  </si>
  <si>
    <t>Realizar la coordinación para el fortalecimiento de actores de la salsa</t>
  </si>
  <si>
    <t>Apoyo técnico a los procesos de formación artística y cultural al ecosistema de la salsa</t>
  </si>
  <si>
    <t>Realizar laboratorios de creación para puestas en escena artísticas  dirigido a músicos, cantantes, bailarines, Deejays y actores de teatro. Para un grupo de hasta 30 artistas, en jornadas de 3 horas. Orientado por un coreógrafo, un músico compositor y maestro en arte dramático. Incluye material pedagógico y espacios idóneos para las practicas.</t>
  </si>
  <si>
    <t>Jornadas</t>
  </si>
  <si>
    <t>Alimentación e hidratación para realizar las actividades de capacitaciones y  laboratorios de creación para  los actores de la salsa</t>
  </si>
  <si>
    <t>Realizar encuentros culturales salseros</t>
  </si>
  <si>
    <t>Presentación de compañías representativas de escuelas de salsa</t>
  </si>
  <si>
    <t xml:space="preserve">Presentación de parejas de baile de vieja guardia. </t>
  </si>
  <si>
    <t>Presentación de compañías infantiles de escuelas de salsa</t>
  </si>
  <si>
    <t>Presentación de agrupaciones musicales de salsa</t>
  </si>
  <si>
    <t xml:space="preserve">Presentación de parejas de bailadores </t>
  </si>
  <si>
    <t xml:space="preserve">Presentaciones de Melómanos y Coleccionista. </t>
  </si>
  <si>
    <t>Dj y/o programador musical salsero para los encuentros de actores de la salsa</t>
  </si>
  <si>
    <t>PRODUCCIÓN TÉCNICA ENCUENTROS</t>
  </si>
  <si>
    <t xml:space="preserve">Alquiler de Montaje técnico (Sonido - luces - tarima - pantalla - tornamesas) </t>
  </si>
  <si>
    <t>Días</t>
  </si>
  <si>
    <t>Alquiler de Backline</t>
  </si>
  <si>
    <t>Alquiler de Mobiliario (Carpas y Camerinos para los eventos)</t>
  </si>
  <si>
    <t>Stand (incluye sillas, mesas, señaléticas) 16 stands x 2 días</t>
  </si>
  <si>
    <t xml:space="preserve">Servicio de Adecuaciones civiles y eléctricas para los escenarios </t>
  </si>
  <si>
    <t>Alquiler de Planta eléctrica para la producción técnica de los encuentros</t>
  </si>
  <si>
    <t>Servicio de Vallas para promocionar los encuentros</t>
  </si>
  <si>
    <t xml:space="preserve">PRODUCCION GENERAL ENCUENTROS </t>
  </si>
  <si>
    <t xml:space="preserve">Coordinación, preproducción, producción y postproducción general de los encuentros de actores de la salsa (Personal - Stage, Roadie) </t>
  </si>
  <si>
    <t>Alimentación y/o hidratación para artistas y  personal de producción que participan en los encuentros</t>
  </si>
  <si>
    <t>Alimentación y/o hidratación para los encuentros culturales (artistas y personal de producción</t>
  </si>
  <si>
    <t>Apoyo Logístico y de montaje (Turno de 8 horas x 2 días, 10 personas x día, total turnos 20)</t>
  </si>
  <si>
    <t>Servicio de vigilancia (servicios 12 horas) x 2 días</t>
  </si>
  <si>
    <t>Servicio de Aseo interno para los espacios de realización de los encuentros culturales (turno de 8 horas, incluye elementos de aseo)  x 2 días</t>
  </si>
  <si>
    <t>Servicio de Aseo externo para los espacios de realización de los encuentros culturales</t>
  </si>
  <si>
    <t xml:space="preserve">Trámite ambiental y de seguridad </t>
  </si>
  <si>
    <t>Derechos de autor</t>
  </si>
  <si>
    <t>Alquiler de baños (10 baños x día, 2 días)</t>
  </si>
  <si>
    <t>Presentador para los 6 encuentros programados</t>
  </si>
  <si>
    <t>Subtotal Actividad 2.1.16</t>
  </si>
  <si>
    <t>Seguimiento técnico, administrativo, jurídico y financiero  de los Actores de la Salsa en Santiago de Cali</t>
  </si>
  <si>
    <t>Subtotal Actividad 2.1.17</t>
  </si>
  <si>
    <t>Apoyar los procesos de recuperacion de la memoria de las practicas culturales:
Compilación y organización de  información, elaboración de informes para el documento</t>
  </si>
  <si>
    <t>MES</t>
  </si>
  <si>
    <t>Subtotal Actividad 2.1.18</t>
  </si>
  <si>
    <t>REALIZAR LABORATORIOS</t>
  </si>
  <si>
    <t>Convocatoria para laboratorios colaborativos y de creación  participativa. (3 laboratorios, 8 jornadas por cada laboratorio = 24 jornadas) (Boletines informativos, diseño y elaboración de piezas gráficas de divulgación)</t>
  </si>
  <si>
    <t>Mediadores/talleristas espacializado locales para planificación y desarrollo de cada laboratorio (de los 3 laboratorios, 6 jornadas  = 18 jornadas).  Sistematizar los laboratorios</t>
  </si>
  <si>
    <t>Invitados/talleristas especializado nacional para laboratorios (de los 2 laboratorios, 3 jornadas = 6 jornadas). Sistematizar los laboratorios</t>
  </si>
  <si>
    <t>Transporte  de invitados nacionales (tiquetes aereos y desplazamientos de dos invitados)</t>
  </si>
  <si>
    <t>Alojamiento y alimentación  invitados nacionales para laboratorios (una noche y dos días)</t>
  </si>
  <si>
    <t>Materiales para el desarrollo de los  laboratorios (como: elaboración en diversos materiales poliméricos, maderas,aglomerados, arcillas, pinturas, tintes, cartones de alto calibre, Maeriales de exploración tecnlogica, circuitos, bombillos, luces, soldadura, Papeleria elaboración de 50 bitacoras- libreta media carta, lapiceros, papel papelografo, marcadores, postit)</t>
  </si>
  <si>
    <t>Refrigerios para jornadas en laboratorios activación de memorias culturales (24 jornadas, 20 personas)</t>
  </si>
  <si>
    <t>REALIZAR TALLERES DE CURADURIA PARTICIPATIVA EN COMUNIDAD</t>
  </si>
  <si>
    <t>Refrigerios para los talleres, 20 participantes por 8 talleres.</t>
  </si>
  <si>
    <t>REALIZAR EXPOSICIONES TEMATICAS Y COLABORATIVAS EN COMUNIDAD</t>
  </si>
  <si>
    <t>Diseño y elaboración piezas u obras bi y tri dimensionales (museografia) para las exposiciones colectivas y las exposiciones colaborativas en comunidad descentralizadas en los territorios (como: elaboración en diversos materiales poliméricos, maderas,aglomerados, arcillas, pinturas, tintes, cartones de alto calibre. Diseño y elaboración  de soportes y moviliario efimero para las intervensiones en comunidad)</t>
  </si>
  <si>
    <t>SOCIALIZACIÓN DE RESULTADOS DE INVESTIGACIÓN</t>
  </si>
  <si>
    <t>Impresión de dos mapas guias de rutas patrimoniales de recuperación de memoria</t>
  </si>
  <si>
    <t>Subtotal Actividad 2.1.19</t>
  </si>
  <si>
    <t>Convocatoria para los encuentros (diseño y elaboración de piezas gráficas de divulgación, redes sociales)</t>
  </si>
  <si>
    <t>Subtotal Actividad 2.1.20</t>
  </si>
  <si>
    <t>Apoyo para  la  construcción de herramientas de salvaguardia en las comunas y corregimientos priorizados (Metodologías de Inventarios, caracterizaciones, documentos de postulación, diseño de talleres)</t>
  </si>
  <si>
    <t>Subtotal Actividad 2.1.21</t>
  </si>
  <si>
    <t>Apoyar a participación de manifestaciones en el marco de la Semana del Patrimonio</t>
  </si>
  <si>
    <t>Transporte para portadores</t>
  </si>
  <si>
    <t>Alquiler de carpas 4x4 (Dos Carpas por evento)</t>
  </si>
  <si>
    <t>Pendones  full color (Un pendon por evento)</t>
  </si>
  <si>
    <t>Apoyo para realización de Zona Instagrameable</t>
  </si>
  <si>
    <t>Apoyo para estraetgia de comunicaciones</t>
  </si>
  <si>
    <t>Apoyo para muestra y exhibición de manifestaciones</t>
  </si>
  <si>
    <t xml:space="preserve">Registro fotográfico y audiovisual </t>
  </si>
  <si>
    <t xml:space="preserve">Transmisión streiming en vivo </t>
  </si>
  <si>
    <t>Alquiler de stand (por tres días)</t>
  </si>
  <si>
    <t>Apoyo a la realización de sesiones de la Red de procesos identitarios de Comunas y Corregimientos de Santiago de Cali</t>
  </si>
  <si>
    <t xml:space="preserve">Alquiler de espacio </t>
  </si>
  <si>
    <t>Alquiler de sonido</t>
  </si>
  <si>
    <t>Alquiler de mesas, manteles y decoración (cinco  por evento)</t>
  </si>
  <si>
    <t>Transmisión streiming en vivo</t>
  </si>
  <si>
    <t>Alquiler de sillas (100)</t>
  </si>
  <si>
    <t>Apoyo para participación de grupos culturales (corregimientos y barrios intervenidos)</t>
  </si>
  <si>
    <t xml:space="preserve">Hidratación </t>
  </si>
  <si>
    <t xml:space="preserve">Estación de café </t>
  </si>
  <si>
    <t>Subtotal Actividad 2.1.22</t>
  </si>
  <si>
    <t>Dos coordinadores (Un cordinador académico y un coordinador general) por dos meses cada uno</t>
  </si>
  <si>
    <t>Apoyo para la coordinacion y seguimiento general del proyecto</t>
  </si>
  <si>
    <t>Apoyo para el seguimiento tecnico y administrativo</t>
  </si>
  <si>
    <t>PLANTILLA PRESPUESTO DETALLADO - 2025</t>
  </si>
  <si>
    <t xml:space="preserve"> Logística para invitados (Hospedaje de 6 expertos nacionales durante 3 días cada uno  a $ 220.000 cada día por representante de manifestación nacional).</t>
  </si>
  <si>
    <t>Organismos de socorro (incluye ambulancia básica y (MEC puesto fijo socorristas)</t>
  </si>
  <si>
    <t>Apoyo a la implementación de las acciones de salvaguardia de las Manifestaciones de Patrimonio Cultural Inmaterial (Realizar investigaciones de campo, estructuración de fichas de inventario)</t>
  </si>
  <si>
    <t>Apoyar la actualizacion del inventario patroimonial a traves de la formulación de nuevos Planes Especiales de Salvaguardia y documentos técnicos especializados en el tema, entre otros</t>
  </si>
  <si>
    <t>Subtotal Actividad 2.1.1.</t>
  </si>
  <si>
    <t>Subtotal Actividad 2.1.4</t>
  </si>
  <si>
    <t>Subtotal Actividad 2.1.5</t>
  </si>
  <si>
    <t>Subtotal Actividad 2.1.6</t>
  </si>
  <si>
    <t>Subtotal Actividad 2.1.7</t>
  </si>
  <si>
    <t>Subtotal Actividad 2.1.8</t>
  </si>
  <si>
    <t>Subtotal Actividad 2.1.9</t>
  </si>
  <si>
    <t>Subtotal Actividad 2.1.10</t>
  </si>
  <si>
    <t>Subtotal Actividad 2.1.11</t>
  </si>
  <si>
    <t>Subtotal Actividad 2.1.12</t>
  </si>
  <si>
    <t>Subtotal Actividad 2.1.13</t>
  </si>
  <si>
    <t>Subtotal Actividad 2.1.14</t>
  </si>
  <si>
    <t>1.1.2</t>
  </si>
  <si>
    <t>1.1.3</t>
  </si>
  <si>
    <t>Ajuste de Actividad</t>
  </si>
  <si>
    <t>Ajuste de Proyecto</t>
  </si>
  <si>
    <t>Servicios de curaduría del proyecto: dirección general y dirección creativa</t>
  </si>
  <si>
    <t>UNID</t>
  </si>
  <si>
    <t>Servicios de coordinación técnica y jurídica del proyecto</t>
  </si>
  <si>
    <t>Apoyo a la gestión documental y asistencial del proyecto</t>
  </si>
  <si>
    <t>Acompañamiento social  a procesos formativos en oficios artesanales  * 1 profesional social</t>
  </si>
  <si>
    <t>Contratación de los maestros artesanos * 5 maestros * 2 meses * honorarios mensuales de $2.000.000</t>
  </si>
  <si>
    <t>ARL: Afiliar a los aprendices al Sistema General de Riesgos Laborales. Dicha afiliación permite prevenir, proteger y atender a los aprendices de los efectos de las enfermedades y los accidentes que puedan ocurrirles con ocasión o como consecuencia de las prácticas que desarrollen. Distribuido de la siguiente manera: diez (10) aprendices, pertenecientes a las técnicas artesanales de cestería y tejeduría  afiliados a riesgo 1 por valor unitario de $5.220, para un total de  $ 52200; quince  (15) aprendices pertenecientes a las técnicas de joyería, talla en madera y cerámica afiliados a riesgo 5 con valor unitario de $69.600, para un total de $1.044.000. para un total mensual por los 25 aprendices de $1.096.200</t>
  </si>
  <si>
    <t>Afiliar a los maestros, cuando el nivel de riesgo así lo requiera, al Sistema General de Riesgos Laborales. Dicha afiliación permite prevenir, proteger y atender a los aprendices de los efectos de las enfermedades y los accidentes que puedan ocurrirles con ocasión o como consecuencia de las prácticas que desarrollen. Distribuido de la siguiente manera:  tres (03) maestros pertenecientes a las  técnicas de joyería, talla en madera y cerámica afiliados a riesgo 5 con valor unitario de $139.200, para un valor mensual de  $417.600 mensual</t>
  </si>
  <si>
    <t>Refrigerios * 16 sesiones para 25 aprendices + 5 maestros + 2 profesionales de apoyo + transporte refrigerios a cada taller</t>
  </si>
  <si>
    <t>Insumos, herramienta y equipos para talleres desagregados de siguiente manera: Agujas capoteras - sobres ($7.000)
Aguja capotera pequeña por docena ($5.000) Pegante B7000 ($18.000), Cogollos werregue naturales	($80.000), Cogollos werregue tintes de diferentes colores ($90.000), Cogollos de Quita Sol ($80.000)
500gr de Plata ley 999 ($2.500.000)</t>
  </si>
  <si>
    <t xml:space="preserve">Estrategia para la visibilización y puesta en valor de los oficios artesanales que incluye: parrilla de contenidos, creación de piezas gráficas, elaboración de catálogo de productos, elaboración de créditos y guiones de videos, creación de narrativa para pauta publicitaria.  </t>
  </si>
  <si>
    <t>Plan de producción para la difusión de las prácticas asociadas a los oficios artesanales (plan de medios y pauta en redes sociales, servicios de producción que incluye: producción de fotografía y producción audiovisual), logística y viáticos</t>
  </si>
  <si>
    <t>Total</t>
  </si>
  <si>
    <t>Implementar la estrategia de salvaguarda de los oficios artesanales (ver Anexo 1)</t>
  </si>
  <si>
    <t xml:space="preserve">Anexo 1. Implementar la estrategia de salvaguarda de los oficios artesanales </t>
  </si>
  <si>
    <t>Cambio de Pospre</t>
  </si>
  <si>
    <t>Realizar la gerencia general de la estrategia de salvaguarda</t>
  </si>
  <si>
    <t>Meses</t>
  </si>
  <si>
    <t>APoyo Becarios  (25 becarios por 1.000.000)</t>
  </si>
  <si>
    <t xml:space="preserve">Prototipado de al menos dos productos artesanales que contempla: 1.Docuemento presentación de oficios seleccionados, bocetos de producto y estrategia de producción para los eventos seleccionados.
 2. Elaboración de fichas técnicas de productos prototipados. 
3. Documento de supervisión a la producción de los diseños seleccionados para participar en los eventos especiales del proyecto 
4. Contratos de compraventa de productos que impacte al menos a una asociación de artesanos y cinco artesanos/as locales. (son 2 prototipados)
</t>
  </si>
  <si>
    <t>Realizar apoyo integral logístico, financiero y contable a los procesos asociados a al fortalecimiento de los oficios artesanales de la ciudad de Santiago de Cali (incluye la gesti[on administrativa, contable, financiera y logistica de la estrategia)</t>
  </si>
  <si>
    <t xml:space="preserve">Contratación del personal para la ejecución de la estrategia de exhibición, compuesta  por: un administrador, un vendedora senior </t>
  </si>
  <si>
    <t>Participación en eventos feriales para la difusión y visibilización de los procesos de salvaguarda de oficios artesanales y la estrategia de exhibición" que incluye: Transporte aéreo y terrestre, viáticos de alimentación (almuerzos y refrigerios) y alojamiento, Selección de productos, montaje de stand, y pago de aranceles e impuestos para la internacionalización de productos artesanales</t>
  </si>
  <si>
    <t>Adición de Recursos</t>
  </si>
  <si>
    <t>Brindar apoyo para Realizar investigaciones de campo en relacion a las diferentes manifestaciones culturales del Distrito (dctos investigativos, inventario, actualizaciones, formulaciones de PES)</t>
  </si>
  <si>
    <t>Brindar apoyo en el diseño y ejecución de las diferentes acciones que se requieran y concerten para celebrar o conmemorar los diferentes actos festivos y ludicos de las comunidades en los territorios</t>
  </si>
  <si>
    <t>Brindar apoyo en la gestion administrativa y operativa de las estrategias intencionadas a la salvaguarda de los oficios artesanales</t>
  </si>
  <si>
    <t>Brindar apoyo en la concepcio, implementacion y seguimiento de las estrategias que se realicen desde el organismo en pro de salvaguardar los oficios artesanales</t>
  </si>
  <si>
    <t>Permisos (sayco, acimpro,dagma, Bombero Durante un dia)</t>
  </si>
  <si>
    <t>Equipo de sónido y luces</t>
  </si>
  <si>
    <t>Set de Fotografía (Zona Instagramer para difusión del festival)</t>
  </si>
  <si>
    <t>Apoyo a diseño y elaboración de piezas de decoración  escenográficas (Ocho elementos en gran formato)</t>
  </si>
  <si>
    <t>Apoyo para suvenir (Bolsa, Vaso y Broche de la tradición)</t>
  </si>
  <si>
    <t>Carpas vestidas con estructuras (Vestidas y decoradas)</t>
  </si>
  <si>
    <t>Tarima principal  (8 m * 6 m, 50 cm de alto)</t>
  </si>
  <si>
    <t>Alquiler de sillas vestidas</t>
  </si>
  <si>
    <t>Apoyo para para pantallas (Pantalla de 4*2, con  Arco en pantalla de 2,50  de alto, 3 m de ancha, 50cm toda la estructura</t>
  </si>
  <si>
    <t>Losgistica para el desarrollo del evento</t>
  </si>
  <si>
    <t>Apoyo para personajes dinamizadores</t>
  </si>
  <si>
    <t>Apoyo para armado del Stand</t>
  </si>
  <si>
    <t>Modulos carpas 54 x 18 vestido durante 6 dias (con anclas de agua)</t>
  </si>
  <si>
    <t xml:space="preserve">Tarima Principal 10X8  con carpa x2 días </t>
  </si>
  <si>
    <t>Lavamanos (Dos durante 6 días)</t>
  </si>
  <si>
    <t>Baños Móviles (Cuatro baño,durante 6 dias)</t>
  </si>
  <si>
    <t>Alimentación (15 almuerzos por 6 dias)</t>
  </si>
  <si>
    <t>Apoyo para modulo de carpa de sonido durante dos días</t>
  </si>
  <si>
    <t>Carpa camerino 4x4 (con iluminación con dos toma corriente)</t>
  </si>
  <si>
    <t>Acometidas electricas y eléctrico (durante 5 dias)</t>
  </si>
  <si>
    <t>Apoyo para aseo interno y externo</t>
  </si>
  <si>
    <t>Hidratación Botellas</t>
  </si>
  <si>
    <t>MUESTRA PARQUE DE LAS BANDERAS</t>
  </si>
  <si>
    <t>Sillas sencillas (60 unidades durante 6 dias)</t>
  </si>
  <si>
    <t>Stands artesanas (Stand elaborado con madera de pino, desarmable en medida de 1,20 m de largo, * 0,55 cm, Fondo de 2:00 mt, sistema desarmable + lona frontal con diseño del festival)</t>
  </si>
  <si>
    <t>Carpas modular (22) de 6X4</t>
  </si>
  <si>
    <t>Carpa para tarima 12x6</t>
  </si>
  <si>
    <t xml:space="preserve">Tarima Principal 8X6  con carpa x 1 días </t>
  </si>
  <si>
    <t>Baños (2 baños durante 6 dias)</t>
  </si>
  <si>
    <t>Alquiler de pantalla de video durante 1 días</t>
  </si>
  <si>
    <t>Cometidas electricas y eléctrico (durante 5 dias)</t>
  </si>
  <si>
    <t>APOYO A CIRCULACIÓN DE ARTESANAS EN LUGARES ESTRATEGICOS</t>
  </si>
  <si>
    <t>Muestra del festival Boulevar del Rio</t>
  </si>
  <si>
    <t>Personal apoyo logístico (5 personas durante un tres)</t>
  </si>
  <si>
    <t>Apoyo para coordinador visitante de muestra</t>
  </si>
  <si>
    <t>Apoyo para armado y desarme de Stands (10 Stands)</t>
  </si>
  <si>
    <t>Sillas sencillas (160 sillas durante 6 dias)</t>
  </si>
  <si>
    <t>Carpas Camerino de 4x4 X 1 días</t>
  </si>
  <si>
    <t>Alquiler dia de carpa de 12 mts de ancho x 36 mts de fondo a 5 mts de altos, anclaje con 4 contenedores con agua para brindar seguridad e instalación- 9 alerones de 6 mtrs (vestida)</t>
  </si>
  <si>
    <t>Carpa Modular para sonido</t>
  </si>
  <si>
    <t>Permisos para desarrollo de actividades (sayco, acimpro,dagma, bomberos Durante dias 2)</t>
  </si>
  <si>
    <t>Aseo Interno y externo durante 3 dias</t>
  </si>
  <si>
    <t>PGIRS  ( Durante tres dias)</t>
  </si>
  <si>
    <t>Baños (3 baños durante 3 dias)</t>
  </si>
  <si>
    <t>Seguridad para el cuidado de montaje (Dos vigilantes durante los 3 dias en cada una de las plazoletas)</t>
  </si>
  <si>
    <t xml:space="preserve">Presentación artística activaciones culturales en torno a la tradición </t>
  </si>
  <si>
    <t>Apoyo para Tarima (Tarima durante dos dias)</t>
  </si>
  <si>
    <t>Muestra del festival Boulevar del Oriente</t>
  </si>
  <si>
    <t>Personal apoyo logístico (6 personas durante 1 dias)</t>
  </si>
  <si>
    <t>Carpas de 4x4 X 1 días</t>
  </si>
  <si>
    <t>Permisos para desarrollo de actividades en lugares estrategicos (sayco, acimpro,dagma, bomberos Durante dias 2)</t>
  </si>
  <si>
    <t>Equipo de sonido, Tarima 10x8 durante dos días</t>
  </si>
  <si>
    <t>Seguridad para el cuidado de montaje (Dos vigilantes durante los 1 dias en cada una de las plazoletas)</t>
  </si>
  <si>
    <t>Muestra del Festival en Centros Comercial</t>
  </si>
  <si>
    <t>Personal apoyo logístico (4 personas durante 6 dias)</t>
  </si>
  <si>
    <t>Apoyo para armado y desarme de Stands en diferentes puntos (70 Stands)</t>
  </si>
  <si>
    <t>Alquiler de  4 Carpas de 4x4 X 3 días</t>
  </si>
  <si>
    <t>Apoyo para transportes en centros comerciales (alquiler de vehiculo  durante 6 días)</t>
  </si>
  <si>
    <t>Alimentación (10 almuerzos por 6 días)</t>
  </si>
  <si>
    <t>Apoyo para ARL de artesana en el festival</t>
  </si>
  <si>
    <t>Apoyo para transportes de grupos artisticos</t>
  </si>
  <si>
    <t>Apoyo para refrigerios de grupos artisticos</t>
  </si>
  <si>
    <t>APOYO PARA EXPOSICIÓN MUSEOGRÁFICA DE LA MACETA</t>
  </si>
  <si>
    <t>Apoyo a curador para exposición museografica</t>
  </si>
  <si>
    <t>Apoyo para diseño y montaje de piezas museograficas</t>
  </si>
  <si>
    <t xml:space="preserve">BIBLIOTECAS Y ESCUELAS MADRINAS </t>
  </si>
  <si>
    <t>Apoyo para artesanas talleristas (25 talleres de 2 horas cada taller, valor de la hora 80.000)</t>
  </si>
  <si>
    <t xml:space="preserve">PIEZAS PUBLICITARIAS </t>
  </si>
  <si>
    <t>Lona Frontal  Sublimada acon Artes del evento</t>
  </si>
  <si>
    <t>Banner frontal</t>
  </si>
  <si>
    <t xml:space="preserve">Afiches </t>
  </si>
  <si>
    <t>Pasacalle</t>
  </si>
  <si>
    <t>Camisetas</t>
  </si>
  <si>
    <t>Camiseta logistica</t>
  </si>
  <si>
    <t xml:space="preserve">Festones para decoración de espacios del festival </t>
  </si>
  <si>
    <t>Escarapelas - 200 unidades</t>
  </si>
  <si>
    <t>Pendones</t>
  </si>
  <si>
    <t>Pendon Lanzamiento</t>
  </si>
  <si>
    <t>Apoyo para Sincard de llamadas</t>
  </si>
  <si>
    <t>Macetas gigantes decorativas</t>
  </si>
  <si>
    <t>Alquiler de pantalla de video durante dos días con lagrimas</t>
  </si>
  <si>
    <t>Llevar a cabo el festival de macetas de alfeñique de acuerdo con lo concertado con las comunidades (incluye eventos descentralizados, logistica, eventos, materiales, alimentación, transporte) Ver Anexo 2.</t>
  </si>
  <si>
    <t>ANEXO 2. FESTIVAL DE MACETAS DE ALFEÑIQUE</t>
  </si>
  <si>
    <t xml:space="preserve">Anexo .1.1. Fortalecer la implementacion de la estrategia de salvaguarda de los oficios artesanales </t>
  </si>
  <si>
    <t>Fortalecer la implementacion de la estrategia de salvaguarda de los oficios artesanales (ver Anexo 1.1)</t>
  </si>
  <si>
    <t>Bolsa concursable para desarrollar convocatoria (estimulos) que permita fortalecer procesos formativos de transmisión de saberes de las manifestaciones carnavalescas a través de talleres en música, danza, teatro, artes plásticas y su difusión a través del encuentro carnavaleando Ando</t>
  </si>
  <si>
    <t>Apoyar las actividades de los procesos administrativos y contractuales que permitan la materializacion de los actos festivos ludicos en el territorio</t>
  </si>
  <si>
    <t>Brindar apoyo en la implementación y seguimiento de  las acciones de salvaguardia de las manifestaciones de Patrimonio Cultural Inmaterial en los diferentes territorios del Distrito</t>
  </si>
  <si>
    <t>Brindar fortalecimiento artesanal a través de la adquisición de productos a los artesanos para su exhibición y promoción (Adquisición de 9 productos)</t>
  </si>
  <si>
    <t>Realizar apoyo integral logístico, financiero y contable a los procesos asociados a al fortalecimiento de los oficios artesanales de la ciudad de Santiago de Cali (incluye la gestión administrativa, contable, financiera y logistica de la estrategia). (por mes)</t>
  </si>
  <si>
    <t>Llevar a cabo la implementación del proceso de comercialización internacional de productos artesanales donde se incluye la gestión para el ingreso de divisas al país, derivadas de la venta internacional (por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</si>
</sst>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6">
    <numFmt numFmtId="6" formatCode="&quot;$&quot;#,##0;[Red]\-&quot;$&quot;#,##0"/>
    <numFmt numFmtId="42" formatCode="_-&quot;$&quot;* #,##0_-;\-&quot;$&quot;* #,##0_-;_-&quot;$&quot;* &quot;-&quot;_-;_-@_-"/>
    <numFmt numFmtId="41" formatCode="_-* #,##0_-;\-* #,##0_-;_-* &quot;-&quot;_-;_-@_-"/>
    <numFmt numFmtId="43" formatCode="_-* #,##0.00_-;\-* #,##0.00_-;_-* &quot;-&quot;??_-;_-@_-"/>
    <numFmt numFmtId="164" formatCode="&quot;$&quot;\ #,##0;[Red]\-&quot;$&quot;\ #,##0"/>
    <numFmt numFmtId="165" formatCode="_-&quot;$&quot;\ * #,##0.00_-;\-&quot;$&quot;\ * #,##0.00_-;_-&quot;$&quot;\ * &quot;-&quot;??_-;_-@_-"/>
    <numFmt numFmtId="166" formatCode="[$-C0A]General"/>
    <numFmt numFmtId="167" formatCode="&quot;$&quot;\ #,##0.00"/>
    <numFmt numFmtId="168" formatCode="&quot;$&quot;\ #,##0"/>
    <numFmt numFmtId="169" formatCode="_-\$* #,##0_-;&quot;-$&quot;* #,##0_-;_-\$* \-_-;_-@_-"/>
    <numFmt numFmtId="170" formatCode="&quot;$&quot;\ #,##0.0"/>
    <numFmt numFmtId="171" formatCode="_(* #,##0_);_(* \(#,##0\);_(* &quot;-&quot;??_);_(@_)"/>
    <numFmt numFmtId="172" formatCode="&quot; $ &quot;* #,##0\ ;&quot;-$ &quot;* #,##0\ ;&quot; $ &quot;* &quot;- &quot;;\ @"/>
    <numFmt numFmtId="173" formatCode="_-&quot;$&quot;\ * #,##0_-;\-&quot;$&quot;\ * #,##0_-;_-&quot;$&quot;\ * &quot;-&quot;??_-;_-@_-"/>
    <numFmt numFmtId="174" formatCode="_-&quot;$&quot;* #,##0_-;\-&quot;$&quot;* #,##0_-;_-&quot;$&quot;* &quot;-&quot;??_-;_-@_-"/>
    <numFmt numFmtId="175" formatCode="_-&quot;$&quot;* #,##0.0_-;\-&quot;$&quot;* #,##0.0_-;_-&quot;$&quot;* &quot;-&quot;??_-;_-@_-"/>
  </numFmts>
  <fonts count="20" x14ac:knownFonts="1">
    <font>
      <sz val="11"/>
      <color theme="1"/>
      <name val="Calibri"/>
      <scheme val="minor"/>
    </font>
    <font>
      <sz val="11"/>
      <color theme="1"/>
      <name val="Calibri"/>
      <family val="2"/>
      <scheme val="minor"/>
    </font>
    <font>
      <b/>
      <sz val="10"/>
      <color theme="1"/>
      <name val="Arial"/>
      <family val="2"/>
    </font>
    <font>
      <sz val="10"/>
      <color theme="1"/>
      <name val="Arial"/>
      <family val="2"/>
    </font>
    <font>
      <sz val="11"/>
      <color rgb="FF000000"/>
      <name val="Calibri"/>
      <family val="2"/>
    </font>
    <font>
      <sz val="11"/>
      <color rgb="FF000000"/>
      <name val="Calibri"/>
      <family val="2"/>
      <charset val="1"/>
    </font>
    <font>
      <sz val="10"/>
      <name val="Arial"/>
      <family val="2"/>
    </font>
    <font>
      <sz val="11"/>
      <color rgb="FF000000"/>
      <name val="Arial"/>
      <family val="2"/>
    </font>
    <font>
      <b/>
      <sz val="9"/>
      <color rgb="FF000000"/>
      <name val="Tahoma"/>
      <family val="2"/>
    </font>
    <font>
      <sz val="9"/>
      <color rgb="FF000000"/>
      <name val="Tahoma"/>
      <family val="2"/>
    </font>
    <font>
      <sz val="11"/>
      <color theme="1"/>
      <name val="Calibri"/>
      <family val="2"/>
      <scheme val="minor"/>
    </font>
    <font>
      <sz val="11"/>
      <color theme="1"/>
      <name val="Calibri"/>
      <family val="2"/>
    </font>
    <font>
      <b/>
      <sz val="10"/>
      <color rgb="FF000000"/>
      <name val="Arial"/>
      <family val="2"/>
    </font>
    <font>
      <b/>
      <sz val="10"/>
      <color rgb="FFFF0000"/>
      <name val="Arial"/>
      <family val="2"/>
    </font>
    <font>
      <b/>
      <sz val="11"/>
      <color rgb="FFFF0000"/>
      <name val="Calibri"/>
      <family val="2"/>
      <scheme val="minor"/>
    </font>
    <font>
      <sz val="11"/>
      <color rgb="FFFF0000"/>
      <name val="Calibri"/>
      <family val="2"/>
      <scheme val="minor"/>
    </font>
    <font>
      <sz val="11"/>
      <name val="Calibri"/>
      <family val="2"/>
    </font>
    <font>
      <b/>
      <sz val="14"/>
      <color theme="1"/>
      <name val="Calibri"/>
      <family val="2"/>
      <scheme val="minor"/>
    </font>
    <font>
      <b/>
      <sz val="11"/>
      <color theme="1"/>
      <name val="Calibri"/>
      <family val="2"/>
      <scheme val="minor"/>
    </font>
    <font>
      <sz val="11"/>
      <color theme="1"/>
      <name val="Arial"/>
      <family val="2"/>
    </font>
  </fonts>
  <fills count="31">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rgb="FFB8CCE4"/>
        <bgColor rgb="FFC0CFD7"/>
      </patternFill>
    </fill>
    <fill>
      <patternFill patternType="solid">
        <fgColor theme="0"/>
        <bgColor rgb="FFC0CFD7"/>
      </patternFill>
    </fill>
    <fill>
      <patternFill patternType="solid">
        <fgColor theme="0"/>
        <bgColor rgb="FFFFFFCC"/>
      </patternFill>
    </fill>
    <fill>
      <patternFill patternType="solid">
        <fgColor theme="0"/>
        <bgColor rgb="FF7897A7"/>
      </patternFill>
    </fill>
    <fill>
      <patternFill patternType="solid">
        <fgColor rgb="FFFFFFFF"/>
        <bgColor rgb="FFFFFFFF"/>
      </patternFill>
    </fill>
    <fill>
      <patternFill patternType="solid">
        <fgColor theme="0"/>
        <bgColor rgb="FFFFFFFF"/>
      </patternFill>
    </fill>
    <fill>
      <patternFill patternType="solid">
        <fgColor theme="0"/>
        <bgColor rgb="FFFFC000"/>
      </patternFill>
    </fill>
    <fill>
      <patternFill patternType="solid">
        <fgColor theme="0"/>
        <bgColor rgb="FFFFFF00"/>
      </patternFill>
    </fill>
    <fill>
      <patternFill patternType="solid">
        <fgColor theme="4" tint="0.79998168889431442"/>
        <bgColor rgb="FFC0CFD7"/>
      </patternFill>
    </fill>
    <fill>
      <patternFill patternType="solid">
        <fgColor theme="4" tint="0.79998168889431442"/>
        <bgColor indexed="64"/>
      </patternFill>
    </fill>
    <fill>
      <patternFill patternType="solid">
        <fgColor rgb="FF989898"/>
        <bgColor rgb="FF989898"/>
      </patternFill>
    </fill>
    <fill>
      <patternFill patternType="solid">
        <fgColor theme="0"/>
        <bgColor rgb="FF00B0F0"/>
      </patternFill>
    </fill>
    <fill>
      <patternFill patternType="solid">
        <fgColor theme="0"/>
        <bgColor rgb="FFFF9900"/>
      </patternFill>
    </fill>
    <fill>
      <patternFill patternType="solid">
        <fgColor theme="0"/>
        <bgColor rgb="FFF6F9D4"/>
      </patternFill>
    </fill>
    <fill>
      <patternFill patternType="solid">
        <fgColor theme="0"/>
        <bgColor rgb="FF92CDDC"/>
      </patternFill>
    </fill>
    <fill>
      <patternFill patternType="solid">
        <fgColor theme="0"/>
        <bgColor rgb="FFD0FCE8"/>
      </patternFill>
    </fill>
    <fill>
      <patternFill patternType="solid">
        <fgColor theme="0"/>
        <bgColor rgb="FFE7E6E6"/>
      </patternFill>
    </fill>
    <fill>
      <patternFill patternType="solid">
        <fgColor rgb="FFFFFF00"/>
        <bgColor rgb="FFC0CFD7"/>
      </patternFill>
    </fill>
    <fill>
      <patternFill patternType="solid">
        <fgColor rgb="FFFFFF00"/>
        <bgColor indexed="64"/>
      </patternFill>
    </fill>
    <fill>
      <patternFill patternType="solid">
        <fgColor theme="7"/>
        <bgColor rgb="FFFF9900"/>
      </patternFill>
    </fill>
    <fill>
      <patternFill patternType="solid">
        <fgColor rgb="FFFFFFFF"/>
        <bgColor rgb="FFFFFFCC"/>
      </patternFill>
    </fill>
    <fill>
      <patternFill patternType="solid">
        <fgColor rgb="FF00B0F0"/>
        <bgColor rgb="FFFF9900"/>
      </patternFill>
    </fill>
    <fill>
      <patternFill patternType="solid">
        <fgColor rgb="FF00B0F0"/>
        <bgColor rgb="FFFFFFCC"/>
      </patternFill>
    </fill>
    <fill>
      <patternFill patternType="solid">
        <fgColor rgb="FF00B0F0"/>
        <bgColor indexed="64"/>
      </patternFill>
    </fill>
    <fill>
      <patternFill patternType="solid">
        <fgColor rgb="FF5B9BD5"/>
        <bgColor rgb="FF7897A7"/>
      </patternFill>
    </fill>
    <fill>
      <patternFill patternType="solid">
        <fgColor rgb="FFFFFF00"/>
        <bgColor rgb="FFFFFFCC"/>
      </patternFill>
    </fill>
    <fill>
      <patternFill patternType="solid">
        <fgColor theme="0" tint="-0.14999847407452621"/>
        <bgColor indexed="64"/>
      </patternFill>
    </fill>
  </fills>
  <borders count="14">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s>
  <cellStyleXfs count="13">
    <xf numFmtId="0" fontId="0" fillId="0" borderId="0"/>
    <xf numFmtId="169" fontId="5" fillId="0" borderId="1" applyBorder="0" applyProtection="0"/>
    <xf numFmtId="0" fontId="6" fillId="0" borderId="1"/>
    <xf numFmtId="0" fontId="4" fillId="0" borderId="1"/>
    <xf numFmtId="165" fontId="1" fillId="0" borderId="1" applyFont="0" applyFill="0" applyBorder="0" applyAlignment="0" applyProtection="0"/>
    <xf numFmtId="0" fontId="7" fillId="0" borderId="1"/>
    <xf numFmtId="0" fontId="7" fillId="0" borderId="1"/>
    <xf numFmtId="0" fontId="6" fillId="0" borderId="1"/>
    <xf numFmtId="42" fontId="10" fillId="0" borderId="0" applyFont="0" applyFill="0" applyBorder="0" applyAlignment="0" applyProtection="0"/>
    <xf numFmtId="0" fontId="1" fillId="0" borderId="1"/>
    <xf numFmtId="42" fontId="1" fillId="0" borderId="1" applyFont="0" applyFill="0" applyBorder="0" applyAlignment="0" applyProtection="0"/>
    <xf numFmtId="43" fontId="1" fillId="0" borderId="1" applyFont="0" applyFill="0" applyBorder="0" applyAlignment="0" applyProtection="0"/>
    <xf numFmtId="41" fontId="1" fillId="0" borderId="1" applyFont="0" applyFill="0" applyBorder="0" applyAlignment="0" applyProtection="0"/>
  </cellStyleXfs>
  <cellXfs count="203">
    <xf numFmtId="0" fontId="0" fillId="0" borderId="0" xfId="0"/>
    <xf numFmtId="167" fontId="3" fillId="3" borderId="2" xfId="1" applyNumberFormat="1" applyFont="1" applyFill="1" applyBorder="1" applyAlignment="1" applyProtection="1">
      <alignment horizontal="center" vertical="center" wrapText="1"/>
    </xf>
    <xf numFmtId="0" fontId="3" fillId="6" borderId="2" xfId="0" applyFont="1" applyFill="1" applyBorder="1" applyAlignment="1">
      <alignment horizontal="center" vertical="center" wrapText="1"/>
    </xf>
    <xf numFmtId="3" fontId="3" fillId="3" borderId="2" xfId="0" applyNumberFormat="1" applyFont="1" applyFill="1" applyBorder="1" applyAlignment="1">
      <alignment horizontal="center" vertical="center" wrapText="1"/>
    </xf>
    <xf numFmtId="3" fontId="3" fillId="6" borderId="2" xfId="0" applyNumberFormat="1" applyFont="1" applyFill="1" applyBorder="1" applyAlignment="1">
      <alignment horizontal="center" vertical="center" wrapText="1"/>
    </xf>
    <xf numFmtId="173" fontId="3" fillId="3" borderId="2" xfId="4" applyNumberFormat="1" applyFont="1" applyFill="1" applyBorder="1" applyAlignment="1">
      <alignment horizontal="center" vertical="center" wrapText="1"/>
    </xf>
    <xf numFmtId="168" fontId="3" fillId="3" borderId="2" xfId="1" applyNumberFormat="1" applyFont="1" applyFill="1" applyBorder="1" applyAlignment="1" applyProtection="1">
      <alignment horizontal="center" vertical="center" wrapText="1"/>
    </xf>
    <xf numFmtId="168" fontId="3" fillId="7" borderId="2" xfId="1" applyNumberFormat="1" applyFont="1" applyFill="1" applyBorder="1" applyAlignment="1" applyProtection="1">
      <alignment horizontal="center" vertical="center" wrapText="1"/>
    </xf>
    <xf numFmtId="0" fontId="3" fillId="3" borderId="2" xfId="6" applyFont="1" applyFill="1" applyBorder="1" applyAlignment="1">
      <alignment horizontal="center" vertical="center" wrapText="1"/>
    </xf>
    <xf numFmtId="3" fontId="3" fillId="3" borderId="2" xfId="6" applyNumberFormat="1" applyFont="1" applyFill="1" applyBorder="1" applyAlignment="1">
      <alignment horizontal="center" vertical="center" wrapText="1"/>
    </xf>
    <xf numFmtId="174" fontId="3" fillId="3" borderId="2" xfId="4" applyNumberFormat="1" applyFont="1" applyFill="1" applyBorder="1" applyAlignment="1">
      <alignment horizontal="center" vertical="center" wrapText="1"/>
    </xf>
    <xf numFmtId="0" fontId="3" fillId="3" borderId="2" xfId="5" applyFont="1" applyFill="1" applyBorder="1" applyAlignment="1">
      <alignment horizontal="center" vertical="center" wrapText="1"/>
    </xf>
    <xf numFmtId="0" fontId="3" fillId="3" borderId="2" xfId="3" applyFont="1" applyFill="1" applyBorder="1" applyAlignment="1">
      <alignment horizontal="center" vertical="center" wrapText="1"/>
    </xf>
    <xf numFmtId="0" fontId="1" fillId="0" borderId="1" xfId="9"/>
    <xf numFmtId="168" fontId="3" fillId="2" borderId="12" xfId="9" applyNumberFormat="1" applyFont="1" applyFill="1" applyBorder="1" applyAlignment="1">
      <alignment horizontal="center" vertical="center" wrapText="1"/>
    </xf>
    <xf numFmtId="167" fontId="3" fillId="2" borderId="12" xfId="9" applyNumberFormat="1" applyFont="1" applyFill="1" applyBorder="1" applyAlignment="1">
      <alignment horizontal="left" vertical="center" wrapText="1"/>
    </xf>
    <xf numFmtId="0" fontId="3" fillId="0" borderId="12" xfId="9" applyFont="1" applyBorder="1" applyAlignment="1">
      <alignment horizontal="center" vertical="center" wrapText="1"/>
    </xf>
    <xf numFmtId="1" fontId="3" fillId="0" borderId="12" xfId="9" applyNumberFormat="1" applyFont="1" applyBorder="1" applyAlignment="1">
      <alignment horizontal="center" vertical="center" shrinkToFit="1"/>
    </xf>
    <xf numFmtId="0" fontId="3" fillId="0" borderId="12" xfId="9" applyFont="1" applyBorder="1" applyAlignment="1">
      <alignment horizontal="left" vertical="center" wrapText="1"/>
    </xf>
    <xf numFmtId="0" fontId="3" fillId="8" borderId="12" xfId="9" applyFont="1" applyFill="1" applyBorder="1" applyAlignment="1">
      <alignment horizontal="left" vertical="center" wrapText="1"/>
    </xf>
    <xf numFmtId="0" fontId="11" fillId="0" borderId="12" xfId="9" applyFont="1" applyBorder="1" applyAlignment="1">
      <alignment horizontal="left" vertical="center" wrapText="1"/>
    </xf>
    <xf numFmtId="0" fontId="3" fillId="2" borderId="12" xfId="9" applyFont="1" applyFill="1" applyBorder="1" applyAlignment="1">
      <alignment horizontal="center" vertical="center" wrapText="1"/>
    </xf>
    <xf numFmtId="168" fontId="3" fillId="2" borderId="12" xfId="9" applyNumberFormat="1" applyFont="1" applyFill="1" applyBorder="1" applyAlignment="1">
      <alignment horizontal="left" vertical="center" wrapText="1"/>
    </xf>
    <xf numFmtId="0" fontId="11" fillId="0" borderId="1" xfId="9" applyFont="1" applyAlignment="1">
      <alignment horizontal="center"/>
    </xf>
    <xf numFmtId="0" fontId="11" fillId="3" borderId="12" xfId="9" applyFont="1" applyFill="1" applyBorder="1" applyAlignment="1">
      <alignment horizontal="left" vertical="center" wrapText="1"/>
    </xf>
    <xf numFmtId="0" fontId="3" fillId="3" borderId="12" xfId="9" applyFont="1" applyFill="1" applyBorder="1" applyAlignment="1">
      <alignment horizontal="center" vertical="center" wrapText="1"/>
    </xf>
    <xf numFmtId="0" fontId="4" fillId="3" borderId="1" xfId="9" applyFont="1" applyFill="1" applyAlignment="1">
      <alignment vertical="center" wrapText="1"/>
    </xf>
    <xf numFmtId="0" fontId="11" fillId="3" borderId="9" xfId="9" applyFont="1" applyFill="1" applyBorder="1" applyAlignment="1">
      <alignment horizontal="left" vertical="center" wrapText="1"/>
    </xf>
    <xf numFmtId="0" fontId="3" fillId="3" borderId="11" xfId="9" applyFont="1" applyFill="1" applyBorder="1" applyAlignment="1">
      <alignment horizontal="center" vertical="center" wrapText="1"/>
    </xf>
    <xf numFmtId="168" fontId="2" fillId="15" borderId="12" xfId="9" applyNumberFormat="1" applyFont="1" applyFill="1" applyBorder="1" applyAlignment="1">
      <alignment horizontal="center" vertical="center" wrapText="1"/>
    </xf>
    <xf numFmtId="167" fontId="2" fillId="7" borderId="2" xfId="1" applyNumberFormat="1" applyFont="1" applyFill="1" applyBorder="1" applyAlignment="1" applyProtection="1">
      <alignment horizontal="center" vertical="center" wrapText="1"/>
    </xf>
    <xf numFmtId="167" fontId="3" fillId="16" borderId="2" xfId="1" applyNumberFormat="1" applyFont="1" applyFill="1" applyBorder="1" applyAlignment="1" applyProtection="1">
      <alignment horizontal="center" vertical="center" wrapText="1"/>
    </xf>
    <xf numFmtId="168" fontId="3" fillId="16" borderId="2" xfId="1" applyNumberFormat="1" applyFont="1" applyFill="1" applyBorder="1" applyAlignment="1" applyProtection="1">
      <alignment horizontal="center" vertical="center" wrapText="1"/>
    </xf>
    <xf numFmtId="167" fontId="2" fillId="18" borderId="2" xfId="1" applyNumberFormat="1" applyFont="1" applyFill="1" applyBorder="1" applyAlignment="1" applyProtection="1">
      <alignment horizontal="center" vertical="center" wrapText="1"/>
    </xf>
    <xf numFmtId="0" fontId="3" fillId="3" borderId="2" xfId="7" applyFont="1" applyFill="1" applyBorder="1" applyAlignment="1">
      <alignment horizontal="center" vertical="center" wrapText="1"/>
    </xf>
    <xf numFmtId="173" fontId="3" fillId="9" borderId="2" xfId="4" applyNumberFormat="1" applyFont="1" applyFill="1" applyBorder="1" applyAlignment="1">
      <alignment horizontal="center" vertical="center" wrapText="1"/>
    </xf>
    <xf numFmtId="173" fontId="2" fillId="9" borderId="2" xfId="4" applyNumberFormat="1" applyFont="1" applyFill="1" applyBorder="1" applyAlignment="1">
      <alignment horizontal="center" vertical="center" wrapText="1"/>
    </xf>
    <xf numFmtId="175" fontId="2" fillId="11" borderId="2" xfId="4" applyNumberFormat="1" applyFont="1" applyFill="1" applyBorder="1" applyAlignment="1">
      <alignment horizontal="center" vertical="center" wrapText="1"/>
    </xf>
    <xf numFmtId="175" fontId="3" fillId="3" borderId="2" xfId="4" applyNumberFormat="1" applyFont="1" applyFill="1" applyBorder="1" applyAlignment="1">
      <alignment horizontal="center" vertical="center" wrapText="1"/>
    </xf>
    <xf numFmtId="174" fontId="2" fillId="11" borderId="2" xfId="4" applyNumberFormat="1" applyFont="1" applyFill="1" applyBorder="1" applyAlignment="1">
      <alignment horizontal="center" vertical="center" wrapText="1"/>
    </xf>
    <xf numFmtId="173" fontId="2" fillId="3" borderId="2" xfId="4" applyNumberFormat="1" applyFont="1" applyFill="1" applyBorder="1" applyAlignment="1">
      <alignment horizontal="center" vertical="center" wrapText="1"/>
    </xf>
    <xf numFmtId="3" fontId="3" fillId="3" borderId="2" xfId="3" applyNumberFormat="1" applyFont="1" applyFill="1" applyBorder="1" applyAlignment="1">
      <alignment horizontal="center" vertical="center" wrapText="1"/>
    </xf>
    <xf numFmtId="0" fontId="3" fillId="22" borderId="2" xfId="0" applyFont="1" applyFill="1" applyBorder="1" applyAlignment="1">
      <alignment horizontal="center" vertical="center" wrapText="1"/>
    </xf>
    <xf numFmtId="168" fontId="3" fillId="22" borderId="2" xfId="1" applyNumberFormat="1" applyFont="1" applyFill="1" applyBorder="1" applyAlignment="1" applyProtection="1">
      <alignment horizontal="center" vertical="center" wrapText="1"/>
    </xf>
    <xf numFmtId="167" fontId="3" fillId="3" borderId="2" xfId="4" applyNumberFormat="1" applyFont="1" applyFill="1" applyBorder="1" applyAlignment="1">
      <alignment horizontal="center" vertical="center" wrapText="1"/>
    </xf>
    <xf numFmtId="168" fontId="2" fillId="3" borderId="2" xfId="4" applyNumberFormat="1" applyFont="1" applyFill="1" applyBorder="1" applyAlignment="1">
      <alignment horizontal="center" vertical="center" wrapText="1"/>
    </xf>
    <xf numFmtId="42" fontId="1" fillId="13" borderId="2" xfId="8" applyFont="1" applyFill="1" applyBorder="1" applyAlignment="1">
      <alignment vertical="center"/>
    </xf>
    <xf numFmtId="3" fontId="2" fillId="4" borderId="2" xfId="9" applyNumberFormat="1" applyFont="1" applyFill="1" applyBorder="1" applyAlignment="1">
      <alignment horizontal="center" vertical="center" wrapText="1"/>
    </xf>
    <xf numFmtId="167" fontId="2" fillId="4" borderId="2" xfId="9" applyNumberFormat="1" applyFont="1" applyFill="1" applyBorder="1" applyAlignment="1">
      <alignment horizontal="center" vertical="center" wrapText="1"/>
    </xf>
    <xf numFmtId="168" fontId="2" fillId="4" borderId="2" xfId="9" applyNumberFormat="1" applyFont="1" applyFill="1" applyBorder="1" applyAlignment="1">
      <alignment horizontal="center" vertical="center" wrapText="1"/>
    </xf>
    <xf numFmtId="3" fontId="13" fillId="12" borderId="2" xfId="9" applyNumberFormat="1" applyFont="1" applyFill="1" applyBorder="1" applyAlignment="1">
      <alignment horizontal="center" vertical="center" wrapText="1"/>
    </xf>
    <xf numFmtId="3" fontId="2" fillId="5" borderId="2" xfId="9" applyNumberFormat="1" applyFont="1" applyFill="1" applyBorder="1" applyAlignment="1">
      <alignment horizontal="center" vertical="center" wrapText="1"/>
    </xf>
    <xf numFmtId="3" fontId="3" fillId="5" borderId="2" xfId="9" applyNumberFormat="1" applyFont="1" applyFill="1" applyBorder="1" applyAlignment="1">
      <alignment horizontal="center" vertical="center" wrapText="1"/>
    </xf>
    <xf numFmtId="0" fontId="3" fillId="3" borderId="2" xfId="9" applyFont="1" applyFill="1" applyBorder="1" applyAlignment="1">
      <alignment horizontal="center" vertical="center" wrapText="1"/>
    </xf>
    <xf numFmtId="3" fontId="3" fillId="3" borderId="2" xfId="9" applyNumberFormat="1" applyFont="1" applyFill="1" applyBorder="1" applyAlignment="1">
      <alignment horizontal="center" vertical="center" wrapText="1"/>
    </xf>
    <xf numFmtId="0" fontId="1" fillId="13" borderId="2" xfId="9" applyFill="1" applyBorder="1"/>
    <xf numFmtId="6" fontId="1" fillId="13" borderId="2" xfId="9" applyNumberFormat="1" applyFill="1" applyBorder="1" applyAlignment="1">
      <alignment vertical="center"/>
    </xf>
    <xf numFmtId="3" fontId="2" fillId="5" borderId="4" xfId="9" applyNumberFormat="1" applyFont="1" applyFill="1" applyBorder="1" applyAlignment="1">
      <alignment horizontal="center" vertical="center" wrapText="1"/>
    </xf>
    <xf numFmtId="3" fontId="3" fillId="21" borderId="2" xfId="9" applyNumberFormat="1" applyFont="1" applyFill="1" applyBorder="1" applyAlignment="1">
      <alignment horizontal="center" vertical="center" wrapText="1"/>
    </xf>
    <xf numFmtId="0" fontId="3" fillId="22" borderId="2" xfId="9" applyFont="1" applyFill="1" applyBorder="1" applyAlignment="1">
      <alignment horizontal="center" vertical="center" wrapText="1"/>
    </xf>
    <xf numFmtId="3" fontId="3" fillId="22" borderId="2" xfId="9" applyNumberFormat="1" applyFont="1" applyFill="1" applyBorder="1" applyAlignment="1">
      <alignment horizontal="center" vertical="center" wrapText="1"/>
    </xf>
    <xf numFmtId="0" fontId="2" fillId="7" borderId="2" xfId="9" applyFont="1" applyFill="1" applyBorder="1" applyAlignment="1">
      <alignment horizontal="center" vertical="center" wrapText="1"/>
    </xf>
    <xf numFmtId="0" fontId="3" fillId="7" borderId="2" xfId="9" applyFont="1" applyFill="1" applyBorder="1" applyAlignment="1">
      <alignment horizontal="center" vertical="center" wrapText="1"/>
    </xf>
    <xf numFmtId="42" fontId="15" fillId="13" borderId="2" xfId="10" applyFont="1" applyFill="1" applyBorder="1" applyAlignment="1">
      <alignment vertical="center"/>
    </xf>
    <xf numFmtId="0" fontId="1" fillId="3" borderId="1" xfId="9" applyFill="1"/>
    <xf numFmtId="168" fontId="3" fillId="5" borderId="2" xfId="9" applyNumberFormat="1" applyFont="1" applyFill="1" applyBorder="1" applyAlignment="1">
      <alignment horizontal="center" vertical="center" wrapText="1"/>
    </xf>
    <xf numFmtId="3" fontId="12" fillId="5" borderId="2" xfId="9" applyNumberFormat="1" applyFont="1" applyFill="1" applyBorder="1" applyAlignment="1">
      <alignment horizontal="center" vertical="center" wrapText="1"/>
    </xf>
    <xf numFmtId="0" fontId="2" fillId="3" borderId="2" xfId="9" applyFont="1" applyFill="1" applyBorder="1" applyAlignment="1">
      <alignment horizontal="center" vertical="center" wrapText="1"/>
    </xf>
    <xf numFmtId="167" fontId="3" fillId="5" borderId="2" xfId="9" applyNumberFormat="1" applyFont="1" applyFill="1" applyBorder="1" applyAlignment="1">
      <alignment horizontal="center" vertical="center" wrapText="1"/>
    </xf>
    <xf numFmtId="0" fontId="2" fillId="3" borderId="3" xfId="9" applyFont="1" applyFill="1" applyBorder="1" applyAlignment="1">
      <alignment horizontal="center" vertical="center" wrapText="1"/>
    </xf>
    <xf numFmtId="167" fontId="3" fillId="16" borderId="2" xfId="9" applyNumberFormat="1" applyFont="1" applyFill="1" applyBorder="1" applyAlignment="1">
      <alignment horizontal="center" vertical="center" wrapText="1"/>
    </xf>
    <xf numFmtId="168" fontId="3" fillId="16" borderId="2" xfId="9" applyNumberFormat="1" applyFont="1" applyFill="1" applyBorder="1" applyAlignment="1">
      <alignment horizontal="center" vertical="center" wrapText="1"/>
    </xf>
    <xf numFmtId="3" fontId="3" fillId="6" borderId="2" xfId="9" applyNumberFormat="1" applyFont="1" applyFill="1" applyBorder="1" applyAlignment="1">
      <alignment horizontal="center" vertical="center" wrapText="1"/>
    </xf>
    <xf numFmtId="0" fontId="3" fillId="6" borderId="2" xfId="9" applyFont="1" applyFill="1" applyBorder="1" applyAlignment="1">
      <alignment horizontal="center" vertical="center" wrapText="1"/>
    </xf>
    <xf numFmtId="167" fontId="3" fillId="3" borderId="2" xfId="9" applyNumberFormat="1" applyFont="1" applyFill="1" applyBorder="1" applyAlignment="1">
      <alignment horizontal="center" vertical="center" wrapText="1"/>
    </xf>
    <xf numFmtId="3" fontId="3" fillId="16" borderId="2" xfId="9" applyNumberFormat="1" applyFont="1" applyFill="1" applyBorder="1" applyAlignment="1">
      <alignment horizontal="center" vertical="center" wrapText="1"/>
    </xf>
    <xf numFmtId="168" fontId="3" fillId="3" borderId="2" xfId="9" applyNumberFormat="1" applyFont="1" applyFill="1" applyBorder="1" applyAlignment="1">
      <alignment horizontal="center" vertical="center" wrapText="1"/>
    </xf>
    <xf numFmtId="1" fontId="3" fillId="3" borderId="2" xfId="9" applyNumberFormat="1" applyFont="1" applyFill="1" applyBorder="1" applyAlignment="1">
      <alignment horizontal="center" vertical="center" wrapText="1"/>
    </xf>
    <xf numFmtId="168" fontId="1" fillId="3" borderId="1" xfId="9" applyNumberFormat="1" applyFill="1"/>
    <xf numFmtId="167" fontId="2" fillId="5" borderId="2" xfId="9" applyNumberFormat="1" applyFont="1" applyFill="1" applyBorder="1" applyAlignment="1">
      <alignment horizontal="center" vertical="center" wrapText="1"/>
    </xf>
    <xf numFmtId="0" fontId="2" fillId="6" borderId="2" xfId="9" applyFont="1" applyFill="1" applyBorder="1" applyAlignment="1">
      <alignment horizontal="center" vertical="center" wrapText="1"/>
    </xf>
    <xf numFmtId="167" fontId="1" fillId="3" borderId="1" xfId="9" applyNumberFormat="1" applyFill="1"/>
    <xf numFmtId="0" fontId="3" fillId="2" borderId="2" xfId="9" applyFont="1" applyFill="1" applyBorder="1" applyAlignment="1">
      <alignment horizontal="center" vertical="center" wrapText="1"/>
    </xf>
    <xf numFmtId="171" fontId="3" fillId="2" borderId="2" xfId="9" applyNumberFormat="1" applyFont="1" applyFill="1" applyBorder="1" applyAlignment="1">
      <alignment horizontal="center" vertical="center" wrapText="1"/>
    </xf>
    <xf numFmtId="3" fontId="3" fillId="2" borderId="2" xfId="9" applyNumberFormat="1" applyFont="1" applyFill="1" applyBorder="1" applyAlignment="1">
      <alignment horizontal="center" vertical="center" wrapText="1"/>
    </xf>
    <xf numFmtId="167" fontId="3" fillId="2" borderId="2" xfId="9" applyNumberFormat="1" applyFont="1" applyFill="1" applyBorder="1" applyAlignment="1">
      <alignment horizontal="center" vertical="center" wrapText="1"/>
    </xf>
    <xf numFmtId="0" fontId="3" fillId="9" borderId="2" xfId="9" applyFont="1" applyFill="1" applyBorder="1" applyAlignment="1">
      <alignment horizontal="center" vertical="center" wrapText="1"/>
    </xf>
    <xf numFmtId="1" fontId="3" fillId="3" borderId="2" xfId="9" applyNumberFormat="1" applyFont="1" applyFill="1" applyBorder="1" applyAlignment="1">
      <alignment horizontal="center" vertical="center" wrapText="1" shrinkToFit="1"/>
    </xf>
    <xf numFmtId="167" fontId="3" fillId="9" borderId="2" xfId="9" applyNumberFormat="1" applyFont="1" applyFill="1" applyBorder="1" applyAlignment="1">
      <alignment horizontal="center" vertical="center" wrapText="1"/>
    </xf>
    <xf numFmtId="168" fontId="3" fillId="9" borderId="2" xfId="9" applyNumberFormat="1" applyFont="1" applyFill="1" applyBorder="1" applyAlignment="1">
      <alignment horizontal="center" vertical="center" wrapText="1"/>
    </xf>
    <xf numFmtId="42" fontId="1" fillId="13" borderId="2" xfId="10" applyFont="1" applyFill="1" applyBorder="1" applyAlignment="1">
      <alignment vertical="center"/>
    </xf>
    <xf numFmtId="172" fontId="3" fillId="3" borderId="2" xfId="9" applyNumberFormat="1" applyFont="1" applyFill="1" applyBorder="1" applyAlignment="1">
      <alignment horizontal="center" vertical="center" wrapText="1"/>
    </xf>
    <xf numFmtId="167" fontId="2" fillId="3" borderId="2" xfId="9" applyNumberFormat="1" applyFont="1" applyFill="1" applyBorder="1" applyAlignment="1">
      <alignment horizontal="center" vertical="center" wrapText="1"/>
    </xf>
    <xf numFmtId="1" fontId="3" fillId="6" borderId="2" xfId="9" applyNumberFormat="1" applyFont="1" applyFill="1" applyBorder="1" applyAlignment="1">
      <alignment horizontal="center" vertical="center" wrapText="1"/>
    </xf>
    <xf numFmtId="166" fontId="3" fillId="11" borderId="2" xfId="9" applyNumberFormat="1" applyFont="1" applyFill="1" applyBorder="1" applyAlignment="1">
      <alignment horizontal="center" vertical="center" wrapText="1"/>
    </xf>
    <xf numFmtId="164" fontId="3" fillId="9" borderId="2" xfId="11" applyNumberFormat="1" applyFont="1" applyFill="1" applyBorder="1" applyAlignment="1">
      <alignment horizontal="center" vertical="center" wrapText="1"/>
    </xf>
    <xf numFmtId="166" fontId="3" fillId="10" borderId="2" xfId="9" applyNumberFormat="1" applyFont="1" applyFill="1" applyBorder="1" applyAlignment="1">
      <alignment horizontal="center" vertical="center" wrapText="1"/>
    </xf>
    <xf numFmtId="174" fontId="15" fillId="13" borderId="2" xfId="9" applyNumberFormat="1" applyFont="1" applyFill="1" applyBorder="1" applyAlignment="1">
      <alignment vertical="center"/>
    </xf>
    <xf numFmtId="42" fontId="0" fillId="13" borderId="2" xfId="10" applyFont="1" applyFill="1" applyBorder="1" applyAlignment="1">
      <alignment vertical="center"/>
    </xf>
    <xf numFmtId="174" fontId="1" fillId="13" borderId="2" xfId="9" applyNumberFormat="1" applyFill="1" applyBorder="1" applyAlignment="1">
      <alignment vertical="center"/>
    </xf>
    <xf numFmtId="174" fontId="1" fillId="13" borderId="2" xfId="9" applyNumberFormat="1" applyFill="1" applyBorder="1"/>
    <xf numFmtId="3" fontId="2" fillId="3" borderId="2" xfId="9" applyNumberFormat="1" applyFont="1" applyFill="1" applyBorder="1" applyAlignment="1">
      <alignment horizontal="center" vertical="center" wrapText="1"/>
    </xf>
    <xf numFmtId="3" fontId="3" fillId="3" borderId="2" xfId="11" applyNumberFormat="1" applyFont="1" applyFill="1" applyBorder="1" applyAlignment="1">
      <alignment horizontal="center" vertical="center" wrapText="1"/>
    </xf>
    <xf numFmtId="3" fontId="2" fillId="3" borderId="2" xfId="12" applyNumberFormat="1" applyFont="1" applyFill="1" applyBorder="1" applyAlignment="1">
      <alignment horizontal="center" vertical="center" wrapText="1"/>
    </xf>
    <xf numFmtId="3" fontId="2" fillId="3" borderId="2" xfId="11" applyNumberFormat="1" applyFont="1" applyFill="1" applyBorder="1" applyAlignment="1">
      <alignment horizontal="center" vertical="center" wrapText="1"/>
    </xf>
    <xf numFmtId="167" fontId="3" fillId="7" borderId="2" xfId="9" applyNumberFormat="1" applyFont="1" applyFill="1" applyBorder="1" applyAlignment="1">
      <alignment horizontal="center" vertical="center" wrapText="1"/>
    </xf>
    <xf numFmtId="170" fontId="2" fillId="7" borderId="2" xfId="9" applyNumberFormat="1" applyFont="1" applyFill="1" applyBorder="1" applyAlignment="1">
      <alignment horizontal="center" vertical="center" wrapText="1"/>
    </xf>
    <xf numFmtId="42" fontId="14" fillId="13" borderId="2" xfId="10" applyFont="1" applyFill="1" applyBorder="1"/>
    <xf numFmtId="168" fontId="2" fillId="7" borderId="2" xfId="9" applyNumberFormat="1" applyFont="1" applyFill="1" applyBorder="1" applyAlignment="1">
      <alignment horizontal="center" vertical="center" wrapText="1"/>
    </xf>
    <xf numFmtId="0" fontId="1" fillId="0" borderId="1" xfId="9" applyAlignment="1">
      <alignment horizontal="center" vertical="center"/>
    </xf>
    <xf numFmtId="0" fontId="1" fillId="0" borderId="1" xfId="9" applyAlignment="1">
      <alignment horizontal="center"/>
    </xf>
    <xf numFmtId="3" fontId="3" fillId="24" borderId="2" xfId="0" applyNumberFormat="1" applyFont="1" applyFill="1" applyBorder="1" applyAlignment="1">
      <alignment horizontal="center" vertical="center" wrapText="1"/>
    </xf>
    <xf numFmtId="0" fontId="3" fillId="24" borderId="2" xfId="0" applyFont="1" applyFill="1" applyBorder="1" applyAlignment="1">
      <alignment horizontal="center" vertical="center" wrapText="1"/>
    </xf>
    <xf numFmtId="168" fontId="3" fillId="0" borderId="2" xfId="4" applyNumberFormat="1" applyFont="1" applyBorder="1" applyAlignment="1">
      <alignment horizontal="center" vertical="center" wrapText="1"/>
    </xf>
    <xf numFmtId="168" fontId="3" fillId="0" borderId="2" xfId="0" applyNumberFormat="1" applyFont="1" applyBorder="1" applyAlignment="1">
      <alignment horizontal="center" vertical="center" wrapText="1"/>
    </xf>
    <xf numFmtId="167" fontId="3" fillId="27" borderId="2" xfId="4" applyNumberFormat="1" applyFont="1" applyFill="1" applyBorder="1" applyAlignment="1">
      <alignment horizontal="center" vertical="center" wrapText="1"/>
    </xf>
    <xf numFmtId="167" fontId="3" fillId="0" borderId="2" xfId="4" applyNumberFormat="1" applyFont="1" applyBorder="1" applyAlignment="1">
      <alignment horizontal="center" vertical="center" wrapText="1"/>
    </xf>
    <xf numFmtId="168" fontId="2" fillId="0" borderId="2" xfId="4" applyNumberFormat="1" applyFont="1" applyBorder="1" applyAlignment="1">
      <alignment horizontal="center" vertical="center" wrapText="1"/>
    </xf>
    <xf numFmtId="0" fontId="1" fillId="0" borderId="0" xfId="0" applyFont="1"/>
    <xf numFmtId="168" fontId="3" fillId="0" borderId="2" xfId="0" applyNumberFormat="1" applyFont="1" applyBorder="1" applyAlignment="1">
      <alignment horizontal="center" vertical="center"/>
    </xf>
    <xf numFmtId="168" fontId="3" fillId="3" borderId="2" xfId="4" applyNumberFormat="1" applyFont="1" applyFill="1" applyBorder="1" applyAlignment="1">
      <alignment horizontal="center" vertical="center" wrapText="1"/>
    </xf>
    <xf numFmtId="3" fontId="3" fillId="0" borderId="2" xfId="0" applyNumberFormat="1" applyFont="1" applyBorder="1" applyAlignment="1">
      <alignment horizontal="center" vertical="center" wrapText="1"/>
    </xf>
    <xf numFmtId="3" fontId="3" fillId="0" borderId="6" xfId="0" applyNumberFormat="1" applyFont="1" applyBorder="1" applyAlignment="1">
      <alignment horizontal="center" vertical="center" wrapText="1"/>
    </xf>
    <xf numFmtId="3" fontId="3" fillId="3" borderId="6" xfId="9" applyNumberFormat="1" applyFont="1" applyFill="1" applyBorder="1" applyAlignment="1">
      <alignment horizontal="center" vertical="center" wrapText="1"/>
    </xf>
    <xf numFmtId="3" fontId="3" fillId="6" borderId="7" xfId="9" applyNumberFormat="1" applyFont="1" applyFill="1" applyBorder="1" applyAlignment="1">
      <alignment horizontal="center" vertical="center" wrapText="1"/>
    </xf>
    <xf numFmtId="3" fontId="3" fillId="6" borderId="8" xfId="9" applyNumberFormat="1" applyFont="1" applyFill="1" applyBorder="1" applyAlignment="1">
      <alignment horizontal="center" vertical="center" wrapText="1"/>
    </xf>
    <xf numFmtId="0" fontId="3" fillId="6" borderId="8" xfId="9" applyFont="1" applyFill="1" applyBorder="1" applyAlignment="1">
      <alignment horizontal="center" vertical="center" wrapText="1"/>
    </xf>
    <xf numFmtId="6" fontId="1" fillId="13" borderId="2" xfId="9" applyNumberFormat="1" applyFill="1" applyBorder="1" applyAlignment="1">
      <alignment horizontal="center" vertical="center"/>
    </xf>
    <xf numFmtId="3" fontId="3" fillId="22" borderId="6" xfId="9" applyNumberFormat="1" applyFont="1" applyFill="1" applyBorder="1" applyAlignment="1">
      <alignment horizontal="center" vertical="center" wrapText="1"/>
    </xf>
    <xf numFmtId="3" fontId="3" fillId="29" borderId="2" xfId="9" applyNumberFormat="1" applyFont="1" applyFill="1" applyBorder="1" applyAlignment="1">
      <alignment horizontal="center" vertical="center" wrapText="1"/>
    </xf>
    <xf numFmtId="0" fontId="3" fillId="29" borderId="2" xfId="9" applyFont="1" applyFill="1" applyBorder="1" applyAlignment="1">
      <alignment horizontal="center" vertical="center" wrapText="1"/>
    </xf>
    <xf numFmtId="168" fontId="3" fillId="22" borderId="2" xfId="4" applyNumberFormat="1" applyFont="1" applyFill="1" applyBorder="1" applyAlignment="1">
      <alignment horizontal="center" vertical="center" wrapText="1"/>
    </xf>
    <xf numFmtId="168" fontId="3" fillId="22" borderId="2" xfId="9" applyNumberFormat="1" applyFont="1" applyFill="1" applyBorder="1" applyAlignment="1">
      <alignment horizontal="center" vertical="center" wrapText="1"/>
    </xf>
    <xf numFmtId="42" fontId="1" fillId="0" borderId="1" xfId="8" applyFont="1" applyBorder="1"/>
    <xf numFmtId="42" fontId="1" fillId="0" borderId="1" xfId="9" applyNumberFormat="1"/>
    <xf numFmtId="0" fontId="3" fillId="0" borderId="2" xfId="9" applyFont="1" applyBorder="1" applyAlignment="1">
      <alignment horizontal="center" vertical="center" wrapText="1"/>
    </xf>
    <xf numFmtId="3" fontId="3" fillId="0" borderId="2" xfId="9" applyNumberFormat="1" applyFont="1" applyBorder="1" applyAlignment="1">
      <alignment horizontal="center" vertical="center" wrapText="1"/>
    </xf>
    <xf numFmtId="168" fontId="3" fillId="0" borderId="2" xfId="1" applyNumberFormat="1" applyFont="1" applyBorder="1" applyAlignment="1" applyProtection="1">
      <alignment horizontal="center" vertical="center" wrapText="1"/>
    </xf>
    <xf numFmtId="168" fontId="18" fillId="0" borderId="2" xfId="9" applyNumberFormat="1" applyFont="1" applyBorder="1" applyAlignment="1">
      <alignment horizontal="center" vertical="center"/>
    </xf>
    <xf numFmtId="0" fontId="3" fillId="9" borderId="2" xfId="9" applyFont="1" applyFill="1" applyBorder="1" applyAlignment="1">
      <alignment horizontal="left" vertical="top" wrapText="1"/>
    </xf>
    <xf numFmtId="0" fontId="19" fillId="0" borderId="2" xfId="9" applyFont="1" applyBorder="1" applyAlignment="1">
      <alignment vertical="center" wrapText="1"/>
    </xf>
    <xf numFmtId="0" fontId="1" fillId="13" borderId="3" xfId="9" applyFill="1" applyBorder="1"/>
    <xf numFmtId="0" fontId="1" fillId="13" borderId="5" xfId="9" applyFill="1" applyBorder="1"/>
    <xf numFmtId="0" fontId="1" fillId="13" borderId="4" xfId="9" applyFill="1" applyBorder="1"/>
    <xf numFmtId="168" fontId="15" fillId="13" borderId="2" xfId="9" applyNumberFormat="1" applyFont="1" applyFill="1" applyBorder="1" applyAlignment="1">
      <alignment vertical="center"/>
    </xf>
    <xf numFmtId="168" fontId="2" fillId="5" borderId="2" xfId="9" applyNumberFormat="1" applyFont="1" applyFill="1" applyBorder="1" applyAlignment="1">
      <alignment horizontal="center" vertical="center" wrapText="1"/>
    </xf>
    <xf numFmtId="1" fontId="3" fillId="22" borderId="2" xfId="0" applyNumberFormat="1" applyFont="1" applyFill="1" applyBorder="1" applyAlignment="1">
      <alignment horizontal="center" vertical="center" wrapText="1"/>
    </xf>
    <xf numFmtId="168" fontId="3" fillId="22" borderId="2" xfId="0" applyNumberFormat="1" applyFont="1" applyFill="1" applyBorder="1" applyAlignment="1">
      <alignment horizontal="center" vertical="center" wrapText="1"/>
    </xf>
    <xf numFmtId="173" fontId="3" fillId="0" borderId="2" xfId="4" applyNumberFormat="1" applyFont="1" applyBorder="1" applyAlignment="1" applyProtection="1">
      <alignment horizontal="center" vertical="center" wrapText="1"/>
    </xf>
    <xf numFmtId="0" fontId="2" fillId="3" borderId="2" xfId="9" applyFont="1" applyFill="1" applyBorder="1" applyAlignment="1">
      <alignment horizontal="center" vertical="center" wrapText="1"/>
    </xf>
    <xf numFmtId="0" fontId="2" fillId="3" borderId="2" xfId="3" applyFont="1" applyFill="1" applyBorder="1" applyAlignment="1">
      <alignment horizontal="center" vertical="center" wrapText="1"/>
    </xf>
    <xf numFmtId="3" fontId="2" fillId="3" borderId="2" xfId="9" applyNumberFormat="1" applyFont="1" applyFill="1" applyBorder="1" applyAlignment="1">
      <alignment horizontal="center" vertical="center" wrapText="1"/>
    </xf>
    <xf numFmtId="0" fontId="2" fillId="3" borderId="2" xfId="5" applyFont="1" applyFill="1" applyBorder="1" applyAlignment="1">
      <alignment horizontal="center" vertical="center" wrapText="1"/>
    </xf>
    <xf numFmtId="0" fontId="2" fillId="3" borderId="2" xfId="2" applyFont="1" applyFill="1" applyBorder="1" applyAlignment="1">
      <alignment horizontal="center" vertical="center" wrapText="1"/>
    </xf>
    <xf numFmtId="0" fontId="2" fillId="20" borderId="2" xfId="9" applyFont="1" applyFill="1" applyBorder="1" applyAlignment="1">
      <alignment horizontal="center" vertical="center" wrapText="1"/>
    </xf>
    <xf numFmtId="0" fontId="2" fillId="19" borderId="2" xfId="6" applyFont="1" applyFill="1" applyBorder="1" applyAlignment="1">
      <alignment horizontal="center" vertical="center" wrapText="1"/>
    </xf>
    <xf numFmtId="166" fontId="2" fillId="11" borderId="2" xfId="9" applyNumberFormat="1" applyFont="1" applyFill="1" applyBorder="1" applyAlignment="1">
      <alignment horizontal="center" vertical="center" wrapText="1"/>
    </xf>
    <xf numFmtId="0" fontId="2" fillId="7" borderId="2" xfId="9" applyFont="1" applyFill="1" applyBorder="1" applyAlignment="1">
      <alignment horizontal="center" vertical="center" wrapText="1"/>
    </xf>
    <xf numFmtId="0" fontId="2" fillId="3" borderId="3" xfId="9" applyFont="1" applyFill="1" applyBorder="1" applyAlignment="1">
      <alignment horizontal="center" vertical="center" wrapText="1"/>
    </xf>
    <xf numFmtId="0" fontId="2" fillId="3" borderId="5" xfId="9" applyFont="1" applyFill="1" applyBorder="1" applyAlignment="1">
      <alignment horizontal="center" vertical="center" wrapText="1"/>
    </xf>
    <xf numFmtId="0" fontId="2" fillId="3" borderId="4" xfId="9" applyFont="1" applyFill="1" applyBorder="1" applyAlignment="1">
      <alignment horizontal="center" vertical="center" wrapText="1"/>
    </xf>
    <xf numFmtId="0" fontId="2" fillId="16" borderId="2" xfId="9" applyFont="1" applyFill="1" applyBorder="1" applyAlignment="1">
      <alignment horizontal="center" vertical="center" wrapText="1"/>
    </xf>
    <xf numFmtId="0" fontId="2" fillId="6" borderId="2" xfId="9" applyFont="1" applyFill="1" applyBorder="1" applyAlignment="1">
      <alignment horizontal="center" vertical="center" wrapText="1"/>
    </xf>
    <xf numFmtId="0" fontId="2" fillId="18" borderId="2" xfId="9" applyFont="1" applyFill="1" applyBorder="1" applyAlignment="1">
      <alignment horizontal="center" vertical="center" wrapText="1"/>
    </xf>
    <xf numFmtId="0" fontId="2" fillId="5" borderId="2" xfId="9" applyFont="1" applyFill="1" applyBorder="1" applyAlignment="1">
      <alignment horizontal="center" vertical="center" wrapText="1"/>
    </xf>
    <xf numFmtId="3" fontId="2" fillId="17" borderId="3" xfId="9" applyNumberFormat="1" applyFont="1" applyFill="1" applyBorder="1" applyAlignment="1">
      <alignment horizontal="center" vertical="center" wrapText="1"/>
    </xf>
    <xf numFmtId="3" fontId="2" fillId="17" borderId="5" xfId="9" applyNumberFormat="1" applyFont="1" applyFill="1" applyBorder="1" applyAlignment="1">
      <alignment horizontal="center" vertical="center" wrapText="1"/>
    </xf>
    <xf numFmtId="3" fontId="2" fillId="17" borderId="4" xfId="9" applyNumberFormat="1" applyFont="1" applyFill="1" applyBorder="1" applyAlignment="1">
      <alignment horizontal="center" vertical="center" wrapText="1"/>
    </xf>
    <xf numFmtId="3" fontId="2" fillId="16" borderId="2" xfId="9" applyNumberFormat="1" applyFont="1" applyFill="1" applyBorder="1" applyAlignment="1">
      <alignment horizontal="center" vertical="center" wrapText="1"/>
    </xf>
    <xf numFmtId="0" fontId="2" fillId="7" borderId="6" xfId="9" applyFont="1" applyFill="1" applyBorder="1" applyAlignment="1">
      <alignment horizontal="center" vertical="center" wrapText="1"/>
    </xf>
    <xf numFmtId="0" fontId="2" fillId="7" borderId="7" xfId="9" applyFont="1" applyFill="1" applyBorder="1" applyAlignment="1">
      <alignment horizontal="center" vertical="center" wrapText="1"/>
    </xf>
    <xf numFmtId="0" fontId="2" fillId="7" borderId="8" xfId="9" applyFont="1" applyFill="1" applyBorder="1" applyAlignment="1">
      <alignment horizontal="center" vertical="center" wrapText="1"/>
    </xf>
    <xf numFmtId="3" fontId="12" fillId="5" borderId="3" xfId="9" applyNumberFormat="1" applyFont="1" applyFill="1" applyBorder="1" applyAlignment="1">
      <alignment horizontal="center" vertical="center" wrapText="1"/>
    </xf>
    <xf numFmtId="3" fontId="12" fillId="5" borderId="5" xfId="9" applyNumberFormat="1" applyFont="1" applyFill="1" applyBorder="1" applyAlignment="1">
      <alignment horizontal="center" vertical="center" wrapText="1"/>
    </xf>
    <xf numFmtId="3" fontId="12" fillId="5" borderId="4" xfId="9" applyNumberFormat="1" applyFont="1" applyFill="1" applyBorder="1" applyAlignment="1">
      <alignment horizontal="center" vertical="center" wrapText="1"/>
    </xf>
    <xf numFmtId="3" fontId="2" fillId="5" borderId="3" xfId="9" applyNumberFormat="1" applyFont="1" applyFill="1" applyBorder="1" applyAlignment="1">
      <alignment horizontal="center" vertical="center" wrapText="1"/>
    </xf>
    <xf numFmtId="3" fontId="2" fillId="5" borderId="5" xfId="9" applyNumberFormat="1" applyFont="1" applyFill="1" applyBorder="1" applyAlignment="1">
      <alignment horizontal="center" vertical="center" wrapText="1"/>
    </xf>
    <xf numFmtId="3" fontId="2" fillId="5" borderId="4" xfId="9" applyNumberFormat="1" applyFont="1" applyFill="1" applyBorder="1" applyAlignment="1">
      <alignment horizontal="center" vertical="center" wrapText="1"/>
    </xf>
    <xf numFmtId="3" fontId="2" fillId="5" borderId="2" xfId="9" applyNumberFormat="1" applyFont="1" applyFill="1" applyBorder="1" applyAlignment="1">
      <alignment horizontal="center" vertical="center" wrapText="1"/>
    </xf>
    <xf numFmtId="0" fontId="2" fillId="4" borderId="2" xfId="9" applyFont="1" applyFill="1" applyBorder="1" applyAlignment="1">
      <alignment horizontal="center" vertical="center" wrapText="1"/>
    </xf>
    <xf numFmtId="0" fontId="2" fillId="15" borderId="9" xfId="9" applyFont="1" applyFill="1" applyBorder="1" applyAlignment="1">
      <alignment horizontal="center" vertical="center" wrapText="1"/>
    </xf>
    <xf numFmtId="0" fontId="16" fillId="3" borderId="10" xfId="9" applyFont="1" applyFill="1" applyBorder="1"/>
    <xf numFmtId="0" fontId="16" fillId="3" borderId="11" xfId="9" applyFont="1" applyFill="1" applyBorder="1"/>
    <xf numFmtId="0" fontId="2" fillId="14" borderId="9" xfId="9" applyFont="1" applyFill="1" applyBorder="1" applyAlignment="1">
      <alignment horizontal="center" vertical="center" wrapText="1"/>
    </xf>
    <xf numFmtId="0" fontId="2" fillId="14" borderId="10" xfId="9" applyFont="1" applyFill="1" applyBorder="1" applyAlignment="1">
      <alignment horizontal="center" vertical="center" wrapText="1"/>
    </xf>
    <xf numFmtId="0" fontId="2" fillId="14" borderId="11" xfId="9" applyFont="1" applyFill="1" applyBorder="1" applyAlignment="1">
      <alignment horizontal="center" vertical="center" wrapText="1"/>
    </xf>
    <xf numFmtId="0" fontId="18" fillId="0" borderId="2" xfId="9" applyFont="1" applyBorder="1" applyAlignment="1">
      <alignment horizontal="center" vertical="center"/>
    </xf>
    <xf numFmtId="3" fontId="2" fillId="26" borderId="6" xfId="0" applyNumberFormat="1" applyFont="1" applyFill="1" applyBorder="1" applyAlignment="1">
      <alignment horizontal="center" vertical="center" wrapText="1"/>
    </xf>
    <xf numFmtId="3" fontId="2" fillId="26" borderId="7" xfId="0" applyNumberFormat="1" applyFont="1" applyFill="1" applyBorder="1" applyAlignment="1">
      <alignment horizontal="center" vertical="center" wrapText="1"/>
    </xf>
    <xf numFmtId="3" fontId="2" fillId="26" borderId="8" xfId="0" applyNumberFormat="1" applyFont="1" applyFill="1" applyBorder="1" applyAlignment="1">
      <alignment horizontal="center" vertical="center" wrapText="1"/>
    </xf>
    <xf numFmtId="3" fontId="2" fillId="27" borderId="6" xfId="0" applyNumberFormat="1" applyFont="1" applyFill="1" applyBorder="1" applyAlignment="1">
      <alignment horizontal="center" vertical="center" wrapText="1"/>
    </xf>
    <xf numFmtId="3" fontId="2" fillId="27" borderId="7" xfId="0" applyNumberFormat="1" applyFont="1" applyFill="1" applyBorder="1" applyAlignment="1">
      <alignment horizontal="center" vertical="center" wrapText="1"/>
    </xf>
    <xf numFmtId="3" fontId="2" fillId="27" borderId="8" xfId="0" applyNumberFormat="1" applyFont="1" applyFill="1" applyBorder="1" applyAlignment="1">
      <alignment horizontal="center" vertical="center" wrapText="1"/>
    </xf>
    <xf numFmtId="3" fontId="2" fillId="25" borderId="2" xfId="0" applyNumberFormat="1" applyFont="1" applyFill="1" applyBorder="1" applyAlignment="1">
      <alignment horizontal="center" vertical="center" wrapText="1"/>
    </xf>
    <xf numFmtId="0" fontId="2" fillId="28" borderId="6" xfId="0" applyFont="1" applyFill="1" applyBorder="1" applyAlignment="1">
      <alignment horizontal="center" vertical="center" wrapText="1"/>
    </xf>
    <xf numFmtId="0" fontId="2" fillId="28" borderId="7" xfId="0" applyFont="1" applyFill="1" applyBorder="1" applyAlignment="1">
      <alignment horizontal="center" vertical="center" wrapText="1"/>
    </xf>
    <xf numFmtId="0" fontId="2" fillId="28" borderId="8" xfId="0" applyFont="1" applyFill="1" applyBorder="1" applyAlignment="1">
      <alignment horizontal="center" vertical="center" wrapText="1"/>
    </xf>
    <xf numFmtId="0" fontId="17" fillId="30" borderId="13" xfId="0" applyFont="1" applyFill="1" applyBorder="1" applyAlignment="1">
      <alignment horizontal="center" vertical="center"/>
    </xf>
    <xf numFmtId="3" fontId="2" fillId="23" borderId="6" xfId="0" applyNumberFormat="1" applyFont="1" applyFill="1" applyBorder="1" applyAlignment="1">
      <alignment horizontal="center" vertical="center" wrapText="1"/>
    </xf>
    <xf numFmtId="3" fontId="2" fillId="23" borderId="7" xfId="0" applyNumberFormat="1" applyFont="1" applyFill="1" applyBorder="1" applyAlignment="1">
      <alignment horizontal="center" vertical="center" wrapText="1"/>
    </xf>
    <xf numFmtId="3" fontId="2" fillId="23" borderId="8" xfId="0" applyNumberFormat="1" applyFont="1" applyFill="1" applyBorder="1" applyAlignment="1">
      <alignment horizontal="center" vertical="center" wrapText="1"/>
    </xf>
    <xf numFmtId="3" fontId="2" fillId="25" borderId="6" xfId="0" applyNumberFormat="1" applyFont="1" applyFill="1" applyBorder="1" applyAlignment="1">
      <alignment horizontal="center" vertical="center" wrapText="1"/>
    </xf>
    <xf numFmtId="3" fontId="2" fillId="25" borderId="7" xfId="0" applyNumberFormat="1" applyFont="1" applyFill="1" applyBorder="1" applyAlignment="1">
      <alignment horizontal="center" vertical="center" wrapText="1"/>
    </xf>
  </cellXfs>
  <cellStyles count="13">
    <cellStyle name="Comma [0] 2" xfId="12" xr:uid="{46CA65E7-FE43-C640-A4AB-56B19501634B}"/>
    <cellStyle name="Comma 2" xfId="11" xr:uid="{02F8D5EA-4CA7-754F-873C-C9D681B5A98E}"/>
    <cellStyle name="Currency [0]" xfId="8" builtinId="7"/>
    <cellStyle name="Currency [0] 2" xfId="10" xr:uid="{C8F81A7A-B23C-C84D-9C39-07A4F7AF3F08}"/>
    <cellStyle name="Currency 2" xfId="4" xr:uid="{00000000-0005-0000-0000-000000000000}"/>
    <cellStyle name="Excel Built-in Currency [0]" xfId="1" xr:uid="{00000000-0005-0000-0000-000001000000}"/>
    <cellStyle name="Normal" xfId="0" builtinId="0"/>
    <cellStyle name="Normal 2" xfId="2" xr:uid="{00000000-0005-0000-0000-000007000000}"/>
    <cellStyle name="Normal 2 3" xfId="6" xr:uid="{00000000-0005-0000-0000-000008000000}"/>
    <cellStyle name="Normal 3" xfId="7" xr:uid="{00000000-0005-0000-0000-000009000000}"/>
    <cellStyle name="Normal 3 3" xfId="5" xr:uid="{00000000-0005-0000-0000-00000A000000}"/>
    <cellStyle name="Normal 4" xfId="9" xr:uid="{3AAB5506-0D20-1848-AA2E-B4D87EFA534C}"/>
    <cellStyle name="Normal 9" xfId="3" xr:uid="{00000000-0005-0000-0000-00000B000000}"/>
  </cellStyles>
  <dxfs count="14">
    <dxf>
      <font>
        <sz val="11"/>
        <color rgb="FF000000"/>
        <name val="Calibri"/>
      </font>
      <fill>
        <patternFill>
          <bgColor rgb="FFFFFFCC"/>
        </patternFill>
      </fill>
    </dxf>
    <dxf>
      <font>
        <sz val="11"/>
        <color rgb="FF000000"/>
        <name val="Calibri"/>
      </font>
      <fill>
        <patternFill>
          <bgColor rgb="FFFFFFCC"/>
        </patternFill>
      </fill>
    </dxf>
    <dxf>
      <font>
        <sz val="11"/>
        <color rgb="FF000000"/>
        <name val="Calibri"/>
      </font>
      <fill>
        <patternFill>
          <bgColor rgb="FFFFFFCC"/>
        </patternFill>
      </fill>
    </dxf>
    <dxf>
      <font>
        <sz val="11"/>
        <color rgb="FF000000"/>
        <name val="Calibri"/>
      </font>
      <fill>
        <patternFill>
          <bgColor rgb="FFFFFFCC"/>
        </patternFill>
      </fill>
    </dxf>
    <dxf>
      <font>
        <sz val="11"/>
        <color rgb="FF000000"/>
        <name val="Calibri"/>
      </font>
      <fill>
        <patternFill>
          <bgColor rgb="FFFFFFCC"/>
        </patternFill>
      </fill>
    </dxf>
    <dxf>
      <font>
        <sz val="11"/>
        <color rgb="FF000000"/>
        <name val="Calibri"/>
      </font>
      <fill>
        <patternFill>
          <bgColor rgb="FFFFFFCC"/>
        </patternFill>
      </fill>
    </dxf>
    <dxf>
      <font>
        <sz val="11"/>
        <color rgb="FF000000"/>
        <name val="Calibri"/>
      </font>
      <fill>
        <patternFill>
          <bgColor rgb="FFFFFFCC"/>
        </patternFill>
      </fill>
    </dxf>
    <dxf>
      <font>
        <sz val="11"/>
        <color rgb="FF000000"/>
        <name val="Calibri"/>
      </font>
      <fill>
        <patternFill>
          <bgColor rgb="FFFFFFCC"/>
        </patternFill>
      </fill>
    </dxf>
    <dxf>
      <font>
        <sz val="11"/>
        <color rgb="FF000000"/>
        <name val="Calibri"/>
      </font>
      <fill>
        <patternFill>
          <bgColor rgb="FFFFFFCC"/>
        </patternFill>
      </fill>
    </dxf>
    <dxf>
      <font>
        <sz val="11"/>
        <color rgb="FF000000"/>
        <name val="Calibri"/>
      </font>
      <fill>
        <patternFill>
          <bgColor rgb="FFFFFFCC"/>
        </patternFill>
      </fill>
    </dxf>
    <dxf>
      <font>
        <sz val="11"/>
        <color rgb="FF000000"/>
        <name val="Calibri"/>
      </font>
      <fill>
        <patternFill>
          <bgColor rgb="FFFFFFCC"/>
        </patternFill>
      </fill>
    </dxf>
    <dxf>
      <fill>
        <patternFill patternType="solid">
          <fgColor rgb="FFB8CCE4"/>
          <bgColor rgb="FFB8CCE4"/>
        </patternFill>
      </fill>
    </dxf>
    <dxf>
      <fill>
        <patternFill patternType="solid">
          <fgColor rgb="FFDBE5F1"/>
          <bgColor rgb="FFDBE5F1"/>
        </patternFill>
      </fill>
    </dxf>
    <dxf>
      <fill>
        <patternFill patternType="solid">
          <fgColor theme="6"/>
          <bgColor theme="6"/>
        </patternFill>
      </fill>
    </dxf>
  </dxfs>
  <tableStyles count="1">
    <tableStyle name="Listados-style" pivot="0" count="3" xr9:uid="{00000000-0011-0000-FFFF-FFFF00000000}">
      <tableStyleElement type="headerRow" dxfId="13"/>
      <tableStyleElement type="firstRowStripe" dxfId="12"/>
      <tableStyleElement type="secondRowStripe"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3" Type="http://schemas.openxmlformats.org/officeDocument/2006/relationships/worksheet" Target="worksheets/sheet3.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0337800" cy="1476374"/>
    <xdr:grpSp>
      <xdr:nvGrpSpPr>
        <xdr:cNvPr id="2" name="Shape 2" title="Dibujo">
          <a:extLst>
            <a:ext uri="{FF2B5EF4-FFF2-40B4-BE49-F238E27FC236}">
              <a16:creationId xmlns:a16="http://schemas.microsoft.com/office/drawing/2014/main" id="{3B96AE73-28E0-DF4C-9DF0-C29973EEC8A1}"/>
            </a:ext>
          </a:extLst>
        </xdr:cNvPr>
        <xdr:cNvGrpSpPr/>
      </xdr:nvGrpSpPr>
      <xdr:grpSpPr>
        <a:xfrm>
          <a:off x="0" y="0"/>
          <a:ext cx="10337800" cy="1476374"/>
          <a:chOff x="0" y="3084675"/>
          <a:chExt cx="10692001" cy="1390650"/>
        </a:xfrm>
      </xdr:grpSpPr>
      <xdr:grpSp>
        <xdr:nvGrpSpPr>
          <xdr:cNvPr id="3" name="Shape 3">
            <a:extLst>
              <a:ext uri="{FF2B5EF4-FFF2-40B4-BE49-F238E27FC236}">
                <a16:creationId xmlns:a16="http://schemas.microsoft.com/office/drawing/2014/main" id="{A39289D6-D688-44C0-7F88-167764152477}"/>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FE6886DA-89EA-4FB9-2523-72A1566EF1CA}"/>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33AF5CA5-C1B9-54C9-9A47-21F74D17B9E3}"/>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D46EE88C-9621-B78F-F62A-9AE2B9D5BEC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D8363338-F717-85C6-FC3B-84AD31E1B812}"/>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E2E86D9D-78E8-61B6-35B4-85475A6D9EEF}"/>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67089A9B-5CAF-399A-ED96-A41BF0771B47}"/>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D0274CD2-3820-0776-DAB2-431CC3174AE1}"/>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18A5084B-1A51-5047-B899-EE70CBB44AE8}"/>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12AD7863-7FB7-8F9A-CDBF-CA7D611244FB}"/>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9</xdr:col>
      <xdr:colOff>1180352</xdr:colOff>
      <xdr:row>0</xdr:row>
      <xdr:rowOff>0</xdr:rowOff>
    </xdr:from>
    <xdr:ext cx="10802471" cy="1476374"/>
    <xdr:grpSp>
      <xdr:nvGrpSpPr>
        <xdr:cNvPr id="13" name="Shape 2" title="Dibujo">
          <a:extLst>
            <a:ext uri="{FF2B5EF4-FFF2-40B4-BE49-F238E27FC236}">
              <a16:creationId xmlns:a16="http://schemas.microsoft.com/office/drawing/2014/main" id="{C3C9B990-AE19-8C4B-AE85-5303B910C0EA}"/>
            </a:ext>
          </a:extLst>
        </xdr:cNvPr>
        <xdr:cNvGrpSpPr/>
      </xdr:nvGrpSpPr>
      <xdr:grpSpPr>
        <a:xfrm>
          <a:off x="13963436" y="0"/>
          <a:ext cx="10802471" cy="1476374"/>
          <a:chOff x="0" y="3084675"/>
          <a:chExt cx="10692001" cy="1390650"/>
        </a:xfrm>
      </xdr:grpSpPr>
      <xdr:grpSp>
        <xdr:nvGrpSpPr>
          <xdr:cNvPr id="14" name="Shape 3">
            <a:extLst>
              <a:ext uri="{FF2B5EF4-FFF2-40B4-BE49-F238E27FC236}">
                <a16:creationId xmlns:a16="http://schemas.microsoft.com/office/drawing/2014/main" id="{A32888B7-A409-A19E-4394-9DDFE7C9E0A1}"/>
              </a:ext>
            </a:extLst>
          </xdr:cNvPr>
          <xdr:cNvGrpSpPr/>
        </xdr:nvGrpSpPr>
        <xdr:grpSpPr>
          <a:xfrm>
            <a:off x="0" y="3084675"/>
            <a:ext cx="10692001" cy="1390650"/>
            <a:chOff x="0" y="0"/>
            <a:chExt cx="14045925" cy="1186423"/>
          </a:xfrm>
        </xdr:grpSpPr>
        <xdr:sp macro="" textlink="">
          <xdr:nvSpPr>
            <xdr:cNvPr id="15" name="Shape 4">
              <a:extLst>
                <a:ext uri="{FF2B5EF4-FFF2-40B4-BE49-F238E27FC236}">
                  <a16:creationId xmlns:a16="http://schemas.microsoft.com/office/drawing/2014/main" id="{3DB90ECC-8394-04AD-019A-BBD99BD0811C}"/>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5">
              <a:extLst>
                <a:ext uri="{FF2B5EF4-FFF2-40B4-BE49-F238E27FC236}">
                  <a16:creationId xmlns:a16="http://schemas.microsoft.com/office/drawing/2014/main" id="{DA68827F-4CCA-321D-5A80-12AD2F6F892E}"/>
                </a:ext>
              </a:extLst>
            </xdr:cNvPr>
            <xdr:cNvGrpSpPr/>
          </xdr:nvGrpSpPr>
          <xdr:grpSpPr>
            <a:xfrm>
              <a:off x="0" y="0"/>
              <a:ext cx="14045925" cy="1186423"/>
              <a:chOff x="0" y="0"/>
              <a:chExt cx="814" cy="105"/>
            </a:xfrm>
          </xdr:grpSpPr>
          <xdr:sp macro="" textlink="">
            <xdr:nvSpPr>
              <xdr:cNvPr id="18" name="Shape 6">
                <a:extLst>
                  <a:ext uri="{FF2B5EF4-FFF2-40B4-BE49-F238E27FC236}">
                    <a16:creationId xmlns:a16="http://schemas.microsoft.com/office/drawing/2014/main" id="{B4977DF9-78E1-022B-03AC-0B6E58D5EF5A}"/>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9" name="Shape 7">
                <a:extLst>
                  <a:ext uri="{FF2B5EF4-FFF2-40B4-BE49-F238E27FC236}">
                    <a16:creationId xmlns:a16="http://schemas.microsoft.com/office/drawing/2014/main" id="{1754E789-F3D4-38E1-C636-982076EE330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0" name="Shape 8">
                <a:extLst>
                  <a:ext uri="{FF2B5EF4-FFF2-40B4-BE49-F238E27FC236}">
                    <a16:creationId xmlns:a16="http://schemas.microsoft.com/office/drawing/2014/main" id="{81BEAB1C-7727-8DE9-1497-BF03A450A181}"/>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1" name="Shape 9">
                <a:extLst>
                  <a:ext uri="{FF2B5EF4-FFF2-40B4-BE49-F238E27FC236}">
                    <a16:creationId xmlns:a16="http://schemas.microsoft.com/office/drawing/2014/main" id="{1AE7758F-3F11-1585-040D-055A5705685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2" name="Shape 10">
                <a:extLst>
                  <a:ext uri="{FF2B5EF4-FFF2-40B4-BE49-F238E27FC236}">
                    <a16:creationId xmlns:a16="http://schemas.microsoft.com/office/drawing/2014/main" id="{E1E992E0-C16E-41E0-6B5D-6862C012BA76}"/>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3" name="Shape 11">
                <a:extLst>
                  <a:ext uri="{FF2B5EF4-FFF2-40B4-BE49-F238E27FC236}">
                    <a16:creationId xmlns:a16="http://schemas.microsoft.com/office/drawing/2014/main" id="{D85E5890-17BF-ACA2-4D20-06FFF563EE62}"/>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7" name="Shape 12" descr="escudo">
              <a:extLst>
                <a:ext uri="{FF2B5EF4-FFF2-40B4-BE49-F238E27FC236}">
                  <a16:creationId xmlns:a16="http://schemas.microsoft.com/office/drawing/2014/main" id="{0D1F5EB5-23CA-12D2-CDB6-A7A51679F3E6}"/>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19</xdr:col>
      <xdr:colOff>0</xdr:colOff>
      <xdr:row>0</xdr:row>
      <xdr:rowOff>0</xdr:rowOff>
    </xdr:from>
    <xdr:ext cx="10337800" cy="1476374"/>
    <xdr:grpSp>
      <xdr:nvGrpSpPr>
        <xdr:cNvPr id="24" name="Shape 2" title="Dibujo">
          <a:extLst>
            <a:ext uri="{FF2B5EF4-FFF2-40B4-BE49-F238E27FC236}">
              <a16:creationId xmlns:a16="http://schemas.microsoft.com/office/drawing/2014/main" id="{B1667B38-201D-C346-A401-3F390E58C65C}"/>
            </a:ext>
          </a:extLst>
        </xdr:cNvPr>
        <xdr:cNvGrpSpPr/>
      </xdr:nvGrpSpPr>
      <xdr:grpSpPr>
        <a:xfrm>
          <a:off x="27548318" y="0"/>
          <a:ext cx="10337800" cy="1476374"/>
          <a:chOff x="0" y="3084675"/>
          <a:chExt cx="10692001" cy="1390650"/>
        </a:xfrm>
      </xdr:grpSpPr>
      <xdr:grpSp>
        <xdr:nvGrpSpPr>
          <xdr:cNvPr id="25" name="Shape 3">
            <a:extLst>
              <a:ext uri="{FF2B5EF4-FFF2-40B4-BE49-F238E27FC236}">
                <a16:creationId xmlns:a16="http://schemas.microsoft.com/office/drawing/2014/main" id="{ED0DCB6F-F7CB-CB44-66D0-86E9A741D732}"/>
              </a:ext>
            </a:extLst>
          </xdr:cNvPr>
          <xdr:cNvGrpSpPr/>
        </xdr:nvGrpSpPr>
        <xdr:grpSpPr>
          <a:xfrm>
            <a:off x="0" y="3084675"/>
            <a:ext cx="10692001" cy="1390650"/>
            <a:chOff x="0" y="0"/>
            <a:chExt cx="14045925" cy="1186423"/>
          </a:xfrm>
        </xdr:grpSpPr>
        <xdr:sp macro="" textlink="">
          <xdr:nvSpPr>
            <xdr:cNvPr id="26" name="Shape 4">
              <a:extLst>
                <a:ext uri="{FF2B5EF4-FFF2-40B4-BE49-F238E27FC236}">
                  <a16:creationId xmlns:a16="http://schemas.microsoft.com/office/drawing/2014/main" id="{229F6799-4192-CFE5-D5F3-339B828CF76F}"/>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5">
              <a:extLst>
                <a:ext uri="{FF2B5EF4-FFF2-40B4-BE49-F238E27FC236}">
                  <a16:creationId xmlns:a16="http://schemas.microsoft.com/office/drawing/2014/main" id="{D6CBF9C9-CAD3-044D-FB0B-5295F732AD4D}"/>
                </a:ext>
              </a:extLst>
            </xdr:cNvPr>
            <xdr:cNvGrpSpPr/>
          </xdr:nvGrpSpPr>
          <xdr:grpSpPr>
            <a:xfrm>
              <a:off x="0" y="0"/>
              <a:ext cx="14045925" cy="1186423"/>
              <a:chOff x="0" y="0"/>
              <a:chExt cx="814" cy="105"/>
            </a:xfrm>
          </xdr:grpSpPr>
          <xdr:sp macro="" textlink="">
            <xdr:nvSpPr>
              <xdr:cNvPr id="29" name="Shape 6">
                <a:extLst>
                  <a:ext uri="{FF2B5EF4-FFF2-40B4-BE49-F238E27FC236}">
                    <a16:creationId xmlns:a16="http://schemas.microsoft.com/office/drawing/2014/main" id="{815CC8DF-4A79-F5BC-FD19-25B115E25103}"/>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0" name="Shape 7">
                <a:extLst>
                  <a:ext uri="{FF2B5EF4-FFF2-40B4-BE49-F238E27FC236}">
                    <a16:creationId xmlns:a16="http://schemas.microsoft.com/office/drawing/2014/main" id="{090355E0-DF4A-8FB0-784C-1A344FE9A57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 name="Shape 8">
                <a:extLst>
                  <a:ext uri="{FF2B5EF4-FFF2-40B4-BE49-F238E27FC236}">
                    <a16:creationId xmlns:a16="http://schemas.microsoft.com/office/drawing/2014/main" id="{10947417-0E3C-221D-A70A-435FFED2FF38}"/>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32" name="Shape 9">
                <a:extLst>
                  <a:ext uri="{FF2B5EF4-FFF2-40B4-BE49-F238E27FC236}">
                    <a16:creationId xmlns:a16="http://schemas.microsoft.com/office/drawing/2014/main" id="{14F50499-BC6A-4E64-4F9E-8322C7E2DDC8}"/>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3" name="Shape 10">
                <a:extLst>
                  <a:ext uri="{FF2B5EF4-FFF2-40B4-BE49-F238E27FC236}">
                    <a16:creationId xmlns:a16="http://schemas.microsoft.com/office/drawing/2014/main" id="{56B9D201-8672-0FCB-24E0-53BF59D24C19}"/>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4" name="Shape 11">
                <a:extLst>
                  <a:ext uri="{FF2B5EF4-FFF2-40B4-BE49-F238E27FC236}">
                    <a16:creationId xmlns:a16="http://schemas.microsoft.com/office/drawing/2014/main" id="{3EDE08BF-D5D6-24CB-E093-48E1F39A1BFF}"/>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8" name="Shape 12" descr="escudo">
              <a:extLst>
                <a:ext uri="{FF2B5EF4-FFF2-40B4-BE49-F238E27FC236}">
                  <a16:creationId xmlns:a16="http://schemas.microsoft.com/office/drawing/2014/main" id="{FF69678E-F1F6-2A1F-CD92-D72E7D93BE58}"/>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dwin/Downloads/Bp2600%20artesanias%20est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PRESUPUESTO DETALLADO AÑO 2024"/>
      <sheetName val="PRESUPUESTO DETALLADO AÑO 2025"/>
      <sheetName val="PRESUPUESTO DETALLADO AÑO 2026"/>
      <sheetName val="PRESUPUESTO DETALLADO AÑO 2027"/>
      <sheetName val="Listados"/>
    </sheetNames>
    <sheetDataSet>
      <sheetData sheetId="0">
        <row r="15">
          <cell r="AP15" t="str">
            <v>1.1.1</v>
          </cell>
        </row>
        <row r="16">
          <cell r="AP16" t="str">
            <v>1.1.2</v>
          </cell>
        </row>
        <row r="17">
          <cell r="AP17" t="str">
            <v>1.1.3</v>
          </cell>
        </row>
        <row r="18">
          <cell r="AP18" t="str">
            <v>1.1.4</v>
          </cell>
        </row>
        <row r="19">
          <cell r="AP19" t="str">
            <v>2.1.1</v>
          </cell>
        </row>
        <row r="20">
          <cell r="AP20" t="str">
            <v>2.1.2</v>
          </cell>
        </row>
        <row r="21">
          <cell r="AP21" t="str">
            <v>2.1.3</v>
          </cell>
        </row>
        <row r="22">
          <cell r="AP22" t="str">
            <v>2.1.4</v>
          </cell>
        </row>
        <row r="23">
          <cell r="AP23" t="str">
            <v>2.1.5</v>
          </cell>
        </row>
        <row r="24">
          <cell r="AP24" t="str">
            <v>2.1.6</v>
          </cell>
        </row>
        <row r="25">
          <cell r="AP25" t="str">
            <v>2.1.7</v>
          </cell>
        </row>
        <row r="26">
          <cell r="AP26" t="str">
            <v>2.1.8</v>
          </cell>
        </row>
        <row r="27">
          <cell r="AP27" t="str">
            <v>2.1.9</v>
          </cell>
        </row>
      </sheetData>
      <sheetData sheetId="1"/>
      <sheetData sheetId="2"/>
      <sheetData sheetId="3"/>
      <sheetData sheetId="4"/>
      <sheetData sheetId="5"/>
      <sheetData sheetId="6"/>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8D432-0428-F04B-915D-B24C98A11DAF}">
  <dimension ref="A10:AB288"/>
  <sheetViews>
    <sheetView topLeftCell="R139" zoomScale="107" zoomScaleNormal="85" workbookViewId="0">
      <selection activeCell="S77" sqref="S77"/>
    </sheetView>
  </sheetViews>
  <sheetFormatPr baseColWidth="10" defaultRowHeight="15" x14ac:dyDescent="0.2"/>
  <cols>
    <col min="1" max="1" width="10.83203125" style="13"/>
    <col min="2" max="2" width="21" style="109" customWidth="1"/>
    <col min="3" max="3" width="32.33203125" style="110" customWidth="1"/>
    <col min="4" max="4" width="16.5" style="13" customWidth="1"/>
    <col min="5" max="5" width="16.6640625" style="13" customWidth="1"/>
    <col min="6" max="6" width="18.6640625" style="13" customWidth="1"/>
    <col min="7" max="7" width="19.1640625" style="13" customWidth="1"/>
    <col min="8" max="9" width="16.1640625" style="13" customWidth="1"/>
    <col min="10" max="10" width="15.5" style="13" customWidth="1"/>
    <col min="11" max="11" width="10.83203125" style="13"/>
    <col min="12" max="12" width="21" style="109" customWidth="1"/>
    <col min="13" max="13" width="32.33203125" style="110" customWidth="1"/>
    <col min="14" max="14" width="16.5" style="13" customWidth="1"/>
    <col min="15" max="15" width="16.6640625" style="13" customWidth="1"/>
    <col min="16" max="16" width="18.6640625" style="13" customWidth="1"/>
    <col min="17" max="17" width="25.83203125" style="13" bestFit="1" customWidth="1"/>
    <col min="18" max="19" width="18" style="13" customWidth="1"/>
    <col min="20" max="20" width="10.83203125" style="13"/>
    <col min="21" max="21" width="21" style="109" customWidth="1"/>
    <col min="22" max="22" width="33.5" style="110" customWidth="1"/>
    <col min="23" max="23" width="16.5" style="13" customWidth="1"/>
    <col min="24" max="24" width="16.6640625" style="13" customWidth="1"/>
    <col min="25" max="25" width="18.6640625" style="13" customWidth="1"/>
    <col min="26" max="26" width="25.83203125" style="13" bestFit="1" customWidth="1"/>
    <col min="27" max="27" width="13" style="13" bestFit="1" customWidth="1"/>
    <col min="28" max="16384" width="10.83203125" style="13"/>
  </cols>
  <sheetData>
    <row r="10" spans="1:26" x14ac:dyDescent="0.2">
      <c r="A10" s="179" t="s">
        <v>290</v>
      </c>
      <c r="B10" s="179"/>
      <c r="C10" s="179"/>
      <c r="D10" s="179"/>
      <c r="E10" s="179"/>
      <c r="F10" s="179"/>
      <c r="G10" s="179"/>
      <c r="K10" s="179" t="s">
        <v>290</v>
      </c>
      <c r="L10" s="179"/>
      <c r="M10" s="179"/>
      <c r="N10" s="179"/>
      <c r="O10" s="179"/>
      <c r="P10" s="179"/>
      <c r="Q10" s="179"/>
      <c r="T10" s="179" t="s">
        <v>290</v>
      </c>
      <c r="U10" s="179"/>
      <c r="V10" s="179"/>
      <c r="W10" s="179"/>
      <c r="X10" s="179"/>
      <c r="Y10" s="179"/>
      <c r="Z10" s="179"/>
    </row>
    <row r="11" spans="1:26" ht="28" x14ac:dyDescent="0.2">
      <c r="A11" s="47" t="s">
        <v>41</v>
      </c>
      <c r="B11" s="47" t="s">
        <v>42</v>
      </c>
      <c r="C11" s="47" t="s">
        <v>43</v>
      </c>
      <c r="D11" s="47" t="s">
        <v>44</v>
      </c>
      <c r="E11" s="47" t="s">
        <v>45</v>
      </c>
      <c r="F11" s="48" t="s">
        <v>46</v>
      </c>
      <c r="G11" s="49" t="s">
        <v>47</v>
      </c>
      <c r="H11" s="50" t="s">
        <v>309</v>
      </c>
      <c r="I11" s="50" t="s">
        <v>326</v>
      </c>
      <c r="J11" s="50" t="s">
        <v>310</v>
      </c>
      <c r="K11" s="47" t="s">
        <v>41</v>
      </c>
      <c r="L11" s="47" t="s">
        <v>42</v>
      </c>
      <c r="M11" s="47" t="s">
        <v>43</v>
      </c>
      <c r="N11" s="47" t="s">
        <v>44</v>
      </c>
      <c r="O11" s="47" t="s">
        <v>45</v>
      </c>
      <c r="P11" s="48" t="s">
        <v>46</v>
      </c>
      <c r="Q11" s="49" t="s">
        <v>47</v>
      </c>
      <c r="R11" s="50" t="s">
        <v>334</v>
      </c>
      <c r="S11" s="50" t="s">
        <v>310</v>
      </c>
      <c r="T11" s="47" t="s">
        <v>41</v>
      </c>
      <c r="U11" s="47" t="s">
        <v>42</v>
      </c>
      <c r="V11" s="47" t="s">
        <v>43</v>
      </c>
      <c r="W11" s="47" t="s">
        <v>44</v>
      </c>
      <c r="X11" s="47" t="s">
        <v>45</v>
      </c>
      <c r="Y11" s="48" t="s">
        <v>46</v>
      </c>
      <c r="Z11" s="49" t="s">
        <v>47</v>
      </c>
    </row>
    <row r="12" spans="1:26" ht="140" x14ac:dyDescent="0.2">
      <c r="A12" s="51" t="str">
        <f>+'[1] ACTIVIDADES PPTO PROYECTADA'!AP15</f>
        <v>1.1.1</v>
      </c>
      <c r="B12" s="51" t="s">
        <v>2</v>
      </c>
      <c r="C12" s="52" t="s">
        <v>48</v>
      </c>
      <c r="D12" s="53" t="s">
        <v>49</v>
      </c>
      <c r="E12" s="54">
        <v>12</v>
      </c>
      <c r="F12" s="1">
        <f>150000000/12</f>
        <v>12500000</v>
      </c>
      <c r="G12" s="6">
        <f>F12*E12</f>
        <v>150000000</v>
      </c>
      <c r="H12" s="55"/>
      <c r="I12" s="55"/>
      <c r="J12" s="55"/>
      <c r="K12" s="51" t="str">
        <f>A12</f>
        <v>1.1.1</v>
      </c>
      <c r="L12" s="51" t="s">
        <v>2</v>
      </c>
      <c r="M12" s="52" t="s">
        <v>48</v>
      </c>
      <c r="N12" s="53" t="s">
        <v>49</v>
      </c>
      <c r="O12" s="54">
        <v>12</v>
      </c>
      <c r="P12" s="1">
        <f>150000000/12</f>
        <v>12500000</v>
      </c>
      <c r="Q12" s="6">
        <f>P12*O12</f>
        <v>150000000</v>
      </c>
      <c r="R12" s="55"/>
      <c r="S12" s="55"/>
      <c r="T12" s="175" t="str">
        <f>K12</f>
        <v>1.1.1</v>
      </c>
      <c r="U12" s="175" t="s">
        <v>2</v>
      </c>
      <c r="V12" s="52" t="s">
        <v>48</v>
      </c>
      <c r="W12" s="53" t="s">
        <v>49</v>
      </c>
      <c r="X12" s="54">
        <v>12</v>
      </c>
      <c r="Y12" s="1">
        <f>150000000/12</f>
        <v>12500000</v>
      </c>
      <c r="Z12" s="6">
        <f>Y12*X12</f>
        <v>150000000</v>
      </c>
    </row>
    <row r="13" spans="1:26" ht="70" x14ac:dyDescent="0.2">
      <c r="A13" s="51"/>
      <c r="B13" s="51"/>
      <c r="C13" s="52"/>
      <c r="D13" s="53"/>
      <c r="E13" s="54"/>
      <c r="F13" s="1"/>
      <c r="G13" s="6"/>
      <c r="H13" s="55"/>
      <c r="I13" s="55"/>
      <c r="J13" s="55"/>
      <c r="K13" s="51"/>
      <c r="L13" s="51"/>
      <c r="M13" s="52"/>
      <c r="N13" s="53"/>
      <c r="O13" s="54"/>
      <c r="P13" s="1"/>
      <c r="Q13" s="6"/>
      <c r="R13" s="56">
        <v>145990000</v>
      </c>
      <c r="S13" s="56"/>
      <c r="T13" s="177"/>
      <c r="U13" s="177"/>
      <c r="V13" s="58" t="s">
        <v>426</v>
      </c>
      <c r="W13" s="59" t="s">
        <v>49</v>
      </c>
      <c r="X13" s="60">
        <v>7</v>
      </c>
      <c r="Y13" s="43">
        <f>145990000/7</f>
        <v>20855714.285714287</v>
      </c>
      <c r="Z13" s="43">
        <f>Y13*X13</f>
        <v>145990000</v>
      </c>
    </row>
    <row r="14" spans="1:26" x14ac:dyDescent="0.2">
      <c r="A14" s="51"/>
      <c r="B14" s="51"/>
      <c r="C14" s="61" t="s">
        <v>50</v>
      </c>
      <c r="D14" s="62"/>
      <c r="E14" s="62"/>
      <c r="F14" s="30">
        <f>SUM(G12)</f>
        <v>150000000</v>
      </c>
      <c r="G14" s="6"/>
      <c r="H14" s="55"/>
      <c r="I14" s="55"/>
      <c r="J14" s="55"/>
      <c r="K14" s="51"/>
      <c r="L14" s="51"/>
      <c r="M14" s="61" t="s">
        <v>50</v>
      </c>
      <c r="N14" s="62"/>
      <c r="O14" s="62"/>
      <c r="P14" s="30">
        <f>SUM(Q12)</f>
        <v>150000000</v>
      </c>
      <c r="Q14" s="6"/>
      <c r="R14" s="55"/>
      <c r="S14" s="55"/>
      <c r="T14" s="51"/>
      <c r="U14" s="51"/>
      <c r="V14" s="61" t="s">
        <v>50</v>
      </c>
      <c r="W14" s="62"/>
      <c r="X14" s="62"/>
      <c r="Y14" s="30">
        <f>SUM(Z12:Z13)</f>
        <v>295990000</v>
      </c>
      <c r="Z14" s="6"/>
    </row>
    <row r="15" spans="1:26" s="64" customFormat="1" ht="84" x14ac:dyDescent="0.2">
      <c r="A15" s="175" t="str">
        <f>+'[1] ACTIVIDADES PPTO PROYECTADA'!AP16</f>
        <v>1.1.2</v>
      </c>
      <c r="B15" s="175" t="s">
        <v>3</v>
      </c>
      <c r="C15" s="52" t="s">
        <v>293</v>
      </c>
      <c r="D15" s="52" t="s">
        <v>49</v>
      </c>
      <c r="E15" s="54">
        <v>12</v>
      </c>
      <c r="F15" s="6">
        <v>16666667</v>
      </c>
      <c r="G15" s="6">
        <f t="shared" ref="G15:G24" si="0">F15*E15</f>
        <v>200000004</v>
      </c>
      <c r="H15" s="63"/>
      <c r="I15" s="63">
        <v>-69999996</v>
      </c>
      <c r="J15" s="55"/>
      <c r="K15" s="175" t="s">
        <v>307</v>
      </c>
      <c r="L15" s="175" t="s">
        <v>3</v>
      </c>
      <c r="M15" s="54" t="s">
        <v>293</v>
      </c>
      <c r="N15" s="54" t="s">
        <v>49</v>
      </c>
      <c r="O15" s="54">
        <v>12</v>
      </c>
      <c r="P15" s="6">
        <v>10833334</v>
      </c>
      <c r="Q15" s="6">
        <f t="shared" ref="Q15:Q16" si="1">P15*O15</f>
        <v>130000008</v>
      </c>
      <c r="R15" s="55"/>
      <c r="S15" s="55"/>
      <c r="T15" s="175" t="s">
        <v>307</v>
      </c>
      <c r="U15" s="175" t="s">
        <v>3</v>
      </c>
      <c r="V15" s="54" t="s">
        <v>293</v>
      </c>
      <c r="W15" s="54" t="s">
        <v>49</v>
      </c>
      <c r="X15" s="54">
        <v>12</v>
      </c>
      <c r="Y15" s="6">
        <v>10833334</v>
      </c>
      <c r="Z15" s="6">
        <f t="shared" ref="Z15:Z16" si="2">Y15*X15</f>
        <v>130000008</v>
      </c>
    </row>
    <row r="16" spans="1:26" s="64" customFormat="1" ht="70" x14ac:dyDescent="0.2">
      <c r="A16" s="177"/>
      <c r="B16" s="177"/>
      <c r="C16" s="52" t="s">
        <v>294</v>
      </c>
      <c r="D16" s="52" t="s">
        <v>49</v>
      </c>
      <c r="E16" s="54">
        <v>12</v>
      </c>
      <c r="F16" s="6">
        <f>(400000000-G15)/12</f>
        <v>16666666.333333334</v>
      </c>
      <c r="G16" s="6">
        <f t="shared" si="0"/>
        <v>199999996</v>
      </c>
      <c r="H16" s="63"/>
      <c r="I16" s="63">
        <v>-73100004</v>
      </c>
      <c r="J16" s="55"/>
      <c r="K16" s="177"/>
      <c r="L16" s="177"/>
      <c r="M16" s="54" t="s">
        <v>294</v>
      </c>
      <c r="N16" s="54" t="s">
        <v>49</v>
      </c>
      <c r="O16" s="54">
        <v>12</v>
      </c>
      <c r="P16" s="6">
        <v>10574999.333333334</v>
      </c>
      <c r="Q16" s="6">
        <f t="shared" si="1"/>
        <v>126899992</v>
      </c>
      <c r="R16" s="55"/>
      <c r="S16" s="55"/>
      <c r="T16" s="176"/>
      <c r="U16" s="176"/>
      <c r="V16" s="54" t="s">
        <v>294</v>
      </c>
      <c r="W16" s="54" t="s">
        <v>49</v>
      </c>
      <c r="X16" s="54">
        <v>12</v>
      </c>
      <c r="Y16" s="6">
        <v>10574999.333333334</v>
      </c>
      <c r="Z16" s="6">
        <f t="shared" si="2"/>
        <v>126899992</v>
      </c>
    </row>
    <row r="17" spans="1:26" s="64" customFormat="1" ht="89" customHeight="1" x14ac:dyDescent="0.2">
      <c r="A17" s="57"/>
      <c r="B17" s="57"/>
      <c r="C17" s="52"/>
      <c r="D17" s="52"/>
      <c r="E17" s="54"/>
      <c r="F17" s="6"/>
      <c r="G17" s="6"/>
      <c r="H17" s="63"/>
      <c r="I17" s="63"/>
      <c r="J17" s="55"/>
      <c r="K17" s="57"/>
      <c r="L17" s="57"/>
      <c r="M17" s="54"/>
      <c r="N17" s="54"/>
      <c r="O17" s="54"/>
      <c r="P17" s="6"/>
      <c r="Q17" s="6"/>
      <c r="R17" s="56">
        <v>178000000</v>
      </c>
      <c r="S17" s="56"/>
      <c r="T17" s="177"/>
      <c r="U17" s="177"/>
      <c r="V17" s="60" t="s">
        <v>335</v>
      </c>
      <c r="W17" s="59" t="s">
        <v>49</v>
      </c>
      <c r="X17" s="60">
        <v>7</v>
      </c>
      <c r="Y17" s="43">
        <f>178000000/7</f>
        <v>25428571.428571429</v>
      </c>
      <c r="Z17" s="43">
        <f>Y17*X17</f>
        <v>178000000</v>
      </c>
    </row>
    <row r="18" spans="1:26" x14ac:dyDescent="0.2">
      <c r="A18" s="51"/>
      <c r="B18" s="51"/>
      <c r="C18" s="61" t="s">
        <v>51</v>
      </c>
      <c r="D18" s="62"/>
      <c r="E18" s="62"/>
      <c r="F18" s="30">
        <f>SUM(G15:G16)</f>
        <v>400000000</v>
      </c>
      <c r="G18" s="6"/>
      <c r="H18" s="55"/>
      <c r="I18" s="55"/>
      <c r="J18" s="55"/>
      <c r="K18" s="51"/>
      <c r="L18" s="51"/>
      <c r="M18" s="61" t="s">
        <v>51</v>
      </c>
      <c r="N18" s="62"/>
      <c r="O18" s="62"/>
      <c r="P18" s="30">
        <f>SUM(Q15:Q16)</f>
        <v>256900000</v>
      </c>
      <c r="Q18" s="6"/>
      <c r="R18" s="55"/>
      <c r="S18" s="55"/>
      <c r="T18" s="51"/>
      <c r="U18" s="51"/>
      <c r="V18" s="61" t="s">
        <v>51</v>
      </c>
      <c r="W18" s="62"/>
      <c r="X18" s="62"/>
      <c r="Y18" s="30">
        <f>SUM(Z15:Z17)</f>
        <v>434900000</v>
      </c>
      <c r="Z18" s="6"/>
    </row>
    <row r="19" spans="1:26" ht="84" x14ac:dyDescent="0.2">
      <c r="A19" s="51" t="str">
        <f>+'[1] ACTIVIDADES PPTO PROYECTADA'!AP17</f>
        <v>1.1.3</v>
      </c>
      <c r="B19" s="51" t="s">
        <v>4</v>
      </c>
      <c r="C19" s="52" t="s">
        <v>52</v>
      </c>
      <c r="D19" s="52" t="s">
        <v>49</v>
      </c>
      <c r="E19" s="52">
        <v>12</v>
      </c>
      <c r="F19" s="65">
        <f>200000000/12</f>
        <v>16666666.666666666</v>
      </c>
      <c r="G19" s="6">
        <f t="shared" si="0"/>
        <v>200000000</v>
      </c>
      <c r="H19" s="55"/>
      <c r="I19" s="55"/>
      <c r="J19" s="55"/>
      <c r="K19" s="66" t="s">
        <v>308</v>
      </c>
      <c r="L19" s="51" t="s">
        <v>4</v>
      </c>
      <c r="M19" s="52" t="s">
        <v>52</v>
      </c>
      <c r="N19" s="52" t="s">
        <v>49</v>
      </c>
      <c r="O19" s="52">
        <v>12</v>
      </c>
      <c r="P19" s="65">
        <f>200000000/12</f>
        <v>16666666.666666666</v>
      </c>
      <c r="Q19" s="6">
        <f t="shared" ref="Q19" si="3">P19*O19</f>
        <v>200000000</v>
      </c>
      <c r="R19" s="55"/>
      <c r="S19" s="55"/>
      <c r="T19" s="172" t="s">
        <v>308</v>
      </c>
      <c r="U19" s="175" t="s">
        <v>4</v>
      </c>
      <c r="V19" s="52" t="s">
        <v>52</v>
      </c>
      <c r="W19" s="52" t="s">
        <v>49</v>
      </c>
      <c r="X19" s="52">
        <v>12</v>
      </c>
      <c r="Y19" s="65">
        <f>200000000/12</f>
        <v>16666666.666666666</v>
      </c>
      <c r="Z19" s="6">
        <f t="shared" ref="Z19" si="4">Y19*X19</f>
        <v>200000000</v>
      </c>
    </row>
    <row r="20" spans="1:26" ht="56" x14ac:dyDescent="0.2">
      <c r="A20" s="51"/>
      <c r="B20" s="51"/>
      <c r="C20" s="52"/>
      <c r="D20" s="52"/>
      <c r="E20" s="52"/>
      <c r="F20" s="65"/>
      <c r="G20" s="6"/>
      <c r="H20" s="55"/>
      <c r="I20" s="55"/>
      <c r="J20" s="55"/>
      <c r="K20" s="66"/>
      <c r="L20" s="51"/>
      <c r="M20" s="52"/>
      <c r="N20" s="52"/>
      <c r="O20" s="52"/>
      <c r="P20" s="65"/>
      <c r="Q20" s="6"/>
      <c r="R20" s="56">
        <v>46000000</v>
      </c>
      <c r="S20" s="55"/>
      <c r="T20" s="173"/>
      <c r="U20" s="176"/>
      <c r="V20" s="58" t="s">
        <v>425</v>
      </c>
      <c r="W20" s="59" t="s">
        <v>49</v>
      </c>
      <c r="X20" s="60">
        <v>7</v>
      </c>
      <c r="Y20" s="43">
        <v>6571428.5714285718</v>
      </c>
      <c r="Z20" s="43">
        <f>Y20*X20</f>
        <v>46000000</v>
      </c>
    </row>
    <row r="21" spans="1:26" ht="84" x14ac:dyDescent="0.2">
      <c r="A21" s="51"/>
      <c r="B21" s="51"/>
      <c r="C21" s="52"/>
      <c r="D21" s="52"/>
      <c r="E21" s="52"/>
      <c r="F21" s="65"/>
      <c r="G21" s="6"/>
      <c r="H21" s="55"/>
      <c r="I21" s="55"/>
      <c r="J21" s="55"/>
      <c r="K21" s="66"/>
      <c r="L21" s="51"/>
      <c r="M21" s="52"/>
      <c r="N21" s="52"/>
      <c r="O21" s="52"/>
      <c r="P21" s="65"/>
      <c r="Q21" s="6"/>
      <c r="R21" s="56">
        <v>75000000</v>
      </c>
      <c r="S21" s="56"/>
      <c r="T21" s="174"/>
      <c r="U21" s="177"/>
      <c r="V21" s="58" t="s">
        <v>336</v>
      </c>
      <c r="W21" s="59" t="s">
        <v>49</v>
      </c>
      <c r="X21" s="60">
        <v>7</v>
      </c>
      <c r="Y21" s="43">
        <v>10714285.714285715</v>
      </c>
      <c r="Z21" s="43">
        <f>Y21*X21</f>
        <v>75000000</v>
      </c>
    </row>
    <row r="22" spans="1:26" x14ac:dyDescent="0.2">
      <c r="A22" s="51"/>
      <c r="B22" s="51"/>
      <c r="C22" s="61" t="s">
        <v>53</v>
      </c>
      <c r="D22" s="62"/>
      <c r="E22" s="62"/>
      <c r="F22" s="30">
        <f>SUM(G19)</f>
        <v>200000000</v>
      </c>
      <c r="G22" s="6"/>
      <c r="H22" s="55"/>
      <c r="I22" s="55"/>
      <c r="J22" s="55"/>
      <c r="K22" s="51"/>
      <c r="L22" s="51"/>
      <c r="M22" s="61" t="s">
        <v>53</v>
      </c>
      <c r="N22" s="62"/>
      <c r="O22" s="62"/>
      <c r="P22" s="30">
        <f>SUM(Q19)</f>
        <v>200000000</v>
      </c>
      <c r="Q22" s="6"/>
      <c r="R22" s="55"/>
      <c r="S22" s="55"/>
      <c r="T22" s="51"/>
      <c r="U22" s="51"/>
      <c r="V22" s="61" t="s">
        <v>53</v>
      </c>
      <c r="W22" s="62"/>
      <c r="X22" s="62"/>
      <c r="Y22" s="30">
        <f>SUM(Z19:Z21)</f>
        <v>321000000</v>
      </c>
      <c r="Z22" s="6"/>
    </row>
    <row r="23" spans="1:26" x14ac:dyDescent="0.2">
      <c r="A23" s="178" t="str">
        <f>+'[1] ACTIVIDADES PPTO PROYECTADA'!AP18</f>
        <v>1.1.4</v>
      </c>
      <c r="B23" s="149" t="s">
        <v>5</v>
      </c>
      <c r="C23" s="161" t="s">
        <v>54</v>
      </c>
      <c r="D23" s="161"/>
      <c r="E23" s="161"/>
      <c r="F23" s="31"/>
      <c r="G23" s="6">
        <f t="shared" si="0"/>
        <v>0</v>
      </c>
      <c r="H23" s="55"/>
      <c r="I23" s="55"/>
      <c r="J23" s="55"/>
      <c r="K23" s="178" t="str">
        <f>A23</f>
        <v>1.1.4</v>
      </c>
      <c r="L23" s="149" t="s">
        <v>5</v>
      </c>
      <c r="M23" s="161" t="s">
        <v>54</v>
      </c>
      <c r="N23" s="161"/>
      <c r="O23" s="161"/>
      <c r="P23" s="31"/>
      <c r="Q23" s="6">
        <f t="shared" ref="Q23:Q24" si="5">P23*O23</f>
        <v>0</v>
      </c>
      <c r="R23" s="55"/>
      <c r="S23" s="55"/>
      <c r="T23" s="178" t="str">
        <f>K23</f>
        <v>1.1.4</v>
      </c>
      <c r="U23" s="149" t="s">
        <v>5</v>
      </c>
      <c r="V23" s="161" t="s">
        <v>54</v>
      </c>
      <c r="W23" s="161"/>
      <c r="X23" s="161"/>
      <c r="Y23" s="31"/>
      <c r="Z23" s="6">
        <f t="shared" ref="Z23:Z24" si="6">Y23*X23</f>
        <v>0</v>
      </c>
    </row>
    <row r="24" spans="1:26" ht="84" x14ac:dyDescent="0.2">
      <c r="A24" s="178"/>
      <c r="B24" s="149"/>
      <c r="C24" s="53" t="s">
        <v>55</v>
      </c>
      <c r="D24" s="52" t="s">
        <v>49</v>
      </c>
      <c r="E24" s="52">
        <v>0</v>
      </c>
      <c r="F24" s="68">
        <v>8333333.3333000001</v>
      </c>
      <c r="G24" s="6">
        <f t="shared" si="0"/>
        <v>0</v>
      </c>
      <c r="H24" s="55"/>
      <c r="I24" s="55"/>
      <c r="J24" s="55"/>
      <c r="K24" s="178"/>
      <c r="L24" s="149"/>
      <c r="M24" s="53" t="s">
        <v>55</v>
      </c>
      <c r="N24" s="52" t="s">
        <v>49</v>
      </c>
      <c r="O24" s="52">
        <v>0</v>
      </c>
      <c r="P24" s="68">
        <v>8333333.3333000001</v>
      </c>
      <c r="Q24" s="6">
        <f t="shared" si="5"/>
        <v>0</v>
      </c>
      <c r="R24" s="55"/>
      <c r="S24" s="55"/>
      <c r="T24" s="178"/>
      <c r="U24" s="149"/>
      <c r="V24" s="53" t="s">
        <v>55</v>
      </c>
      <c r="W24" s="52" t="s">
        <v>49</v>
      </c>
      <c r="X24" s="52">
        <v>0</v>
      </c>
      <c r="Y24" s="68">
        <v>8333333.3333000001</v>
      </c>
      <c r="Z24" s="6">
        <f t="shared" si="6"/>
        <v>0</v>
      </c>
    </row>
    <row r="25" spans="1:26" s="64" customFormat="1" x14ac:dyDescent="0.2">
      <c r="A25" s="178"/>
      <c r="B25" s="149"/>
      <c r="C25" s="161" t="s">
        <v>56</v>
      </c>
      <c r="D25" s="161"/>
      <c r="E25" s="161"/>
      <c r="F25" s="161"/>
      <c r="G25" s="32"/>
      <c r="H25" s="55"/>
      <c r="I25" s="55"/>
      <c r="J25" s="55"/>
      <c r="K25" s="178"/>
      <c r="L25" s="149"/>
      <c r="M25" s="161" t="s">
        <v>56</v>
      </c>
      <c r="N25" s="161"/>
      <c r="O25" s="161"/>
      <c r="P25" s="161"/>
      <c r="Q25" s="32"/>
      <c r="R25" s="55"/>
      <c r="S25" s="55"/>
      <c r="T25" s="178"/>
      <c r="U25" s="149"/>
      <c r="V25" s="161" t="s">
        <v>56</v>
      </c>
      <c r="W25" s="161"/>
      <c r="X25" s="161"/>
      <c r="Y25" s="161"/>
      <c r="Z25" s="32"/>
    </row>
    <row r="26" spans="1:26" s="64" customFormat="1" x14ac:dyDescent="0.2">
      <c r="A26" s="51"/>
      <c r="B26" s="51"/>
      <c r="C26" s="61" t="s">
        <v>57</v>
      </c>
      <c r="D26" s="61"/>
      <c r="E26" s="61"/>
      <c r="F26" s="30">
        <f>SUM(G24:G25)</f>
        <v>0</v>
      </c>
      <c r="G26" s="6"/>
      <c r="H26" s="55"/>
      <c r="I26" s="55"/>
      <c r="J26" s="55"/>
      <c r="K26" s="51"/>
      <c r="L26" s="51"/>
      <c r="M26" s="61" t="s">
        <v>57</v>
      </c>
      <c r="N26" s="61"/>
      <c r="O26" s="61"/>
      <c r="P26" s="30">
        <f>SUM(Q24:Q25)</f>
        <v>0</v>
      </c>
      <c r="Q26" s="6"/>
      <c r="R26" s="55"/>
      <c r="S26" s="55"/>
      <c r="T26" s="51"/>
      <c r="U26" s="51"/>
      <c r="V26" s="61" t="s">
        <v>57</v>
      </c>
      <c r="W26" s="61"/>
      <c r="X26" s="61"/>
      <c r="Y26" s="30">
        <f>SUM(Z24:Z25)</f>
        <v>0</v>
      </c>
      <c r="Z26" s="6"/>
    </row>
    <row r="27" spans="1:26" s="64" customFormat="1" ht="15" customHeight="1" x14ac:dyDescent="0.2">
      <c r="A27" s="158" t="str">
        <f>+'[1] ACTIVIDADES PPTO PROYECTADA'!AP19</f>
        <v>2.1.1</v>
      </c>
      <c r="B27" s="165" t="s">
        <v>6</v>
      </c>
      <c r="C27" s="168" t="s">
        <v>58</v>
      </c>
      <c r="D27" s="168"/>
      <c r="E27" s="168"/>
      <c r="F27" s="70"/>
      <c r="G27" s="71"/>
      <c r="H27" s="55"/>
      <c r="I27" s="55"/>
      <c r="J27" s="55"/>
      <c r="K27" s="158" t="str">
        <f>A27</f>
        <v>2.1.1</v>
      </c>
      <c r="L27" s="165" t="s">
        <v>6</v>
      </c>
      <c r="M27" s="168" t="s">
        <v>58</v>
      </c>
      <c r="N27" s="168"/>
      <c r="O27" s="168"/>
      <c r="P27" s="70"/>
      <c r="Q27" s="71"/>
      <c r="R27" s="55"/>
      <c r="S27" s="55"/>
      <c r="T27" s="158" t="str">
        <f>K27</f>
        <v>2.1.1</v>
      </c>
      <c r="U27" s="165" t="s">
        <v>6</v>
      </c>
      <c r="V27" s="168" t="s">
        <v>58</v>
      </c>
      <c r="W27" s="168"/>
      <c r="X27" s="168"/>
      <c r="Y27" s="70"/>
      <c r="Z27" s="71"/>
    </row>
    <row r="28" spans="1:26" s="64" customFormat="1" x14ac:dyDescent="0.2">
      <c r="A28" s="159"/>
      <c r="B28" s="166"/>
      <c r="C28" s="72" t="s">
        <v>59</v>
      </c>
      <c r="D28" s="72" t="s">
        <v>49</v>
      </c>
      <c r="E28" s="73">
        <v>5</v>
      </c>
      <c r="F28" s="44">
        <v>35100</v>
      </c>
      <c r="G28" s="74">
        <f>E28*F28</f>
        <v>175500</v>
      </c>
      <c r="H28" s="63">
        <v>-175500</v>
      </c>
      <c r="I28" s="63"/>
      <c r="J28" s="55"/>
      <c r="K28" s="159"/>
      <c r="L28" s="166"/>
      <c r="M28" s="72" t="s">
        <v>59</v>
      </c>
      <c r="N28" s="72" t="s">
        <v>49</v>
      </c>
      <c r="O28" s="73">
        <v>0</v>
      </c>
      <c r="P28" s="44">
        <v>35100</v>
      </c>
      <c r="Q28" s="74">
        <f>O28*P28</f>
        <v>0</v>
      </c>
      <c r="R28" s="55"/>
      <c r="S28" s="55"/>
      <c r="T28" s="159"/>
      <c r="U28" s="166"/>
      <c r="V28" s="72" t="s">
        <v>59</v>
      </c>
      <c r="W28" s="72" t="s">
        <v>49</v>
      </c>
      <c r="X28" s="73">
        <v>0</v>
      </c>
      <c r="Y28" s="44">
        <v>35100</v>
      </c>
      <c r="Z28" s="74">
        <f>X28*Y28</f>
        <v>0</v>
      </c>
    </row>
    <row r="29" spans="1:26" s="64" customFormat="1" x14ac:dyDescent="0.2">
      <c r="A29" s="159"/>
      <c r="B29" s="166"/>
      <c r="C29" s="72" t="s">
        <v>60</v>
      </c>
      <c r="D29" s="72" t="s">
        <v>49</v>
      </c>
      <c r="E29" s="73">
        <v>1</v>
      </c>
      <c r="F29" s="44">
        <v>700000</v>
      </c>
      <c r="G29" s="74">
        <f t="shared" ref="G29:G73" si="7">E29*F29</f>
        <v>700000</v>
      </c>
      <c r="H29" s="63">
        <v>-700000</v>
      </c>
      <c r="I29" s="63"/>
      <c r="J29" s="55"/>
      <c r="K29" s="159"/>
      <c r="L29" s="166"/>
      <c r="M29" s="72" t="s">
        <v>60</v>
      </c>
      <c r="N29" s="72" t="s">
        <v>49</v>
      </c>
      <c r="O29" s="73">
        <v>0</v>
      </c>
      <c r="P29" s="44">
        <v>700000</v>
      </c>
      <c r="Q29" s="74">
        <f t="shared" ref="Q29:Q42" si="8">O29*P29</f>
        <v>0</v>
      </c>
      <c r="R29" s="55"/>
      <c r="S29" s="55"/>
      <c r="T29" s="159"/>
      <c r="U29" s="166"/>
      <c r="V29" s="72" t="s">
        <v>60</v>
      </c>
      <c r="W29" s="72" t="s">
        <v>49</v>
      </c>
      <c r="X29" s="73">
        <v>0</v>
      </c>
      <c r="Y29" s="44">
        <v>700000</v>
      </c>
      <c r="Z29" s="74">
        <f t="shared" ref="Z29:Z42" si="9">X29*Y29</f>
        <v>0</v>
      </c>
    </row>
    <row r="30" spans="1:26" s="64" customFormat="1" ht="28" x14ac:dyDescent="0.2">
      <c r="A30" s="159"/>
      <c r="B30" s="166"/>
      <c r="C30" s="72" t="s">
        <v>61</v>
      </c>
      <c r="D30" s="72" t="s">
        <v>49</v>
      </c>
      <c r="E30" s="73">
        <v>1</v>
      </c>
      <c r="F30" s="44">
        <v>6900000</v>
      </c>
      <c r="G30" s="74">
        <f t="shared" si="7"/>
        <v>6900000</v>
      </c>
      <c r="H30" s="63">
        <v>-6900000</v>
      </c>
      <c r="I30" s="63"/>
      <c r="J30" s="55"/>
      <c r="K30" s="159"/>
      <c r="L30" s="166"/>
      <c r="M30" s="72" t="s">
        <v>61</v>
      </c>
      <c r="N30" s="72" t="s">
        <v>49</v>
      </c>
      <c r="O30" s="73">
        <v>0</v>
      </c>
      <c r="P30" s="44">
        <v>6900000</v>
      </c>
      <c r="Q30" s="74">
        <f t="shared" si="8"/>
        <v>0</v>
      </c>
      <c r="R30" s="55"/>
      <c r="S30" s="55"/>
      <c r="T30" s="159"/>
      <c r="U30" s="166"/>
      <c r="V30" s="72" t="s">
        <v>61</v>
      </c>
      <c r="W30" s="72" t="s">
        <v>49</v>
      </c>
      <c r="X30" s="73">
        <v>0</v>
      </c>
      <c r="Y30" s="44">
        <v>6900000</v>
      </c>
      <c r="Z30" s="74">
        <f t="shared" si="9"/>
        <v>0</v>
      </c>
    </row>
    <row r="31" spans="1:26" s="64" customFormat="1" x14ac:dyDescent="0.2">
      <c r="A31" s="159"/>
      <c r="B31" s="166"/>
      <c r="C31" s="72" t="s">
        <v>62</v>
      </c>
      <c r="D31" s="72" t="s">
        <v>49</v>
      </c>
      <c r="E31" s="73">
        <v>2</v>
      </c>
      <c r="F31" s="44">
        <v>2600000</v>
      </c>
      <c r="G31" s="74">
        <f t="shared" si="7"/>
        <v>5200000</v>
      </c>
      <c r="H31" s="63">
        <v>-5200000</v>
      </c>
      <c r="I31" s="63"/>
      <c r="J31" s="55"/>
      <c r="K31" s="159"/>
      <c r="L31" s="166"/>
      <c r="M31" s="72" t="s">
        <v>62</v>
      </c>
      <c r="N31" s="72" t="s">
        <v>49</v>
      </c>
      <c r="O31" s="73">
        <v>0</v>
      </c>
      <c r="P31" s="44">
        <v>2600000</v>
      </c>
      <c r="Q31" s="74">
        <f t="shared" si="8"/>
        <v>0</v>
      </c>
      <c r="R31" s="55"/>
      <c r="S31" s="55"/>
      <c r="T31" s="159"/>
      <c r="U31" s="166"/>
      <c r="V31" s="72" t="s">
        <v>62</v>
      </c>
      <c r="W31" s="72" t="s">
        <v>49</v>
      </c>
      <c r="X31" s="73">
        <v>0</v>
      </c>
      <c r="Y31" s="44">
        <v>2600000</v>
      </c>
      <c r="Z31" s="74">
        <f t="shared" si="9"/>
        <v>0</v>
      </c>
    </row>
    <row r="32" spans="1:26" s="64" customFormat="1" x14ac:dyDescent="0.2">
      <c r="A32" s="159"/>
      <c r="B32" s="166"/>
      <c r="C32" s="72" t="s">
        <v>63</v>
      </c>
      <c r="D32" s="72" t="s">
        <v>49</v>
      </c>
      <c r="E32" s="73">
        <v>1</v>
      </c>
      <c r="F32" s="44">
        <v>1120000</v>
      </c>
      <c r="G32" s="74">
        <f t="shared" si="7"/>
        <v>1120000</v>
      </c>
      <c r="H32" s="63">
        <v>-1120000</v>
      </c>
      <c r="I32" s="63"/>
      <c r="J32" s="55"/>
      <c r="K32" s="159"/>
      <c r="L32" s="166"/>
      <c r="M32" s="72" t="s">
        <v>63</v>
      </c>
      <c r="N32" s="72" t="s">
        <v>49</v>
      </c>
      <c r="O32" s="73">
        <v>0</v>
      </c>
      <c r="P32" s="44">
        <v>1120000</v>
      </c>
      <c r="Q32" s="74">
        <f t="shared" si="8"/>
        <v>0</v>
      </c>
      <c r="R32" s="55"/>
      <c r="S32" s="55"/>
      <c r="T32" s="159"/>
      <c r="U32" s="166"/>
      <c r="V32" s="72" t="s">
        <v>63</v>
      </c>
      <c r="W32" s="72" t="s">
        <v>49</v>
      </c>
      <c r="X32" s="73">
        <v>0</v>
      </c>
      <c r="Y32" s="44">
        <v>1120000</v>
      </c>
      <c r="Z32" s="74">
        <f t="shared" si="9"/>
        <v>0</v>
      </c>
    </row>
    <row r="33" spans="1:26" s="64" customFormat="1" x14ac:dyDescent="0.2">
      <c r="A33" s="159"/>
      <c r="B33" s="166"/>
      <c r="C33" s="72" t="s">
        <v>64</v>
      </c>
      <c r="D33" s="72" t="s">
        <v>49</v>
      </c>
      <c r="E33" s="73">
        <v>300</v>
      </c>
      <c r="F33" s="44">
        <v>12900</v>
      </c>
      <c r="G33" s="74">
        <f t="shared" si="7"/>
        <v>3870000</v>
      </c>
      <c r="H33" s="63">
        <v>-3870000</v>
      </c>
      <c r="I33" s="63"/>
      <c r="J33" s="55"/>
      <c r="K33" s="159"/>
      <c r="L33" s="166"/>
      <c r="M33" s="72" t="s">
        <v>64</v>
      </c>
      <c r="N33" s="72" t="s">
        <v>49</v>
      </c>
      <c r="O33" s="73">
        <v>0</v>
      </c>
      <c r="P33" s="44">
        <v>12900</v>
      </c>
      <c r="Q33" s="74">
        <f t="shared" si="8"/>
        <v>0</v>
      </c>
      <c r="R33" s="55"/>
      <c r="S33" s="55"/>
      <c r="T33" s="159"/>
      <c r="U33" s="166"/>
      <c r="V33" s="72" t="s">
        <v>64</v>
      </c>
      <c r="W33" s="72" t="s">
        <v>49</v>
      </c>
      <c r="X33" s="73">
        <v>0</v>
      </c>
      <c r="Y33" s="44">
        <v>12900</v>
      </c>
      <c r="Z33" s="74">
        <f t="shared" si="9"/>
        <v>0</v>
      </c>
    </row>
    <row r="34" spans="1:26" s="64" customFormat="1" x14ac:dyDescent="0.2">
      <c r="A34" s="159"/>
      <c r="B34" s="166"/>
      <c r="C34" s="72" t="s">
        <v>65</v>
      </c>
      <c r="D34" s="72" t="s">
        <v>49</v>
      </c>
      <c r="E34" s="73">
        <v>1</v>
      </c>
      <c r="F34" s="44">
        <v>2300000</v>
      </c>
      <c r="G34" s="74">
        <f t="shared" si="7"/>
        <v>2300000</v>
      </c>
      <c r="H34" s="63">
        <v>-2300000</v>
      </c>
      <c r="I34" s="63"/>
      <c r="J34" s="55"/>
      <c r="K34" s="159"/>
      <c r="L34" s="166"/>
      <c r="M34" s="72" t="s">
        <v>65</v>
      </c>
      <c r="N34" s="72" t="s">
        <v>49</v>
      </c>
      <c r="O34" s="73">
        <v>0</v>
      </c>
      <c r="P34" s="44">
        <v>2300000</v>
      </c>
      <c r="Q34" s="74">
        <f t="shared" si="8"/>
        <v>0</v>
      </c>
      <c r="R34" s="55"/>
      <c r="S34" s="55"/>
      <c r="T34" s="159"/>
      <c r="U34" s="166"/>
      <c r="V34" s="72" t="s">
        <v>65</v>
      </c>
      <c r="W34" s="72" t="s">
        <v>49</v>
      </c>
      <c r="X34" s="73">
        <v>0</v>
      </c>
      <c r="Y34" s="44">
        <v>2300000</v>
      </c>
      <c r="Z34" s="74">
        <f t="shared" si="9"/>
        <v>0</v>
      </c>
    </row>
    <row r="35" spans="1:26" s="64" customFormat="1" x14ac:dyDescent="0.2">
      <c r="A35" s="159"/>
      <c r="B35" s="166"/>
      <c r="C35" s="72" t="s">
        <v>66</v>
      </c>
      <c r="D35" s="73" t="s">
        <v>49</v>
      </c>
      <c r="E35" s="73">
        <v>1</v>
      </c>
      <c r="F35" s="44">
        <v>5500000</v>
      </c>
      <c r="G35" s="74">
        <f t="shared" si="7"/>
        <v>5500000</v>
      </c>
      <c r="H35" s="63">
        <v>-5500000</v>
      </c>
      <c r="I35" s="63"/>
      <c r="J35" s="55"/>
      <c r="K35" s="159"/>
      <c r="L35" s="166"/>
      <c r="M35" s="72" t="s">
        <v>66</v>
      </c>
      <c r="N35" s="73" t="s">
        <v>49</v>
      </c>
      <c r="O35" s="73">
        <v>0</v>
      </c>
      <c r="P35" s="44">
        <v>5500000</v>
      </c>
      <c r="Q35" s="74">
        <f t="shared" si="8"/>
        <v>0</v>
      </c>
      <c r="R35" s="55"/>
      <c r="S35" s="55"/>
      <c r="T35" s="159"/>
      <c r="U35" s="166"/>
      <c r="V35" s="72" t="s">
        <v>66</v>
      </c>
      <c r="W35" s="73" t="s">
        <v>49</v>
      </c>
      <c r="X35" s="73">
        <v>0</v>
      </c>
      <c r="Y35" s="44">
        <v>5500000</v>
      </c>
      <c r="Z35" s="74">
        <f t="shared" si="9"/>
        <v>0</v>
      </c>
    </row>
    <row r="36" spans="1:26" s="64" customFormat="1" ht="28" x14ac:dyDescent="0.2">
      <c r="A36" s="159"/>
      <c r="B36" s="166"/>
      <c r="C36" s="72" t="s">
        <v>67</v>
      </c>
      <c r="D36" s="73" t="s">
        <v>49</v>
      </c>
      <c r="E36" s="73">
        <v>1</v>
      </c>
      <c r="F36" s="44">
        <v>2300000</v>
      </c>
      <c r="G36" s="74">
        <f t="shared" si="7"/>
        <v>2300000</v>
      </c>
      <c r="H36" s="63">
        <v>-2300000</v>
      </c>
      <c r="I36" s="63"/>
      <c r="J36" s="55"/>
      <c r="K36" s="159"/>
      <c r="L36" s="166"/>
      <c r="M36" s="72" t="s">
        <v>67</v>
      </c>
      <c r="N36" s="73" t="s">
        <v>49</v>
      </c>
      <c r="O36" s="73">
        <v>0</v>
      </c>
      <c r="P36" s="44">
        <v>2300000</v>
      </c>
      <c r="Q36" s="74">
        <f t="shared" si="8"/>
        <v>0</v>
      </c>
      <c r="R36" s="55"/>
      <c r="S36" s="55"/>
      <c r="T36" s="159"/>
      <c r="U36" s="166"/>
      <c r="V36" s="72" t="s">
        <v>67</v>
      </c>
      <c r="W36" s="73" t="s">
        <v>49</v>
      </c>
      <c r="X36" s="73">
        <v>0</v>
      </c>
      <c r="Y36" s="44">
        <v>2300000</v>
      </c>
      <c r="Z36" s="74">
        <f t="shared" si="9"/>
        <v>0</v>
      </c>
    </row>
    <row r="37" spans="1:26" s="64" customFormat="1" ht="28" x14ac:dyDescent="0.2">
      <c r="A37" s="159"/>
      <c r="B37" s="166"/>
      <c r="C37" s="72" t="s">
        <v>68</v>
      </c>
      <c r="D37" s="73" t="s">
        <v>49</v>
      </c>
      <c r="E37" s="73">
        <v>1</v>
      </c>
      <c r="F37" s="44">
        <v>950000</v>
      </c>
      <c r="G37" s="74">
        <f t="shared" si="7"/>
        <v>950000</v>
      </c>
      <c r="H37" s="63">
        <v>-950000</v>
      </c>
      <c r="I37" s="63"/>
      <c r="J37" s="55"/>
      <c r="K37" s="159"/>
      <c r="L37" s="166"/>
      <c r="M37" s="72" t="s">
        <v>68</v>
      </c>
      <c r="N37" s="73" t="s">
        <v>49</v>
      </c>
      <c r="O37" s="73">
        <v>0</v>
      </c>
      <c r="P37" s="44">
        <v>950000</v>
      </c>
      <c r="Q37" s="74">
        <f t="shared" si="8"/>
        <v>0</v>
      </c>
      <c r="R37" s="55"/>
      <c r="S37" s="55"/>
      <c r="T37" s="159"/>
      <c r="U37" s="166"/>
      <c r="V37" s="72" t="s">
        <v>68</v>
      </c>
      <c r="W37" s="73" t="s">
        <v>49</v>
      </c>
      <c r="X37" s="73">
        <v>0</v>
      </c>
      <c r="Y37" s="44">
        <v>950000</v>
      </c>
      <c r="Z37" s="74">
        <f t="shared" si="9"/>
        <v>0</v>
      </c>
    </row>
    <row r="38" spans="1:26" s="64" customFormat="1" x14ac:dyDescent="0.2">
      <c r="A38" s="159"/>
      <c r="B38" s="166"/>
      <c r="C38" s="72" t="s">
        <v>69</v>
      </c>
      <c r="D38" s="73" t="s">
        <v>49</v>
      </c>
      <c r="E38" s="73">
        <v>50</v>
      </c>
      <c r="F38" s="44">
        <v>80000</v>
      </c>
      <c r="G38" s="74">
        <f t="shared" si="7"/>
        <v>4000000</v>
      </c>
      <c r="H38" s="63">
        <v>-4000000</v>
      </c>
      <c r="I38" s="63"/>
      <c r="J38" s="55"/>
      <c r="K38" s="159"/>
      <c r="L38" s="166"/>
      <c r="M38" s="72" t="s">
        <v>69</v>
      </c>
      <c r="N38" s="73" t="s">
        <v>49</v>
      </c>
      <c r="O38" s="73">
        <v>0</v>
      </c>
      <c r="P38" s="44">
        <v>80000</v>
      </c>
      <c r="Q38" s="74">
        <f t="shared" si="8"/>
        <v>0</v>
      </c>
      <c r="R38" s="55"/>
      <c r="S38" s="55"/>
      <c r="T38" s="159"/>
      <c r="U38" s="166"/>
      <c r="V38" s="72" t="s">
        <v>69</v>
      </c>
      <c r="W38" s="73" t="s">
        <v>49</v>
      </c>
      <c r="X38" s="73">
        <v>0</v>
      </c>
      <c r="Y38" s="44">
        <v>80000</v>
      </c>
      <c r="Z38" s="74">
        <f t="shared" si="9"/>
        <v>0</v>
      </c>
    </row>
    <row r="39" spans="1:26" s="64" customFormat="1" x14ac:dyDescent="0.2">
      <c r="A39" s="159"/>
      <c r="B39" s="166"/>
      <c r="C39" s="72" t="s">
        <v>70</v>
      </c>
      <c r="D39" s="73" t="s">
        <v>49</v>
      </c>
      <c r="E39" s="73">
        <v>8</v>
      </c>
      <c r="F39" s="44">
        <v>140000</v>
      </c>
      <c r="G39" s="74">
        <f t="shared" si="7"/>
        <v>1120000</v>
      </c>
      <c r="H39" s="63">
        <v>-1120000</v>
      </c>
      <c r="I39" s="63"/>
      <c r="J39" s="55"/>
      <c r="K39" s="159"/>
      <c r="L39" s="166"/>
      <c r="M39" s="72" t="s">
        <v>70</v>
      </c>
      <c r="N39" s="73" t="s">
        <v>49</v>
      </c>
      <c r="O39" s="73">
        <v>0</v>
      </c>
      <c r="P39" s="44">
        <v>140000</v>
      </c>
      <c r="Q39" s="74">
        <f t="shared" si="8"/>
        <v>0</v>
      </c>
      <c r="R39" s="55"/>
      <c r="S39" s="55"/>
      <c r="T39" s="159"/>
      <c r="U39" s="166"/>
      <c r="V39" s="72" t="s">
        <v>70</v>
      </c>
      <c r="W39" s="73" t="s">
        <v>49</v>
      </c>
      <c r="X39" s="73">
        <v>0</v>
      </c>
      <c r="Y39" s="44">
        <v>140000</v>
      </c>
      <c r="Z39" s="74">
        <f t="shared" si="9"/>
        <v>0</v>
      </c>
    </row>
    <row r="40" spans="1:26" s="64" customFormat="1" x14ac:dyDescent="0.2">
      <c r="A40" s="159"/>
      <c r="B40" s="166"/>
      <c r="C40" s="72" t="s">
        <v>71</v>
      </c>
      <c r="D40" s="72" t="s">
        <v>49</v>
      </c>
      <c r="E40" s="73">
        <v>2</v>
      </c>
      <c r="F40" s="44">
        <v>585000</v>
      </c>
      <c r="G40" s="74">
        <f t="shared" si="7"/>
        <v>1170000</v>
      </c>
      <c r="H40" s="63">
        <v>-1170000</v>
      </c>
      <c r="I40" s="63"/>
      <c r="J40" s="55"/>
      <c r="K40" s="159"/>
      <c r="L40" s="166"/>
      <c r="M40" s="72" t="s">
        <v>71</v>
      </c>
      <c r="N40" s="72" t="s">
        <v>49</v>
      </c>
      <c r="O40" s="73">
        <v>0</v>
      </c>
      <c r="P40" s="44">
        <v>585000</v>
      </c>
      <c r="Q40" s="74">
        <f t="shared" si="8"/>
        <v>0</v>
      </c>
      <c r="R40" s="55"/>
      <c r="S40" s="55"/>
      <c r="T40" s="159"/>
      <c r="U40" s="166"/>
      <c r="V40" s="72" t="s">
        <v>71</v>
      </c>
      <c r="W40" s="72" t="s">
        <v>49</v>
      </c>
      <c r="X40" s="73">
        <v>0</v>
      </c>
      <c r="Y40" s="44">
        <v>585000</v>
      </c>
      <c r="Z40" s="74">
        <f t="shared" si="9"/>
        <v>0</v>
      </c>
    </row>
    <row r="41" spans="1:26" s="64" customFormat="1" x14ac:dyDescent="0.2">
      <c r="A41" s="159"/>
      <c r="B41" s="166"/>
      <c r="C41" s="72" t="s">
        <v>72</v>
      </c>
      <c r="D41" s="72" t="s">
        <v>49</v>
      </c>
      <c r="E41" s="73">
        <v>1</v>
      </c>
      <c r="F41" s="44">
        <v>1000000</v>
      </c>
      <c r="G41" s="74">
        <f t="shared" si="7"/>
        <v>1000000</v>
      </c>
      <c r="H41" s="63">
        <v>-1000000</v>
      </c>
      <c r="I41" s="63"/>
      <c r="J41" s="55"/>
      <c r="K41" s="159"/>
      <c r="L41" s="166"/>
      <c r="M41" s="72" t="s">
        <v>72</v>
      </c>
      <c r="N41" s="72" t="s">
        <v>49</v>
      </c>
      <c r="O41" s="73">
        <v>0</v>
      </c>
      <c r="P41" s="44">
        <v>1000000</v>
      </c>
      <c r="Q41" s="74">
        <f t="shared" si="8"/>
        <v>0</v>
      </c>
      <c r="R41" s="55"/>
      <c r="S41" s="55"/>
      <c r="T41" s="159"/>
      <c r="U41" s="166"/>
      <c r="V41" s="72" t="s">
        <v>72</v>
      </c>
      <c r="W41" s="72" t="s">
        <v>49</v>
      </c>
      <c r="X41" s="73">
        <v>0</v>
      </c>
      <c r="Y41" s="44">
        <v>1000000</v>
      </c>
      <c r="Z41" s="74">
        <f t="shared" si="9"/>
        <v>0</v>
      </c>
    </row>
    <row r="42" spans="1:26" s="64" customFormat="1" ht="28" x14ac:dyDescent="0.2">
      <c r="A42" s="159"/>
      <c r="B42" s="166"/>
      <c r="C42" s="72" t="s">
        <v>73</v>
      </c>
      <c r="D42" s="72" t="s">
        <v>49</v>
      </c>
      <c r="E42" s="73">
        <v>1</v>
      </c>
      <c r="F42" s="44">
        <v>1300000</v>
      </c>
      <c r="G42" s="74">
        <f t="shared" si="7"/>
        <v>1300000</v>
      </c>
      <c r="H42" s="63">
        <v>-1300000</v>
      </c>
      <c r="I42" s="63"/>
      <c r="J42" s="55"/>
      <c r="K42" s="159"/>
      <c r="L42" s="166"/>
      <c r="M42" s="72" t="s">
        <v>73</v>
      </c>
      <c r="N42" s="72" t="s">
        <v>49</v>
      </c>
      <c r="O42" s="73">
        <v>0</v>
      </c>
      <c r="P42" s="44">
        <v>1300000</v>
      </c>
      <c r="Q42" s="74">
        <f t="shared" si="8"/>
        <v>0</v>
      </c>
      <c r="R42" s="55"/>
      <c r="S42" s="55"/>
      <c r="T42" s="159"/>
      <c r="U42" s="166"/>
      <c r="V42" s="72" t="s">
        <v>73</v>
      </c>
      <c r="W42" s="72" t="s">
        <v>49</v>
      </c>
      <c r="X42" s="73">
        <v>0</v>
      </c>
      <c r="Y42" s="44">
        <v>1300000</v>
      </c>
      <c r="Z42" s="74">
        <f t="shared" si="9"/>
        <v>0</v>
      </c>
    </row>
    <row r="43" spans="1:26" s="64" customFormat="1" x14ac:dyDescent="0.2">
      <c r="A43" s="159"/>
      <c r="B43" s="166"/>
      <c r="C43" s="168" t="s">
        <v>74</v>
      </c>
      <c r="D43" s="168"/>
      <c r="E43" s="168"/>
      <c r="F43" s="168"/>
      <c r="G43" s="74"/>
      <c r="H43" s="63">
        <v>0</v>
      </c>
      <c r="I43" s="63"/>
      <c r="J43" s="55"/>
      <c r="K43" s="159"/>
      <c r="L43" s="166"/>
      <c r="M43" s="168" t="s">
        <v>74</v>
      </c>
      <c r="N43" s="168"/>
      <c r="O43" s="168"/>
      <c r="P43" s="168"/>
      <c r="Q43" s="74"/>
      <c r="R43" s="55"/>
      <c r="S43" s="55"/>
      <c r="T43" s="159"/>
      <c r="U43" s="166"/>
      <c r="V43" s="168" t="s">
        <v>74</v>
      </c>
      <c r="W43" s="168"/>
      <c r="X43" s="168"/>
      <c r="Y43" s="168"/>
      <c r="Z43" s="74"/>
    </row>
    <row r="44" spans="1:26" s="64" customFormat="1" ht="28" x14ac:dyDescent="0.2">
      <c r="A44" s="159"/>
      <c r="B44" s="166"/>
      <c r="C44" s="75" t="s">
        <v>75</v>
      </c>
      <c r="D44" s="75" t="s">
        <v>49</v>
      </c>
      <c r="E44" s="75">
        <v>1</v>
      </c>
      <c r="F44" s="44">
        <v>2410000</v>
      </c>
      <c r="G44" s="74">
        <f t="shared" si="7"/>
        <v>2410000</v>
      </c>
      <c r="H44" s="63">
        <v>-2410000</v>
      </c>
      <c r="I44" s="63"/>
      <c r="J44" s="55"/>
      <c r="K44" s="159"/>
      <c r="L44" s="166"/>
      <c r="M44" s="75" t="s">
        <v>75</v>
      </c>
      <c r="N44" s="75" t="s">
        <v>49</v>
      </c>
      <c r="O44" s="73">
        <v>0</v>
      </c>
      <c r="P44" s="44">
        <v>2410000</v>
      </c>
      <c r="Q44" s="74">
        <f t="shared" ref="Q44:Q68" si="10">O44*P44</f>
        <v>0</v>
      </c>
      <c r="R44" s="55"/>
      <c r="S44" s="55"/>
      <c r="T44" s="159"/>
      <c r="U44" s="166"/>
      <c r="V44" s="75" t="s">
        <v>75</v>
      </c>
      <c r="W44" s="75" t="s">
        <v>49</v>
      </c>
      <c r="X44" s="73">
        <v>0</v>
      </c>
      <c r="Y44" s="44">
        <v>2410000</v>
      </c>
      <c r="Z44" s="74">
        <f t="shared" ref="Z44:Z68" si="11">X44*Y44</f>
        <v>0</v>
      </c>
    </row>
    <row r="45" spans="1:26" s="64" customFormat="1" ht="28" x14ac:dyDescent="0.2">
      <c r="A45" s="159"/>
      <c r="B45" s="166"/>
      <c r="C45" s="72" t="s">
        <v>76</v>
      </c>
      <c r="D45" s="72" t="s">
        <v>49</v>
      </c>
      <c r="E45" s="72">
        <v>6</v>
      </c>
      <c r="F45" s="44">
        <v>325000</v>
      </c>
      <c r="G45" s="74">
        <f t="shared" si="7"/>
        <v>1950000</v>
      </c>
      <c r="H45" s="63">
        <v>-1950000</v>
      </c>
      <c r="I45" s="63"/>
      <c r="J45" s="55"/>
      <c r="K45" s="159"/>
      <c r="L45" s="166"/>
      <c r="M45" s="72" t="s">
        <v>76</v>
      </c>
      <c r="N45" s="72" t="s">
        <v>49</v>
      </c>
      <c r="O45" s="73">
        <v>0</v>
      </c>
      <c r="P45" s="44">
        <v>325000</v>
      </c>
      <c r="Q45" s="74">
        <f t="shared" si="10"/>
        <v>0</v>
      </c>
      <c r="R45" s="55"/>
      <c r="S45" s="55"/>
      <c r="T45" s="159"/>
      <c r="U45" s="166"/>
      <c r="V45" s="72" t="s">
        <v>76</v>
      </c>
      <c r="W45" s="72" t="s">
        <v>49</v>
      </c>
      <c r="X45" s="73">
        <v>0</v>
      </c>
      <c r="Y45" s="44">
        <v>325000</v>
      </c>
      <c r="Z45" s="74">
        <f t="shared" si="11"/>
        <v>0</v>
      </c>
    </row>
    <row r="46" spans="1:26" s="64" customFormat="1" ht="28" x14ac:dyDescent="0.2">
      <c r="A46" s="159"/>
      <c r="B46" s="166"/>
      <c r="C46" s="72" t="s">
        <v>77</v>
      </c>
      <c r="D46" s="72" t="s">
        <v>49</v>
      </c>
      <c r="E46" s="73">
        <v>20</v>
      </c>
      <c r="F46" s="44">
        <v>234000</v>
      </c>
      <c r="G46" s="74">
        <f t="shared" si="7"/>
        <v>4680000</v>
      </c>
      <c r="H46" s="63">
        <v>-4680000</v>
      </c>
      <c r="I46" s="63"/>
      <c r="J46" s="55"/>
      <c r="K46" s="159"/>
      <c r="L46" s="166"/>
      <c r="M46" s="72" t="s">
        <v>77</v>
      </c>
      <c r="N46" s="72" t="s">
        <v>49</v>
      </c>
      <c r="O46" s="73">
        <v>0</v>
      </c>
      <c r="P46" s="44">
        <v>234000</v>
      </c>
      <c r="Q46" s="74">
        <f t="shared" si="10"/>
        <v>0</v>
      </c>
      <c r="R46" s="55"/>
      <c r="S46" s="55"/>
      <c r="T46" s="159"/>
      <c r="U46" s="166"/>
      <c r="V46" s="72" t="s">
        <v>77</v>
      </c>
      <c r="W46" s="72" t="s">
        <v>49</v>
      </c>
      <c r="X46" s="73">
        <v>0</v>
      </c>
      <c r="Y46" s="44">
        <v>234000</v>
      </c>
      <c r="Z46" s="74">
        <f t="shared" si="11"/>
        <v>0</v>
      </c>
    </row>
    <row r="47" spans="1:26" s="64" customFormat="1" ht="28" x14ac:dyDescent="0.2">
      <c r="A47" s="159"/>
      <c r="B47" s="166"/>
      <c r="C47" s="72" t="s">
        <v>78</v>
      </c>
      <c r="D47" s="72" t="s">
        <v>49</v>
      </c>
      <c r="E47" s="73">
        <v>45</v>
      </c>
      <c r="F47" s="44">
        <v>7800</v>
      </c>
      <c r="G47" s="74">
        <f t="shared" si="7"/>
        <v>351000</v>
      </c>
      <c r="H47" s="63">
        <v>-351000</v>
      </c>
      <c r="I47" s="63"/>
      <c r="J47" s="55"/>
      <c r="K47" s="159"/>
      <c r="L47" s="166"/>
      <c r="M47" s="72" t="s">
        <v>78</v>
      </c>
      <c r="N47" s="72" t="s">
        <v>49</v>
      </c>
      <c r="O47" s="73">
        <v>0</v>
      </c>
      <c r="P47" s="44">
        <v>7800</v>
      </c>
      <c r="Q47" s="74">
        <f t="shared" si="10"/>
        <v>0</v>
      </c>
      <c r="R47" s="55"/>
      <c r="S47" s="55"/>
      <c r="T47" s="159"/>
      <c r="U47" s="166"/>
      <c r="V47" s="72" t="s">
        <v>78</v>
      </c>
      <c r="W47" s="72" t="s">
        <v>49</v>
      </c>
      <c r="X47" s="73">
        <v>0</v>
      </c>
      <c r="Y47" s="44">
        <v>7800</v>
      </c>
      <c r="Z47" s="74">
        <f t="shared" si="11"/>
        <v>0</v>
      </c>
    </row>
    <row r="48" spans="1:26" s="64" customFormat="1" x14ac:dyDescent="0.2">
      <c r="A48" s="159"/>
      <c r="B48" s="166"/>
      <c r="C48" s="72" t="s">
        <v>79</v>
      </c>
      <c r="D48" s="72" t="s">
        <v>49</v>
      </c>
      <c r="E48" s="73">
        <v>20</v>
      </c>
      <c r="F48" s="44">
        <v>780000</v>
      </c>
      <c r="G48" s="74">
        <f t="shared" si="7"/>
        <v>15600000</v>
      </c>
      <c r="H48" s="63">
        <v>-15600000</v>
      </c>
      <c r="I48" s="63"/>
      <c r="J48" s="55"/>
      <c r="K48" s="159"/>
      <c r="L48" s="166"/>
      <c r="M48" s="72" t="s">
        <v>79</v>
      </c>
      <c r="N48" s="72" t="s">
        <v>49</v>
      </c>
      <c r="O48" s="73">
        <v>0</v>
      </c>
      <c r="P48" s="44">
        <v>780000</v>
      </c>
      <c r="Q48" s="74">
        <f t="shared" si="10"/>
        <v>0</v>
      </c>
      <c r="R48" s="55"/>
      <c r="S48" s="55"/>
      <c r="T48" s="159"/>
      <c r="U48" s="166"/>
      <c r="V48" s="72" t="s">
        <v>79</v>
      </c>
      <c r="W48" s="72" t="s">
        <v>49</v>
      </c>
      <c r="X48" s="73">
        <v>0</v>
      </c>
      <c r="Y48" s="44">
        <v>780000</v>
      </c>
      <c r="Z48" s="74">
        <f t="shared" si="11"/>
        <v>0</v>
      </c>
    </row>
    <row r="49" spans="1:26" s="64" customFormat="1" ht="56" x14ac:dyDescent="0.2">
      <c r="A49" s="159"/>
      <c r="B49" s="166"/>
      <c r="C49" s="72" t="s">
        <v>80</v>
      </c>
      <c r="D49" s="72" t="s">
        <v>49</v>
      </c>
      <c r="E49" s="73">
        <v>1</v>
      </c>
      <c r="F49" s="44">
        <v>12600000</v>
      </c>
      <c r="G49" s="74">
        <f t="shared" si="7"/>
        <v>12600000</v>
      </c>
      <c r="H49" s="63">
        <v>-12600000</v>
      </c>
      <c r="I49" s="63"/>
      <c r="J49" s="55"/>
      <c r="K49" s="159"/>
      <c r="L49" s="166"/>
      <c r="M49" s="72" t="s">
        <v>80</v>
      </c>
      <c r="N49" s="72" t="s">
        <v>49</v>
      </c>
      <c r="O49" s="73">
        <v>0</v>
      </c>
      <c r="P49" s="44">
        <v>12600000</v>
      </c>
      <c r="Q49" s="74">
        <f t="shared" si="10"/>
        <v>0</v>
      </c>
      <c r="R49" s="55"/>
      <c r="S49" s="55"/>
      <c r="T49" s="159"/>
      <c r="U49" s="166"/>
      <c r="V49" s="72" t="s">
        <v>80</v>
      </c>
      <c r="W49" s="72" t="s">
        <v>49</v>
      </c>
      <c r="X49" s="73">
        <v>0</v>
      </c>
      <c r="Y49" s="44">
        <v>12600000</v>
      </c>
      <c r="Z49" s="74">
        <f t="shared" si="11"/>
        <v>0</v>
      </c>
    </row>
    <row r="50" spans="1:26" s="64" customFormat="1" ht="28" x14ac:dyDescent="0.2">
      <c r="A50" s="159"/>
      <c r="B50" s="166"/>
      <c r="C50" s="72" t="s">
        <v>81</v>
      </c>
      <c r="D50" s="72" t="s">
        <v>49</v>
      </c>
      <c r="E50" s="73">
        <v>4</v>
      </c>
      <c r="F50" s="44">
        <v>4617600</v>
      </c>
      <c r="G50" s="74">
        <f t="shared" si="7"/>
        <v>18470400</v>
      </c>
      <c r="H50" s="63">
        <v>-18470400</v>
      </c>
      <c r="I50" s="63"/>
      <c r="J50" s="55"/>
      <c r="K50" s="159"/>
      <c r="L50" s="166"/>
      <c r="M50" s="72" t="s">
        <v>81</v>
      </c>
      <c r="N50" s="72" t="s">
        <v>49</v>
      </c>
      <c r="O50" s="73">
        <v>0</v>
      </c>
      <c r="P50" s="44">
        <v>4617600</v>
      </c>
      <c r="Q50" s="74">
        <f t="shared" si="10"/>
        <v>0</v>
      </c>
      <c r="R50" s="55"/>
      <c r="S50" s="55"/>
      <c r="T50" s="159"/>
      <c r="U50" s="166"/>
      <c r="V50" s="72" t="s">
        <v>81</v>
      </c>
      <c r="W50" s="72" t="s">
        <v>49</v>
      </c>
      <c r="X50" s="73">
        <v>0</v>
      </c>
      <c r="Y50" s="44">
        <v>4617600</v>
      </c>
      <c r="Z50" s="74">
        <f t="shared" si="11"/>
        <v>0</v>
      </c>
    </row>
    <row r="51" spans="1:26" s="64" customFormat="1" ht="28" x14ac:dyDescent="0.2">
      <c r="A51" s="159"/>
      <c r="B51" s="166"/>
      <c r="C51" s="72" t="s">
        <v>82</v>
      </c>
      <c r="D51" s="72" t="s">
        <v>49</v>
      </c>
      <c r="E51" s="73">
        <v>3</v>
      </c>
      <c r="F51" s="44">
        <v>520000</v>
      </c>
      <c r="G51" s="74">
        <f t="shared" si="7"/>
        <v>1560000</v>
      </c>
      <c r="H51" s="63">
        <v>-1560000</v>
      </c>
      <c r="I51" s="63"/>
      <c r="J51" s="55"/>
      <c r="K51" s="159"/>
      <c r="L51" s="166"/>
      <c r="M51" s="72" t="s">
        <v>82</v>
      </c>
      <c r="N51" s="72" t="s">
        <v>49</v>
      </c>
      <c r="O51" s="73">
        <v>0</v>
      </c>
      <c r="P51" s="44">
        <v>520000</v>
      </c>
      <c r="Q51" s="74">
        <f t="shared" si="10"/>
        <v>0</v>
      </c>
      <c r="R51" s="55"/>
      <c r="S51" s="55"/>
      <c r="T51" s="159"/>
      <c r="U51" s="166"/>
      <c r="V51" s="72" t="s">
        <v>82</v>
      </c>
      <c r="W51" s="72" t="s">
        <v>49</v>
      </c>
      <c r="X51" s="73">
        <v>0</v>
      </c>
      <c r="Y51" s="44">
        <v>520000</v>
      </c>
      <c r="Z51" s="74">
        <f t="shared" si="11"/>
        <v>0</v>
      </c>
    </row>
    <row r="52" spans="1:26" s="64" customFormat="1" ht="28" x14ac:dyDescent="0.2">
      <c r="A52" s="159"/>
      <c r="B52" s="166"/>
      <c r="C52" s="72" t="s">
        <v>83</v>
      </c>
      <c r="D52" s="72" t="s">
        <v>49</v>
      </c>
      <c r="E52" s="73">
        <v>1</v>
      </c>
      <c r="F52" s="44">
        <v>6500000</v>
      </c>
      <c r="G52" s="74">
        <f t="shared" si="7"/>
        <v>6500000</v>
      </c>
      <c r="H52" s="63">
        <v>-6500000</v>
      </c>
      <c r="I52" s="63"/>
      <c r="J52" s="55"/>
      <c r="K52" s="159"/>
      <c r="L52" s="166"/>
      <c r="M52" s="72" t="s">
        <v>83</v>
      </c>
      <c r="N52" s="72" t="s">
        <v>49</v>
      </c>
      <c r="O52" s="73">
        <v>0</v>
      </c>
      <c r="P52" s="44">
        <v>6500000</v>
      </c>
      <c r="Q52" s="74">
        <f t="shared" si="10"/>
        <v>0</v>
      </c>
      <c r="R52" s="55"/>
      <c r="S52" s="55"/>
      <c r="T52" s="159"/>
      <c r="U52" s="166"/>
      <c r="V52" s="72" t="s">
        <v>83</v>
      </c>
      <c r="W52" s="72" t="s">
        <v>49</v>
      </c>
      <c r="X52" s="73">
        <v>0</v>
      </c>
      <c r="Y52" s="44">
        <v>6500000</v>
      </c>
      <c r="Z52" s="74">
        <f t="shared" si="11"/>
        <v>0</v>
      </c>
    </row>
    <row r="53" spans="1:26" s="64" customFormat="1" x14ac:dyDescent="0.2">
      <c r="A53" s="159"/>
      <c r="B53" s="166"/>
      <c r="C53" s="72" t="s">
        <v>84</v>
      </c>
      <c r="D53" s="72" t="s">
        <v>49</v>
      </c>
      <c r="E53" s="73">
        <v>2</v>
      </c>
      <c r="F53" s="44">
        <v>1443000</v>
      </c>
      <c r="G53" s="74">
        <f t="shared" si="7"/>
        <v>2886000</v>
      </c>
      <c r="H53" s="63">
        <v>-2886000</v>
      </c>
      <c r="I53" s="63"/>
      <c r="J53" s="55"/>
      <c r="K53" s="159"/>
      <c r="L53" s="166"/>
      <c r="M53" s="72" t="s">
        <v>84</v>
      </c>
      <c r="N53" s="72" t="s">
        <v>49</v>
      </c>
      <c r="O53" s="73">
        <v>0</v>
      </c>
      <c r="P53" s="44">
        <v>1443000</v>
      </c>
      <c r="Q53" s="74">
        <f t="shared" si="10"/>
        <v>0</v>
      </c>
      <c r="R53" s="55"/>
      <c r="S53" s="55"/>
      <c r="T53" s="159"/>
      <c r="U53" s="166"/>
      <c r="V53" s="72" t="s">
        <v>84</v>
      </c>
      <c r="W53" s="72" t="s">
        <v>49</v>
      </c>
      <c r="X53" s="73">
        <v>0</v>
      </c>
      <c r="Y53" s="44">
        <v>1443000</v>
      </c>
      <c r="Z53" s="74">
        <f t="shared" si="11"/>
        <v>0</v>
      </c>
    </row>
    <row r="54" spans="1:26" s="64" customFormat="1" x14ac:dyDescent="0.2">
      <c r="A54" s="159"/>
      <c r="B54" s="166"/>
      <c r="C54" s="72" t="s">
        <v>63</v>
      </c>
      <c r="D54" s="72" t="s">
        <v>49</v>
      </c>
      <c r="E54" s="73">
        <v>1</v>
      </c>
      <c r="F54" s="44">
        <v>1040000</v>
      </c>
      <c r="G54" s="74">
        <f t="shared" si="7"/>
        <v>1040000</v>
      </c>
      <c r="H54" s="63">
        <v>-1040000</v>
      </c>
      <c r="I54" s="63"/>
      <c r="J54" s="55"/>
      <c r="K54" s="159"/>
      <c r="L54" s="166"/>
      <c r="M54" s="72" t="s">
        <v>63</v>
      </c>
      <c r="N54" s="72" t="s">
        <v>49</v>
      </c>
      <c r="O54" s="73">
        <v>0</v>
      </c>
      <c r="P54" s="44">
        <v>1040000</v>
      </c>
      <c r="Q54" s="74">
        <f t="shared" si="10"/>
        <v>0</v>
      </c>
      <c r="R54" s="55"/>
      <c r="S54" s="55"/>
      <c r="T54" s="159"/>
      <c r="U54" s="166"/>
      <c r="V54" s="72" t="s">
        <v>63</v>
      </c>
      <c r="W54" s="72" t="s">
        <v>49</v>
      </c>
      <c r="X54" s="73">
        <v>0</v>
      </c>
      <c r="Y54" s="44">
        <v>1040000</v>
      </c>
      <c r="Z54" s="74">
        <f t="shared" si="11"/>
        <v>0</v>
      </c>
    </row>
    <row r="55" spans="1:26" s="64" customFormat="1" x14ac:dyDescent="0.2">
      <c r="A55" s="159"/>
      <c r="B55" s="166"/>
      <c r="C55" s="72" t="s">
        <v>85</v>
      </c>
      <c r="D55" s="72" t="s">
        <v>49</v>
      </c>
      <c r="E55" s="73">
        <v>1</v>
      </c>
      <c r="F55" s="44">
        <v>3900000</v>
      </c>
      <c r="G55" s="74">
        <f t="shared" si="7"/>
        <v>3900000</v>
      </c>
      <c r="H55" s="63">
        <v>-3900000</v>
      </c>
      <c r="I55" s="63"/>
      <c r="J55" s="55"/>
      <c r="K55" s="159"/>
      <c r="L55" s="166"/>
      <c r="M55" s="72" t="s">
        <v>85</v>
      </c>
      <c r="N55" s="72" t="s">
        <v>49</v>
      </c>
      <c r="O55" s="73">
        <v>0</v>
      </c>
      <c r="P55" s="44">
        <v>3900000</v>
      </c>
      <c r="Q55" s="74">
        <f t="shared" si="10"/>
        <v>0</v>
      </c>
      <c r="R55" s="55"/>
      <c r="S55" s="55"/>
      <c r="T55" s="159"/>
      <c r="U55" s="166"/>
      <c r="V55" s="72" t="s">
        <v>85</v>
      </c>
      <c r="W55" s="72" t="s">
        <v>49</v>
      </c>
      <c r="X55" s="73">
        <v>0</v>
      </c>
      <c r="Y55" s="44">
        <v>3900000</v>
      </c>
      <c r="Z55" s="74">
        <f t="shared" si="11"/>
        <v>0</v>
      </c>
    </row>
    <row r="56" spans="1:26" s="64" customFormat="1" x14ac:dyDescent="0.2">
      <c r="A56" s="159"/>
      <c r="B56" s="166"/>
      <c r="C56" s="72" t="s">
        <v>86</v>
      </c>
      <c r="D56" s="72" t="s">
        <v>49</v>
      </c>
      <c r="E56" s="73">
        <v>10</v>
      </c>
      <c r="F56" s="44">
        <v>93600</v>
      </c>
      <c r="G56" s="74">
        <f t="shared" si="7"/>
        <v>936000</v>
      </c>
      <c r="H56" s="63">
        <v>-936000</v>
      </c>
      <c r="I56" s="63"/>
      <c r="J56" s="55"/>
      <c r="K56" s="159"/>
      <c r="L56" s="166"/>
      <c r="M56" s="72" t="s">
        <v>86</v>
      </c>
      <c r="N56" s="72" t="s">
        <v>49</v>
      </c>
      <c r="O56" s="73">
        <v>0</v>
      </c>
      <c r="P56" s="44">
        <v>93600</v>
      </c>
      <c r="Q56" s="74">
        <f t="shared" si="10"/>
        <v>0</v>
      </c>
      <c r="R56" s="55"/>
      <c r="S56" s="55"/>
      <c r="T56" s="159"/>
      <c r="U56" s="166"/>
      <c r="V56" s="72" t="s">
        <v>86</v>
      </c>
      <c r="W56" s="72" t="s">
        <v>49</v>
      </c>
      <c r="X56" s="73">
        <v>0</v>
      </c>
      <c r="Y56" s="44">
        <v>93600</v>
      </c>
      <c r="Z56" s="74">
        <f t="shared" si="11"/>
        <v>0</v>
      </c>
    </row>
    <row r="57" spans="1:26" s="64" customFormat="1" x14ac:dyDescent="0.2">
      <c r="A57" s="159"/>
      <c r="B57" s="166"/>
      <c r="C57" s="72" t="s">
        <v>65</v>
      </c>
      <c r="D57" s="72" t="s">
        <v>49</v>
      </c>
      <c r="E57" s="73">
        <v>1</v>
      </c>
      <c r="F57" s="44">
        <v>1300000</v>
      </c>
      <c r="G57" s="74">
        <f t="shared" si="7"/>
        <v>1300000</v>
      </c>
      <c r="H57" s="63">
        <v>-1300000</v>
      </c>
      <c r="I57" s="63"/>
      <c r="J57" s="55"/>
      <c r="K57" s="159"/>
      <c r="L57" s="166"/>
      <c r="M57" s="72" t="s">
        <v>65</v>
      </c>
      <c r="N57" s="72" t="s">
        <v>49</v>
      </c>
      <c r="O57" s="73">
        <v>0</v>
      </c>
      <c r="P57" s="44">
        <v>1300000</v>
      </c>
      <c r="Q57" s="74">
        <f t="shared" si="10"/>
        <v>0</v>
      </c>
      <c r="R57" s="55"/>
      <c r="S57" s="55"/>
      <c r="T57" s="159"/>
      <c r="U57" s="166"/>
      <c r="V57" s="72" t="s">
        <v>65</v>
      </c>
      <c r="W57" s="72" t="s">
        <v>49</v>
      </c>
      <c r="X57" s="73">
        <v>0</v>
      </c>
      <c r="Y57" s="44">
        <v>1300000</v>
      </c>
      <c r="Z57" s="74">
        <f t="shared" si="11"/>
        <v>0</v>
      </c>
    </row>
    <row r="58" spans="1:26" s="64" customFormat="1" x14ac:dyDescent="0.2">
      <c r="A58" s="159"/>
      <c r="B58" s="166"/>
      <c r="C58" s="72" t="s">
        <v>87</v>
      </c>
      <c r="D58" s="73" t="s">
        <v>49</v>
      </c>
      <c r="E58" s="73">
        <v>1</v>
      </c>
      <c r="F58" s="44">
        <v>4200000</v>
      </c>
      <c r="G58" s="74">
        <f t="shared" si="7"/>
        <v>4200000</v>
      </c>
      <c r="H58" s="63">
        <v>-4200000</v>
      </c>
      <c r="I58" s="63"/>
      <c r="J58" s="55"/>
      <c r="K58" s="159"/>
      <c r="L58" s="166"/>
      <c r="M58" s="72" t="s">
        <v>87</v>
      </c>
      <c r="N58" s="73" t="s">
        <v>49</v>
      </c>
      <c r="O58" s="73">
        <v>0</v>
      </c>
      <c r="P58" s="44">
        <v>4200000</v>
      </c>
      <c r="Q58" s="74">
        <f t="shared" si="10"/>
        <v>0</v>
      </c>
      <c r="R58" s="55"/>
      <c r="S58" s="55"/>
      <c r="T58" s="159"/>
      <c r="U58" s="166"/>
      <c r="V58" s="72" t="s">
        <v>87</v>
      </c>
      <c r="W58" s="73" t="s">
        <v>49</v>
      </c>
      <c r="X58" s="73">
        <v>0</v>
      </c>
      <c r="Y58" s="44">
        <v>4200000</v>
      </c>
      <c r="Z58" s="74">
        <f t="shared" si="11"/>
        <v>0</v>
      </c>
    </row>
    <row r="59" spans="1:26" s="64" customFormat="1" ht="28" x14ac:dyDescent="0.2">
      <c r="A59" s="159"/>
      <c r="B59" s="166"/>
      <c r="C59" s="72" t="s">
        <v>88</v>
      </c>
      <c r="D59" s="73" t="s">
        <v>49</v>
      </c>
      <c r="E59" s="73">
        <v>1</v>
      </c>
      <c r="F59" s="44">
        <v>780000</v>
      </c>
      <c r="G59" s="74">
        <f t="shared" si="7"/>
        <v>780000</v>
      </c>
      <c r="H59" s="63">
        <v>-780000</v>
      </c>
      <c r="I59" s="63"/>
      <c r="J59" s="55"/>
      <c r="K59" s="159"/>
      <c r="L59" s="166"/>
      <c r="M59" s="72" t="s">
        <v>88</v>
      </c>
      <c r="N59" s="73" t="s">
        <v>49</v>
      </c>
      <c r="O59" s="73">
        <v>0</v>
      </c>
      <c r="P59" s="44">
        <v>780000</v>
      </c>
      <c r="Q59" s="74">
        <f t="shared" si="10"/>
        <v>0</v>
      </c>
      <c r="R59" s="55"/>
      <c r="S59" s="55"/>
      <c r="T59" s="159"/>
      <c r="U59" s="166"/>
      <c r="V59" s="72" t="s">
        <v>88</v>
      </c>
      <c r="W59" s="73" t="s">
        <v>49</v>
      </c>
      <c r="X59" s="73">
        <v>0</v>
      </c>
      <c r="Y59" s="44">
        <v>780000</v>
      </c>
      <c r="Z59" s="74">
        <f t="shared" si="11"/>
        <v>0</v>
      </c>
    </row>
    <row r="60" spans="1:26" s="64" customFormat="1" ht="28" x14ac:dyDescent="0.2">
      <c r="A60" s="159"/>
      <c r="B60" s="166"/>
      <c r="C60" s="72" t="s">
        <v>89</v>
      </c>
      <c r="D60" s="73" t="s">
        <v>49</v>
      </c>
      <c r="E60" s="73">
        <v>1</v>
      </c>
      <c r="F60" s="44">
        <v>2600000</v>
      </c>
      <c r="G60" s="74">
        <f t="shared" si="7"/>
        <v>2600000</v>
      </c>
      <c r="H60" s="63">
        <v>-2600000</v>
      </c>
      <c r="I60" s="63"/>
      <c r="J60" s="55"/>
      <c r="K60" s="159"/>
      <c r="L60" s="166"/>
      <c r="M60" s="72" t="s">
        <v>89</v>
      </c>
      <c r="N60" s="73" t="s">
        <v>49</v>
      </c>
      <c r="O60" s="73">
        <v>0</v>
      </c>
      <c r="P60" s="44">
        <v>2600000</v>
      </c>
      <c r="Q60" s="74">
        <f t="shared" si="10"/>
        <v>0</v>
      </c>
      <c r="R60" s="55"/>
      <c r="S60" s="55"/>
      <c r="T60" s="159"/>
      <c r="U60" s="166"/>
      <c r="V60" s="72" t="s">
        <v>89</v>
      </c>
      <c r="W60" s="73" t="s">
        <v>49</v>
      </c>
      <c r="X60" s="73">
        <v>0</v>
      </c>
      <c r="Y60" s="44">
        <v>2600000</v>
      </c>
      <c r="Z60" s="74">
        <f t="shared" si="11"/>
        <v>0</v>
      </c>
    </row>
    <row r="61" spans="1:26" s="64" customFormat="1" ht="28" x14ac:dyDescent="0.2">
      <c r="A61" s="159"/>
      <c r="B61" s="166"/>
      <c r="C61" s="72" t="s">
        <v>90</v>
      </c>
      <c r="D61" s="73" t="s">
        <v>49</v>
      </c>
      <c r="E61" s="73">
        <v>36</v>
      </c>
      <c r="F61" s="44">
        <v>104000</v>
      </c>
      <c r="G61" s="74">
        <f t="shared" si="7"/>
        <v>3744000</v>
      </c>
      <c r="H61" s="63">
        <v>-3744000</v>
      </c>
      <c r="I61" s="63"/>
      <c r="J61" s="55"/>
      <c r="K61" s="159"/>
      <c r="L61" s="166"/>
      <c r="M61" s="72" t="s">
        <v>90</v>
      </c>
      <c r="N61" s="73" t="s">
        <v>49</v>
      </c>
      <c r="O61" s="73">
        <v>0</v>
      </c>
      <c r="P61" s="44">
        <v>104000</v>
      </c>
      <c r="Q61" s="74">
        <f t="shared" si="10"/>
        <v>0</v>
      </c>
      <c r="R61" s="55"/>
      <c r="S61" s="55"/>
      <c r="T61" s="159"/>
      <c r="U61" s="166"/>
      <c r="V61" s="72" t="s">
        <v>90</v>
      </c>
      <c r="W61" s="73" t="s">
        <v>49</v>
      </c>
      <c r="X61" s="73">
        <v>0</v>
      </c>
      <c r="Y61" s="44">
        <v>104000</v>
      </c>
      <c r="Z61" s="74">
        <f t="shared" si="11"/>
        <v>0</v>
      </c>
    </row>
    <row r="62" spans="1:26" s="64" customFormat="1" ht="28" x14ac:dyDescent="0.2">
      <c r="A62" s="159"/>
      <c r="B62" s="166"/>
      <c r="C62" s="72" t="s">
        <v>91</v>
      </c>
      <c r="D62" s="72" t="s">
        <v>49</v>
      </c>
      <c r="E62" s="73"/>
      <c r="F62" s="44">
        <v>0</v>
      </c>
      <c r="G62" s="74">
        <f t="shared" si="7"/>
        <v>0</v>
      </c>
      <c r="H62" s="63">
        <v>0</v>
      </c>
      <c r="I62" s="63"/>
      <c r="J62" s="55"/>
      <c r="K62" s="159"/>
      <c r="L62" s="166"/>
      <c r="M62" s="72" t="s">
        <v>91</v>
      </c>
      <c r="N62" s="72" t="s">
        <v>49</v>
      </c>
      <c r="O62" s="73">
        <v>0</v>
      </c>
      <c r="P62" s="44">
        <v>0</v>
      </c>
      <c r="Q62" s="74">
        <f t="shared" si="10"/>
        <v>0</v>
      </c>
      <c r="R62" s="55"/>
      <c r="S62" s="55"/>
      <c r="T62" s="159"/>
      <c r="U62" s="166"/>
      <c r="V62" s="72" t="s">
        <v>91</v>
      </c>
      <c r="W62" s="72" t="s">
        <v>49</v>
      </c>
      <c r="X62" s="73">
        <v>0</v>
      </c>
      <c r="Y62" s="44">
        <v>0</v>
      </c>
      <c r="Z62" s="74">
        <f t="shared" si="11"/>
        <v>0</v>
      </c>
    </row>
    <row r="63" spans="1:26" s="64" customFormat="1" ht="28" x14ac:dyDescent="0.2">
      <c r="A63" s="159"/>
      <c r="B63" s="166"/>
      <c r="C63" s="72" t="s">
        <v>92</v>
      </c>
      <c r="D63" s="72" t="s">
        <v>49</v>
      </c>
      <c r="E63" s="73">
        <v>360</v>
      </c>
      <c r="F63" s="44">
        <v>10140</v>
      </c>
      <c r="G63" s="74">
        <f t="shared" si="7"/>
        <v>3650400</v>
      </c>
      <c r="H63" s="63">
        <v>-3650400</v>
      </c>
      <c r="I63" s="63"/>
      <c r="J63" s="55"/>
      <c r="K63" s="159"/>
      <c r="L63" s="166"/>
      <c r="M63" s="72" t="s">
        <v>92</v>
      </c>
      <c r="N63" s="72" t="s">
        <v>49</v>
      </c>
      <c r="O63" s="73">
        <v>0</v>
      </c>
      <c r="P63" s="44">
        <v>10140</v>
      </c>
      <c r="Q63" s="74">
        <f t="shared" si="10"/>
        <v>0</v>
      </c>
      <c r="R63" s="55"/>
      <c r="S63" s="55"/>
      <c r="T63" s="159"/>
      <c r="U63" s="166"/>
      <c r="V63" s="72" t="s">
        <v>92</v>
      </c>
      <c r="W63" s="72" t="s">
        <v>49</v>
      </c>
      <c r="X63" s="73">
        <v>0</v>
      </c>
      <c r="Y63" s="44">
        <v>10140</v>
      </c>
      <c r="Z63" s="74">
        <f t="shared" si="11"/>
        <v>0</v>
      </c>
    </row>
    <row r="64" spans="1:26" s="64" customFormat="1" ht="28" x14ac:dyDescent="0.2">
      <c r="A64" s="159"/>
      <c r="B64" s="166"/>
      <c r="C64" s="72" t="s">
        <v>93</v>
      </c>
      <c r="D64" s="72" t="s">
        <v>49</v>
      </c>
      <c r="E64" s="73">
        <v>2</v>
      </c>
      <c r="F64" s="44">
        <v>1300000</v>
      </c>
      <c r="G64" s="74">
        <f t="shared" si="7"/>
        <v>2600000</v>
      </c>
      <c r="H64" s="63">
        <v>-2600000</v>
      </c>
      <c r="I64" s="63"/>
      <c r="J64" s="55"/>
      <c r="K64" s="159"/>
      <c r="L64" s="166"/>
      <c r="M64" s="72" t="s">
        <v>93</v>
      </c>
      <c r="N64" s="72" t="s">
        <v>49</v>
      </c>
      <c r="O64" s="73">
        <v>0</v>
      </c>
      <c r="P64" s="44">
        <v>1300000</v>
      </c>
      <c r="Q64" s="74">
        <f t="shared" si="10"/>
        <v>0</v>
      </c>
      <c r="R64" s="55"/>
      <c r="S64" s="55"/>
      <c r="T64" s="159"/>
      <c r="U64" s="166"/>
      <c r="V64" s="72" t="s">
        <v>93</v>
      </c>
      <c r="W64" s="72" t="s">
        <v>49</v>
      </c>
      <c r="X64" s="73">
        <v>0</v>
      </c>
      <c r="Y64" s="44">
        <v>1300000</v>
      </c>
      <c r="Z64" s="74">
        <f t="shared" si="11"/>
        <v>0</v>
      </c>
    </row>
    <row r="65" spans="1:27" s="64" customFormat="1" x14ac:dyDescent="0.2">
      <c r="A65" s="159"/>
      <c r="B65" s="166"/>
      <c r="C65" s="72" t="s">
        <v>94</v>
      </c>
      <c r="D65" s="72" t="s">
        <v>49</v>
      </c>
      <c r="E65" s="73">
        <v>1</v>
      </c>
      <c r="F65" s="44">
        <v>3510000</v>
      </c>
      <c r="G65" s="74">
        <f t="shared" si="7"/>
        <v>3510000</v>
      </c>
      <c r="H65" s="63">
        <v>-3510000</v>
      </c>
      <c r="I65" s="63"/>
      <c r="J65" s="55"/>
      <c r="K65" s="159"/>
      <c r="L65" s="166"/>
      <c r="M65" s="72" t="s">
        <v>94</v>
      </c>
      <c r="N65" s="72" t="s">
        <v>49</v>
      </c>
      <c r="O65" s="73">
        <v>0</v>
      </c>
      <c r="P65" s="44">
        <v>3510000</v>
      </c>
      <c r="Q65" s="74">
        <f t="shared" si="10"/>
        <v>0</v>
      </c>
      <c r="R65" s="55"/>
      <c r="S65" s="55"/>
      <c r="T65" s="159"/>
      <c r="U65" s="166"/>
      <c r="V65" s="72" t="s">
        <v>94</v>
      </c>
      <c r="W65" s="72" t="s">
        <v>49</v>
      </c>
      <c r="X65" s="73">
        <v>0</v>
      </c>
      <c r="Y65" s="44">
        <v>3510000</v>
      </c>
      <c r="Z65" s="74">
        <f t="shared" si="11"/>
        <v>0</v>
      </c>
    </row>
    <row r="66" spans="1:27" s="64" customFormat="1" x14ac:dyDescent="0.2">
      <c r="A66" s="159"/>
      <c r="B66" s="166"/>
      <c r="C66" s="72" t="s">
        <v>95</v>
      </c>
      <c r="D66" s="72" t="s">
        <v>49</v>
      </c>
      <c r="E66" s="73">
        <v>1</v>
      </c>
      <c r="F66" s="44">
        <v>260000</v>
      </c>
      <c r="G66" s="74">
        <f t="shared" si="7"/>
        <v>260000</v>
      </c>
      <c r="H66" s="63">
        <v>-260000</v>
      </c>
      <c r="I66" s="63"/>
      <c r="J66" s="55"/>
      <c r="K66" s="159"/>
      <c r="L66" s="166"/>
      <c r="M66" s="72" t="s">
        <v>95</v>
      </c>
      <c r="N66" s="72" t="s">
        <v>49</v>
      </c>
      <c r="O66" s="73">
        <v>0</v>
      </c>
      <c r="P66" s="44">
        <v>260000</v>
      </c>
      <c r="Q66" s="74">
        <f t="shared" si="10"/>
        <v>0</v>
      </c>
      <c r="R66" s="55"/>
      <c r="S66" s="55"/>
      <c r="T66" s="159"/>
      <c r="U66" s="166"/>
      <c r="V66" s="72" t="s">
        <v>95</v>
      </c>
      <c r="W66" s="72" t="s">
        <v>49</v>
      </c>
      <c r="X66" s="73">
        <v>0</v>
      </c>
      <c r="Y66" s="44">
        <v>260000</v>
      </c>
      <c r="Z66" s="74">
        <f t="shared" si="11"/>
        <v>0</v>
      </c>
    </row>
    <row r="67" spans="1:27" s="64" customFormat="1" x14ac:dyDescent="0.2">
      <c r="A67" s="159"/>
      <c r="B67" s="166"/>
      <c r="C67" s="72" t="s">
        <v>96</v>
      </c>
      <c r="D67" s="72" t="s">
        <v>49</v>
      </c>
      <c r="E67" s="73">
        <v>1</v>
      </c>
      <c r="F67" s="44">
        <v>780000</v>
      </c>
      <c r="G67" s="74">
        <f t="shared" si="7"/>
        <v>780000</v>
      </c>
      <c r="H67" s="63">
        <v>-780000</v>
      </c>
      <c r="I67" s="63"/>
      <c r="J67" s="55"/>
      <c r="K67" s="159"/>
      <c r="L67" s="166"/>
      <c r="M67" s="72" t="s">
        <v>96</v>
      </c>
      <c r="N67" s="72" t="s">
        <v>49</v>
      </c>
      <c r="O67" s="73">
        <v>0</v>
      </c>
      <c r="P67" s="44">
        <v>780000</v>
      </c>
      <c r="Q67" s="74">
        <f t="shared" si="10"/>
        <v>0</v>
      </c>
      <c r="R67" s="55"/>
      <c r="S67" s="55"/>
      <c r="T67" s="159"/>
      <c r="U67" s="166"/>
      <c r="V67" s="72" t="s">
        <v>96</v>
      </c>
      <c r="W67" s="72" t="s">
        <v>49</v>
      </c>
      <c r="X67" s="73">
        <v>0</v>
      </c>
      <c r="Y67" s="44">
        <v>780000</v>
      </c>
      <c r="Z67" s="74">
        <f t="shared" si="11"/>
        <v>0</v>
      </c>
    </row>
    <row r="68" spans="1:27" s="64" customFormat="1" ht="42" x14ac:dyDescent="0.2">
      <c r="A68" s="159"/>
      <c r="B68" s="166"/>
      <c r="C68" s="72" t="s">
        <v>97</v>
      </c>
      <c r="D68" s="72" t="s">
        <v>49</v>
      </c>
      <c r="E68" s="73">
        <v>1</v>
      </c>
      <c r="F68" s="44">
        <v>2000878</v>
      </c>
      <c r="G68" s="74">
        <f t="shared" si="7"/>
        <v>2000878</v>
      </c>
      <c r="H68" s="63">
        <v>-2000878</v>
      </c>
      <c r="I68" s="63"/>
      <c r="J68" s="55"/>
      <c r="K68" s="159"/>
      <c r="L68" s="166"/>
      <c r="M68" s="72" t="s">
        <v>97</v>
      </c>
      <c r="N68" s="72" t="s">
        <v>49</v>
      </c>
      <c r="O68" s="73">
        <v>0</v>
      </c>
      <c r="P68" s="44">
        <v>2000878</v>
      </c>
      <c r="Q68" s="74">
        <f t="shared" si="10"/>
        <v>0</v>
      </c>
      <c r="R68" s="55"/>
      <c r="S68" s="55"/>
      <c r="T68" s="159"/>
      <c r="U68" s="166"/>
      <c r="V68" s="72" t="s">
        <v>97</v>
      </c>
      <c r="W68" s="72" t="s">
        <v>49</v>
      </c>
      <c r="X68" s="73">
        <v>0</v>
      </c>
      <c r="Y68" s="44">
        <v>2000878</v>
      </c>
      <c r="Z68" s="74">
        <f t="shared" si="11"/>
        <v>0</v>
      </c>
    </row>
    <row r="69" spans="1:27" s="64" customFormat="1" x14ac:dyDescent="0.2">
      <c r="A69" s="159"/>
      <c r="B69" s="166"/>
      <c r="C69" s="168" t="s">
        <v>98</v>
      </c>
      <c r="D69" s="168"/>
      <c r="E69" s="168"/>
      <c r="F69" s="44"/>
      <c r="G69" s="74"/>
      <c r="H69" s="63">
        <v>0</v>
      </c>
      <c r="I69" s="63"/>
      <c r="J69" s="55"/>
      <c r="K69" s="159"/>
      <c r="L69" s="166"/>
      <c r="M69" s="168" t="s">
        <v>98</v>
      </c>
      <c r="N69" s="168"/>
      <c r="O69" s="168"/>
      <c r="P69" s="44"/>
      <c r="Q69" s="74"/>
      <c r="R69" s="55"/>
      <c r="S69" s="55"/>
      <c r="T69" s="159"/>
      <c r="U69" s="166"/>
      <c r="V69" s="168" t="s">
        <v>98</v>
      </c>
      <c r="W69" s="168"/>
      <c r="X69" s="168"/>
      <c r="Y69" s="44"/>
      <c r="Z69" s="74"/>
    </row>
    <row r="70" spans="1:27" s="64" customFormat="1" ht="42" x14ac:dyDescent="0.2">
      <c r="A70" s="159"/>
      <c r="B70" s="166"/>
      <c r="C70" s="72" t="s">
        <v>99</v>
      </c>
      <c r="D70" s="72" t="s">
        <v>100</v>
      </c>
      <c r="E70" s="72">
        <v>30</v>
      </c>
      <c r="F70" s="44">
        <v>104000</v>
      </c>
      <c r="G70" s="74">
        <f t="shared" si="7"/>
        <v>3120000</v>
      </c>
      <c r="H70" s="63">
        <v>-3120000</v>
      </c>
      <c r="I70" s="63"/>
      <c r="J70" s="55"/>
      <c r="K70" s="159"/>
      <c r="L70" s="166"/>
      <c r="M70" s="72" t="s">
        <v>99</v>
      </c>
      <c r="N70" s="72" t="s">
        <v>100</v>
      </c>
      <c r="O70" s="73">
        <v>0</v>
      </c>
      <c r="P70" s="44">
        <v>104000</v>
      </c>
      <c r="Q70" s="74">
        <f t="shared" ref="Q70:Q73" si="12">O70*P70</f>
        <v>0</v>
      </c>
      <c r="R70" s="55"/>
      <c r="S70" s="55"/>
      <c r="T70" s="159"/>
      <c r="U70" s="166"/>
      <c r="V70" s="72" t="s">
        <v>99</v>
      </c>
      <c r="W70" s="72" t="s">
        <v>100</v>
      </c>
      <c r="X70" s="73">
        <v>0</v>
      </c>
      <c r="Y70" s="44">
        <v>104000</v>
      </c>
      <c r="Z70" s="74">
        <f t="shared" ref="Z70:Z73" si="13">X70*Y70</f>
        <v>0</v>
      </c>
    </row>
    <row r="71" spans="1:27" s="64" customFormat="1" ht="42" x14ac:dyDescent="0.2">
      <c r="A71" s="159"/>
      <c r="B71" s="166"/>
      <c r="C71" s="54" t="s">
        <v>101</v>
      </c>
      <c r="D71" s="72" t="s">
        <v>49</v>
      </c>
      <c r="E71" s="72">
        <v>300</v>
      </c>
      <c r="F71" s="44">
        <v>13000</v>
      </c>
      <c r="G71" s="74">
        <f t="shared" si="7"/>
        <v>3900000</v>
      </c>
      <c r="H71" s="63">
        <v>-3900000</v>
      </c>
      <c r="I71" s="63"/>
      <c r="J71" s="55"/>
      <c r="K71" s="159"/>
      <c r="L71" s="166"/>
      <c r="M71" s="54" t="s">
        <v>101</v>
      </c>
      <c r="N71" s="72" t="s">
        <v>49</v>
      </c>
      <c r="O71" s="73">
        <v>0</v>
      </c>
      <c r="P71" s="44">
        <v>13000</v>
      </c>
      <c r="Q71" s="74">
        <f t="shared" si="12"/>
        <v>0</v>
      </c>
      <c r="R71" s="55"/>
      <c r="S71" s="55"/>
      <c r="T71" s="159"/>
      <c r="U71" s="166"/>
      <c r="V71" s="54" t="s">
        <v>101</v>
      </c>
      <c r="W71" s="72" t="s">
        <v>49</v>
      </c>
      <c r="X71" s="73">
        <v>0</v>
      </c>
      <c r="Y71" s="44">
        <v>13000</v>
      </c>
      <c r="Z71" s="74">
        <f t="shared" si="13"/>
        <v>0</v>
      </c>
    </row>
    <row r="72" spans="1:27" s="64" customFormat="1" ht="28" x14ac:dyDescent="0.2">
      <c r="A72" s="159"/>
      <c r="B72" s="166"/>
      <c r="C72" s="54" t="s">
        <v>102</v>
      </c>
      <c r="D72" s="72" t="s">
        <v>49</v>
      </c>
      <c r="E72" s="72">
        <v>15</v>
      </c>
      <c r="F72" s="44">
        <v>65000</v>
      </c>
      <c r="G72" s="74">
        <f t="shared" si="7"/>
        <v>975000</v>
      </c>
      <c r="H72" s="63">
        <v>-975000</v>
      </c>
      <c r="I72" s="63"/>
      <c r="J72" s="55"/>
      <c r="K72" s="159"/>
      <c r="L72" s="166"/>
      <c r="M72" s="54" t="s">
        <v>102</v>
      </c>
      <c r="N72" s="72" t="s">
        <v>49</v>
      </c>
      <c r="O72" s="73">
        <v>0</v>
      </c>
      <c r="P72" s="44">
        <v>65000</v>
      </c>
      <c r="Q72" s="74">
        <f t="shared" si="12"/>
        <v>0</v>
      </c>
      <c r="R72" s="55"/>
      <c r="S72" s="55"/>
      <c r="T72" s="159"/>
      <c r="U72" s="166"/>
      <c r="V72" s="54" t="s">
        <v>102</v>
      </c>
      <c r="W72" s="72" t="s">
        <v>49</v>
      </c>
      <c r="X72" s="73">
        <v>0</v>
      </c>
      <c r="Y72" s="44">
        <v>65000</v>
      </c>
      <c r="Z72" s="74">
        <f t="shared" si="13"/>
        <v>0</v>
      </c>
    </row>
    <row r="73" spans="1:27" s="64" customFormat="1" ht="56" x14ac:dyDescent="0.2">
      <c r="A73" s="159"/>
      <c r="B73" s="166"/>
      <c r="C73" s="54" t="s">
        <v>103</v>
      </c>
      <c r="D73" s="72" t="s">
        <v>49</v>
      </c>
      <c r="E73" s="72">
        <v>2</v>
      </c>
      <c r="F73" s="44">
        <v>3045411</v>
      </c>
      <c r="G73" s="74">
        <f t="shared" si="7"/>
        <v>6090822</v>
      </c>
      <c r="H73" s="63">
        <v>-6090822</v>
      </c>
      <c r="I73" s="63"/>
      <c r="J73" s="55"/>
      <c r="K73" s="159"/>
      <c r="L73" s="166"/>
      <c r="M73" s="54" t="s">
        <v>103</v>
      </c>
      <c r="N73" s="72" t="s">
        <v>49</v>
      </c>
      <c r="O73" s="73">
        <v>0</v>
      </c>
      <c r="P73" s="44">
        <v>3045411</v>
      </c>
      <c r="Q73" s="74">
        <f t="shared" si="12"/>
        <v>0</v>
      </c>
      <c r="R73" s="55"/>
      <c r="S73" s="55"/>
      <c r="T73" s="159"/>
      <c r="U73" s="166"/>
      <c r="V73" s="54" t="s">
        <v>103</v>
      </c>
      <c r="W73" s="72" t="s">
        <v>49</v>
      </c>
      <c r="X73" s="73">
        <v>0</v>
      </c>
      <c r="Y73" s="44">
        <v>3045411</v>
      </c>
      <c r="Z73" s="74">
        <f t="shared" si="13"/>
        <v>0</v>
      </c>
    </row>
    <row r="74" spans="1:27" s="64" customFormat="1" ht="84" x14ac:dyDescent="0.2">
      <c r="A74" s="159"/>
      <c r="B74" s="166"/>
      <c r="C74" s="123"/>
      <c r="D74" s="124"/>
      <c r="E74" s="125"/>
      <c r="F74" s="44"/>
      <c r="G74" s="74"/>
      <c r="H74" s="63"/>
      <c r="I74" s="63"/>
      <c r="J74" s="55"/>
      <c r="K74" s="159"/>
      <c r="L74" s="166"/>
      <c r="M74" s="123"/>
      <c r="N74" s="124"/>
      <c r="O74" s="126"/>
      <c r="P74" s="44"/>
      <c r="Q74" s="74"/>
      <c r="R74" s="127">
        <v>400000000</v>
      </c>
      <c r="S74" s="127"/>
      <c r="T74" s="159"/>
      <c r="U74" s="166"/>
      <c r="V74" s="128" t="s">
        <v>420</v>
      </c>
      <c r="W74" s="129" t="s">
        <v>49</v>
      </c>
      <c r="X74" s="130">
        <v>1</v>
      </c>
      <c r="Y74" s="131">
        <v>400000000</v>
      </c>
      <c r="Z74" s="132">
        <f t="shared" ref="Z74" si="14">X74*Y74</f>
        <v>400000000</v>
      </c>
    </row>
    <row r="75" spans="1:27" s="64" customFormat="1" x14ac:dyDescent="0.2">
      <c r="A75" s="160"/>
      <c r="B75" s="167"/>
      <c r="C75" s="169" t="s">
        <v>295</v>
      </c>
      <c r="D75" s="170"/>
      <c r="E75" s="171"/>
      <c r="F75" s="45">
        <f>SUM(G27:G73)</f>
        <v>150000000</v>
      </c>
      <c r="G75" s="76"/>
      <c r="H75" s="55"/>
      <c r="I75" s="55"/>
      <c r="J75" s="55"/>
      <c r="K75" s="160"/>
      <c r="L75" s="167"/>
      <c r="M75" s="169" t="s">
        <v>295</v>
      </c>
      <c r="N75" s="170"/>
      <c r="O75" s="171"/>
      <c r="P75" s="45">
        <f>SUM(Q27:Q73)</f>
        <v>0</v>
      </c>
      <c r="Q75" s="76"/>
      <c r="R75" s="55"/>
      <c r="S75" s="55"/>
      <c r="T75" s="160"/>
      <c r="U75" s="167"/>
      <c r="V75" s="169" t="s">
        <v>295</v>
      </c>
      <c r="W75" s="170"/>
      <c r="X75" s="171"/>
      <c r="Y75" s="45">
        <f>SUM(Z27:Z73)</f>
        <v>0</v>
      </c>
      <c r="Z75" s="76"/>
    </row>
    <row r="76" spans="1:27" s="64" customFormat="1" x14ac:dyDescent="0.2">
      <c r="A76" s="149" t="str">
        <f>+'[1] ACTIVIDADES PPTO PROYECTADA'!AP20</f>
        <v>2.1.2</v>
      </c>
      <c r="B76" s="149" t="s">
        <v>7</v>
      </c>
      <c r="C76" s="54" t="s">
        <v>105</v>
      </c>
      <c r="D76" s="53" t="s">
        <v>49</v>
      </c>
      <c r="E76" s="77">
        <v>1</v>
      </c>
      <c r="F76" s="74">
        <v>3000000</v>
      </c>
      <c r="G76" s="76">
        <f t="shared" ref="G76:G81" si="15">+F76*E76</f>
        <v>3000000</v>
      </c>
      <c r="H76" s="55"/>
      <c r="I76" s="55"/>
      <c r="J76" s="55"/>
      <c r="K76" s="149" t="str">
        <f>A76</f>
        <v>2.1.2</v>
      </c>
      <c r="L76" s="149" t="s">
        <v>7</v>
      </c>
      <c r="M76" s="54" t="s">
        <v>105</v>
      </c>
      <c r="N76" s="53" t="s">
        <v>49</v>
      </c>
      <c r="O76" s="77">
        <v>1</v>
      </c>
      <c r="P76" s="74">
        <v>3000000</v>
      </c>
      <c r="Q76" s="76">
        <f t="shared" ref="Q76:Q81" si="16">+P76*O76</f>
        <v>3000000</v>
      </c>
      <c r="R76" s="55"/>
      <c r="S76" s="144">
        <v>-3000000</v>
      </c>
      <c r="T76" s="149" t="str">
        <f>K76</f>
        <v>2.1.2</v>
      </c>
      <c r="U76" s="149" t="s">
        <v>7</v>
      </c>
      <c r="V76" s="54" t="s">
        <v>105</v>
      </c>
      <c r="W76" s="53" t="s">
        <v>49</v>
      </c>
      <c r="X76" s="77">
        <v>0</v>
      </c>
      <c r="Y76" s="74">
        <v>3000000</v>
      </c>
      <c r="Z76" s="76">
        <f t="shared" ref="Z76:Z82" si="17">+Y76*X76</f>
        <v>0</v>
      </c>
      <c r="AA76" s="78"/>
    </row>
    <row r="77" spans="1:27" s="64" customFormat="1" ht="42" x14ac:dyDescent="0.2">
      <c r="A77" s="149"/>
      <c r="B77" s="149"/>
      <c r="C77" s="54" t="s">
        <v>106</v>
      </c>
      <c r="D77" s="53" t="s">
        <v>49</v>
      </c>
      <c r="E77" s="77">
        <v>1</v>
      </c>
      <c r="F77" s="74">
        <v>2000000</v>
      </c>
      <c r="G77" s="76">
        <f t="shared" si="15"/>
        <v>2000000</v>
      </c>
      <c r="H77" s="55"/>
      <c r="I77" s="55"/>
      <c r="J77" s="55"/>
      <c r="K77" s="149"/>
      <c r="L77" s="149"/>
      <c r="M77" s="54" t="s">
        <v>106</v>
      </c>
      <c r="N77" s="53" t="s">
        <v>49</v>
      </c>
      <c r="O77" s="77">
        <v>1</v>
      </c>
      <c r="P77" s="74">
        <v>2000000</v>
      </c>
      <c r="Q77" s="76">
        <f t="shared" si="16"/>
        <v>2000000</v>
      </c>
      <c r="R77" s="55"/>
      <c r="S77" s="144">
        <v>-2000000</v>
      </c>
      <c r="T77" s="149"/>
      <c r="U77" s="149"/>
      <c r="V77" s="54" t="s">
        <v>106</v>
      </c>
      <c r="W77" s="53" t="s">
        <v>49</v>
      </c>
      <c r="X77" s="77">
        <v>0</v>
      </c>
      <c r="Y77" s="74">
        <v>2000000</v>
      </c>
      <c r="Z77" s="76">
        <f t="shared" si="17"/>
        <v>0</v>
      </c>
    </row>
    <row r="78" spans="1:27" s="64" customFormat="1" ht="42" x14ac:dyDescent="0.2">
      <c r="A78" s="149"/>
      <c r="B78" s="149"/>
      <c r="C78" s="54" t="s">
        <v>107</v>
      </c>
      <c r="D78" s="53" t="s">
        <v>49</v>
      </c>
      <c r="E78" s="77">
        <v>1</v>
      </c>
      <c r="F78" s="74">
        <v>2000000</v>
      </c>
      <c r="G78" s="76">
        <f t="shared" si="15"/>
        <v>2000000</v>
      </c>
      <c r="H78" s="55"/>
      <c r="I78" s="55"/>
      <c r="J78" s="55"/>
      <c r="K78" s="149"/>
      <c r="L78" s="149"/>
      <c r="M78" s="54" t="s">
        <v>107</v>
      </c>
      <c r="N78" s="53" t="s">
        <v>49</v>
      </c>
      <c r="O78" s="77">
        <v>1</v>
      </c>
      <c r="P78" s="74">
        <v>2000000</v>
      </c>
      <c r="Q78" s="76">
        <f t="shared" si="16"/>
        <v>2000000</v>
      </c>
      <c r="R78" s="55"/>
      <c r="S78" s="144">
        <v>-2000000</v>
      </c>
      <c r="T78" s="149"/>
      <c r="U78" s="149"/>
      <c r="V78" s="54" t="s">
        <v>107</v>
      </c>
      <c r="W78" s="53" t="s">
        <v>49</v>
      </c>
      <c r="X78" s="77">
        <v>0</v>
      </c>
      <c r="Y78" s="74">
        <v>2000000</v>
      </c>
      <c r="Z78" s="76">
        <f t="shared" si="17"/>
        <v>0</v>
      </c>
    </row>
    <row r="79" spans="1:27" s="64" customFormat="1" ht="42" x14ac:dyDescent="0.2">
      <c r="A79" s="149"/>
      <c r="B79" s="149"/>
      <c r="C79" s="54" t="s">
        <v>108</v>
      </c>
      <c r="D79" s="53" t="s">
        <v>49</v>
      </c>
      <c r="E79" s="77">
        <v>1</v>
      </c>
      <c r="F79" s="74">
        <v>3000000</v>
      </c>
      <c r="G79" s="76">
        <f t="shared" si="15"/>
        <v>3000000</v>
      </c>
      <c r="H79" s="55"/>
      <c r="I79" s="55"/>
      <c r="J79" s="55"/>
      <c r="K79" s="149"/>
      <c r="L79" s="149"/>
      <c r="M79" s="54" t="s">
        <v>108</v>
      </c>
      <c r="N79" s="53" t="s">
        <v>49</v>
      </c>
      <c r="O79" s="77">
        <v>1</v>
      </c>
      <c r="P79" s="74">
        <v>3000000</v>
      </c>
      <c r="Q79" s="76">
        <f t="shared" si="16"/>
        <v>3000000</v>
      </c>
      <c r="R79" s="55"/>
      <c r="S79" s="144">
        <v>-3000000</v>
      </c>
      <c r="T79" s="149"/>
      <c r="U79" s="149"/>
      <c r="V79" s="54" t="s">
        <v>108</v>
      </c>
      <c r="W79" s="53" t="s">
        <v>49</v>
      </c>
      <c r="X79" s="77">
        <v>0</v>
      </c>
      <c r="Y79" s="74">
        <v>3000000</v>
      </c>
      <c r="Z79" s="76">
        <f t="shared" si="17"/>
        <v>0</v>
      </c>
    </row>
    <row r="80" spans="1:27" s="64" customFormat="1" ht="42" x14ac:dyDescent="0.2">
      <c r="A80" s="149"/>
      <c r="B80" s="149"/>
      <c r="C80" s="54" t="s">
        <v>287</v>
      </c>
      <c r="D80" s="53" t="s">
        <v>49</v>
      </c>
      <c r="E80" s="77">
        <v>2</v>
      </c>
      <c r="F80" s="74">
        <v>3000000</v>
      </c>
      <c r="G80" s="76">
        <f t="shared" si="15"/>
        <v>6000000</v>
      </c>
      <c r="H80" s="55"/>
      <c r="I80" s="55"/>
      <c r="J80" s="55"/>
      <c r="K80" s="149"/>
      <c r="L80" s="149"/>
      <c r="M80" s="54" t="s">
        <v>287</v>
      </c>
      <c r="N80" s="53" t="s">
        <v>49</v>
      </c>
      <c r="O80" s="77">
        <v>2</v>
      </c>
      <c r="P80" s="74">
        <v>3000000</v>
      </c>
      <c r="Q80" s="76">
        <f t="shared" si="16"/>
        <v>6000000</v>
      </c>
      <c r="R80" s="55"/>
      <c r="S80" s="144">
        <v>-6000000</v>
      </c>
      <c r="T80" s="149"/>
      <c r="U80" s="149"/>
      <c r="V80" s="54" t="s">
        <v>287</v>
      </c>
      <c r="W80" s="53" t="s">
        <v>49</v>
      </c>
      <c r="X80" s="77">
        <v>0</v>
      </c>
      <c r="Y80" s="74">
        <v>3000000</v>
      </c>
      <c r="Z80" s="76">
        <f t="shared" si="17"/>
        <v>0</v>
      </c>
    </row>
    <row r="81" spans="1:28" s="64" customFormat="1" ht="84" x14ac:dyDescent="0.2">
      <c r="A81" s="149"/>
      <c r="B81" s="149"/>
      <c r="C81" s="54" t="s">
        <v>109</v>
      </c>
      <c r="D81" s="53" t="s">
        <v>49</v>
      </c>
      <c r="E81" s="77">
        <v>700</v>
      </c>
      <c r="F81" s="74">
        <v>120000</v>
      </c>
      <c r="G81" s="76">
        <f t="shared" si="15"/>
        <v>84000000</v>
      </c>
      <c r="H81" s="55"/>
      <c r="I81" s="55"/>
      <c r="J81" s="55"/>
      <c r="K81" s="149"/>
      <c r="L81" s="149"/>
      <c r="M81" s="54" t="s">
        <v>109</v>
      </c>
      <c r="N81" s="53" t="s">
        <v>49</v>
      </c>
      <c r="O81" s="77">
        <v>700</v>
      </c>
      <c r="P81" s="74">
        <v>120000</v>
      </c>
      <c r="Q81" s="76">
        <f t="shared" si="16"/>
        <v>84000000</v>
      </c>
      <c r="R81" s="55"/>
      <c r="S81" s="144">
        <v>-84000000</v>
      </c>
      <c r="T81" s="149"/>
      <c r="U81" s="149"/>
      <c r="V81" s="54" t="s">
        <v>109</v>
      </c>
      <c r="W81" s="53" t="s">
        <v>49</v>
      </c>
      <c r="X81" s="77">
        <v>0</v>
      </c>
      <c r="Y81" s="74">
        <v>120000</v>
      </c>
      <c r="Z81" s="76">
        <f t="shared" si="17"/>
        <v>0</v>
      </c>
    </row>
    <row r="82" spans="1:28" s="64" customFormat="1" ht="89" customHeight="1" x14ac:dyDescent="0.2">
      <c r="A82" s="149"/>
      <c r="B82" s="149"/>
      <c r="C82" s="54"/>
      <c r="D82" s="53"/>
      <c r="E82" s="77"/>
      <c r="F82" s="74"/>
      <c r="G82" s="76"/>
      <c r="H82" s="55"/>
      <c r="I82" s="55"/>
      <c r="J82" s="55"/>
      <c r="K82" s="149"/>
      <c r="L82" s="149"/>
      <c r="M82" s="54"/>
      <c r="N82" s="53"/>
      <c r="O82" s="77"/>
      <c r="P82" s="74"/>
      <c r="Q82" s="76"/>
      <c r="R82" s="46">
        <v>97000000</v>
      </c>
      <c r="S82" s="46">
        <v>100000000</v>
      </c>
      <c r="T82" s="149"/>
      <c r="U82" s="149"/>
      <c r="V82" s="60" t="s">
        <v>424</v>
      </c>
      <c r="W82" s="42" t="s">
        <v>49</v>
      </c>
      <c r="X82" s="146">
        <v>1</v>
      </c>
      <c r="Y82" s="147">
        <v>197000000</v>
      </c>
      <c r="Z82" s="147">
        <f t="shared" si="17"/>
        <v>197000000</v>
      </c>
    </row>
    <row r="83" spans="1:28" s="64" customFormat="1" x14ac:dyDescent="0.2">
      <c r="A83" s="149"/>
      <c r="B83" s="149"/>
      <c r="C83" s="164" t="s">
        <v>111</v>
      </c>
      <c r="D83" s="164"/>
      <c r="E83" s="164"/>
      <c r="F83" s="79">
        <f>SUM(G76:G81)</f>
        <v>100000000</v>
      </c>
      <c r="G83" s="65"/>
      <c r="H83" s="55"/>
      <c r="I83" s="55"/>
      <c r="J83" s="55"/>
      <c r="K83" s="149"/>
      <c r="L83" s="149"/>
      <c r="M83" s="164" t="s">
        <v>111</v>
      </c>
      <c r="N83" s="164"/>
      <c r="O83" s="164"/>
      <c r="P83" s="79">
        <f>SUM(Q76:Q81)</f>
        <v>100000000</v>
      </c>
      <c r="Q83" s="65"/>
      <c r="R83" s="55"/>
      <c r="S83" s="55"/>
      <c r="T83" s="149"/>
      <c r="U83" s="149"/>
      <c r="V83" s="164" t="s">
        <v>111</v>
      </c>
      <c r="W83" s="164"/>
      <c r="X83" s="164"/>
      <c r="Y83" s="145">
        <f>SUM(Z76:Z82)</f>
        <v>197000000</v>
      </c>
      <c r="Z83" s="65"/>
    </row>
    <row r="84" spans="1:28" s="64" customFormat="1" ht="31.75" customHeight="1" x14ac:dyDescent="0.2">
      <c r="A84" s="149" t="str">
        <f>+'[1] ACTIVIDADES PPTO PROYECTADA'!AP21</f>
        <v>2.1.3</v>
      </c>
      <c r="B84" s="158" t="s">
        <v>8</v>
      </c>
      <c r="C84" s="161" t="s">
        <v>112</v>
      </c>
      <c r="D84" s="161"/>
      <c r="E84" s="161"/>
      <c r="F84" s="31"/>
      <c r="G84" s="32"/>
      <c r="H84" s="55"/>
      <c r="I84" s="55"/>
      <c r="J84" s="55"/>
      <c r="K84" s="149" t="str">
        <f>A84</f>
        <v>2.1.3</v>
      </c>
      <c r="L84" s="158" t="s">
        <v>8</v>
      </c>
      <c r="M84" s="161" t="s">
        <v>112</v>
      </c>
      <c r="N84" s="161"/>
      <c r="O84" s="161"/>
      <c r="P84" s="31"/>
      <c r="Q84" s="32"/>
      <c r="R84" s="55"/>
      <c r="S84" s="55"/>
      <c r="T84" s="149" t="str">
        <f>K84</f>
        <v>2.1.3</v>
      </c>
      <c r="U84" s="158" t="s">
        <v>8</v>
      </c>
      <c r="V84" s="161" t="s">
        <v>112</v>
      </c>
      <c r="W84" s="161"/>
      <c r="X84" s="161"/>
      <c r="Y84" s="31"/>
      <c r="Z84" s="32"/>
    </row>
    <row r="85" spans="1:28" s="64" customFormat="1" ht="126" x14ac:dyDescent="0.2">
      <c r="A85" s="149"/>
      <c r="B85" s="159"/>
      <c r="C85" s="73" t="s">
        <v>113</v>
      </c>
      <c r="D85" s="72" t="s">
        <v>49</v>
      </c>
      <c r="E85" s="73">
        <v>0</v>
      </c>
      <c r="F85" s="1">
        <v>5000000</v>
      </c>
      <c r="G85" s="6">
        <f t="shared" ref="G85" si="18">F85*E85</f>
        <v>0</v>
      </c>
      <c r="H85" s="55"/>
      <c r="I85" s="55"/>
      <c r="J85" s="55"/>
      <c r="K85" s="149"/>
      <c r="L85" s="159"/>
      <c r="M85" s="73" t="s">
        <v>113</v>
      </c>
      <c r="N85" s="72" t="s">
        <v>49</v>
      </c>
      <c r="O85" s="73">
        <v>0</v>
      </c>
      <c r="P85" s="1">
        <v>5000000</v>
      </c>
      <c r="Q85" s="6">
        <f t="shared" ref="Q85" si="19">P85*O85</f>
        <v>0</v>
      </c>
      <c r="R85" s="55"/>
      <c r="S85" s="55"/>
      <c r="T85" s="149"/>
      <c r="U85" s="159"/>
      <c r="V85" s="73" t="s">
        <v>113</v>
      </c>
      <c r="W85" s="72" t="s">
        <v>49</v>
      </c>
      <c r="X85" s="73">
        <v>0</v>
      </c>
      <c r="Y85" s="1">
        <v>5000000</v>
      </c>
      <c r="Z85" s="6">
        <f t="shared" ref="Z85" si="20">Y85*X85</f>
        <v>0</v>
      </c>
    </row>
    <row r="86" spans="1:28" s="64" customFormat="1" x14ac:dyDescent="0.2">
      <c r="A86" s="149"/>
      <c r="B86" s="160"/>
      <c r="C86" s="163" t="s">
        <v>116</v>
      </c>
      <c r="D86" s="163"/>
      <c r="E86" s="163"/>
      <c r="F86" s="33">
        <f>SUM(G85:G85)</f>
        <v>0</v>
      </c>
      <c r="G86" s="76"/>
      <c r="H86" s="55"/>
      <c r="I86" s="55"/>
      <c r="J86" s="55"/>
      <c r="K86" s="149"/>
      <c r="L86" s="160"/>
      <c r="M86" s="163" t="s">
        <v>116</v>
      </c>
      <c r="N86" s="163"/>
      <c r="O86" s="163"/>
      <c r="P86" s="33">
        <f>SUM(Q85:Q85)</f>
        <v>0</v>
      </c>
      <c r="Q86" s="76"/>
      <c r="R86" s="55"/>
      <c r="S86" s="55"/>
      <c r="T86" s="149"/>
      <c r="U86" s="160"/>
      <c r="V86" s="163" t="s">
        <v>116</v>
      </c>
      <c r="W86" s="163"/>
      <c r="X86" s="163"/>
      <c r="Y86" s="33">
        <f>SUM(Z85:Z85)</f>
        <v>0</v>
      </c>
      <c r="Z86" s="76"/>
    </row>
    <row r="87" spans="1:28" s="64" customFormat="1" x14ac:dyDescent="0.2">
      <c r="A87" s="149" t="str">
        <f>+'[1] ACTIVIDADES PPTO PROYECTADA'!AP22</f>
        <v>2.1.4</v>
      </c>
      <c r="B87" s="149" t="s">
        <v>9</v>
      </c>
      <c r="C87" s="53" t="s">
        <v>117</v>
      </c>
      <c r="D87" s="54" t="s">
        <v>49</v>
      </c>
      <c r="E87" s="54">
        <v>1</v>
      </c>
      <c r="F87" s="1">
        <v>5915600</v>
      </c>
      <c r="G87" s="6">
        <f t="shared" ref="G87:G109" si="21">F87*E87</f>
        <v>5915600</v>
      </c>
      <c r="H87" s="55"/>
      <c r="I87" s="55"/>
      <c r="J87" s="55"/>
      <c r="K87" s="149" t="str">
        <f>A87</f>
        <v>2.1.4</v>
      </c>
      <c r="L87" s="149" t="s">
        <v>9</v>
      </c>
      <c r="M87" s="53" t="s">
        <v>117</v>
      </c>
      <c r="N87" s="54" t="s">
        <v>49</v>
      </c>
      <c r="O87" s="54">
        <v>1</v>
      </c>
      <c r="P87" s="1">
        <v>5915600</v>
      </c>
      <c r="Q87" s="6">
        <f t="shared" ref="Q87:Q109" si="22">P87*O87</f>
        <v>5915600</v>
      </c>
      <c r="R87" s="55"/>
      <c r="S87" s="55"/>
      <c r="T87" s="149" t="str">
        <f>K87</f>
        <v>2.1.4</v>
      </c>
      <c r="U87" s="149" t="s">
        <v>9</v>
      </c>
      <c r="V87" s="53" t="s">
        <v>117</v>
      </c>
      <c r="W87" s="54" t="s">
        <v>49</v>
      </c>
      <c r="X87" s="54">
        <v>1</v>
      </c>
      <c r="Y87" s="1">
        <v>5915600</v>
      </c>
      <c r="Z87" s="6">
        <f t="shared" ref="Z87:Z109" si="23">Y87*X87</f>
        <v>5915600</v>
      </c>
      <c r="AB87" s="78"/>
    </row>
    <row r="88" spans="1:28" s="64" customFormat="1" x14ac:dyDescent="0.2">
      <c r="A88" s="149"/>
      <c r="B88" s="149"/>
      <c r="C88" s="53" t="s">
        <v>118</v>
      </c>
      <c r="D88" s="54" t="s">
        <v>49</v>
      </c>
      <c r="E88" s="54">
        <v>1</v>
      </c>
      <c r="F88" s="1">
        <v>5500000</v>
      </c>
      <c r="G88" s="6">
        <f t="shared" si="21"/>
        <v>5500000</v>
      </c>
      <c r="H88" s="55"/>
      <c r="I88" s="55"/>
      <c r="J88" s="55"/>
      <c r="K88" s="149"/>
      <c r="L88" s="149"/>
      <c r="M88" s="53" t="s">
        <v>118</v>
      </c>
      <c r="N88" s="54" t="s">
        <v>49</v>
      </c>
      <c r="O88" s="54">
        <v>1</v>
      </c>
      <c r="P88" s="1">
        <v>5500000</v>
      </c>
      <c r="Q88" s="6">
        <f t="shared" si="22"/>
        <v>5500000</v>
      </c>
      <c r="R88" s="55"/>
      <c r="S88" s="55"/>
      <c r="T88" s="149"/>
      <c r="U88" s="149"/>
      <c r="V88" s="53" t="s">
        <v>118</v>
      </c>
      <c r="W88" s="54" t="s">
        <v>49</v>
      </c>
      <c r="X88" s="54">
        <v>1</v>
      </c>
      <c r="Y88" s="1">
        <v>5500000</v>
      </c>
      <c r="Z88" s="6">
        <f t="shared" si="23"/>
        <v>5500000</v>
      </c>
    </row>
    <row r="89" spans="1:28" s="64" customFormat="1" ht="28" x14ac:dyDescent="0.2">
      <c r="A89" s="149"/>
      <c r="B89" s="149"/>
      <c r="C89" s="53" t="s">
        <v>119</v>
      </c>
      <c r="D89" s="54" t="s">
        <v>49</v>
      </c>
      <c r="E89" s="54">
        <v>1</v>
      </c>
      <c r="F89" s="1">
        <v>5848000</v>
      </c>
      <c r="G89" s="6">
        <f t="shared" si="21"/>
        <v>5848000</v>
      </c>
      <c r="H89" s="55"/>
      <c r="I89" s="55"/>
      <c r="J89" s="55"/>
      <c r="K89" s="149"/>
      <c r="L89" s="149"/>
      <c r="M89" s="53" t="s">
        <v>119</v>
      </c>
      <c r="N89" s="54" t="s">
        <v>49</v>
      </c>
      <c r="O89" s="54">
        <v>1</v>
      </c>
      <c r="P89" s="1">
        <v>5848000</v>
      </c>
      <c r="Q89" s="6">
        <f t="shared" si="22"/>
        <v>5848000</v>
      </c>
      <c r="R89" s="55"/>
      <c r="S89" s="55"/>
      <c r="T89" s="149"/>
      <c r="U89" s="149"/>
      <c r="V89" s="53" t="s">
        <v>119</v>
      </c>
      <c r="W89" s="54" t="s">
        <v>49</v>
      </c>
      <c r="X89" s="54">
        <v>1</v>
      </c>
      <c r="Y89" s="1">
        <v>5848000</v>
      </c>
      <c r="Z89" s="6">
        <f t="shared" si="23"/>
        <v>5848000</v>
      </c>
    </row>
    <row r="90" spans="1:28" s="64" customFormat="1" x14ac:dyDescent="0.2">
      <c r="A90" s="149"/>
      <c r="B90" s="149"/>
      <c r="C90" s="53" t="s">
        <v>120</v>
      </c>
      <c r="D90" s="54" t="s">
        <v>49</v>
      </c>
      <c r="E90" s="54">
        <v>1</v>
      </c>
      <c r="F90" s="1">
        <v>2000000</v>
      </c>
      <c r="G90" s="6">
        <f t="shared" si="21"/>
        <v>2000000</v>
      </c>
      <c r="H90" s="55"/>
      <c r="I90" s="55"/>
      <c r="J90" s="55"/>
      <c r="K90" s="149"/>
      <c r="L90" s="149"/>
      <c r="M90" s="53" t="s">
        <v>120</v>
      </c>
      <c r="N90" s="54" t="s">
        <v>49</v>
      </c>
      <c r="O90" s="54">
        <v>1</v>
      </c>
      <c r="P90" s="1">
        <v>2000000</v>
      </c>
      <c r="Q90" s="6">
        <f t="shared" si="22"/>
        <v>2000000</v>
      </c>
      <c r="R90" s="55"/>
      <c r="S90" s="55"/>
      <c r="T90" s="149"/>
      <c r="U90" s="149"/>
      <c r="V90" s="53" t="s">
        <v>120</v>
      </c>
      <c r="W90" s="54" t="s">
        <v>49</v>
      </c>
      <c r="X90" s="54">
        <v>1</v>
      </c>
      <c r="Y90" s="1">
        <v>2000000</v>
      </c>
      <c r="Z90" s="6">
        <f t="shared" si="23"/>
        <v>2000000</v>
      </c>
    </row>
    <row r="91" spans="1:28" s="64" customFormat="1" x14ac:dyDescent="0.2">
      <c r="A91" s="149"/>
      <c r="B91" s="149"/>
      <c r="C91" s="53" t="s">
        <v>121</v>
      </c>
      <c r="D91" s="54" t="s">
        <v>49</v>
      </c>
      <c r="E91" s="54">
        <v>1</v>
      </c>
      <c r="F91" s="1">
        <v>2078000</v>
      </c>
      <c r="G91" s="6">
        <f t="shared" si="21"/>
        <v>2078000</v>
      </c>
      <c r="H91" s="55"/>
      <c r="I91" s="55"/>
      <c r="J91" s="55"/>
      <c r="K91" s="149"/>
      <c r="L91" s="149"/>
      <c r="M91" s="53" t="s">
        <v>121</v>
      </c>
      <c r="N91" s="54" t="s">
        <v>49</v>
      </c>
      <c r="O91" s="54">
        <v>1</v>
      </c>
      <c r="P91" s="1">
        <v>2078000</v>
      </c>
      <c r="Q91" s="6">
        <f t="shared" si="22"/>
        <v>2078000</v>
      </c>
      <c r="R91" s="55"/>
      <c r="S91" s="55"/>
      <c r="T91" s="149"/>
      <c r="U91" s="149"/>
      <c r="V91" s="53" t="s">
        <v>121</v>
      </c>
      <c r="W91" s="54" t="s">
        <v>49</v>
      </c>
      <c r="X91" s="54">
        <v>1</v>
      </c>
      <c r="Y91" s="1">
        <v>2078000</v>
      </c>
      <c r="Z91" s="6">
        <f t="shared" si="23"/>
        <v>2078000</v>
      </c>
    </row>
    <row r="92" spans="1:28" s="64" customFormat="1" x14ac:dyDescent="0.2">
      <c r="A92" s="149"/>
      <c r="B92" s="149"/>
      <c r="C92" s="53" t="s">
        <v>122</v>
      </c>
      <c r="D92" s="54" t="s">
        <v>49</v>
      </c>
      <c r="E92" s="54">
        <v>2</v>
      </c>
      <c r="F92" s="1">
        <v>308000</v>
      </c>
      <c r="G92" s="6">
        <f t="shared" si="21"/>
        <v>616000</v>
      </c>
      <c r="H92" s="55"/>
      <c r="I92" s="55"/>
      <c r="J92" s="55"/>
      <c r="K92" s="149"/>
      <c r="L92" s="149"/>
      <c r="M92" s="53" t="s">
        <v>122</v>
      </c>
      <c r="N92" s="54" t="s">
        <v>49</v>
      </c>
      <c r="O92" s="54">
        <v>2</v>
      </c>
      <c r="P92" s="1">
        <v>308000</v>
      </c>
      <c r="Q92" s="6">
        <f t="shared" si="22"/>
        <v>616000</v>
      </c>
      <c r="R92" s="55"/>
      <c r="S92" s="55"/>
      <c r="T92" s="149"/>
      <c r="U92" s="149"/>
      <c r="V92" s="53" t="s">
        <v>122</v>
      </c>
      <c r="W92" s="54" t="s">
        <v>49</v>
      </c>
      <c r="X92" s="54">
        <v>2</v>
      </c>
      <c r="Y92" s="1">
        <v>308000</v>
      </c>
      <c r="Z92" s="6">
        <f t="shared" si="23"/>
        <v>616000</v>
      </c>
    </row>
    <row r="93" spans="1:28" s="64" customFormat="1" x14ac:dyDescent="0.2">
      <c r="A93" s="149"/>
      <c r="B93" s="149"/>
      <c r="C93" s="53" t="s">
        <v>123</v>
      </c>
      <c r="D93" s="54" t="s">
        <v>49</v>
      </c>
      <c r="E93" s="54">
        <v>1</v>
      </c>
      <c r="F93" s="1">
        <v>308000</v>
      </c>
      <c r="G93" s="6">
        <f t="shared" si="21"/>
        <v>308000</v>
      </c>
      <c r="H93" s="55"/>
      <c r="I93" s="55"/>
      <c r="J93" s="55"/>
      <c r="K93" s="149"/>
      <c r="L93" s="149"/>
      <c r="M93" s="53" t="s">
        <v>123</v>
      </c>
      <c r="N93" s="54" t="s">
        <v>49</v>
      </c>
      <c r="O93" s="54">
        <v>1</v>
      </c>
      <c r="P93" s="1">
        <v>308000</v>
      </c>
      <c r="Q93" s="6">
        <f t="shared" si="22"/>
        <v>308000</v>
      </c>
      <c r="R93" s="55"/>
      <c r="S93" s="55"/>
      <c r="T93" s="149"/>
      <c r="U93" s="149"/>
      <c r="V93" s="53" t="s">
        <v>123</v>
      </c>
      <c r="W93" s="54" t="s">
        <v>49</v>
      </c>
      <c r="X93" s="54">
        <v>1</v>
      </c>
      <c r="Y93" s="1">
        <v>308000</v>
      </c>
      <c r="Z93" s="6">
        <f t="shared" si="23"/>
        <v>308000</v>
      </c>
    </row>
    <row r="94" spans="1:28" s="64" customFormat="1" x14ac:dyDescent="0.2">
      <c r="A94" s="149"/>
      <c r="B94" s="149"/>
      <c r="C94" s="53" t="s">
        <v>124</v>
      </c>
      <c r="D94" s="54" t="s">
        <v>49</v>
      </c>
      <c r="E94" s="54">
        <v>2</v>
      </c>
      <c r="F94" s="1">
        <v>500000</v>
      </c>
      <c r="G94" s="6">
        <f t="shared" si="21"/>
        <v>1000000</v>
      </c>
      <c r="H94" s="55"/>
      <c r="I94" s="55"/>
      <c r="J94" s="55"/>
      <c r="K94" s="149"/>
      <c r="L94" s="149"/>
      <c r="M94" s="53" t="s">
        <v>124</v>
      </c>
      <c r="N94" s="54" t="s">
        <v>49</v>
      </c>
      <c r="O94" s="54">
        <v>2</v>
      </c>
      <c r="P94" s="1">
        <v>500000</v>
      </c>
      <c r="Q94" s="6">
        <f t="shared" si="22"/>
        <v>1000000</v>
      </c>
      <c r="R94" s="55"/>
      <c r="S94" s="55"/>
      <c r="T94" s="149"/>
      <c r="U94" s="149"/>
      <c r="V94" s="53" t="s">
        <v>124</v>
      </c>
      <c r="W94" s="54" t="s">
        <v>49</v>
      </c>
      <c r="X94" s="54">
        <v>2</v>
      </c>
      <c r="Y94" s="1">
        <v>500000</v>
      </c>
      <c r="Z94" s="6">
        <f t="shared" si="23"/>
        <v>1000000</v>
      </c>
    </row>
    <row r="95" spans="1:28" s="64" customFormat="1" x14ac:dyDescent="0.2">
      <c r="A95" s="149"/>
      <c r="B95" s="149"/>
      <c r="C95" s="53" t="s">
        <v>125</v>
      </c>
      <c r="D95" s="54" t="s">
        <v>49</v>
      </c>
      <c r="E95" s="54">
        <v>10</v>
      </c>
      <c r="F95" s="1">
        <v>150000</v>
      </c>
      <c r="G95" s="6">
        <f t="shared" si="21"/>
        <v>1500000</v>
      </c>
      <c r="H95" s="55"/>
      <c r="I95" s="55"/>
      <c r="J95" s="55"/>
      <c r="K95" s="149"/>
      <c r="L95" s="149"/>
      <c r="M95" s="53" t="s">
        <v>125</v>
      </c>
      <c r="N95" s="54" t="s">
        <v>49</v>
      </c>
      <c r="O95" s="54">
        <v>10</v>
      </c>
      <c r="P95" s="1">
        <v>150000</v>
      </c>
      <c r="Q95" s="6">
        <f t="shared" si="22"/>
        <v>1500000</v>
      </c>
      <c r="R95" s="55"/>
      <c r="S95" s="55"/>
      <c r="T95" s="149"/>
      <c r="U95" s="149"/>
      <c r="V95" s="53" t="s">
        <v>125</v>
      </c>
      <c r="W95" s="54" t="s">
        <v>49</v>
      </c>
      <c r="X95" s="54">
        <v>10</v>
      </c>
      <c r="Y95" s="1">
        <v>150000</v>
      </c>
      <c r="Z95" s="6">
        <f t="shared" si="23"/>
        <v>1500000</v>
      </c>
    </row>
    <row r="96" spans="1:28" s="64" customFormat="1" ht="28" x14ac:dyDescent="0.2">
      <c r="A96" s="149"/>
      <c r="B96" s="149"/>
      <c r="C96" s="53" t="s">
        <v>126</v>
      </c>
      <c r="D96" s="54" t="s">
        <v>49</v>
      </c>
      <c r="E96" s="54">
        <v>5</v>
      </c>
      <c r="F96" s="1">
        <v>30000</v>
      </c>
      <c r="G96" s="6">
        <f t="shared" si="21"/>
        <v>150000</v>
      </c>
      <c r="H96" s="55"/>
      <c r="I96" s="55"/>
      <c r="J96" s="55"/>
      <c r="K96" s="149"/>
      <c r="L96" s="149"/>
      <c r="M96" s="53" t="s">
        <v>126</v>
      </c>
      <c r="N96" s="54" t="s">
        <v>49</v>
      </c>
      <c r="O96" s="54">
        <v>5</v>
      </c>
      <c r="P96" s="1">
        <v>30000</v>
      </c>
      <c r="Q96" s="6">
        <f t="shared" si="22"/>
        <v>150000</v>
      </c>
      <c r="R96" s="55"/>
      <c r="S96" s="55"/>
      <c r="T96" s="149"/>
      <c r="U96" s="149"/>
      <c r="V96" s="53" t="s">
        <v>126</v>
      </c>
      <c r="W96" s="54" t="s">
        <v>49</v>
      </c>
      <c r="X96" s="54">
        <v>5</v>
      </c>
      <c r="Y96" s="1">
        <v>30000</v>
      </c>
      <c r="Z96" s="6">
        <f t="shared" si="23"/>
        <v>150000</v>
      </c>
    </row>
    <row r="97" spans="1:26" s="64" customFormat="1" ht="28" x14ac:dyDescent="0.2">
      <c r="A97" s="149"/>
      <c r="B97" s="149"/>
      <c r="C97" s="53" t="s">
        <v>127</v>
      </c>
      <c r="D97" s="54" t="s">
        <v>49</v>
      </c>
      <c r="E97" s="54">
        <v>1</v>
      </c>
      <c r="F97" s="1">
        <v>1300000</v>
      </c>
      <c r="G97" s="6">
        <f t="shared" si="21"/>
        <v>1300000</v>
      </c>
      <c r="H97" s="55"/>
      <c r="I97" s="55"/>
      <c r="J97" s="55"/>
      <c r="K97" s="149"/>
      <c r="L97" s="149"/>
      <c r="M97" s="53" t="s">
        <v>127</v>
      </c>
      <c r="N97" s="54" t="s">
        <v>49</v>
      </c>
      <c r="O97" s="54">
        <v>1</v>
      </c>
      <c r="P97" s="1">
        <v>1300000</v>
      </c>
      <c r="Q97" s="6">
        <f t="shared" si="22"/>
        <v>1300000</v>
      </c>
      <c r="R97" s="55"/>
      <c r="S97" s="55"/>
      <c r="T97" s="149"/>
      <c r="U97" s="149"/>
      <c r="V97" s="53" t="s">
        <v>127</v>
      </c>
      <c r="W97" s="54" t="s">
        <v>49</v>
      </c>
      <c r="X97" s="54">
        <v>1</v>
      </c>
      <c r="Y97" s="1">
        <v>1300000</v>
      </c>
      <c r="Z97" s="6">
        <f t="shared" si="23"/>
        <v>1300000</v>
      </c>
    </row>
    <row r="98" spans="1:26" s="64" customFormat="1" ht="42" x14ac:dyDescent="0.2">
      <c r="A98" s="149"/>
      <c r="B98" s="149"/>
      <c r="C98" s="53" t="s">
        <v>128</v>
      </c>
      <c r="D98" s="54" t="s">
        <v>49</v>
      </c>
      <c r="E98" s="54">
        <v>1</v>
      </c>
      <c r="F98" s="1">
        <v>2000000</v>
      </c>
      <c r="G98" s="6">
        <f t="shared" si="21"/>
        <v>2000000</v>
      </c>
      <c r="H98" s="55"/>
      <c r="I98" s="55"/>
      <c r="J98" s="55"/>
      <c r="K98" s="149"/>
      <c r="L98" s="149"/>
      <c r="M98" s="53" t="s">
        <v>128</v>
      </c>
      <c r="N98" s="54" t="s">
        <v>49</v>
      </c>
      <c r="O98" s="54">
        <v>1</v>
      </c>
      <c r="P98" s="1">
        <v>2000000</v>
      </c>
      <c r="Q98" s="6">
        <f t="shared" si="22"/>
        <v>2000000</v>
      </c>
      <c r="R98" s="55"/>
      <c r="S98" s="55"/>
      <c r="T98" s="149"/>
      <c r="U98" s="149"/>
      <c r="V98" s="53" t="s">
        <v>128</v>
      </c>
      <c r="W98" s="54" t="s">
        <v>49</v>
      </c>
      <c r="X98" s="54">
        <v>1</v>
      </c>
      <c r="Y98" s="1">
        <v>2000000</v>
      </c>
      <c r="Z98" s="6">
        <f t="shared" si="23"/>
        <v>2000000</v>
      </c>
    </row>
    <row r="99" spans="1:26" s="64" customFormat="1" x14ac:dyDescent="0.2">
      <c r="A99" s="149"/>
      <c r="B99" s="149"/>
      <c r="C99" s="53" t="s">
        <v>129</v>
      </c>
      <c r="D99" s="54" t="s">
        <v>100</v>
      </c>
      <c r="E99" s="54">
        <v>3</v>
      </c>
      <c r="F99" s="1">
        <v>462000</v>
      </c>
      <c r="G99" s="6">
        <f t="shared" si="21"/>
        <v>1386000</v>
      </c>
      <c r="H99" s="55"/>
      <c r="I99" s="55"/>
      <c r="J99" s="55"/>
      <c r="K99" s="149"/>
      <c r="L99" s="149"/>
      <c r="M99" s="53" t="s">
        <v>129</v>
      </c>
      <c r="N99" s="54" t="s">
        <v>100</v>
      </c>
      <c r="O99" s="54">
        <v>3</v>
      </c>
      <c r="P99" s="1">
        <v>462000</v>
      </c>
      <c r="Q99" s="6">
        <f t="shared" si="22"/>
        <v>1386000</v>
      </c>
      <c r="R99" s="55"/>
      <c r="S99" s="55"/>
      <c r="T99" s="149"/>
      <c r="U99" s="149"/>
      <c r="V99" s="53" t="s">
        <v>129</v>
      </c>
      <c r="W99" s="54" t="s">
        <v>100</v>
      </c>
      <c r="X99" s="54">
        <v>3</v>
      </c>
      <c r="Y99" s="1">
        <v>462000</v>
      </c>
      <c r="Z99" s="6">
        <f t="shared" si="23"/>
        <v>1386000</v>
      </c>
    </row>
    <row r="100" spans="1:26" s="64" customFormat="1" x14ac:dyDescent="0.2">
      <c r="A100" s="149"/>
      <c r="B100" s="149"/>
      <c r="C100" s="53" t="s">
        <v>115</v>
      </c>
      <c r="D100" s="54" t="s">
        <v>49</v>
      </c>
      <c r="E100" s="54">
        <v>2</v>
      </c>
      <c r="F100" s="1">
        <v>277200</v>
      </c>
      <c r="G100" s="6">
        <f t="shared" si="21"/>
        <v>554400</v>
      </c>
      <c r="H100" s="55"/>
      <c r="I100" s="55"/>
      <c r="J100" s="55"/>
      <c r="K100" s="149"/>
      <c r="L100" s="149"/>
      <c r="M100" s="53" t="s">
        <v>115</v>
      </c>
      <c r="N100" s="54" t="s">
        <v>49</v>
      </c>
      <c r="O100" s="54">
        <v>2</v>
      </c>
      <c r="P100" s="1">
        <v>277200</v>
      </c>
      <c r="Q100" s="6">
        <f t="shared" si="22"/>
        <v>554400</v>
      </c>
      <c r="R100" s="55"/>
      <c r="S100" s="55"/>
      <c r="T100" s="149"/>
      <c r="U100" s="149"/>
      <c r="V100" s="53" t="s">
        <v>115</v>
      </c>
      <c r="W100" s="54" t="s">
        <v>49</v>
      </c>
      <c r="X100" s="54">
        <v>2</v>
      </c>
      <c r="Y100" s="1">
        <v>277200</v>
      </c>
      <c r="Z100" s="6">
        <f t="shared" si="23"/>
        <v>554400</v>
      </c>
    </row>
    <row r="101" spans="1:26" s="64" customFormat="1" x14ac:dyDescent="0.2">
      <c r="A101" s="149"/>
      <c r="B101" s="149"/>
      <c r="C101" s="53" t="s">
        <v>130</v>
      </c>
      <c r="D101" s="54" t="s">
        <v>49</v>
      </c>
      <c r="E101" s="54">
        <v>2</v>
      </c>
      <c r="F101" s="1">
        <v>616000</v>
      </c>
      <c r="G101" s="6">
        <f t="shared" si="21"/>
        <v>1232000</v>
      </c>
      <c r="H101" s="55"/>
      <c r="I101" s="55"/>
      <c r="J101" s="55"/>
      <c r="K101" s="149"/>
      <c r="L101" s="149"/>
      <c r="M101" s="53" t="s">
        <v>130</v>
      </c>
      <c r="N101" s="54" t="s">
        <v>49</v>
      </c>
      <c r="O101" s="54">
        <v>2</v>
      </c>
      <c r="P101" s="1">
        <v>616000</v>
      </c>
      <c r="Q101" s="6">
        <f t="shared" si="22"/>
        <v>1232000</v>
      </c>
      <c r="R101" s="55"/>
      <c r="S101" s="55"/>
      <c r="T101" s="149"/>
      <c r="U101" s="149"/>
      <c r="V101" s="53" t="s">
        <v>130</v>
      </c>
      <c r="W101" s="54" t="s">
        <v>49</v>
      </c>
      <c r="X101" s="54">
        <v>2</v>
      </c>
      <c r="Y101" s="1">
        <v>616000</v>
      </c>
      <c r="Z101" s="6">
        <f t="shared" si="23"/>
        <v>1232000</v>
      </c>
    </row>
    <row r="102" spans="1:26" s="64" customFormat="1" x14ac:dyDescent="0.2">
      <c r="A102" s="149"/>
      <c r="B102" s="149"/>
      <c r="C102" s="53" t="s">
        <v>131</v>
      </c>
      <c r="D102" s="54" t="s">
        <v>49</v>
      </c>
      <c r="E102" s="54">
        <v>50</v>
      </c>
      <c r="F102" s="1">
        <v>1540</v>
      </c>
      <c r="G102" s="6">
        <f t="shared" si="21"/>
        <v>77000</v>
      </c>
      <c r="H102" s="55"/>
      <c r="I102" s="55"/>
      <c r="J102" s="55"/>
      <c r="K102" s="149"/>
      <c r="L102" s="149"/>
      <c r="M102" s="53" t="s">
        <v>131</v>
      </c>
      <c r="N102" s="54" t="s">
        <v>49</v>
      </c>
      <c r="O102" s="54">
        <v>50</v>
      </c>
      <c r="P102" s="1">
        <v>1540</v>
      </c>
      <c r="Q102" s="6">
        <f t="shared" si="22"/>
        <v>77000</v>
      </c>
      <c r="R102" s="55"/>
      <c r="S102" s="55"/>
      <c r="T102" s="149"/>
      <c r="U102" s="149"/>
      <c r="V102" s="53" t="s">
        <v>131</v>
      </c>
      <c r="W102" s="54" t="s">
        <v>49</v>
      </c>
      <c r="X102" s="54">
        <v>50</v>
      </c>
      <c r="Y102" s="1">
        <v>1540</v>
      </c>
      <c r="Z102" s="6">
        <f t="shared" si="23"/>
        <v>77000</v>
      </c>
    </row>
    <row r="103" spans="1:26" s="64" customFormat="1" x14ac:dyDescent="0.2">
      <c r="A103" s="149"/>
      <c r="B103" s="149"/>
      <c r="C103" s="53" t="s">
        <v>132</v>
      </c>
      <c r="D103" s="54" t="s">
        <v>49</v>
      </c>
      <c r="E103" s="54">
        <v>1</v>
      </c>
      <c r="F103" s="1">
        <v>462000</v>
      </c>
      <c r="G103" s="6">
        <f t="shared" si="21"/>
        <v>462000</v>
      </c>
      <c r="H103" s="55"/>
      <c r="I103" s="55"/>
      <c r="J103" s="55"/>
      <c r="K103" s="149"/>
      <c r="L103" s="149"/>
      <c r="M103" s="53" t="s">
        <v>132</v>
      </c>
      <c r="N103" s="54" t="s">
        <v>49</v>
      </c>
      <c r="O103" s="54">
        <v>1</v>
      </c>
      <c r="P103" s="1">
        <v>462000</v>
      </c>
      <c r="Q103" s="6">
        <f t="shared" si="22"/>
        <v>462000</v>
      </c>
      <c r="R103" s="55"/>
      <c r="S103" s="55"/>
      <c r="T103" s="149"/>
      <c r="U103" s="149"/>
      <c r="V103" s="53" t="s">
        <v>132</v>
      </c>
      <c r="W103" s="54" t="s">
        <v>49</v>
      </c>
      <c r="X103" s="54">
        <v>1</v>
      </c>
      <c r="Y103" s="1">
        <v>462000</v>
      </c>
      <c r="Z103" s="6">
        <f t="shared" si="23"/>
        <v>462000</v>
      </c>
    </row>
    <row r="104" spans="1:26" s="64" customFormat="1" ht="84" x14ac:dyDescent="0.2">
      <c r="A104" s="149"/>
      <c r="B104" s="149"/>
      <c r="C104" s="53" t="s">
        <v>133</v>
      </c>
      <c r="D104" s="54" t="s">
        <v>49</v>
      </c>
      <c r="E104" s="54">
        <v>1</v>
      </c>
      <c r="F104" s="1">
        <v>2311000</v>
      </c>
      <c r="G104" s="6">
        <f t="shared" si="21"/>
        <v>2311000</v>
      </c>
      <c r="H104" s="55"/>
      <c r="I104" s="55"/>
      <c r="J104" s="55"/>
      <c r="K104" s="149"/>
      <c r="L104" s="149"/>
      <c r="M104" s="53" t="s">
        <v>133</v>
      </c>
      <c r="N104" s="54" t="s">
        <v>49</v>
      </c>
      <c r="O104" s="54">
        <v>1</v>
      </c>
      <c r="P104" s="1">
        <v>2311000</v>
      </c>
      <c r="Q104" s="6">
        <f t="shared" si="22"/>
        <v>2311000</v>
      </c>
      <c r="R104" s="55"/>
      <c r="S104" s="55"/>
      <c r="T104" s="149"/>
      <c r="U104" s="149"/>
      <c r="V104" s="53" t="s">
        <v>133</v>
      </c>
      <c r="W104" s="54" t="s">
        <v>49</v>
      </c>
      <c r="X104" s="54">
        <v>1</v>
      </c>
      <c r="Y104" s="1">
        <v>2311000</v>
      </c>
      <c r="Z104" s="6">
        <f t="shared" si="23"/>
        <v>2311000</v>
      </c>
    </row>
    <row r="105" spans="1:26" s="64" customFormat="1" ht="28" x14ac:dyDescent="0.2">
      <c r="A105" s="149"/>
      <c r="B105" s="149"/>
      <c r="C105" s="53" t="s">
        <v>134</v>
      </c>
      <c r="D105" s="54" t="s">
        <v>49</v>
      </c>
      <c r="E105" s="54">
        <v>2</v>
      </c>
      <c r="F105" s="1">
        <v>2079000</v>
      </c>
      <c r="G105" s="6">
        <f t="shared" si="21"/>
        <v>4158000</v>
      </c>
      <c r="H105" s="55"/>
      <c r="I105" s="55"/>
      <c r="J105" s="55"/>
      <c r="K105" s="149"/>
      <c r="L105" s="149"/>
      <c r="M105" s="53" t="s">
        <v>134</v>
      </c>
      <c r="N105" s="54" t="s">
        <v>49</v>
      </c>
      <c r="O105" s="54">
        <v>2</v>
      </c>
      <c r="P105" s="1">
        <v>2079000</v>
      </c>
      <c r="Q105" s="6">
        <f t="shared" si="22"/>
        <v>4158000</v>
      </c>
      <c r="R105" s="55"/>
      <c r="S105" s="55"/>
      <c r="T105" s="149"/>
      <c r="U105" s="149"/>
      <c r="V105" s="53" t="s">
        <v>134</v>
      </c>
      <c r="W105" s="54" t="s">
        <v>49</v>
      </c>
      <c r="X105" s="54">
        <v>2</v>
      </c>
      <c r="Y105" s="1">
        <v>2079000</v>
      </c>
      <c r="Z105" s="6">
        <f t="shared" si="23"/>
        <v>4158000</v>
      </c>
    </row>
    <row r="106" spans="1:26" s="64" customFormat="1" ht="28" x14ac:dyDescent="0.2">
      <c r="A106" s="149"/>
      <c r="B106" s="149"/>
      <c r="C106" s="53" t="s">
        <v>135</v>
      </c>
      <c r="D106" s="54" t="s">
        <v>49</v>
      </c>
      <c r="E106" s="54">
        <v>10</v>
      </c>
      <c r="F106" s="1">
        <v>120000</v>
      </c>
      <c r="G106" s="6">
        <f t="shared" si="21"/>
        <v>1200000</v>
      </c>
      <c r="H106" s="55"/>
      <c r="I106" s="55"/>
      <c r="J106" s="55"/>
      <c r="K106" s="149"/>
      <c r="L106" s="149"/>
      <c r="M106" s="53" t="s">
        <v>135</v>
      </c>
      <c r="N106" s="54" t="s">
        <v>49</v>
      </c>
      <c r="O106" s="54">
        <v>10</v>
      </c>
      <c r="P106" s="1">
        <v>120000</v>
      </c>
      <c r="Q106" s="6">
        <f t="shared" si="22"/>
        <v>1200000</v>
      </c>
      <c r="R106" s="55"/>
      <c r="S106" s="55"/>
      <c r="T106" s="149"/>
      <c r="U106" s="149"/>
      <c r="V106" s="53" t="s">
        <v>135</v>
      </c>
      <c r="W106" s="54" t="s">
        <v>49</v>
      </c>
      <c r="X106" s="54">
        <v>10</v>
      </c>
      <c r="Y106" s="1">
        <v>120000</v>
      </c>
      <c r="Z106" s="6">
        <f t="shared" si="23"/>
        <v>1200000</v>
      </c>
    </row>
    <row r="107" spans="1:26" s="64" customFormat="1" x14ac:dyDescent="0.2">
      <c r="A107" s="149"/>
      <c r="B107" s="149"/>
      <c r="C107" s="53" t="s">
        <v>136</v>
      </c>
      <c r="D107" s="54" t="s">
        <v>49</v>
      </c>
      <c r="E107" s="54">
        <v>2</v>
      </c>
      <c r="F107" s="1">
        <v>616000</v>
      </c>
      <c r="G107" s="6">
        <f t="shared" si="21"/>
        <v>1232000</v>
      </c>
      <c r="H107" s="55"/>
      <c r="I107" s="55"/>
      <c r="J107" s="55"/>
      <c r="K107" s="149"/>
      <c r="L107" s="149"/>
      <c r="M107" s="53" t="s">
        <v>136</v>
      </c>
      <c r="N107" s="54" t="s">
        <v>49</v>
      </c>
      <c r="O107" s="54">
        <v>2</v>
      </c>
      <c r="P107" s="1">
        <v>616000</v>
      </c>
      <c r="Q107" s="6">
        <f t="shared" si="22"/>
        <v>1232000</v>
      </c>
      <c r="R107" s="55"/>
      <c r="S107" s="55"/>
      <c r="T107" s="149"/>
      <c r="U107" s="149"/>
      <c r="V107" s="53" t="s">
        <v>136</v>
      </c>
      <c r="W107" s="54" t="s">
        <v>49</v>
      </c>
      <c r="X107" s="54">
        <v>2</v>
      </c>
      <c r="Y107" s="1">
        <v>616000</v>
      </c>
      <c r="Z107" s="6">
        <f t="shared" si="23"/>
        <v>1232000</v>
      </c>
    </row>
    <row r="108" spans="1:26" s="64" customFormat="1" x14ac:dyDescent="0.2">
      <c r="A108" s="149"/>
      <c r="B108" s="149"/>
      <c r="C108" s="53" t="s">
        <v>137</v>
      </c>
      <c r="D108" s="54" t="s">
        <v>49</v>
      </c>
      <c r="E108" s="54">
        <v>2</v>
      </c>
      <c r="F108" s="1">
        <v>1078000</v>
      </c>
      <c r="G108" s="6">
        <f t="shared" si="21"/>
        <v>2156000</v>
      </c>
      <c r="H108" s="55"/>
      <c r="I108" s="55"/>
      <c r="J108" s="55"/>
      <c r="K108" s="149"/>
      <c r="L108" s="149"/>
      <c r="M108" s="53" t="s">
        <v>137</v>
      </c>
      <c r="N108" s="54" t="s">
        <v>49</v>
      </c>
      <c r="O108" s="54">
        <v>2</v>
      </c>
      <c r="P108" s="1">
        <v>1078000</v>
      </c>
      <c r="Q108" s="6">
        <f t="shared" si="22"/>
        <v>2156000</v>
      </c>
      <c r="R108" s="55"/>
      <c r="S108" s="55"/>
      <c r="T108" s="149"/>
      <c r="U108" s="149"/>
      <c r="V108" s="53" t="s">
        <v>137</v>
      </c>
      <c r="W108" s="54" t="s">
        <v>49</v>
      </c>
      <c r="X108" s="54">
        <v>2</v>
      </c>
      <c r="Y108" s="1">
        <v>1078000</v>
      </c>
      <c r="Z108" s="6">
        <f t="shared" si="23"/>
        <v>2156000</v>
      </c>
    </row>
    <row r="109" spans="1:26" s="64" customFormat="1" x14ac:dyDescent="0.2">
      <c r="A109" s="149"/>
      <c r="B109" s="149"/>
      <c r="C109" s="53" t="s">
        <v>110</v>
      </c>
      <c r="D109" s="54" t="s">
        <v>49</v>
      </c>
      <c r="E109" s="54">
        <v>1</v>
      </c>
      <c r="F109" s="1">
        <v>316000</v>
      </c>
      <c r="G109" s="6">
        <f t="shared" si="21"/>
        <v>316000</v>
      </c>
      <c r="H109" s="55"/>
      <c r="I109" s="55"/>
      <c r="J109" s="55"/>
      <c r="K109" s="149"/>
      <c r="L109" s="149"/>
      <c r="M109" s="53" t="s">
        <v>110</v>
      </c>
      <c r="N109" s="54" t="s">
        <v>49</v>
      </c>
      <c r="O109" s="54">
        <v>1</v>
      </c>
      <c r="P109" s="1">
        <v>316000</v>
      </c>
      <c r="Q109" s="6">
        <f t="shared" si="22"/>
        <v>316000</v>
      </c>
      <c r="R109" s="55"/>
      <c r="S109" s="55"/>
      <c r="T109" s="149"/>
      <c r="U109" s="149"/>
      <c r="V109" s="53" t="s">
        <v>110</v>
      </c>
      <c r="W109" s="54" t="s">
        <v>49</v>
      </c>
      <c r="X109" s="54">
        <v>1</v>
      </c>
      <c r="Y109" s="1">
        <v>316000</v>
      </c>
      <c r="Z109" s="6">
        <f t="shared" si="23"/>
        <v>316000</v>
      </c>
    </row>
    <row r="110" spans="1:26" s="64" customFormat="1" ht="25" customHeight="1" x14ac:dyDescent="0.2">
      <c r="A110" s="149"/>
      <c r="B110" s="149"/>
      <c r="C110" s="149" t="s">
        <v>138</v>
      </c>
      <c r="D110" s="149"/>
      <c r="E110" s="149"/>
      <c r="F110" s="149"/>
      <c r="G110" s="6"/>
      <c r="H110" s="55"/>
      <c r="I110" s="55"/>
      <c r="J110" s="55"/>
      <c r="K110" s="149"/>
      <c r="L110" s="149"/>
      <c r="M110" s="149" t="s">
        <v>138</v>
      </c>
      <c r="N110" s="149"/>
      <c r="O110" s="149"/>
      <c r="P110" s="149"/>
      <c r="Q110" s="6"/>
      <c r="R110" s="55"/>
      <c r="S110" s="55"/>
      <c r="T110" s="149"/>
      <c r="U110" s="149"/>
      <c r="V110" s="149" t="s">
        <v>138</v>
      </c>
      <c r="W110" s="149"/>
      <c r="X110" s="149"/>
      <c r="Y110" s="149"/>
      <c r="Z110" s="6"/>
    </row>
    <row r="111" spans="1:26" s="64" customFormat="1" ht="42" x14ac:dyDescent="0.2">
      <c r="A111" s="149"/>
      <c r="B111" s="149"/>
      <c r="C111" s="53" t="s">
        <v>139</v>
      </c>
      <c r="D111" s="54" t="s">
        <v>49</v>
      </c>
      <c r="E111" s="54">
        <v>1</v>
      </c>
      <c r="F111" s="74">
        <v>2200000</v>
      </c>
      <c r="G111" s="6">
        <f t="shared" ref="G111:G119" si="24">F111*E111</f>
        <v>2200000</v>
      </c>
      <c r="H111" s="55"/>
      <c r="I111" s="55"/>
      <c r="J111" s="55"/>
      <c r="K111" s="149"/>
      <c r="L111" s="149"/>
      <c r="M111" s="53" t="s">
        <v>139</v>
      </c>
      <c r="N111" s="54" t="s">
        <v>49</v>
      </c>
      <c r="O111" s="54">
        <v>1</v>
      </c>
      <c r="P111" s="74">
        <v>2200000</v>
      </c>
      <c r="Q111" s="6">
        <f t="shared" ref="Q111:Q117" si="25">P111*O111</f>
        <v>2200000</v>
      </c>
      <c r="R111" s="55"/>
      <c r="S111" s="55"/>
      <c r="T111" s="149"/>
      <c r="U111" s="149"/>
      <c r="V111" s="53" t="s">
        <v>139</v>
      </c>
      <c r="W111" s="54" t="s">
        <v>49</v>
      </c>
      <c r="X111" s="54">
        <v>1</v>
      </c>
      <c r="Y111" s="74">
        <v>2200000</v>
      </c>
      <c r="Z111" s="6">
        <f t="shared" ref="Z111:Z117" si="26">Y111*X111</f>
        <v>2200000</v>
      </c>
    </row>
    <row r="112" spans="1:26" s="64" customFormat="1" ht="42" x14ac:dyDescent="0.2">
      <c r="A112" s="149"/>
      <c r="B112" s="149"/>
      <c r="C112" s="53" t="s">
        <v>140</v>
      </c>
      <c r="D112" s="54" t="s">
        <v>49</v>
      </c>
      <c r="E112" s="54">
        <v>5</v>
      </c>
      <c r="F112" s="74">
        <v>400000</v>
      </c>
      <c r="G112" s="6">
        <f t="shared" si="24"/>
        <v>2000000</v>
      </c>
      <c r="H112" s="55"/>
      <c r="I112" s="55"/>
      <c r="J112" s="55"/>
      <c r="K112" s="149"/>
      <c r="L112" s="149"/>
      <c r="M112" s="53" t="s">
        <v>140</v>
      </c>
      <c r="N112" s="54" t="s">
        <v>49</v>
      </c>
      <c r="O112" s="54">
        <v>5</v>
      </c>
      <c r="P112" s="74">
        <v>400000</v>
      </c>
      <c r="Q112" s="6">
        <f t="shared" si="25"/>
        <v>2000000</v>
      </c>
      <c r="R112" s="55"/>
      <c r="S112" s="55"/>
      <c r="T112" s="149"/>
      <c r="U112" s="149"/>
      <c r="V112" s="53" t="s">
        <v>140</v>
      </c>
      <c r="W112" s="54" t="s">
        <v>49</v>
      </c>
      <c r="X112" s="54">
        <v>5</v>
      </c>
      <c r="Y112" s="74">
        <v>400000</v>
      </c>
      <c r="Z112" s="6">
        <f t="shared" si="26"/>
        <v>2000000</v>
      </c>
    </row>
    <row r="113" spans="1:26" s="64" customFormat="1" ht="28" x14ac:dyDescent="0.2">
      <c r="A113" s="149"/>
      <c r="B113" s="149"/>
      <c r="C113" s="53" t="s">
        <v>141</v>
      </c>
      <c r="D113" s="54" t="s">
        <v>49</v>
      </c>
      <c r="E113" s="54">
        <v>5</v>
      </c>
      <c r="F113" s="74">
        <v>300000</v>
      </c>
      <c r="G113" s="6">
        <f t="shared" si="24"/>
        <v>1500000</v>
      </c>
      <c r="H113" s="55"/>
      <c r="I113" s="55"/>
      <c r="J113" s="55"/>
      <c r="K113" s="149"/>
      <c r="L113" s="149"/>
      <c r="M113" s="53" t="s">
        <v>141</v>
      </c>
      <c r="N113" s="54" t="s">
        <v>49</v>
      </c>
      <c r="O113" s="54">
        <v>5</v>
      </c>
      <c r="P113" s="74">
        <v>300000</v>
      </c>
      <c r="Q113" s="6">
        <f t="shared" si="25"/>
        <v>1500000</v>
      </c>
      <c r="R113" s="55"/>
      <c r="S113" s="55"/>
      <c r="T113" s="149"/>
      <c r="U113" s="149"/>
      <c r="V113" s="53" t="s">
        <v>141</v>
      </c>
      <c r="W113" s="54" t="s">
        <v>49</v>
      </c>
      <c r="X113" s="54">
        <v>5</v>
      </c>
      <c r="Y113" s="74">
        <v>300000</v>
      </c>
      <c r="Z113" s="6">
        <f t="shared" si="26"/>
        <v>1500000</v>
      </c>
    </row>
    <row r="114" spans="1:26" s="64" customFormat="1" ht="28" x14ac:dyDescent="0.2">
      <c r="A114" s="149"/>
      <c r="B114" s="149"/>
      <c r="C114" s="53" t="s">
        <v>142</v>
      </c>
      <c r="D114" s="54" t="s">
        <v>49</v>
      </c>
      <c r="E114" s="54">
        <v>100</v>
      </c>
      <c r="F114" s="74">
        <v>7000</v>
      </c>
      <c r="G114" s="6">
        <f t="shared" si="24"/>
        <v>700000</v>
      </c>
      <c r="H114" s="55"/>
      <c r="I114" s="55"/>
      <c r="J114" s="55"/>
      <c r="K114" s="149"/>
      <c r="L114" s="149"/>
      <c r="M114" s="53" t="s">
        <v>142</v>
      </c>
      <c r="N114" s="54" t="s">
        <v>49</v>
      </c>
      <c r="O114" s="54">
        <v>100</v>
      </c>
      <c r="P114" s="74">
        <v>7000</v>
      </c>
      <c r="Q114" s="6">
        <f t="shared" si="25"/>
        <v>700000</v>
      </c>
      <c r="R114" s="55"/>
      <c r="S114" s="55"/>
      <c r="T114" s="149"/>
      <c r="U114" s="149"/>
      <c r="V114" s="53" t="s">
        <v>142</v>
      </c>
      <c r="W114" s="54" t="s">
        <v>49</v>
      </c>
      <c r="X114" s="54">
        <v>100</v>
      </c>
      <c r="Y114" s="74">
        <v>7000</v>
      </c>
      <c r="Z114" s="6">
        <f t="shared" si="26"/>
        <v>700000</v>
      </c>
    </row>
    <row r="115" spans="1:26" s="64" customFormat="1" x14ac:dyDescent="0.2">
      <c r="A115" s="149"/>
      <c r="B115" s="149"/>
      <c r="C115" s="53" t="s">
        <v>143</v>
      </c>
      <c r="D115" s="54" t="s">
        <v>49</v>
      </c>
      <c r="E115" s="54">
        <v>1</v>
      </c>
      <c r="F115" s="74">
        <v>2000000</v>
      </c>
      <c r="G115" s="6">
        <f t="shared" si="24"/>
        <v>2000000</v>
      </c>
      <c r="H115" s="55"/>
      <c r="I115" s="55"/>
      <c r="J115" s="55"/>
      <c r="K115" s="149"/>
      <c r="L115" s="149"/>
      <c r="M115" s="53" t="s">
        <v>143</v>
      </c>
      <c r="N115" s="54" t="s">
        <v>49</v>
      </c>
      <c r="O115" s="54">
        <v>1</v>
      </c>
      <c r="P115" s="74">
        <v>2000000</v>
      </c>
      <c r="Q115" s="6">
        <f t="shared" si="25"/>
        <v>2000000</v>
      </c>
      <c r="R115" s="55"/>
      <c r="S115" s="55"/>
      <c r="T115" s="149"/>
      <c r="U115" s="149"/>
      <c r="V115" s="53" t="s">
        <v>143</v>
      </c>
      <c r="W115" s="54" t="s">
        <v>49</v>
      </c>
      <c r="X115" s="54">
        <v>1</v>
      </c>
      <c r="Y115" s="74">
        <v>2000000</v>
      </c>
      <c r="Z115" s="6">
        <f t="shared" si="26"/>
        <v>2000000</v>
      </c>
    </row>
    <row r="116" spans="1:26" s="64" customFormat="1" x14ac:dyDescent="0.2">
      <c r="A116" s="149"/>
      <c r="B116" s="149"/>
      <c r="C116" s="53" t="s">
        <v>144</v>
      </c>
      <c r="D116" s="54" t="s">
        <v>49</v>
      </c>
      <c r="E116" s="54">
        <v>100</v>
      </c>
      <c r="F116" s="74">
        <v>13000</v>
      </c>
      <c r="G116" s="6">
        <f t="shared" si="24"/>
        <v>1300000</v>
      </c>
      <c r="H116" s="55"/>
      <c r="I116" s="55"/>
      <c r="J116" s="55"/>
      <c r="K116" s="149"/>
      <c r="L116" s="149"/>
      <c r="M116" s="53" t="s">
        <v>144</v>
      </c>
      <c r="N116" s="54" t="s">
        <v>49</v>
      </c>
      <c r="O116" s="54">
        <v>100</v>
      </c>
      <c r="P116" s="74">
        <v>13000</v>
      </c>
      <c r="Q116" s="6">
        <f t="shared" si="25"/>
        <v>1300000</v>
      </c>
      <c r="R116" s="55"/>
      <c r="S116" s="55"/>
      <c r="T116" s="149"/>
      <c r="U116" s="149"/>
      <c r="V116" s="53" t="s">
        <v>144</v>
      </c>
      <c r="W116" s="54" t="s">
        <v>49</v>
      </c>
      <c r="X116" s="54">
        <v>100</v>
      </c>
      <c r="Y116" s="74">
        <v>13000</v>
      </c>
      <c r="Z116" s="6">
        <f t="shared" si="26"/>
        <v>1300000</v>
      </c>
    </row>
    <row r="117" spans="1:26" s="64" customFormat="1" x14ac:dyDescent="0.2">
      <c r="A117" s="149"/>
      <c r="B117" s="149"/>
      <c r="C117" s="53" t="s">
        <v>145</v>
      </c>
      <c r="D117" s="54" t="s">
        <v>49</v>
      </c>
      <c r="E117" s="54">
        <v>100</v>
      </c>
      <c r="F117" s="74">
        <v>30000</v>
      </c>
      <c r="G117" s="6">
        <f t="shared" si="24"/>
        <v>3000000</v>
      </c>
      <c r="H117" s="55"/>
      <c r="I117" s="55"/>
      <c r="J117" s="55"/>
      <c r="K117" s="149"/>
      <c r="L117" s="149"/>
      <c r="M117" s="53" t="s">
        <v>145</v>
      </c>
      <c r="N117" s="54" t="s">
        <v>49</v>
      </c>
      <c r="O117" s="54">
        <v>100</v>
      </c>
      <c r="P117" s="74">
        <v>30000</v>
      </c>
      <c r="Q117" s="6">
        <f t="shared" si="25"/>
        <v>3000000</v>
      </c>
      <c r="R117" s="55"/>
      <c r="S117" s="55"/>
      <c r="T117" s="149"/>
      <c r="U117" s="149"/>
      <c r="V117" s="53" t="s">
        <v>145</v>
      </c>
      <c r="W117" s="54" t="s">
        <v>49</v>
      </c>
      <c r="X117" s="54">
        <v>100</v>
      </c>
      <c r="Y117" s="74">
        <v>30000</v>
      </c>
      <c r="Z117" s="6">
        <f t="shared" si="26"/>
        <v>3000000</v>
      </c>
    </row>
    <row r="118" spans="1:26" s="64" customFormat="1" x14ac:dyDescent="0.2">
      <c r="A118" s="149"/>
      <c r="B118" s="149"/>
      <c r="C118" s="149" t="s">
        <v>146</v>
      </c>
      <c r="D118" s="149"/>
      <c r="E118" s="149"/>
      <c r="F118" s="149"/>
      <c r="G118" s="6"/>
      <c r="H118" s="55"/>
      <c r="I118" s="55"/>
      <c r="J118" s="55"/>
      <c r="K118" s="149"/>
      <c r="L118" s="149"/>
      <c r="M118" s="149" t="s">
        <v>146</v>
      </c>
      <c r="N118" s="149"/>
      <c r="O118" s="149"/>
      <c r="P118" s="149"/>
      <c r="Q118" s="6"/>
      <c r="R118" s="55"/>
      <c r="S118" s="55"/>
      <c r="T118" s="149"/>
      <c r="U118" s="149"/>
      <c r="V118" s="149" t="s">
        <v>146</v>
      </c>
      <c r="W118" s="149"/>
      <c r="X118" s="149"/>
      <c r="Y118" s="149"/>
      <c r="Z118" s="6"/>
    </row>
    <row r="119" spans="1:26" s="64" customFormat="1" ht="56" x14ac:dyDescent="0.2">
      <c r="A119" s="149"/>
      <c r="B119" s="149"/>
      <c r="C119" s="53" t="s">
        <v>148</v>
      </c>
      <c r="D119" s="54" t="s">
        <v>49</v>
      </c>
      <c r="E119" s="54">
        <v>1</v>
      </c>
      <c r="F119" s="74">
        <v>4000000</v>
      </c>
      <c r="G119" s="6">
        <f t="shared" si="24"/>
        <v>4000000</v>
      </c>
      <c r="H119" s="55"/>
      <c r="I119" s="55"/>
      <c r="J119" s="55"/>
      <c r="K119" s="149"/>
      <c r="L119" s="149"/>
      <c r="M119" s="53" t="s">
        <v>148</v>
      </c>
      <c r="N119" s="54" t="s">
        <v>49</v>
      </c>
      <c r="O119" s="54">
        <v>1</v>
      </c>
      <c r="P119" s="74">
        <v>4000000</v>
      </c>
      <c r="Q119" s="6">
        <f t="shared" ref="Q119" si="27">P119*O119</f>
        <v>4000000</v>
      </c>
      <c r="R119" s="55"/>
      <c r="S119" s="55"/>
      <c r="T119" s="149"/>
      <c r="U119" s="149"/>
      <c r="V119" s="53" t="s">
        <v>148</v>
      </c>
      <c r="W119" s="54" t="s">
        <v>49</v>
      </c>
      <c r="X119" s="54">
        <v>1</v>
      </c>
      <c r="Y119" s="74">
        <v>4000000</v>
      </c>
      <c r="Z119" s="6">
        <f t="shared" ref="Z119" si="28">Y119*X119</f>
        <v>4000000</v>
      </c>
    </row>
    <row r="120" spans="1:26" s="64" customFormat="1" x14ac:dyDescent="0.2">
      <c r="A120" s="149"/>
      <c r="B120" s="149"/>
      <c r="C120" s="149" t="s">
        <v>296</v>
      </c>
      <c r="D120" s="149"/>
      <c r="E120" s="149"/>
      <c r="F120" s="30">
        <f>SUM(G87:G119)</f>
        <v>60000000</v>
      </c>
      <c r="G120" s="6"/>
      <c r="H120" s="55"/>
      <c r="I120" s="55"/>
      <c r="J120" s="55"/>
      <c r="K120" s="149"/>
      <c r="L120" s="149"/>
      <c r="M120" s="149" t="s">
        <v>296</v>
      </c>
      <c r="N120" s="149"/>
      <c r="O120" s="149"/>
      <c r="P120" s="30">
        <f>SUM(Q87:Q119)</f>
        <v>60000000</v>
      </c>
      <c r="Q120" s="6"/>
      <c r="R120" s="55"/>
      <c r="S120" s="55"/>
      <c r="T120" s="149"/>
      <c r="U120" s="149"/>
      <c r="V120" s="149" t="s">
        <v>296</v>
      </c>
      <c r="W120" s="149"/>
      <c r="X120" s="149"/>
      <c r="Y120" s="30">
        <f>SUM(Z87:Z119)</f>
        <v>60000000</v>
      </c>
      <c r="Z120" s="6"/>
    </row>
    <row r="121" spans="1:26" s="64" customFormat="1" ht="56" x14ac:dyDescent="0.2">
      <c r="A121" s="69" t="str">
        <f>+'[1] ACTIVIDADES PPTO PROYECTADA'!AP23</f>
        <v>2.1.5</v>
      </c>
      <c r="B121" s="80" t="s">
        <v>10</v>
      </c>
      <c r="C121" s="53" t="s">
        <v>150</v>
      </c>
      <c r="D121" s="54" t="s">
        <v>49</v>
      </c>
      <c r="E121" s="54">
        <v>0</v>
      </c>
      <c r="F121" s="1">
        <v>120000</v>
      </c>
      <c r="G121" s="6">
        <f t="shared" ref="G121" si="29">F121*E121</f>
        <v>0</v>
      </c>
      <c r="H121" s="55"/>
      <c r="I121" s="55"/>
      <c r="J121" s="55"/>
      <c r="K121" s="69" t="str">
        <f>A121</f>
        <v>2.1.5</v>
      </c>
      <c r="L121" s="80" t="s">
        <v>10</v>
      </c>
      <c r="M121" s="53" t="s">
        <v>150</v>
      </c>
      <c r="N121" s="54" t="s">
        <v>49</v>
      </c>
      <c r="O121" s="54">
        <v>0</v>
      </c>
      <c r="P121" s="1">
        <v>120000</v>
      </c>
      <c r="Q121" s="6">
        <f t="shared" ref="Q121" si="30">P121*O121</f>
        <v>0</v>
      </c>
      <c r="R121" s="55"/>
      <c r="S121" s="141"/>
      <c r="T121" s="69" t="str">
        <f>K121</f>
        <v>2.1.5</v>
      </c>
      <c r="U121" s="80" t="s">
        <v>10</v>
      </c>
      <c r="V121" s="53" t="s">
        <v>150</v>
      </c>
      <c r="W121" s="54" t="s">
        <v>49</v>
      </c>
      <c r="X121" s="54">
        <v>0</v>
      </c>
      <c r="Y121" s="1">
        <v>120000</v>
      </c>
      <c r="Z121" s="6">
        <f t="shared" ref="Z121" si="31">Y121*X121</f>
        <v>0</v>
      </c>
    </row>
    <row r="122" spans="1:26" s="64" customFormat="1" x14ac:dyDescent="0.2">
      <c r="A122" s="67"/>
      <c r="B122" s="80"/>
      <c r="C122" s="149" t="s">
        <v>297</v>
      </c>
      <c r="D122" s="149"/>
      <c r="E122" s="149"/>
      <c r="F122" s="30">
        <f>SUM(G121:G121)</f>
        <v>0</v>
      </c>
      <c r="G122" s="6"/>
      <c r="H122" s="55"/>
      <c r="I122" s="55"/>
      <c r="J122" s="55"/>
      <c r="K122" s="67"/>
      <c r="L122" s="80"/>
      <c r="M122" s="149" t="s">
        <v>297</v>
      </c>
      <c r="N122" s="149"/>
      <c r="O122" s="149"/>
      <c r="P122" s="30">
        <f>SUM(Q121:Q121)</f>
        <v>0</v>
      </c>
      <c r="Q122" s="6"/>
      <c r="R122" s="55"/>
      <c r="S122" s="55"/>
      <c r="T122" s="67"/>
      <c r="U122" s="80"/>
      <c r="V122" s="149" t="s">
        <v>297</v>
      </c>
      <c r="W122" s="149"/>
      <c r="X122" s="149"/>
      <c r="Y122" s="30">
        <f>SUM(Z121:Z121)</f>
        <v>0</v>
      </c>
      <c r="Z122" s="6"/>
    </row>
    <row r="123" spans="1:26" s="64" customFormat="1" x14ac:dyDescent="0.2">
      <c r="A123" s="149" t="str">
        <f>+'[1] ACTIVIDADES PPTO PROYECTADA'!AP24</f>
        <v>2.1.6</v>
      </c>
      <c r="B123" s="162" t="s">
        <v>11</v>
      </c>
      <c r="C123" s="53" t="s">
        <v>151</v>
      </c>
      <c r="D123" s="54" t="s">
        <v>49</v>
      </c>
      <c r="E123" s="54">
        <v>0</v>
      </c>
      <c r="F123" s="1">
        <v>8160000</v>
      </c>
      <c r="G123" s="6">
        <f t="shared" ref="G123:G134" si="32">F123*E123</f>
        <v>0</v>
      </c>
      <c r="H123" s="55"/>
      <c r="I123" s="55"/>
      <c r="J123" s="55"/>
      <c r="K123" s="149" t="str">
        <f>A123</f>
        <v>2.1.6</v>
      </c>
      <c r="L123" s="162" t="s">
        <v>11</v>
      </c>
      <c r="M123" s="53" t="s">
        <v>151</v>
      </c>
      <c r="N123" s="54" t="s">
        <v>49</v>
      </c>
      <c r="O123" s="54">
        <v>0</v>
      </c>
      <c r="P123" s="1">
        <v>8160000</v>
      </c>
      <c r="Q123" s="6">
        <f t="shared" ref="Q123" si="33">P123*O123</f>
        <v>0</v>
      </c>
      <c r="R123" s="55"/>
      <c r="S123" s="55"/>
      <c r="T123" s="149" t="str">
        <f>K123</f>
        <v>2.1.6</v>
      </c>
      <c r="U123" s="162" t="s">
        <v>11</v>
      </c>
      <c r="V123" s="53" t="s">
        <v>151</v>
      </c>
      <c r="W123" s="54" t="s">
        <v>49</v>
      </c>
      <c r="X123" s="54">
        <v>0</v>
      </c>
      <c r="Y123" s="1">
        <v>8160000</v>
      </c>
      <c r="Z123" s="6">
        <f t="shared" ref="Z123" si="34">Y123*X123</f>
        <v>0</v>
      </c>
    </row>
    <row r="124" spans="1:26" s="64" customFormat="1" ht="33" customHeight="1" x14ac:dyDescent="0.2">
      <c r="A124" s="149"/>
      <c r="B124" s="162"/>
      <c r="C124" s="149" t="s">
        <v>138</v>
      </c>
      <c r="D124" s="149"/>
      <c r="E124" s="149"/>
      <c r="F124" s="149"/>
      <c r="G124" s="6"/>
      <c r="H124" s="55"/>
      <c r="I124" s="55"/>
      <c r="J124" s="55"/>
      <c r="K124" s="149"/>
      <c r="L124" s="162"/>
      <c r="M124" s="149" t="s">
        <v>138</v>
      </c>
      <c r="N124" s="149"/>
      <c r="O124" s="149"/>
      <c r="P124" s="149"/>
      <c r="Q124" s="6"/>
      <c r="R124" s="55"/>
      <c r="S124" s="55"/>
      <c r="T124" s="149"/>
      <c r="U124" s="162"/>
      <c r="V124" s="149" t="s">
        <v>138</v>
      </c>
      <c r="W124" s="149"/>
      <c r="X124" s="149"/>
      <c r="Y124" s="149"/>
      <c r="Z124" s="6"/>
    </row>
    <row r="125" spans="1:26" s="64" customFormat="1" ht="42" x14ac:dyDescent="0.2">
      <c r="A125" s="149"/>
      <c r="B125" s="162"/>
      <c r="C125" s="53" t="s">
        <v>152</v>
      </c>
      <c r="D125" s="54" t="s">
        <v>49</v>
      </c>
      <c r="E125" s="54">
        <v>2</v>
      </c>
      <c r="F125" s="74">
        <v>3200000</v>
      </c>
      <c r="G125" s="6">
        <f t="shared" si="32"/>
        <v>6400000</v>
      </c>
      <c r="H125" s="55"/>
      <c r="I125" s="55"/>
      <c r="J125" s="55"/>
      <c r="K125" s="149"/>
      <c r="L125" s="162"/>
      <c r="M125" s="53" t="s">
        <v>152</v>
      </c>
      <c r="N125" s="54" t="s">
        <v>49</v>
      </c>
      <c r="O125" s="54">
        <v>2</v>
      </c>
      <c r="P125" s="74">
        <v>3200000</v>
      </c>
      <c r="Q125" s="6">
        <f t="shared" ref="Q125:Q131" si="35">P125*O125</f>
        <v>6400000</v>
      </c>
      <c r="R125" s="55"/>
      <c r="S125" s="55"/>
      <c r="T125" s="149"/>
      <c r="U125" s="162"/>
      <c r="V125" s="53" t="s">
        <v>152</v>
      </c>
      <c r="W125" s="54" t="s">
        <v>49</v>
      </c>
      <c r="X125" s="54">
        <v>2</v>
      </c>
      <c r="Y125" s="74">
        <v>3200000</v>
      </c>
      <c r="Z125" s="6">
        <f t="shared" ref="Z125:Z131" si="36">Y125*X125</f>
        <v>6400000</v>
      </c>
    </row>
    <row r="126" spans="1:26" s="64" customFormat="1" ht="42" x14ac:dyDescent="0.2">
      <c r="A126" s="149"/>
      <c r="B126" s="162"/>
      <c r="C126" s="53" t="s">
        <v>140</v>
      </c>
      <c r="D126" s="54" t="s">
        <v>49</v>
      </c>
      <c r="E126" s="54">
        <v>5</v>
      </c>
      <c r="F126" s="74">
        <v>400000</v>
      </c>
      <c r="G126" s="6">
        <f t="shared" si="32"/>
        <v>2000000</v>
      </c>
      <c r="H126" s="55"/>
      <c r="I126" s="55"/>
      <c r="J126" s="55"/>
      <c r="K126" s="149"/>
      <c r="L126" s="162"/>
      <c r="M126" s="53" t="s">
        <v>140</v>
      </c>
      <c r="N126" s="54" t="s">
        <v>49</v>
      </c>
      <c r="O126" s="54">
        <v>5</v>
      </c>
      <c r="P126" s="74">
        <v>400000</v>
      </c>
      <c r="Q126" s="6">
        <f t="shared" si="35"/>
        <v>2000000</v>
      </c>
      <c r="R126" s="55"/>
      <c r="S126" s="55"/>
      <c r="T126" s="149"/>
      <c r="U126" s="162"/>
      <c r="V126" s="53" t="s">
        <v>140</v>
      </c>
      <c r="W126" s="54" t="s">
        <v>49</v>
      </c>
      <c r="X126" s="54">
        <v>5</v>
      </c>
      <c r="Y126" s="74">
        <v>400000</v>
      </c>
      <c r="Z126" s="6">
        <f t="shared" si="36"/>
        <v>2000000</v>
      </c>
    </row>
    <row r="127" spans="1:26" s="64" customFormat="1" ht="28" x14ac:dyDescent="0.2">
      <c r="A127" s="149"/>
      <c r="B127" s="162"/>
      <c r="C127" s="53" t="s">
        <v>141</v>
      </c>
      <c r="D127" s="54" t="s">
        <v>49</v>
      </c>
      <c r="E127" s="54">
        <v>5</v>
      </c>
      <c r="F127" s="74">
        <v>300000</v>
      </c>
      <c r="G127" s="6">
        <f t="shared" si="32"/>
        <v>1500000</v>
      </c>
      <c r="H127" s="55"/>
      <c r="I127" s="55"/>
      <c r="J127" s="55"/>
      <c r="K127" s="149"/>
      <c r="L127" s="162"/>
      <c r="M127" s="53" t="s">
        <v>141</v>
      </c>
      <c r="N127" s="54" t="s">
        <v>49</v>
      </c>
      <c r="O127" s="54">
        <v>5</v>
      </c>
      <c r="P127" s="74">
        <v>300000</v>
      </c>
      <c r="Q127" s="6">
        <f t="shared" si="35"/>
        <v>1500000</v>
      </c>
      <c r="R127" s="55"/>
      <c r="S127" s="55"/>
      <c r="T127" s="149"/>
      <c r="U127" s="162"/>
      <c r="V127" s="53" t="s">
        <v>141</v>
      </c>
      <c r="W127" s="54" t="s">
        <v>49</v>
      </c>
      <c r="X127" s="54">
        <v>5</v>
      </c>
      <c r="Y127" s="74">
        <v>300000</v>
      </c>
      <c r="Z127" s="6">
        <f t="shared" si="36"/>
        <v>1500000</v>
      </c>
    </row>
    <row r="128" spans="1:26" s="64" customFormat="1" ht="28" x14ac:dyDescent="0.2">
      <c r="A128" s="149"/>
      <c r="B128" s="162"/>
      <c r="C128" s="53" t="s">
        <v>142</v>
      </c>
      <c r="D128" s="54" t="s">
        <v>49</v>
      </c>
      <c r="E128" s="54">
        <v>100</v>
      </c>
      <c r="F128" s="74">
        <v>7000</v>
      </c>
      <c r="G128" s="6">
        <f t="shared" si="32"/>
        <v>700000</v>
      </c>
      <c r="H128" s="55"/>
      <c r="I128" s="55"/>
      <c r="J128" s="55"/>
      <c r="K128" s="149"/>
      <c r="L128" s="162"/>
      <c r="M128" s="53" t="s">
        <v>142</v>
      </c>
      <c r="N128" s="54" t="s">
        <v>49</v>
      </c>
      <c r="O128" s="54">
        <v>100</v>
      </c>
      <c r="P128" s="74">
        <v>7000</v>
      </c>
      <c r="Q128" s="6">
        <f t="shared" si="35"/>
        <v>700000</v>
      </c>
      <c r="R128" s="55"/>
      <c r="S128" s="55"/>
      <c r="T128" s="149"/>
      <c r="U128" s="162"/>
      <c r="V128" s="53" t="s">
        <v>142</v>
      </c>
      <c r="W128" s="54" t="s">
        <v>49</v>
      </c>
      <c r="X128" s="54">
        <v>100</v>
      </c>
      <c r="Y128" s="74">
        <v>7000</v>
      </c>
      <c r="Z128" s="6">
        <f t="shared" si="36"/>
        <v>700000</v>
      </c>
    </row>
    <row r="129" spans="1:26" s="64" customFormat="1" x14ac:dyDescent="0.2">
      <c r="A129" s="149"/>
      <c r="B129" s="162"/>
      <c r="C129" s="53" t="s">
        <v>143</v>
      </c>
      <c r="D129" s="54" t="s">
        <v>49</v>
      </c>
      <c r="E129" s="54">
        <v>1</v>
      </c>
      <c r="F129" s="74">
        <v>2400000</v>
      </c>
      <c r="G129" s="6">
        <f t="shared" si="32"/>
        <v>2400000</v>
      </c>
      <c r="H129" s="55"/>
      <c r="I129" s="55"/>
      <c r="J129" s="55"/>
      <c r="K129" s="149"/>
      <c r="L129" s="162"/>
      <c r="M129" s="53" t="s">
        <v>143</v>
      </c>
      <c r="N129" s="54" t="s">
        <v>49</v>
      </c>
      <c r="O129" s="54">
        <v>1</v>
      </c>
      <c r="P129" s="74">
        <v>2400000</v>
      </c>
      <c r="Q129" s="6">
        <f t="shared" si="35"/>
        <v>2400000</v>
      </c>
      <c r="R129" s="55"/>
      <c r="S129" s="55"/>
      <c r="T129" s="149"/>
      <c r="U129" s="162"/>
      <c r="V129" s="53" t="s">
        <v>143</v>
      </c>
      <c r="W129" s="54" t="s">
        <v>49</v>
      </c>
      <c r="X129" s="54">
        <v>1</v>
      </c>
      <c r="Y129" s="74">
        <v>2400000</v>
      </c>
      <c r="Z129" s="6">
        <f t="shared" si="36"/>
        <v>2400000</v>
      </c>
    </row>
    <row r="130" spans="1:26" s="64" customFormat="1" x14ac:dyDescent="0.2">
      <c r="A130" s="149"/>
      <c r="B130" s="162"/>
      <c r="C130" s="53" t="s">
        <v>144</v>
      </c>
      <c r="D130" s="54" t="s">
        <v>49</v>
      </c>
      <c r="E130" s="54">
        <v>200</v>
      </c>
      <c r="F130" s="74">
        <v>13000</v>
      </c>
      <c r="G130" s="6">
        <f t="shared" si="32"/>
        <v>2600000</v>
      </c>
      <c r="H130" s="55"/>
      <c r="I130" s="55"/>
      <c r="J130" s="55"/>
      <c r="K130" s="149"/>
      <c r="L130" s="162"/>
      <c r="M130" s="53" t="s">
        <v>144</v>
      </c>
      <c r="N130" s="54" t="s">
        <v>49</v>
      </c>
      <c r="O130" s="54">
        <v>200</v>
      </c>
      <c r="P130" s="74">
        <v>13000</v>
      </c>
      <c r="Q130" s="6">
        <f t="shared" si="35"/>
        <v>2600000</v>
      </c>
      <c r="R130" s="55"/>
      <c r="S130" s="55"/>
      <c r="T130" s="149"/>
      <c r="U130" s="162"/>
      <c r="V130" s="53" t="s">
        <v>144</v>
      </c>
      <c r="W130" s="54" t="s">
        <v>49</v>
      </c>
      <c r="X130" s="54">
        <v>200</v>
      </c>
      <c r="Y130" s="74">
        <v>13000</v>
      </c>
      <c r="Z130" s="6">
        <f t="shared" si="36"/>
        <v>2600000</v>
      </c>
    </row>
    <row r="131" spans="1:26" s="64" customFormat="1" x14ac:dyDescent="0.2">
      <c r="A131" s="149"/>
      <c r="B131" s="162"/>
      <c r="C131" s="53" t="s">
        <v>145</v>
      </c>
      <c r="D131" s="54" t="s">
        <v>49</v>
      </c>
      <c r="E131" s="54">
        <v>100</v>
      </c>
      <c r="F131" s="74">
        <v>30000</v>
      </c>
      <c r="G131" s="6">
        <f t="shared" si="32"/>
        <v>3000000</v>
      </c>
      <c r="H131" s="55"/>
      <c r="I131" s="55"/>
      <c r="J131" s="55"/>
      <c r="K131" s="149"/>
      <c r="L131" s="162"/>
      <c r="M131" s="53" t="s">
        <v>145</v>
      </c>
      <c r="N131" s="54" t="s">
        <v>49</v>
      </c>
      <c r="O131" s="54">
        <v>100</v>
      </c>
      <c r="P131" s="74">
        <v>30000</v>
      </c>
      <c r="Q131" s="6">
        <f t="shared" si="35"/>
        <v>3000000</v>
      </c>
      <c r="R131" s="55"/>
      <c r="S131" s="55"/>
      <c r="T131" s="149"/>
      <c r="U131" s="162"/>
      <c r="V131" s="53" t="s">
        <v>145</v>
      </c>
      <c r="W131" s="54" t="s">
        <v>49</v>
      </c>
      <c r="X131" s="54">
        <v>100</v>
      </c>
      <c r="Y131" s="74">
        <v>30000</v>
      </c>
      <c r="Z131" s="6">
        <f t="shared" si="36"/>
        <v>3000000</v>
      </c>
    </row>
    <row r="132" spans="1:26" s="64" customFormat="1" x14ac:dyDescent="0.2">
      <c r="A132" s="149"/>
      <c r="B132" s="162"/>
      <c r="C132" s="149" t="s">
        <v>146</v>
      </c>
      <c r="D132" s="149"/>
      <c r="E132" s="149"/>
      <c r="F132" s="149"/>
      <c r="G132" s="6"/>
      <c r="H132" s="55"/>
      <c r="I132" s="55"/>
      <c r="J132" s="55"/>
      <c r="K132" s="149"/>
      <c r="L132" s="162"/>
      <c r="M132" s="149" t="s">
        <v>146</v>
      </c>
      <c r="N132" s="149"/>
      <c r="O132" s="149"/>
      <c r="P132" s="149"/>
      <c r="Q132" s="6"/>
      <c r="R132" s="55"/>
      <c r="S132" s="55"/>
      <c r="T132" s="149"/>
      <c r="U132" s="162"/>
      <c r="V132" s="149" t="s">
        <v>146</v>
      </c>
      <c r="W132" s="149"/>
      <c r="X132" s="149"/>
      <c r="Y132" s="149"/>
      <c r="Z132" s="6"/>
    </row>
    <row r="133" spans="1:26" s="64" customFormat="1" ht="28" x14ac:dyDescent="0.2">
      <c r="A133" s="149"/>
      <c r="B133" s="162"/>
      <c r="C133" s="53" t="s">
        <v>147</v>
      </c>
      <c r="D133" s="54" t="s">
        <v>49</v>
      </c>
      <c r="E133" s="54">
        <v>1</v>
      </c>
      <c r="F133" s="74">
        <v>4000000</v>
      </c>
      <c r="G133" s="6">
        <f t="shared" si="32"/>
        <v>4000000</v>
      </c>
      <c r="H133" s="55"/>
      <c r="I133" s="55"/>
      <c r="J133" s="55"/>
      <c r="K133" s="149"/>
      <c r="L133" s="162"/>
      <c r="M133" s="53" t="s">
        <v>147</v>
      </c>
      <c r="N133" s="54" t="s">
        <v>49</v>
      </c>
      <c r="O133" s="54">
        <v>1</v>
      </c>
      <c r="P133" s="74">
        <v>4000000</v>
      </c>
      <c r="Q133" s="6">
        <f t="shared" ref="Q133:Q134" si="37">P133*O133</f>
        <v>4000000</v>
      </c>
      <c r="R133" s="55"/>
      <c r="S133" s="55"/>
      <c r="T133" s="149"/>
      <c r="U133" s="162"/>
      <c r="V133" s="53" t="s">
        <v>147</v>
      </c>
      <c r="W133" s="54" t="s">
        <v>49</v>
      </c>
      <c r="X133" s="54">
        <v>1</v>
      </c>
      <c r="Y133" s="74">
        <v>4000000</v>
      </c>
      <c r="Z133" s="6">
        <f t="shared" ref="Z133:Z134" si="38">Y133*X133</f>
        <v>4000000</v>
      </c>
    </row>
    <row r="134" spans="1:26" s="64" customFormat="1" ht="28" x14ac:dyDescent="0.2">
      <c r="A134" s="149"/>
      <c r="B134" s="162"/>
      <c r="C134" s="53" t="s">
        <v>149</v>
      </c>
      <c r="D134" s="54" t="s">
        <v>49</v>
      </c>
      <c r="E134" s="54">
        <v>1</v>
      </c>
      <c r="F134" s="74">
        <v>2400000</v>
      </c>
      <c r="G134" s="6">
        <f t="shared" si="32"/>
        <v>2400000</v>
      </c>
      <c r="H134" s="55"/>
      <c r="I134" s="55"/>
      <c r="J134" s="55"/>
      <c r="K134" s="149"/>
      <c r="L134" s="162"/>
      <c r="M134" s="53" t="s">
        <v>149</v>
      </c>
      <c r="N134" s="54" t="s">
        <v>49</v>
      </c>
      <c r="O134" s="54">
        <v>1</v>
      </c>
      <c r="P134" s="74">
        <v>2400000</v>
      </c>
      <c r="Q134" s="6">
        <f t="shared" si="37"/>
        <v>2400000</v>
      </c>
      <c r="R134" s="55"/>
      <c r="S134" s="55"/>
      <c r="T134" s="149"/>
      <c r="U134" s="162"/>
      <c r="V134" s="53" t="s">
        <v>149</v>
      </c>
      <c r="W134" s="54" t="s">
        <v>49</v>
      </c>
      <c r="X134" s="54">
        <v>1</v>
      </c>
      <c r="Y134" s="74">
        <v>2400000</v>
      </c>
      <c r="Z134" s="6">
        <f t="shared" si="38"/>
        <v>2400000</v>
      </c>
    </row>
    <row r="135" spans="1:26" s="64" customFormat="1" x14ac:dyDescent="0.2">
      <c r="A135" s="53"/>
      <c r="B135" s="53"/>
      <c r="C135" s="149" t="s">
        <v>298</v>
      </c>
      <c r="D135" s="149"/>
      <c r="E135" s="149"/>
      <c r="F135" s="30">
        <f>SUM(G123:G134)</f>
        <v>25000000</v>
      </c>
      <c r="G135" s="30"/>
      <c r="H135" s="55"/>
      <c r="I135" s="55"/>
      <c r="J135" s="55"/>
      <c r="K135" s="53"/>
      <c r="L135" s="53"/>
      <c r="M135" s="149" t="s">
        <v>298</v>
      </c>
      <c r="N135" s="149"/>
      <c r="O135" s="149"/>
      <c r="P135" s="30">
        <f>SUM(Q123:Q134)</f>
        <v>25000000</v>
      </c>
      <c r="Q135" s="30"/>
      <c r="R135" s="55"/>
      <c r="S135" s="55"/>
      <c r="T135" s="53"/>
      <c r="U135" s="53"/>
      <c r="V135" s="149" t="s">
        <v>298</v>
      </c>
      <c r="W135" s="149"/>
      <c r="X135" s="149"/>
      <c r="Y135" s="30">
        <f>SUM(Z123:Z134)</f>
        <v>25000000</v>
      </c>
      <c r="Z135" s="30"/>
    </row>
    <row r="136" spans="1:26" s="64" customFormat="1" x14ac:dyDescent="0.2">
      <c r="A136" s="158" t="str">
        <f>+'[1] ACTIVIDADES PPTO PROYECTADA'!AP25</f>
        <v>2.1.7</v>
      </c>
      <c r="B136" s="158" t="s">
        <v>12</v>
      </c>
      <c r="C136" s="157" t="s">
        <v>153</v>
      </c>
      <c r="D136" s="157"/>
      <c r="E136" s="157"/>
      <c r="F136" s="157"/>
      <c r="G136" s="7"/>
      <c r="H136" s="55"/>
      <c r="I136" s="55"/>
      <c r="J136" s="55"/>
      <c r="K136" s="158" t="str">
        <f>A136</f>
        <v>2.1.7</v>
      </c>
      <c r="L136" s="158" t="s">
        <v>12</v>
      </c>
      <c r="M136" s="157" t="s">
        <v>153</v>
      </c>
      <c r="N136" s="157"/>
      <c r="O136" s="157"/>
      <c r="P136" s="157"/>
      <c r="Q136" s="7"/>
      <c r="R136" s="55"/>
      <c r="S136" s="141"/>
      <c r="T136" s="158" t="str">
        <f>K136</f>
        <v>2.1.7</v>
      </c>
      <c r="U136" s="158" t="s">
        <v>12</v>
      </c>
      <c r="V136" s="157" t="s">
        <v>153</v>
      </c>
      <c r="W136" s="157"/>
      <c r="X136" s="157"/>
      <c r="Y136" s="157"/>
      <c r="Z136" s="7"/>
    </row>
    <row r="137" spans="1:26" s="64" customFormat="1" ht="42" customHeight="1" x14ac:dyDescent="0.2">
      <c r="A137" s="159"/>
      <c r="B137" s="159"/>
      <c r="C137" s="53" t="s">
        <v>154</v>
      </c>
      <c r="D137" s="54" t="s">
        <v>49</v>
      </c>
      <c r="E137" s="53">
        <v>1</v>
      </c>
      <c r="F137" s="74">
        <v>1100040</v>
      </c>
      <c r="G137" s="76">
        <f t="shared" ref="G137:G145" si="39">+F137*E137</f>
        <v>1100040</v>
      </c>
      <c r="H137" s="55"/>
      <c r="I137" s="55"/>
      <c r="J137" s="55"/>
      <c r="K137" s="159"/>
      <c r="L137" s="159"/>
      <c r="M137" s="53" t="s">
        <v>154</v>
      </c>
      <c r="N137" s="54" t="s">
        <v>49</v>
      </c>
      <c r="O137" s="53">
        <v>1</v>
      </c>
      <c r="P137" s="74">
        <v>1100040</v>
      </c>
      <c r="Q137" s="76">
        <f t="shared" ref="Q137:Q141" si="40">+P137*O137</f>
        <v>1100040</v>
      </c>
      <c r="R137" s="55"/>
      <c r="S137" s="142"/>
      <c r="T137" s="159"/>
      <c r="U137" s="159"/>
      <c r="V137" s="53" t="s">
        <v>154</v>
      </c>
      <c r="W137" s="54" t="s">
        <v>49</v>
      </c>
      <c r="X137" s="53">
        <v>1</v>
      </c>
      <c r="Y137" s="74">
        <v>1100040</v>
      </c>
      <c r="Z137" s="76">
        <f t="shared" ref="Z137:Z141" si="41">+Y137*X137</f>
        <v>1100040</v>
      </c>
    </row>
    <row r="138" spans="1:26" s="64" customFormat="1" x14ac:dyDescent="0.2">
      <c r="A138" s="159"/>
      <c r="B138" s="159"/>
      <c r="C138" s="53" t="s">
        <v>155</v>
      </c>
      <c r="D138" s="54" t="s">
        <v>49</v>
      </c>
      <c r="E138" s="53">
        <v>1</v>
      </c>
      <c r="F138" s="74">
        <v>339960</v>
      </c>
      <c r="G138" s="76">
        <f t="shared" si="39"/>
        <v>339960</v>
      </c>
      <c r="H138" s="55"/>
      <c r="I138" s="55"/>
      <c r="J138" s="55"/>
      <c r="K138" s="159"/>
      <c r="L138" s="159"/>
      <c r="M138" s="53" t="s">
        <v>155</v>
      </c>
      <c r="N138" s="54" t="s">
        <v>49</v>
      </c>
      <c r="O138" s="53">
        <v>1</v>
      </c>
      <c r="P138" s="74">
        <v>339960</v>
      </c>
      <c r="Q138" s="76">
        <f t="shared" si="40"/>
        <v>339960</v>
      </c>
      <c r="R138" s="55"/>
      <c r="S138" s="142"/>
      <c r="T138" s="159"/>
      <c r="U138" s="159"/>
      <c r="V138" s="53" t="s">
        <v>155</v>
      </c>
      <c r="W138" s="54" t="s">
        <v>49</v>
      </c>
      <c r="X138" s="53">
        <v>1</v>
      </c>
      <c r="Y138" s="74">
        <v>339960</v>
      </c>
      <c r="Z138" s="76">
        <f t="shared" si="41"/>
        <v>339960</v>
      </c>
    </row>
    <row r="139" spans="1:26" s="64" customFormat="1" ht="84" x14ac:dyDescent="0.2">
      <c r="A139" s="159"/>
      <c r="B139" s="159"/>
      <c r="C139" s="53" t="s">
        <v>156</v>
      </c>
      <c r="D139" s="54" t="s">
        <v>49</v>
      </c>
      <c r="E139" s="54">
        <v>24</v>
      </c>
      <c r="F139" s="74">
        <v>300000</v>
      </c>
      <c r="G139" s="76">
        <f t="shared" si="39"/>
        <v>7200000</v>
      </c>
      <c r="H139" s="55"/>
      <c r="I139" s="55"/>
      <c r="J139" s="55"/>
      <c r="K139" s="159"/>
      <c r="L139" s="159"/>
      <c r="M139" s="53" t="s">
        <v>156</v>
      </c>
      <c r="N139" s="54" t="s">
        <v>49</v>
      </c>
      <c r="O139" s="54">
        <v>24</v>
      </c>
      <c r="P139" s="74">
        <v>300000</v>
      </c>
      <c r="Q139" s="76">
        <f t="shared" si="40"/>
        <v>7200000</v>
      </c>
      <c r="R139" s="55"/>
      <c r="S139" s="142"/>
      <c r="T139" s="159"/>
      <c r="U139" s="159"/>
      <c r="V139" s="53" t="s">
        <v>156</v>
      </c>
      <c r="W139" s="54" t="s">
        <v>49</v>
      </c>
      <c r="X139" s="54">
        <v>24</v>
      </c>
      <c r="Y139" s="74">
        <v>300000</v>
      </c>
      <c r="Z139" s="76">
        <f t="shared" si="41"/>
        <v>7200000</v>
      </c>
    </row>
    <row r="140" spans="1:26" s="64" customFormat="1" ht="28" x14ac:dyDescent="0.2">
      <c r="A140" s="159"/>
      <c r="B140" s="159"/>
      <c r="C140" s="53" t="s">
        <v>157</v>
      </c>
      <c r="D140" s="54" t="s">
        <v>49</v>
      </c>
      <c r="E140" s="54">
        <v>120</v>
      </c>
      <c r="F140" s="74">
        <v>60000</v>
      </c>
      <c r="G140" s="76">
        <f t="shared" si="39"/>
        <v>7200000</v>
      </c>
      <c r="H140" s="55"/>
      <c r="I140" s="55"/>
      <c r="J140" s="55"/>
      <c r="K140" s="159"/>
      <c r="L140" s="159"/>
      <c r="M140" s="53" t="s">
        <v>157</v>
      </c>
      <c r="N140" s="54" t="s">
        <v>49</v>
      </c>
      <c r="O140" s="54">
        <v>120</v>
      </c>
      <c r="P140" s="74">
        <v>60000</v>
      </c>
      <c r="Q140" s="76">
        <f t="shared" si="40"/>
        <v>7200000</v>
      </c>
      <c r="R140" s="55"/>
      <c r="S140" s="142"/>
      <c r="T140" s="159"/>
      <c r="U140" s="159"/>
      <c r="V140" s="53" t="s">
        <v>157</v>
      </c>
      <c r="W140" s="54" t="s">
        <v>49</v>
      </c>
      <c r="X140" s="54">
        <v>120</v>
      </c>
      <c r="Y140" s="74">
        <v>60000</v>
      </c>
      <c r="Z140" s="76">
        <f t="shared" si="41"/>
        <v>7200000</v>
      </c>
    </row>
    <row r="141" spans="1:26" s="64" customFormat="1" x14ac:dyDescent="0.2">
      <c r="A141" s="159"/>
      <c r="B141" s="159"/>
      <c r="C141" s="53" t="s">
        <v>64</v>
      </c>
      <c r="D141" s="54" t="s">
        <v>49</v>
      </c>
      <c r="E141" s="54">
        <v>120</v>
      </c>
      <c r="F141" s="74">
        <v>8000</v>
      </c>
      <c r="G141" s="76">
        <f t="shared" si="39"/>
        <v>960000</v>
      </c>
      <c r="H141" s="55"/>
      <c r="I141" s="55"/>
      <c r="J141" s="55"/>
      <c r="K141" s="159"/>
      <c r="L141" s="159"/>
      <c r="M141" s="53" t="s">
        <v>64</v>
      </c>
      <c r="N141" s="54" t="s">
        <v>49</v>
      </c>
      <c r="O141" s="54">
        <v>120</v>
      </c>
      <c r="P141" s="74">
        <v>8000</v>
      </c>
      <c r="Q141" s="76">
        <f t="shared" si="40"/>
        <v>960000</v>
      </c>
      <c r="R141" s="55"/>
      <c r="S141" s="142"/>
      <c r="T141" s="159"/>
      <c r="U141" s="159"/>
      <c r="V141" s="53" t="s">
        <v>64</v>
      </c>
      <c r="W141" s="54" t="s">
        <v>49</v>
      </c>
      <c r="X141" s="54">
        <v>120</v>
      </c>
      <c r="Y141" s="74">
        <v>8000</v>
      </c>
      <c r="Z141" s="76">
        <f t="shared" si="41"/>
        <v>960000</v>
      </c>
    </row>
    <row r="142" spans="1:26" s="64" customFormat="1" ht="42.5" customHeight="1" x14ac:dyDescent="0.2">
      <c r="A142" s="159"/>
      <c r="B142" s="159"/>
      <c r="C142" s="149" t="s">
        <v>158</v>
      </c>
      <c r="D142" s="149"/>
      <c r="E142" s="149"/>
      <c r="F142" s="149"/>
      <c r="G142" s="76"/>
      <c r="H142" s="55"/>
      <c r="I142" s="55"/>
      <c r="J142" s="55"/>
      <c r="K142" s="159"/>
      <c r="L142" s="159"/>
      <c r="M142" s="149" t="s">
        <v>158</v>
      </c>
      <c r="N142" s="149"/>
      <c r="O142" s="149"/>
      <c r="P142" s="149"/>
      <c r="Q142" s="76"/>
      <c r="R142" s="55"/>
      <c r="S142" s="142"/>
      <c r="T142" s="159"/>
      <c r="U142" s="159"/>
      <c r="V142" s="149" t="s">
        <v>158</v>
      </c>
      <c r="W142" s="149"/>
      <c r="X142" s="149"/>
      <c r="Y142" s="149"/>
      <c r="Z142" s="76"/>
    </row>
    <row r="143" spans="1:26" s="64" customFormat="1" ht="28" x14ac:dyDescent="0.2">
      <c r="A143" s="159"/>
      <c r="B143" s="159"/>
      <c r="C143" s="53" t="s">
        <v>159</v>
      </c>
      <c r="D143" s="54" t="s">
        <v>49</v>
      </c>
      <c r="E143" s="54">
        <v>10</v>
      </c>
      <c r="F143" s="74">
        <v>600000</v>
      </c>
      <c r="G143" s="76">
        <f t="shared" si="39"/>
        <v>6000000</v>
      </c>
      <c r="H143" s="55"/>
      <c r="I143" s="55"/>
      <c r="J143" s="55"/>
      <c r="K143" s="159"/>
      <c r="L143" s="159"/>
      <c r="M143" s="53" t="s">
        <v>159</v>
      </c>
      <c r="N143" s="54" t="s">
        <v>49</v>
      </c>
      <c r="O143" s="54">
        <v>10</v>
      </c>
      <c r="P143" s="74">
        <v>600000</v>
      </c>
      <c r="Q143" s="76">
        <f t="shared" ref="Q143:Q145" si="42">+P143*O143</f>
        <v>6000000</v>
      </c>
      <c r="R143" s="55"/>
      <c r="S143" s="142"/>
      <c r="T143" s="159"/>
      <c r="U143" s="159"/>
      <c r="V143" s="53" t="s">
        <v>159</v>
      </c>
      <c r="W143" s="54" t="s">
        <v>49</v>
      </c>
      <c r="X143" s="54">
        <v>10</v>
      </c>
      <c r="Y143" s="74">
        <v>600000</v>
      </c>
      <c r="Z143" s="76">
        <f t="shared" ref="Z143:Z145" si="43">+Y143*X143</f>
        <v>6000000</v>
      </c>
    </row>
    <row r="144" spans="1:26" s="64" customFormat="1" ht="28" x14ac:dyDescent="0.2">
      <c r="A144" s="159"/>
      <c r="B144" s="159"/>
      <c r="C144" s="53" t="s">
        <v>160</v>
      </c>
      <c r="D144" s="54" t="s">
        <v>49</v>
      </c>
      <c r="E144" s="54">
        <v>10</v>
      </c>
      <c r="F144" s="74">
        <v>600000</v>
      </c>
      <c r="G144" s="76">
        <f t="shared" si="39"/>
        <v>6000000</v>
      </c>
      <c r="H144" s="55"/>
      <c r="I144" s="55"/>
      <c r="J144" s="55"/>
      <c r="K144" s="159"/>
      <c r="L144" s="159"/>
      <c r="M144" s="53" t="s">
        <v>160</v>
      </c>
      <c r="N144" s="54" t="s">
        <v>49</v>
      </c>
      <c r="O144" s="54">
        <v>10</v>
      </c>
      <c r="P144" s="74">
        <v>600000</v>
      </c>
      <c r="Q144" s="76">
        <f t="shared" si="42"/>
        <v>6000000</v>
      </c>
      <c r="R144" s="55"/>
      <c r="S144" s="142"/>
      <c r="T144" s="159"/>
      <c r="U144" s="159"/>
      <c r="V144" s="53" t="s">
        <v>160</v>
      </c>
      <c r="W144" s="54" t="s">
        <v>49</v>
      </c>
      <c r="X144" s="54">
        <v>10</v>
      </c>
      <c r="Y144" s="74">
        <v>600000</v>
      </c>
      <c r="Z144" s="76">
        <f t="shared" si="43"/>
        <v>6000000</v>
      </c>
    </row>
    <row r="145" spans="1:27" s="64" customFormat="1" ht="28" x14ac:dyDescent="0.2">
      <c r="A145" s="159"/>
      <c r="B145" s="159"/>
      <c r="C145" s="53" t="s">
        <v>161</v>
      </c>
      <c r="D145" s="54" t="s">
        <v>49</v>
      </c>
      <c r="E145" s="54">
        <v>10</v>
      </c>
      <c r="F145" s="74">
        <v>120000</v>
      </c>
      <c r="G145" s="76">
        <f t="shared" si="39"/>
        <v>1200000</v>
      </c>
      <c r="H145" s="55"/>
      <c r="I145" s="55"/>
      <c r="J145" s="55"/>
      <c r="K145" s="159"/>
      <c r="L145" s="159"/>
      <c r="M145" s="53" t="s">
        <v>161</v>
      </c>
      <c r="N145" s="54" t="s">
        <v>49</v>
      </c>
      <c r="O145" s="54">
        <v>10</v>
      </c>
      <c r="P145" s="74">
        <v>120000</v>
      </c>
      <c r="Q145" s="76">
        <f t="shared" si="42"/>
        <v>1200000</v>
      </c>
      <c r="R145" s="55"/>
      <c r="S145" s="142"/>
      <c r="T145" s="159"/>
      <c r="U145" s="159"/>
      <c r="V145" s="53" t="s">
        <v>161</v>
      </c>
      <c r="W145" s="54" t="s">
        <v>49</v>
      </c>
      <c r="X145" s="54">
        <v>10</v>
      </c>
      <c r="Y145" s="74">
        <v>120000</v>
      </c>
      <c r="Z145" s="76">
        <f t="shared" si="43"/>
        <v>1200000</v>
      </c>
    </row>
    <row r="146" spans="1:27" s="64" customFormat="1" x14ac:dyDescent="0.2">
      <c r="A146" s="160"/>
      <c r="B146" s="160"/>
      <c r="C146" s="149" t="s">
        <v>299</v>
      </c>
      <c r="D146" s="149"/>
      <c r="E146" s="149"/>
      <c r="F146" s="30">
        <f>SUM(G137:G145)</f>
        <v>30000000</v>
      </c>
      <c r="G146" s="30"/>
      <c r="H146" s="55"/>
      <c r="I146" s="55"/>
      <c r="J146" s="55"/>
      <c r="K146" s="160"/>
      <c r="L146" s="160"/>
      <c r="M146" s="149" t="s">
        <v>299</v>
      </c>
      <c r="N146" s="149"/>
      <c r="O146" s="149"/>
      <c r="P146" s="30">
        <f>SUM(Q137:Q145)</f>
        <v>30000000</v>
      </c>
      <c r="Q146" s="30"/>
      <c r="R146" s="55"/>
      <c r="S146" s="143"/>
      <c r="T146" s="160"/>
      <c r="U146" s="160"/>
      <c r="V146" s="149" t="s">
        <v>299</v>
      </c>
      <c r="W146" s="149"/>
      <c r="X146" s="149"/>
      <c r="Y146" s="30">
        <f>SUM(Z137:Z145)</f>
        <v>30000000</v>
      </c>
      <c r="Z146" s="30"/>
    </row>
    <row r="147" spans="1:27" s="64" customFormat="1" ht="84" x14ac:dyDescent="0.2">
      <c r="A147" s="67" t="str">
        <f>+'[1] ACTIVIDADES PPTO PROYECTADA'!AP26</f>
        <v>2.1.8</v>
      </c>
      <c r="B147" s="67" t="s">
        <v>13</v>
      </c>
      <c r="C147" s="53" t="s">
        <v>162</v>
      </c>
      <c r="D147" s="54" t="s">
        <v>49</v>
      </c>
      <c r="E147" s="73">
        <v>0</v>
      </c>
      <c r="F147" s="1">
        <v>3000000</v>
      </c>
      <c r="G147" s="6">
        <f t="shared" ref="G147" si="44">F147*E147</f>
        <v>0</v>
      </c>
      <c r="H147" s="55"/>
      <c r="I147" s="55"/>
      <c r="J147" s="55"/>
      <c r="K147" s="67" t="str">
        <f>A147</f>
        <v>2.1.8</v>
      </c>
      <c r="L147" s="67" t="s">
        <v>13</v>
      </c>
      <c r="M147" s="53" t="s">
        <v>162</v>
      </c>
      <c r="N147" s="54" t="s">
        <v>49</v>
      </c>
      <c r="O147" s="73">
        <v>0</v>
      </c>
      <c r="P147" s="1">
        <v>3000000</v>
      </c>
      <c r="Q147" s="6">
        <f t="shared" ref="Q147" si="45">P147*O147</f>
        <v>0</v>
      </c>
      <c r="R147" s="55"/>
      <c r="S147" s="55"/>
      <c r="T147" s="67" t="str">
        <f>K147</f>
        <v>2.1.8</v>
      </c>
      <c r="U147" s="67" t="s">
        <v>13</v>
      </c>
      <c r="V147" s="53" t="s">
        <v>162</v>
      </c>
      <c r="W147" s="54" t="s">
        <v>49</v>
      </c>
      <c r="X147" s="73">
        <v>0</v>
      </c>
      <c r="Y147" s="1">
        <v>3000000</v>
      </c>
      <c r="Z147" s="6">
        <f t="shared" ref="Z147" si="46">Y147*X147</f>
        <v>0</v>
      </c>
      <c r="AA147" s="81"/>
    </row>
    <row r="148" spans="1:27" s="64" customFormat="1" x14ac:dyDescent="0.2">
      <c r="A148" s="53"/>
      <c r="B148" s="53"/>
      <c r="C148" s="149" t="s">
        <v>300</v>
      </c>
      <c r="D148" s="149"/>
      <c r="E148" s="149"/>
      <c r="F148" s="30">
        <f>SUM(G147:G147)</f>
        <v>0</v>
      </c>
      <c r="G148" s="30"/>
      <c r="H148" s="55"/>
      <c r="I148" s="55"/>
      <c r="J148" s="55"/>
      <c r="K148" s="53"/>
      <c r="L148" s="53"/>
      <c r="M148" s="149" t="s">
        <v>300</v>
      </c>
      <c r="N148" s="149"/>
      <c r="O148" s="149"/>
      <c r="P148" s="30">
        <f>SUM(Q147:Q147)</f>
        <v>0</v>
      </c>
      <c r="Q148" s="30"/>
      <c r="R148" s="55"/>
      <c r="S148" s="55"/>
      <c r="T148" s="53"/>
      <c r="U148" s="53"/>
      <c r="V148" s="149" t="s">
        <v>300</v>
      </c>
      <c r="W148" s="149"/>
      <c r="X148" s="149"/>
      <c r="Y148" s="30">
        <f>SUM(Z147:Z147)</f>
        <v>0</v>
      </c>
      <c r="Z148" s="30"/>
    </row>
    <row r="149" spans="1:27" s="64" customFormat="1" ht="28" x14ac:dyDescent="0.2">
      <c r="A149" s="149" t="str">
        <f>+'[1] ACTIVIDADES PPTO PROYECTADA'!AP27</f>
        <v>2.1.9</v>
      </c>
      <c r="B149" s="149" t="s">
        <v>14</v>
      </c>
      <c r="C149" s="62" t="s">
        <v>163</v>
      </c>
      <c r="D149" s="54" t="s">
        <v>49</v>
      </c>
      <c r="E149" s="62">
        <v>10</v>
      </c>
      <c r="F149" s="1">
        <v>2300000</v>
      </c>
      <c r="G149" s="7">
        <f t="shared" ref="G149:G157" si="47">E149*F149</f>
        <v>23000000</v>
      </c>
      <c r="H149" s="55"/>
      <c r="I149" s="55"/>
      <c r="J149" s="55"/>
      <c r="K149" s="149" t="str">
        <f>A149</f>
        <v>2.1.9</v>
      </c>
      <c r="L149" s="149" t="s">
        <v>14</v>
      </c>
      <c r="M149" s="62" t="s">
        <v>163</v>
      </c>
      <c r="N149" s="54" t="s">
        <v>49</v>
      </c>
      <c r="O149" s="62">
        <v>10</v>
      </c>
      <c r="P149" s="1">
        <v>2300000</v>
      </c>
      <c r="Q149" s="7">
        <f t="shared" ref="Q149:Q154" si="48">O149*P149</f>
        <v>23000000</v>
      </c>
      <c r="R149" s="55"/>
      <c r="S149" s="55"/>
      <c r="T149" s="149" t="str">
        <f>K149</f>
        <v>2.1.9</v>
      </c>
      <c r="U149" s="149" t="s">
        <v>14</v>
      </c>
      <c r="V149" s="62" t="s">
        <v>163</v>
      </c>
      <c r="W149" s="54" t="s">
        <v>49</v>
      </c>
      <c r="X149" s="62">
        <v>10</v>
      </c>
      <c r="Y149" s="1">
        <v>2300000</v>
      </c>
      <c r="Z149" s="7">
        <f t="shared" ref="Z149:Z154" si="49">X149*Y149</f>
        <v>23000000</v>
      </c>
    </row>
    <row r="150" spans="1:27" s="64" customFormat="1" x14ac:dyDescent="0.2">
      <c r="A150" s="149"/>
      <c r="B150" s="149"/>
      <c r="C150" s="62" t="s">
        <v>164</v>
      </c>
      <c r="D150" s="54" t="s">
        <v>49</v>
      </c>
      <c r="E150" s="62">
        <v>10</v>
      </c>
      <c r="F150" s="1">
        <v>400000</v>
      </c>
      <c r="G150" s="7">
        <f t="shared" si="47"/>
        <v>4000000</v>
      </c>
      <c r="H150" s="55"/>
      <c r="I150" s="55"/>
      <c r="J150" s="55"/>
      <c r="K150" s="149"/>
      <c r="L150" s="149"/>
      <c r="M150" s="62" t="s">
        <v>164</v>
      </c>
      <c r="N150" s="54" t="s">
        <v>49</v>
      </c>
      <c r="O150" s="62">
        <v>10</v>
      </c>
      <c r="P150" s="1">
        <v>400000</v>
      </c>
      <c r="Q150" s="7">
        <f t="shared" si="48"/>
        <v>4000000</v>
      </c>
      <c r="R150" s="55"/>
      <c r="S150" s="55"/>
      <c r="T150" s="149"/>
      <c r="U150" s="149"/>
      <c r="V150" s="62" t="s">
        <v>164</v>
      </c>
      <c r="W150" s="54" t="s">
        <v>49</v>
      </c>
      <c r="X150" s="62">
        <v>10</v>
      </c>
      <c r="Y150" s="1">
        <v>400000</v>
      </c>
      <c r="Z150" s="7">
        <f t="shared" si="49"/>
        <v>4000000</v>
      </c>
    </row>
    <row r="151" spans="1:27" s="64" customFormat="1" ht="28" x14ac:dyDescent="0.2">
      <c r="A151" s="149"/>
      <c r="B151" s="149"/>
      <c r="C151" s="62" t="s">
        <v>165</v>
      </c>
      <c r="D151" s="54" t="s">
        <v>49</v>
      </c>
      <c r="E151" s="62">
        <v>1</v>
      </c>
      <c r="F151" s="1">
        <v>3000000</v>
      </c>
      <c r="G151" s="7">
        <f t="shared" si="47"/>
        <v>3000000</v>
      </c>
      <c r="H151" s="55"/>
      <c r="I151" s="55"/>
      <c r="J151" s="55"/>
      <c r="K151" s="149"/>
      <c r="L151" s="149"/>
      <c r="M151" s="62" t="s">
        <v>165</v>
      </c>
      <c r="N151" s="54" t="s">
        <v>49</v>
      </c>
      <c r="O151" s="62">
        <v>1</v>
      </c>
      <c r="P151" s="1">
        <v>3000000</v>
      </c>
      <c r="Q151" s="7">
        <f t="shared" si="48"/>
        <v>3000000</v>
      </c>
      <c r="R151" s="55"/>
      <c r="S151" s="55"/>
      <c r="T151" s="149"/>
      <c r="U151" s="149"/>
      <c r="V151" s="62" t="s">
        <v>165</v>
      </c>
      <c r="W151" s="54" t="s">
        <v>49</v>
      </c>
      <c r="X151" s="62">
        <v>1</v>
      </c>
      <c r="Y151" s="1">
        <v>3000000</v>
      </c>
      <c r="Z151" s="7">
        <f t="shared" si="49"/>
        <v>3000000</v>
      </c>
    </row>
    <row r="152" spans="1:27" s="64" customFormat="1" x14ac:dyDescent="0.2">
      <c r="A152" s="149"/>
      <c r="B152" s="149"/>
      <c r="C152" s="62" t="s">
        <v>166</v>
      </c>
      <c r="D152" s="54" t="s">
        <v>49</v>
      </c>
      <c r="E152" s="62">
        <v>10</v>
      </c>
      <c r="F152" s="1">
        <v>200000</v>
      </c>
      <c r="G152" s="7">
        <f t="shared" si="47"/>
        <v>2000000</v>
      </c>
      <c r="H152" s="55"/>
      <c r="I152" s="55"/>
      <c r="J152" s="55"/>
      <c r="K152" s="149"/>
      <c r="L152" s="149"/>
      <c r="M152" s="62" t="s">
        <v>166</v>
      </c>
      <c r="N152" s="54" t="s">
        <v>49</v>
      </c>
      <c r="O152" s="62">
        <v>10</v>
      </c>
      <c r="P152" s="1">
        <v>200000</v>
      </c>
      <c r="Q152" s="7">
        <f t="shared" si="48"/>
        <v>2000000</v>
      </c>
      <c r="R152" s="55"/>
      <c r="S152" s="55"/>
      <c r="T152" s="149"/>
      <c r="U152" s="149"/>
      <c r="V152" s="62" t="s">
        <v>166</v>
      </c>
      <c r="W152" s="54" t="s">
        <v>49</v>
      </c>
      <c r="X152" s="62">
        <v>10</v>
      </c>
      <c r="Y152" s="1">
        <v>200000</v>
      </c>
      <c r="Z152" s="7">
        <f t="shared" si="49"/>
        <v>2000000</v>
      </c>
    </row>
    <row r="153" spans="1:27" s="64" customFormat="1" x14ac:dyDescent="0.2">
      <c r="A153" s="149"/>
      <c r="B153" s="149"/>
      <c r="C153" s="62" t="s">
        <v>167</v>
      </c>
      <c r="D153" s="54" t="s">
        <v>49</v>
      </c>
      <c r="E153" s="62">
        <v>1</v>
      </c>
      <c r="F153" s="1">
        <v>3000000</v>
      </c>
      <c r="G153" s="7">
        <f t="shared" si="47"/>
        <v>3000000</v>
      </c>
      <c r="H153" s="55"/>
      <c r="I153" s="55"/>
      <c r="J153" s="55"/>
      <c r="K153" s="149"/>
      <c r="L153" s="149"/>
      <c r="M153" s="62" t="s">
        <v>167</v>
      </c>
      <c r="N153" s="54" t="s">
        <v>49</v>
      </c>
      <c r="O153" s="62">
        <v>1</v>
      </c>
      <c r="P153" s="1">
        <v>3000000</v>
      </c>
      <c r="Q153" s="7">
        <f t="shared" si="48"/>
        <v>3000000</v>
      </c>
      <c r="R153" s="55"/>
      <c r="S153" s="55"/>
      <c r="T153" s="149"/>
      <c r="U153" s="149"/>
      <c r="V153" s="62" t="s">
        <v>167</v>
      </c>
      <c r="W153" s="54" t="s">
        <v>49</v>
      </c>
      <c r="X153" s="62">
        <v>1</v>
      </c>
      <c r="Y153" s="1">
        <v>3000000</v>
      </c>
      <c r="Z153" s="7">
        <f t="shared" si="49"/>
        <v>3000000</v>
      </c>
    </row>
    <row r="154" spans="1:27" s="64" customFormat="1" ht="28" x14ac:dyDescent="0.2">
      <c r="A154" s="149"/>
      <c r="B154" s="149"/>
      <c r="C154" s="62" t="s">
        <v>168</v>
      </c>
      <c r="D154" s="54" t="s">
        <v>49</v>
      </c>
      <c r="E154" s="62">
        <v>1</v>
      </c>
      <c r="F154" s="1">
        <v>5000000</v>
      </c>
      <c r="G154" s="7">
        <f t="shared" si="47"/>
        <v>5000000</v>
      </c>
      <c r="H154" s="55"/>
      <c r="I154" s="55"/>
      <c r="J154" s="55"/>
      <c r="K154" s="149"/>
      <c r="L154" s="149"/>
      <c r="M154" s="62" t="s">
        <v>168</v>
      </c>
      <c r="N154" s="54" t="s">
        <v>49</v>
      </c>
      <c r="O154" s="62">
        <v>1</v>
      </c>
      <c r="P154" s="1">
        <v>5000000</v>
      </c>
      <c r="Q154" s="7">
        <f t="shared" si="48"/>
        <v>5000000</v>
      </c>
      <c r="R154" s="55"/>
      <c r="S154" s="55"/>
      <c r="T154" s="149"/>
      <c r="U154" s="149"/>
      <c r="V154" s="62" t="s">
        <v>168</v>
      </c>
      <c r="W154" s="54" t="s">
        <v>49</v>
      </c>
      <c r="X154" s="62">
        <v>1</v>
      </c>
      <c r="Y154" s="1">
        <v>5000000</v>
      </c>
      <c r="Z154" s="7">
        <f t="shared" si="49"/>
        <v>5000000</v>
      </c>
    </row>
    <row r="155" spans="1:27" s="64" customFormat="1" x14ac:dyDescent="0.2">
      <c r="A155" s="53"/>
      <c r="B155" s="53"/>
      <c r="C155" s="149" t="s">
        <v>301</v>
      </c>
      <c r="D155" s="149"/>
      <c r="E155" s="149"/>
      <c r="F155" s="30">
        <f>SUM(G149:G154)</f>
        <v>40000000</v>
      </c>
      <c r="G155" s="30"/>
      <c r="H155" s="55"/>
      <c r="I155" s="55"/>
      <c r="J155" s="55"/>
      <c r="K155" s="53"/>
      <c r="L155" s="53"/>
      <c r="M155" s="149" t="s">
        <v>301</v>
      </c>
      <c r="N155" s="149"/>
      <c r="O155" s="149"/>
      <c r="P155" s="30">
        <f>SUM(Q149:Q154)</f>
        <v>40000000</v>
      </c>
      <c r="Q155" s="30"/>
      <c r="R155" s="55"/>
      <c r="S155" s="55"/>
      <c r="T155" s="53"/>
      <c r="U155" s="53"/>
      <c r="V155" s="149" t="s">
        <v>301</v>
      </c>
      <c r="W155" s="149"/>
      <c r="X155" s="149"/>
      <c r="Y155" s="30">
        <f>SUM(Z149:Z154)</f>
        <v>40000000</v>
      </c>
      <c r="Z155" s="30"/>
    </row>
    <row r="156" spans="1:27" s="64" customFormat="1" x14ac:dyDescent="0.2">
      <c r="A156" s="158" t="s">
        <v>15</v>
      </c>
      <c r="B156" s="149" t="s">
        <v>16</v>
      </c>
      <c r="C156" s="161" t="s">
        <v>169</v>
      </c>
      <c r="D156" s="161"/>
      <c r="E156" s="161"/>
      <c r="F156" s="70"/>
      <c r="G156" s="7">
        <f t="shared" si="47"/>
        <v>0</v>
      </c>
      <c r="H156" s="55"/>
      <c r="I156" s="55"/>
      <c r="J156" s="55"/>
      <c r="K156" s="158" t="s">
        <v>15</v>
      </c>
      <c r="L156" s="149" t="s">
        <v>16</v>
      </c>
      <c r="M156" s="161" t="s">
        <v>169</v>
      </c>
      <c r="N156" s="161"/>
      <c r="O156" s="161"/>
      <c r="P156" s="70"/>
      <c r="Q156" s="7">
        <f t="shared" ref="Q156:Q157" si="50">O156*P156</f>
        <v>0</v>
      </c>
      <c r="R156" s="55"/>
      <c r="S156" s="141"/>
      <c r="T156" s="158" t="s">
        <v>15</v>
      </c>
      <c r="U156" s="149" t="s">
        <v>16</v>
      </c>
      <c r="V156" s="161" t="s">
        <v>169</v>
      </c>
      <c r="W156" s="161"/>
      <c r="X156" s="161"/>
      <c r="Y156" s="70"/>
      <c r="Z156" s="7">
        <f t="shared" ref="Z156:Z157" si="51">X156*Y156</f>
        <v>0</v>
      </c>
    </row>
    <row r="157" spans="1:27" s="64" customFormat="1" ht="42" x14ac:dyDescent="0.2">
      <c r="A157" s="159"/>
      <c r="B157" s="149"/>
      <c r="C157" s="82" t="s">
        <v>170</v>
      </c>
      <c r="D157" s="83" t="s">
        <v>49</v>
      </c>
      <c r="E157" s="84">
        <v>0</v>
      </c>
      <c r="F157" s="85">
        <v>4260000</v>
      </c>
      <c r="G157" s="7">
        <f t="shared" si="47"/>
        <v>0</v>
      </c>
      <c r="H157" s="55"/>
      <c r="I157" s="55"/>
      <c r="J157" s="55"/>
      <c r="K157" s="159"/>
      <c r="L157" s="149"/>
      <c r="M157" s="82" t="s">
        <v>170</v>
      </c>
      <c r="N157" s="83" t="s">
        <v>49</v>
      </c>
      <c r="O157" s="84">
        <v>0</v>
      </c>
      <c r="P157" s="85">
        <v>4260000</v>
      </c>
      <c r="Q157" s="7">
        <f t="shared" si="50"/>
        <v>0</v>
      </c>
      <c r="R157" s="55"/>
      <c r="S157" s="142"/>
      <c r="T157" s="159"/>
      <c r="U157" s="149"/>
      <c r="V157" s="82" t="s">
        <v>170</v>
      </c>
      <c r="W157" s="83" t="s">
        <v>49</v>
      </c>
      <c r="X157" s="84">
        <v>0</v>
      </c>
      <c r="Y157" s="85">
        <v>4260000</v>
      </c>
      <c r="Z157" s="7">
        <f t="shared" si="51"/>
        <v>0</v>
      </c>
    </row>
    <row r="158" spans="1:27" s="64" customFormat="1" x14ac:dyDescent="0.2">
      <c r="A158" s="160"/>
      <c r="B158" s="149"/>
      <c r="C158" s="149" t="s">
        <v>302</v>
      </c>
      <c r="D158" s="149"/>
      <c r="E158" s="149"/>
      <c r="F158" s="30">
        <f>SUM(G156:G157)</f>
        <v>0</v>
      </c>
      <c r="G158" s="30"/>
      <c r="H158" s="55"/>
      <c r="I158" s="55"/>
      <c r="J158" s="55"/>
      <c r="K158" s="160"/>
      <c r="L158" s="149"/>
      <c r="M158" s="149" t="s">
        <v>302</v>
      </c>
      <c r="N158" s="149"/>
      <c r="O158" s="149"/>
      <c r="P158" s="30">
        <f>SUM(Q156:Q157)</f>
        <v>0</v>
      </c>
      <c r="Q158" s="30"/>
      <c r="R158" s="55"/>
      <c r="S158" s="143"/>
      <c r="T158" s="160"/>
      <c r="U158" s="149"/>
      <c r="V158" s="149" t="s">
        <v>302</v>
      </c>
      <c r="W158" s="149"/>
      <c r="X158" s="149"/>
      <c r="Y158" s="30">
        <f>SUM(Z156:Z157)</f>
        <v>0</v>
      </c>
      <c r="Z158" s="30"/>
    </row>
    <row r="159" spans="1:27" s="64" customFormat="1" ht="34.25" customHeight="1" x14ac:dyDescent="0.2">
      <c r="A159" s="149" t="s">
        <v>17</v>
      </c>
      <c r="B159" s="149" t="s">
        <v>18</v>
      </c>
      <c r="C159" s="157" t="s">
        <v>172</v>
      </c>
      <c r="D159" s="157"/>
      <c r="E159" s="157"/>
      <c r="F159" s="157"/>
      <c r="G159" s="7"/>
      <c r="H159" s="55"/>
      <c r="I159" s="55"/>
      <c r="J159" s="55"/>
      <c r="K159" s="149" t="s">
        <v>17</v>
      </c>
      <c r="L159" s="149" t="s">
        <v>18</v>
      </c>
      <c r="M159" s="157" t="s">
        <v>172</v>
      </c>
      <c r="N159" s="157"/>
      <c r="O159" s="157"/>
      <c r="P159" s="157"/>
      <c r="Q159" s="7"/>
      <c r="R159" s="55"/>
      <c r="S159" s="55"/>
      <c r="T159" s="149" t="s">
        <v>17</v>
      </c>
      <c r="U159" s="149" t="s">
        <v>18</v>
      </c>
      <c r="V159" s="157" t="s">
        <v>172</v>
      </c>
      <c r="W159" s="157"/>
      <c r="X159" s="157"/>
      <c r="Y159" s="157"/>
      <c r="Z159" s="7"/>
    </row>
    <row r="160" spans="1:27" s="64" customFormat="1" ht="28" x14ac:dyDescent="0.2">
      <c r="A160" s="149"/>
      <c r="B160" s="149"/>
      <c r="C160" s="86" t="s">
        <v>288</v>
      </c>
      <c r="D160" s="62" t="s">
        <v>49</v>
      </c>
      <c r="E160" s="87">
        <v>12</v>
      </c>
      <c r="F160" s="88">
        <v>5408000</v>
      </c>
      <c r="G160" s="7">
        <f>E160*F160</f>
        <v>64896000</v>
      </c>
      <c r="H160" s="63"/>
      <c r="I160" s="63"/>
      <c r="J160" s="63">
        <v>-32448000</v>
      </c>
      <c r="K160" s="149"/>
      <c r="L160" s="149"/>
      <c r="M160" s="86" t="s">
        <v>288</v>
      </c>
      <c r="N160" s="62" t="s">
        <v>49</v>
      </c>
      <c r="O160" s="87">
        <v>12</v>
      </c>
      <c r="P160" s="89">
        <v>2704000</v>
      </c>
      <c r="Q160" s="7">
        <f>O160*P160</f>
        <v>32448000</v>
      </c>
      <c r="R160" s="63"/>
      <c r="S160" s="63"/>
      <c r="T160" s="149"/>
      <c r="U160" s="149"/>
      <c r="V160" s="86" t="s">
        <v>288</v>
      </c>
      <c r="W160" s="62" t="s">
        <v>49</v>
      </c>
      <c r="X160" s="87">
        <v>12</v>
      </c>
      <c r="Y160" s="89">
        <v>2704000</v>
      </c>
      <c r="Z160" s="7">
        <f>X160*Y160</f>
        <v>32448000</v>
      </c>
    </row>
    <row r="161" spans="1:27" s="64" customFormat="1" ht="28" x14ac:dyDescent="0.2">
      <c r="A161" s="149"/>
      <c r="B161" s="149"/>
      <c r="C161" s="86" t="s">
        <v>289</v>
      </c>
      <c r="D161" s="62" t="s">
        <v>49</v>
      </c>
      <c r="E161" s="53">
        <v>9</v>
      </c>
      <c r="F161" s="89">
        <f>35104000/9</f>
        <v>3900444.4444444445</v>
      </c>
      <c r="G161" s="7">
        <f t="shared" ref="G161" si="52">E161*F161</f>
        <v>35104000</v>
      </c>
      <c r="H161" s="63"/>
      <c r="I161" s="63"/>
      <c r="J161" s="63">
        <v>-17552000</v>
      </c>
      <c r="K161" s="149"/>
      <c r="L161" s="149"/>
      <c r="M161" s="86" t="s">
        <v>289</v>
      </c>
      <c r="N161" s="62" t="s">
        <v>49</v>
      </c>
      <c r="O161" s="53">
        <v>9</v>
      </c>
      <c r="P161" s="89">
        <v>1950222.2222222222</v>
      </c>
      <c r="Q161" s="7">
        <f t="shared" ref="Q161:Q162" si="53">O161*P161</f>
        <v>17552000</v>
      </c>
      <c r="R161" s="63"/>
      <c r="S161" s="63"/>
      <c r="T161" s="149"/>
      <c r="U161" s="149"/>
      <c r="V161" s="86" t="s">
        <v>289</v>
      </c>
      <c r="W161" s="62" t="s">
        <v>49</v>
      </c>
      <c r="X161" s="53">
        <v>9</v>
      </c>
      <c r="Y161" s="89">
        <v>1950222.2222222222</v>
      </c>
      <c r="Z161" s="7">
        <f t="shared" ref="Z161:Z162" si="54">X161*Y161</f>
        <v>17552000</v>
      </c>
      <c r="AA161" s="81"/>
    </row>
    <row r="162" spans="1:27" s="64" customFormat="1" ht="32" customHeight="1" x14ac:dyDescent="0.2">
      <c r="A162" s="149"/>
      <c r="B162" s="149"/>
      <c r="C162" s="86"/>
      <c r="D162" s="62"/>
      <c r="E162" s="53"/>
      <c r="F162" s="89"/>
      <c r="G162" s="7"/>
      <c r="H162" s="63">
        <v>250000000</v>
      </c>
      <c r="I162" s="63">
        <v>143100000</v>
      </c>
      <c r="J162" s="63">
        <v>50000000</v>
      </c>
      <c r="K162" s="149"/>
      <c r="L162" s="149"/>
      <c r="M162" s="86" t="s">
        <v>324</v>
      </c>
      <c r="N162" s="62" t="s">
        <v>49</v>
      </c>
      <c r="O162" s="53">
        <v>1</v>
      </c>
      <c r="P162" s="89">
        <v>443100000</v>
      </c>
      <c r="Q162" s="7">
        <f t="shared" si="53"/>
        <v>443100000</v>
      </c>
      <c r="R162" s="63"/>
      <c r="S162" s="63"/>
      <c r="T162" s="149"/>
      <c r="U162" s="149"/>
      <c r="V162" s="86" t="s">
        <v>324</v>
      </c>
      <c r="W162" s="62" t="s">
        <v>49</v>
      </c>
      <c r="X162" s="53">
        <v>1</v>
      </c>
      <c r="Y162" s="89">
        <v>443100000</v>
      </c>
      <c r="Z162" s="7">
        <f t="shared" si="54"/>
        <v>443100000</v>
      </c>
      <c r="AA162" s="81"/>
    </row>
    <row r="163" spans="1:27" s="64" customFormat="1" ht="32" customHeight="1" x14ac:dyDescent="0.2">
      <c r="A163" s="149"/>
      <c r="B163" s="149"/>
      <c r="C163" s="86"/>
      <c r="D163" s="62"/>
      <c r="E163" s="53"/>
      <c r="F163" s="89"/>
      <c r="G163" s="7"/>
      <c r="H163" s="63"/>
      <c r="I163" s="63"/>
      <c r="J163" s="63"/>
      <c r="K163" s="149"/>
      <c r="L163" s="149"/>
      <c r="M163" s="86"/>
      <c r="N163" s="62"/>
      <c r="O163" s="53"/>
      <c r="P163" s="89"/>
      <c r="Q163" s="7"/>
      <c r="R163" s="90">
        <v>125862500</v>
      </c>
      <c r="S163" s="90"/>
      <c r="T163" s="149"/>
      <c r="U163" s="149"/>
      <c r="V163" s="86" t="s">
        <v>337</v>
      </c>
      <c r="W163" s="59" t="s">
        <v>49</v>
      </c>
      <c r="X163" s="60">
        <v>7</v>
      </c>
      <c r="Y163" s="43">
        <v>17980357.142857142</v>
      </c>
      <c r="Z163" s="43">
        <f>Y163*X163</f>
        <v>125862500</v>
      </c>
      <c r="AA163" s="81"/>
    </row>
    <row r="164" spans="1:27" s="64" customFormat="1" ht="70" customHeight="1" x14ac:dyDescent="0.2">
      <c r="A164" s="149"/>
      <c r="B164" s="149"/>
      <c r="C164" s="86"/>
      <c r="D164" s="62"/>
      <c r="E164" s="53"/>
      <c r="F164" s="89"/>
      <c r="G164" s="7"/>
      <c r="H164" s="63"/>
      <c r="I164" s="63"/>
      <c r="J164" s="63"/>
      <c r="K164" s="149"/>
      <c r="L164" s="149"/>
      <c r="M164" s="86"/>
      <c r="N164" s="62"/>
      <c r="O164" s="53"/>
      <c r="P164" s="89"/>
      <c r="Q164" s="7"/>
      <c r="R164" s="90">
        <v>125862500</v>
      </c>
      <c r="S164" s="90"/>
      <c r="T164" s="149"/>
      <c r="U164" s="149"/>
      <c r="V164" s="86" t="s">
        <v>338</v>
      </c>
      <c r="W164" s="59" t="s">
        <v>49</v>
      </c>
      <c r="X164" s="60">
        <v>7</v>
      </c>
      <c r="Y164" s="43">
        <v>17980357.142857142</v>
      </c>
      <c r="Z164" s="43">
        <f>Y164*X164</f>
        <v>125862500</v>
      </c>
      <c r="AA164" s="81"/>
    </row>
    <row r="165" spans="1:27" s="64" customFormat="1" ht="70" customHeight="1" x14ac:dyDescent="0.2">
      <c r="A165" s="149"/>
      <c r="B165" s="149"/>
      <c r="C165" s="86"/>
      <c r="D165" s="62"/>
      <c r="E165" s="53"/>
      <c r="F165" s="89"/>
      <c r="G165" s="7"/>
      <c r="H165" s="63"/>
      <c r="I165" s="63"/>
      <c r="J165" s="63"/>
      <c r="K165" s="149"/>
      <c r="L165" s="149"/>
      <c r="M165" s="86"/>
      <c r="N165" s="62"/>
      <c r="O165" s="53"/>
      <c r="P165" s="89"/>
      <c r="Q165" s="7"/>
      <c r="R165" s="90">
        <v>106285000</v>
      </c>
      <c r="S165" s="90"/>
      <c r="T165" s="149"/>
      <c r="U165" s="149"/>
      <c r="V165" s="86" t="s">
        <v>423</v>
      </c>
      <c r="W165" s="59" t="s">
        <v>49</v>
      </c>
      <c r="X165" s="60">
        <v>1</v>
      </c>
      <c r="Y165" s="43">
        <v>106285000</v>
      </c>
      <c r="Z165" s="43">
        <f>Y165*X165</f>
        <v>106285000</v>
      </c>
      <c r="AA165" s="81"/>
    </row>
    <row r="166" spans="1:27" s="64" customFormat="1" x14ac:dyDescent="0.2">
      <c r="A166" s="149"/>
      <c r="B166" s="149"/>
      <c r="C166" s="149" t="s">
        <v>303</v>
      </c>
      <c r="D166" s="149"/>
      <c r="E166" s="149"/>
      <c r="F166" s="30">
        <f>SUM(G160:G161)</f>
        <v>100000000</v>
      </c>
      <c r="G166" s="30"/>
      <c r="H166" s="55"/>
      <c r="I166" s="55"/>
      <c r="J166" s="55"/>
      <c r="K166" s="149"/>
      <c r="L166" s="149"/>
      <c r="M166" s="149" t="s">
        <v>303</v>
      </c>
      <c r="N166" s="149"/>
      <c r="O166" s="149"/>
      <c r="P166" s="30">
        <f>SUM(Q160:Q162)</f>
        <v>493100000</v>
      </c>
      <c r="Q166" s="30"/>
      <c r="R166" s="55"/>
      <c r="S166" s="55"/>
      <c r="T166" s="149"/>
      <c r="U166" s="149"/>
      <c r="V166" s="149" t="s">
        <v>303</v>
      </c>
      <c r="W166" s="149"/>
      <c r="X166" s="149"/>
      <c r="Y166" s="30">
        <f>SUM(Z160:Z165)</f>
        <v>851110000</v>
      </c>
      <c r="Z166" s="30"/>
    </row>
    <row r="167" spans="1:27" s="64" customFormat="1" ht="70" x14ac:dyDescent="0.2">
      <c r="A167" s="149" t="s">
        <v>19</v>
      </c>
      <c r="B167" s="149" t="s">
        <v>20</v>
      </c>
      <c r="C167" s="53" t="s">
        <v>173</v>
      </c>
      <c r="D167" s="53" t="s">
        <v>49</v>
      </c>
      <c r="E167" s="34">
        <v>0</v>
      </c>
      <c r="F167" s="1">
        <v>2000000</v>
      </c>
      <c r="G167" s="6">
        <f t="shared" ref="G167" si="55">F167*E167</f>
        <v>0</v>
      </c>
      <c r="H167" s="55"/>
      <c r="I167" s="55"/>
      <c r="J167" s="55"/>
      <c r="K167" s="149" t="s">
        <v>19</v>
      </c>
      <c r="L167" s="149" t="s">
        <v>20</v>
      </c>
      <c r="M167" s="53" t="s">
        <v>173</v>
      </c>
      <c r="N167" s="53" t="s">
        <v>49</v>
      </c>
      <c r="O167" s="34">
        <v>0</v>
      </c>
      <c r="P167" s="1">
        <v>2000000</v>
      </c>
      <c r="Q167" s="6">
        <f t="shared" ref="Q167" si="56">P167*O167</f>
        <v>0</v>
      </c>
      <c r="R167" s="55"/>
      <c r="S167" s="55"/>
      <c r="T167" s="149" t="s">
        <v>19</v>
      </c>
      <c r="U167" s="149" t="s">
        <v>20</v>
      </c>
      <c r="V167" s="53" t="s">
        <v>173</v>
      </c>
      <c r="W167" s="53" t="s">
        <v>49</v>
      </c>
      <c r="X167" s="34">
        <v>0</v>
      </c>
      <c r="Y167" s="1">
        <v>2000000</v>
      </c>
      <c r="Z167" s="6">
        <f t="shared" ref="Z167" si="57">Y167*X167</f>
        <v>0</v>
      </c>
    </row>
    <row r="168" spans="1:27" s="64" customFormat="1" x14ac:dyDescent="0.2">
      <c r="A168" s="149"/>
      <c r="B168" s="149"/>
      <c r="C168" s="157" t="s">
        <v>304</v>
      </c>
      <c r="D168" s="157"/>
      <c r="E168" s="157"/>
      <c r="F168" s="30">
        <f>SUM(G167:G167)</f>
        <v>0</v>
      </c>
      <c r="G168" s="7"/>
      <c r="H168" s="55"/>
      <c r="I168" s="55"/>
      <c r="J168" s="55"/>
      <c r="K168" s="149"/>
      <c r="L168" s="149"/>
      <c r="M168" s="157" t="s">
        <v>304</v>
      </c>
      <c r="N168" s="157"/>
      <c r="O168" s="157"/>
      <c r="P168" s="30">
        <f>SUM(Q167:Q167)</f>
        <v>0</v>
      </c>
      <c r="Q168" s="7"/>
      <c r="R168" s="55"/>
      <c r="S168" s="55"/>
      <c r="T168" s="149"/>
      <c r="U168" s="149"/>
      <c r="V168" s="157" t="s">
        <v>304</v>
      </c>
      <c r="W168" s="157"/>
      <c r="X168" s="157"/>
      <c r="Y168" s="30">
        <f>SUM(Z167:Z167)</f>
        <v>0</v>
      </c>
      <c r="Z168" s="7"/>
    </row>
    <row r="169" spans="1:27" s="64" customFormat="1" x14ac:dyDescent="0.2">
      <c r="A169" s="149" t="s">
        <v>21</v>
      </c>
      <c r="B169" s="158" t="s">
        <v>22</v>
      </c>
      <c r="C169" s="157" t="s">
        <v>174</v>
      </c>
      <c r="D169" s="157"/>
      <c r="E169" s="157"/>
      <c r="F169" s="157"/>
      <c r="G169" s="7"/>
      <c r="H169" s="55"/>
      <c r="I169" s="55"/>
      <c r="J169" s="55"/>
      <c r="K169" s="149" t="s">
        <v>21</v>
      </c>
      <c r="L169" s="158" t="s">
        <v>22</v>
      </c>
      <c r="M169" s="157" t="s">
        <v>174</v>
      </c>
      <c r="N169" s="157"/>
      <c r="O169" s="157"/>
      <c r="P169" s="157"/>
      <c r="Q169" s="7"/>
      <c r="R169" s="55"/>
      <c r="S169" s="55"/>
      <c r="T169" s="149" t="s">
        <v>21</v>
      </c>
      <c r="U169" s="158" t="s">
        <v>22</v>
      </c>
      <c r="V169" s="157" t="s">
        <v>174</v>
      </c>
      <c r="W169" s="157"/>
      <c r="X169" s="157"/>
      <c r="Y169" s="157"/>
      <c r="Z169" s="7"/>
    </row>
    <row r="170" spans="1:27" s="64" customFormat="1" ht="56" x14ac:dyDescent="0.2">
      <c r="A170" s="149"/>
      <c r="B170" s="159"/>
      <c r="C170" s="53" t="s">
        <v>175</v>
      </c>
      <c r="D170" s="53" t="s">
        <v>49</v>
      </c>
      <c r="E170" s="77">
        <v>1</v>
      </c>
      <c r="F170" s="1">
        <v>1200000</v>
      </c>
      <c r="G170" s="6">
        <f t="shared" ref="G170:G177" si="58">F170*E170</f>
        <v>1200000</v>
      </c>
      <c r="H170" s="55"/>
      <c r="I170" s="55"/>
      <c r="J170" s="55"/>
      <c r="K170" s="149"/>
      <c r="L170" s="159"/>
      <c r="M170" s="53" t="s">
        <v>175</v>
      </c>
      <c r="N170" s="53" t="s">
        <v>49</v>
      </c>
      <c r="O170" s="77">
        <v>1</v>
      </c>
      <c r="P170" s="1">
        <v>1200000</v>
      </c>
      <c r="Q170" s="6">
        <f t="shared" ref="Q170:Q177" si="59">P170*O170</f>
        <v>1200000</v>
      </c>
      <c r="R170" s="55"/>
      <c r="S170" s="55"/>
      <c r="T170" s="149"/>
      <c r="U170" s="159"/>
      <c r="V170" s="53" t="s">
        <v>175</v>
      </c>
      <c r="W170" s="53" t="s">
        <v>49</v>
      </c>
      <c r="X170" s="77">
        <v>1</v>
      </c>
      <c r="Y170" s="1">
        <v>1200000</v>
      </c>
      <c r="Z170" s="6">
        <f t="shared" ref="Z170:Z177" si="60">Y170*X170</f>
        <v>1200000</v>
      </c>
    </row>
    <row r="171" spans="1:27" s="64" customFormat="1" x14ac:dyDescent="0.2">
      <c r="A171" s="149"/>
      <c r="B171" s="159"/>
      <c r="C171" s="53" t="s">
        <v>176</v>
      </c>
      <c r="D171" s="53" t="s">
        <v>49</v>
      </c>
      <c r="E171" s="77">
        <v>6</v>
      </c>
      <c r="F171" s="1">
        <v>1200000</v>
      </c>
      <c r="G171" s="6">
        <f t="shared" si="58"/>
        <v>7200000</v>
      </c>
      <c r="H171" s="55"/>
      <c r="I171" s="55"/>
      <c r="J171" s="55"/>
      <c r="K171" s="149"/>
      <c r="L171" s="159"/>
      <c r="M171" s="53" t="s">
        <v>176</v>
      </c>
      <c r="N171" s="53" t="s">
        <v>49</v>
      </c>
      <c r="O171" s="77">
        <v>6</v>
      </c>
      <c r="P171" s="1">
        <v>1200000</v>
      </c>
      <c r="Q171" s="6">
        <f t="shared" si="59"/>
        <v>7200000</v>
      </c>
      <c r="R171" s="55"/>
      <c r="S171" s="55"/>
      <c r="T171" s="149"/>
      <c r="U171" s="159"/>
      <c r="V171" s="53" t="s">
        <v>176</v>
      </c>
      <c r="W171" s="53" t="s">
        <v>49</v>
      </c>
      <c r="X171" s="77">
        <v>6</v>
      </c>
      <c r="Y171" s="1">
        <v>1200000</v>
      </c>
      <c r="Z171" s="6">
        <f t="shared" si="60"/>
        <v>7200000</v>
      </c>
    </row>
    <row r="172" spans="1:27" s="64" customFormat="1" ht="70" x14ac:dyDescent="0.2">
      <c r="A172" s="149"/>
      <c r="B172" s="159"/>
      <c r="C172" s="53" t="s">
        <v>291</v>
      </c>
      <c r="D172" s="53" t="s">
        <v>49</v>
      </c>
      <c r="E172" s="77">
        <v>1</v>
      </c>
      <c r="F172" s="1">
        <v>5920000</v>
      </c>
      <c r="G172" s="6">
        <f t="shared" si="58"/>
        <v>5920000</v>
      </c>
      <c r="H172" s="55"/>
      <c r="I172" s="55"/>
      <c r="J172" s="55"/>
      <c r="K172" s="149"/>
      <c r="L172" s="159"/>
      <c r="M172" s="53" t="s">
        <v>291</v>
      </c>
      <c r="N172" s="53" t="s">
        <v>49</v>
      </c>
      <c r="O172" s="77">
        <v>1</v>
      </c>
      <c r="P172" s="1">
        <v>5920000</v>
      </c>
      <c r="Q172" s="6">
        <f t="shared" si="59"/>
        <v>5920000</v>
      </c>
      <c r="R172" s="55"/>
      <c r="S172" s="55"/>
      <c r="T172" s="149"/>
      <c r="U172" s="159"/>
      <c r="V172" s="53" t="s">
        <v>291</v>
      </c>
      <c r="W172" s="53" t="s">
        <v>49</v>
      </c>
      <c r="X172" s="77">
        <v>1</v>
      </c>
      <c r="Y172" s="1">
        <v>5920000</v>
      </c>
      <c r="Z172" s="6">
        <f t="shared" si="60"/>
        <v>5920000</v>
      </c>
    </row>
    <row r="173" spans="1:27" s="64" customFormat="1" ht="70" x14ac:dyDescent="0.2">
      <c r="A173" s="149"/>
      <c r="B173" s="159"/>
      <c r="C173" s="53" t="s">
        <v>177</v>
      </c>
      <c r="D173" s="53" t="s">
        <v>49</v>
      </c>
      <c r="E173" s="77">
        <v>1</v>
      </c>
      <c r="F173" s="1">
        <v>4320000</v>
      </c>
      <c r="G173" s="6">
        <f t="shared" si="58"/>
        <v>4320000</v>
      </c>
      <c r="H173" s="55"/>
      <c r="I173" s="55"/>
      <c r="J173" s="55"/>
      <c r="K173" s="149"/>
      <c r="L173" s="159"/>
      <c r="M173" s="53" t="s">
        <v>177</v>
      </c>
      <c r="N173" s="53" t="s">
        <v>49</v>
      </c>
      <c r="O173" s="77">
        <v>1</v>
      </c>
      <c r="P173" s="1">
        <v>4320000</v>
      </c>
      <c r="Q173" s="6">
        <f t="shared" si="59"/>
        <v>4320000</v>
      </c>
      <c r="R173" s="55"/>
      <c r="S173" s="55"/>
      <c r="T173" s="149"/>
      <c r="U173" s="159"/>
      <c r="V173" s="53" t="s">
        <v>177</v>
      </c>
      <c r="W173" s="53" t="s">
        <v>49</v>
      </c>
      <c r="X173" s="77">
        <v>1</v>
      </c>
      <c r="Y173" s="1">
        <v>4320000</v>
      </c>
      <c r="Z173" s="6">
        <f t="shared" si="60"/>
        <v>4320000</v>
      </c>
    </row>
    <row r="174" spans="1:27" s="64" customFormat="1" ht="70" x14ac:dyDescent="0.2">
      <c r="A174" s="149"/>
      <c r="B174" s="159"/>
      <c r="C174" s="53" t="s">
        <v>178</v>
      </c>
      <c r="D174" s="54" t="s">
        <v>49</v>
      </c>
      <c r="E174" s="77">
        <v>1</v>
      </c>
      <c r="F174" s="1">
        <v>3000000</v>
      </c>
      <c r="G174" s="6">
        <f t="shared" si="58"/>
        <v>3000000</v>
      </c>
      <c r="H174" s="55"/>
      <c r="I174" s="55"/>
      <c r="J174" s="55"/>
      <c r="K174" s="149"/>
      <c r="L174" s="159"/>
      <c r="M174" s="53" t="s">
        <v>178</v>
      </c>
      <c r="N174" s="54" t="s">
        <v>49</v>
      </c>
      <c r="O174" s="77">
        <v>1</v>
      </c>
      <c r="P174" s="1">
        <v>3000000</v>
      </c>
      <c r="Q174" s="6">
        <f t="shared" si="59"/>
        <v>3000000</v>
      </c>
      <c r="R174" s="55"/>
      <c r="S174" s="55"/>
      <c r="T174" s="149"/>
      <c r="U174" s="159"/>
      <c r="V174" s="53" t="s">
        <v>178</v>
      </c>
      <c r="W174" s="54" t="s">
        <v>49</v>
      </c>
      <c r="X174" s="77">
        <v>1</v>
      </c>
      <c r="Y174" s="1">
        <v>3000000</v>
      </c>
      <c r="Z174" s="6">
        <f t="shared" si="60"/>
        <v>3000000</v>
      </c>
    </row>
    <row r="175" spans="1:27" s="64" customFormat="1" ht="56" x14ac:dyDescent="0.2">
      <c r="A175" s="149"/>
      <c r="B175" s="159"/>
      <c r="C175" s="53" t="s">
        <v>179</v>
      </c>
      <c r="D175" s="53" t="s">
        <v>104</v>
      </c>
      <c r="E175" s="77">
        <v>6</v>
      </c>
      <c r="F175" s="1">
        <v>700000</v>
      </c>
      <c r="G175" s="6">
        <f t="shared" si="58"/>
        <v>4200000</v>
      </c>
      <c r="H175" s="55"/>
      <c r="I175" s="55"/>
      <c r="J175" s="55"/>
      <c r="K175" s="149"/>
      <c r="L175" s="159"/>
      <c r="M175" s="53" t="s">
        <v>179</v>
      </c>
      <c r="N175" s="53" t="s">
        <v>104</v>
      </c>
      <c r="O175" s="77">
        <v>6</v>
      </c>
      <c r="P175" s="1">
        <v>700000</v>
      </c>
      <c r="Q175" s="6">
        <f t="shared" si="59"/>
        <v>4200000</v>
      </c>
      <c r="R175" s="55"/>
      <c r="S175" s="55"/>
      <c r="T175" s="149"/>
      <c r="U175" s="159"/>
      <c r="V175" s="53" t="s">
        <v>179</v>
      </c>
      <c r="W175" s="53" t="s">
        <v>104</v>
      </c>
      <c r="X175" s="77">
        <v>6</v>
      </c>
      <c r="Y175" s="1">
        <v>700000</v>
      </c>
      <c r="Z175" s="6">
        <f t="shared" si="60"/>
        <v>4200000</v>
      </c>
    </row>
    <row r="176" spans="1:27" s="64" customFormat="1" ht="42" x14ac:dyDescent="0.2">
      <c r="A176" s="149"/>
      <c r="B176" s="159"/>
      <c r="C176" s="53" t="s">
        <v>180</v>
      </c>
      <c r="D176" s="53" t="s">
        <v>49</v>
      </c>
      <c r="E176" s="77">
        <v>3</v>
      </c>
      <c r="F176" s="1">
        <v>1500000</v>
      </c>
      <c r="G176" s="6">
        <f t="shared" si="58"/>
        <v>4500000</v>
      </c>
      <c r="H176" s="55"/>
      <c r="I176" s="55"/>
      <c r="J176" s="55"/>
      <c r="K176" s="149"/>
      <c r="L176" s="159"/>
      <c r="M176" s="53" t="s">
        <v>180</v>
      </c>
      <c r="N176" s="53" t="s">
        <v>49</v>
      </c>
      <c r="O176" s="77">
        <v>3</v>
      </c>
      <c r="P176" s="1">
        <v>1500000</v>
      </c>
      <c r="Q176" s="6">
        <f t="shared" si="59"/>
        <v>4500000</v>
      </c>
      <c r="R176" s="55"/>
      <c r="S176" s="55"/>
      <c r="T176" s="149"/>
      <c r="U176" s="159"/>
      <c r="V176" s="53" t="s">
        <v>180</v>
      </c>
      <c r="W176" s="53" t="s">
        <v>49</v>
      </c>
      <c r="X176" s="77">
        <v>3</v>
      </c>
      <c r="Y176" s="1">
        <v>1500000</v>
      </c>
      <c r="Z176" s="6">
        <f t="shared" si="60"/>
        <v>4500000</v>
      </c>
    </row>
    <row r="177" spans="1:26" s="64" customFormat="1" ht="28" x14ac:dyDescent="0.2">
      <c r="A177" s="149"/>
      <c r="B177" s="159"/>
      <c r="C177" s="53" t="s">
        <v>181</v>
      </c>
      <c r="D177" s="53" t="s">
        <v>49</v>
      </c>
      <c r="E177" s="77">
        <v>1</v>
      </c>
      <c r="F177" s="1">
        <v>4000000</v>
      </c>
      <c r="G177" s="6">
        <f t="shared" si="58"/>
        <v>4000000</v>
      </c>
      <c r="H177" s="55"/>
      <c r="I177" s="55"/>
      <c r="J177" s="55"/>
      <c r="K177" s="149"/>
      <c r="L177" s="159"/>
      <c r="M177" s="53" t="s">
        <v>181</v>
      </c>
      <c r="N177" s="53" t="s">
        <v>49</v>
      </c>
      <c r="O177" s="77">
        <v>1</v>
      </c>
      <c r="P177" s="1">
        <v>4000000</v>
      </c>
      <c r="Q177" s="6">
        <f t="shared" si="59"/>
        <v>4000000</v>
      </c>
      <c r="R177" s="55"/>
      <c r="S177" s="55"/>
      <c r="T177" s="149"/>
      <c r="U177" s="159"/>
      <c r="V177" s="53" t="s">
        <v>181</v>
      </c>
      <c r="W177" s="53" t="s">
        <v>49</v>
      </c>
      <c r="X177" s="77">
        <v>1</v>
      </c>
      <c r="Y177" s="1">
        <v>4000000</v>
      </c>
      <c r="Z177" s="6">
        <f t="shared" si="60"/>
        <v>4000000</v>
      </c>
    </row>
    <row r="178" spans="1:26" s="64" customFormat="1" ht="70" x14ac:dyDescent="0.2">
      <c r="A178" s="149"/>
      <c r="B178" s="159"/>
      <c r="C178" s="53" t="s">
        <v>182</v>
      </c>
      <c r="D178" s="53" t="s">
        <v>104</v>
      </c>
      <c r="E178" s="77">
        <v>1</v>
      </c>
      <c r="F178" s="1">
        <v>10000000</v>
      </c>
      <c r="G178" s="6">
        <f>F178*E178</f>
        <v>10000000</v>
      </c>
      <c r="H178" s="55"/>
      <c r="I178" s="55"/>
      <c r="J178" s="55"/>
      <c r="K178" s="149"/>
      <c r="L178" s="159"/>
      <c r="M178" s="53" t="s">
        <v>182</v>
      </c>
      <c r="N178" s="53" t="s">
        <v>104</v>
      </c>
      <c r="O178" s="77">
        <v>1</v>
      </c>
      <c r="P178" s="1">
        <v>10000000</v>
      </c>
      <c r="Q178" s="6">
        <f>P178*O178</f>
        <v>10000000</v>
      </c>
      <c r="R178" s="55"/>
      <c r="S178" s="55"/>
      <c r="T178" s="149"/>
      <c r="U178" s="159"/>
      <c r="V178" s="53" t="s">
        <v>182</v>
      </c>
      <c r="W178" s="53" t="s">
        <v>104</v>
      </c>
      <c r="X178" s="77">
        <v>1</v>
      </c>
      <c r="Y178" s="1">
        <v>10000000</v>
      </c>
      <c r="Z178" s="6">
        <f>Y178*X178</f>
        <v>10000000</v>
      </c>
    </row>
    <row r="179" spans="1:26" s="64" customFormat="1" x14ac:dyDescent="0.2">
      <c r="A179" s="149"/>
      <c r="B179" s="159"/>
      <c r="C179" s="149" t="s">
        <v>183</v>
      </c>
      <c r="D179" s="149"/>
      <c r="E179" s="149"/>
      <c r="F179" s="149"/>
      <c r="G179" s="67"/>
      <c r="H179" s="55"/>
      <c r="I179" s="55"/>
      <c r="J179" s="55"/>
      <c r="K179" s="149"/>
      <c r="L179" s="159"/>
      <c r="M179" s="149" t="s">
        <v>183</v>
      </c>
      <c r="N179" s="149"/>
      <c r="O179" s="149"/>
      <c r="P179" s="149"/>
      <c r="Q179" s="67"/>
      <c r="R179" s="55"/>
      <c r="S179" s="55"/>
      <c r="T179" s="149"/>
      <c r="U179" s="159"/>
      <c r="V179" s="149" t="s">
        <v>183</v>
      </c>
      <c r="W179" s="149"/>
      <c r="X179" s="149"/>
      <c r="Y179" s="149"/>
      <c r="Z179" s="67"/>
    </row>
    <row r="180" spans="1:26" s="64" customFormat="1" ht="42" x14ac:dyDescent="0.2">
      <c r="A180" s="149"/>
      <c r="B180" s="159"/>
      <c r="C180" s="53" t="s">
        <v>184</v>
      </c>
      <c r="D180" s="53" t="s">
        <v>104</v>
      </c>
      <c r="E180" s="53">
        <v>15</v>
      </c>
      <c r="F180" s="74">
        <v>150000</v>
      </c>
      <c r="G180" s="91">
        <f t="shared" ref="G180:G186" si="61">E180*F180</f>
        <v>2250000</v>
      </c>
      <c r="H180" s="55"/>
      <c r="I180" s="55"/>
      <c r="J180" s="55"/>
      <c r="K180" s="149"/>
      <c r="L180" s="159"/>
      <c r="M180" s="53" t="s">
        <v>184</v>
      </c>
      <c r="N180" s="53" t="s">
        <v>104</v>
      </c>
      <c r="O180" s="53">
        <v>15</v>
      </c>
      <c r="P180" s="74">
        <v>150000</v>
      </c>
      <c r="Q180" s="91">
        <f t="shared" ref="Q180:Q186" si="62">O180*P180</f>
        <v>2250000</v>
      </c>
      <c r="R180" s="55"/>
      <c r="S180" s="55"/>
      <c r="T180" s="149"/>
      <c r="U180" s="159"/>
      <c r="V180" s="53" t="s">
        <v>184</v>
      </c>
      <c r="W180" s="53" t="s">
        <v>104</v>
      </c>
      <c r="X180" s="53">
        <v>15</v>
      </c>
      <c r="Y180" s="74">
        <v>150000</v>
      </c>
      <c r="Z180" s="91">
        <f t="shared" ref="Z180:Z186" si="63">X180*Y180</f>
        <v>2250000</v>
      </c>
    </row>
    <row r="181" spans="1:26" s="64" customFormat="1" ht="70" x14ac:dyDescent="0.2">
      <c r="A181" s="149"/>
      <c r="B181" s="159"/>
      <c r="C181" s="53" t="s">
        <v>185</v>
      </c>
      <c r="D181" s="53" t="s">
        <v>104</v>
      </c>
      <c r="E181" s="53">
        <v>1</v>
      </c>
      <c r="F181" s="74">
        <v>27822406</v>
      </c>
      <c r="G181" s="91">
        <f t="shared" si="61"/>
        <v>27822406</v>
      </c>
      <c r="H181" s="55"/>
      <c r="I181" s="55"/>
      <c r="J181" s="55"/>
      <c r="K181" s="149"/>
      <c r="L181" s="159"/>
      <c r="M181" s="53" t="s">
        <v>185</v>
      </c>
      <c r="N181" s="53" t="s">
        <v>104</v>
      </c>
      <c r="O181" s="53">
        <v>1</v>
      </c>
      <c r="P181" s="74">
        <v>27822406</v>
      </c>
      <c r="Q181" s="91">
        <f t="shared" si="62"/>
        <v>27822406</v>
      </c>
      <c r="R181" s="55"/>
      <c r="S181" s="55"/>
      <c r="T181" s="149"/>
      <c r="U181" s="159"/>
      <c r="V181" s="53" t="s">
        <v>185</v>
      </c>
      <c r="W181" s="53" t="s">
        <v>104</v>
      </c>
      <c r="X181" s="53">
        <v>1</v>
      </c>
      <c r="Y181" s="74">
        <v>27822406</v>
      </c>
      <c r="Z181" s="91">
        <f t="shared" si="63"/>
        <v>27822406</v>
      </c>
    </row>
    <row r="182" spans="1:26" s="64" customFormat="1" ht="42" x14ac:dyDescent="0.2">
      <c r="A182" s="149"/>
      <c r="B182" s="159"/>
      <c r="C182" s="53" t="s">
        <v>186</v>
      </c>
      <c r="D182" s="53" t="s">
        <v>104</v>
      </c>
      <c r="E182" s="53">
        <v>1</v>
      </c>
      <c r="F182" s="74">
        <v>10000000</v>
      </c>
      <c r="G182" s="91">
        <f t="shared" si="61"/>
        <v>10000000</v>
      </c>
      <c r="H182" s="55"/>
      <c r="I182" s="55"/>
      <c r="J182" s="55"/>
      <c r="K182" s="149"/>
      <c r="L182" s="159"/>
      <c r="M182" s="53" t="s">
        <v>186</v>
      </c>
      <c r="N182" s="53" t="s">
        <v>104</v>
      </c>
      <c r="O182" s="53">
        <v>1</v>
      </c>
      <c r="P182" s="74">
        <v>10000000</v>
      </c>
      <c r="Q182" s="91">
        <f t="shared" si="62"/>
        <v>10000000</v>
      </c>
      <c r="R182" s="55"/>
      <c r="S182" s="55"/>
      <c r="T182" s="149"/>
      <c r="U182" s="159"/>
      <c r="V182" s="53" t="s">
        <v>186</v>
      </c>
      <c r="W182" s="53" t="s">
        <v>104</v>
      </c>
      <c r="X182" s="53">
        <v>1</v>
      </c>
      <c r="Y182" s="74">
        <v>10000000</v>
      </c>
      <c r="Z182" s="91">
        <f t="shared" si="63"/>
        <v>10000000</v>
      </c>
    </row>
    <row r="183" spans="1:26" s="64" customFormat="1" ht="28" x14ac:dyDescent="0.2">
      <c r="A183" s="149"/>
      <c r="B183" s="159"/>
      <c r="C183" s="53" t="s">
        <v>187</v>
      </c>
      <c r="D183" s="53" t="s">
        <v>104</v>
      </c>
      <c r="E183" s="53">
        <v>15</v>
      </c>
      <c r="F183" s="74">
        <v>200000</v>
      </c>
      <c r="G183" s="91">
        <f t="shared" si="61"/>
        <v>3000000</v>
      </c>
      <c r="H183" s="55"/>
      <c r="I183" s="55"/>
      <c r="J183" s="55"/>
      <c r="K183" s="149"/>
      <c r="L183" s="159"/>
      <c r="M183" s="53" t="s">
        <v>187</v>
      </c>
      <c r="N183" s="53" t="s">
        <v>104</v>
      </c>
      <c r="O183" s="53">
        <v>15</v>
      </c>
      <c r="P183" s="74">
        <v>200000</v>
      </c>
      <c r="Q183" s="91">
        <f t="shared" si="62"/>
        <v>3000000</v>
      </c>
      <c r="R183" s="55"/>
      <c r="S183" s="55"/>
      <c r="T183" s="149"/>
      <c r="U183" s="159"/>
      <c r="V183" s="53" t="s">
        <v>187</v>
      </c>
      <c r="W183" s="53" t="s">
        <v>104</v>
      </c>
      <c r="X183" s="53">
        <v>15</v>
      </c>
      <c r="Y183" s="74">
        <v>200000</v>
      </c>
      <c r="Z183" s="91">
        <f t="shared" si="63"/>
        <v>3000000</v>
      </c>
    </row>
    <row r="184" spans="1:26" s="64" customFormat="1" ht="28" x14ac:dyDescent="0.2">
      <c r="A184" s="149"/>
      <c r="B184" s="159"/>
      <c r="C184" s="53" t="s">
        <v>188</v>
      </c>
      <c r="D184" s="53" t="s">
        <v>104</v>
      </c>
      <c r="E184" s="53">
        <v>400</v>
      </c>
      <c r="F184" s="74">
        <v>9000</v>
      </c>
      <c r="G184" s="91">
        <f t="shared" si="61"/>
        <v>3600000</v>
      </c>
      <c r="H184" s="55"/>
      <c r="I184" s="55"/>
      <c r="J184" s="55"/>
      <c r="K184" s="149"/>
      <c r="L184" s="159"/>
      <c r="M184" s="53" t="s">
        <v>188</v>
      </c>
      <c r="N184" s="53" t="s">
        <v>104</v>
      </c>
      <c r="O184" s="53">
        <v>400</v>
      </c>
      <c r="P184" s="74">
        <v>9000</v>
      </c>
      <c r="Q184" s="91">
        <f t="shared" si="62"/>
        <v>3600000</v>
      </c>
      <c r="R184" s="55"/>
      <c r="S184" s="55"/>
      <c r="T184" s="149"/>
      <c r="U184" s="159"/>
      <c r="V184" s="53" t="s">
        <v>188</v>
      </c>
      <c r="W184" s="53" t="s">
        <v>104</v>
      </c>
      <c r="X184" s="53">
        <v>400</v>
      </c>
      <c r="Y184" s="74">
        <v>9000</v>
      </c>
      <c r="Z184" s="91">
        <f t="shared" si="63"/>
        <v>3600000</v>
      </c>
    </row>
    <row r="185" spans="1:26" s="64" customFormat="1" ht="28" x14ac:dyDescent="0.2">
      <c r="A185" s="149"/>
      <c r="B185" s="159"/>
      <c r="C185" s="53" t="s">
        <v>189</v>
      </c>
      <c r="D185" s="53" t="s">
        <v>104</v>
      </c>
      <c r="E185" s="53">
        <v>10</v>
      </c>
      <c r="F185" s="74">
        <v>400000</v>
      </c>
      <c r="G185" s="91">
        <f t="shared" si="61"/>
        <v>4000000</v>
      </c>
      <c r="H185" s="55"/>
      <c r="I185" s="55"/>
      <c r="J185" s="55"/>
      <c r="K185" s="149"/>
      <c r="L185" s="159"/>
      <c r="M185" s="53" t="s">
        <v>189</v>
      </c>
      <c r="N185" s="53" t="s">
        <v>104</v>
      </c>
      <c r="O185" s="53">
        <v>10</v>
      </c>
      <c r="P185" s="74">
        <v>400000</v>
      </c>
      <c r="Q185" s="91">
        <f t="shared" si="62"/>
        <v>4000000</v>
      </c>
      <c r="R185" s="55"/>
      <c r="S185" s="55"/>
      <c r="T185" s="149"/>
      <c r="U185" s="159"/>
      <c r="V185" s="53" t="s">
        <v>189</v>
      </c>
      <c r="W185" s="53" t="s">
        <v>104</v>
      </c>
      <c r="X185" s="53">
        <v>10</v>
      </c>
      <c r="Y185" s="74">
        <v>400000</v>
      </c>
      <c r="Z185" s="91">
        <f t="shared" si="63"/>
        <v>4000000</v>
      </c>
    </row>
    <row r="186" spans="1:26" s="64" customFormat="1" ht="56" x14ac:dyDescent="0.2">
      <c r="A186" s="149"/>
      <c r="B186" s="159"/>
      <c r="C186" s="53" t="s">
        <v>190</v>
      </c>
      <c r="D186" s="53" t="s">
        <v>104</v>
      </c>
      <c r="E186" s="53">
        <v>5</v>
      </c>
      <c r="F186" s="74">
        <v>400000</v>
      </c>
      <c r="G186" s="91">
        <f t="shared" si="61"/>
        <v>2000000</v>
      </c>
      <c r="H186" s="55"/>
      <c r="I186" s="55"/>
      <c r="J186" s="55"/>
      <c r="K186" s="149"/>
      <c r="L186" s="159"/>
      <c r="M186" s="53" t="s">
        <v>190</v>
      </c>
      <c r="N186" s="53" t="s">
        <v>104</v>
      </c>
      <c r="O186" s="53">
        <v>5</v>
      </c>
      <c r="P186" s="74">
        <v>400000</v>
      </c>
      <c r="Q186" s="91">
        <f t="shared" si="62"/>
        <v>2000000</v>
      </c>
      <c r="R186" s="55"/>
      <c r="S186" s="55"/>
      <c r="T186" s="149"/>
      <c r="U186" s="159"/>
      <c r="V186" s="53" t="s">
        <v>190</v>
      </c>
      <c r="W186" s="53" t="s">
        <v>104</v>
      </c>
      <c r="X186" s="53">
        <v>5</v>
      </c>
      <c r="Y186" s="74">
        <v>400000</v>
      </c>
      <c r="Z186" s="91">
        <f t="shared" si="63"/>
        <v>2000000</v>
      </c>
    </row>
    <row r="187" spans="1:26" s="64" customFormat="1" ht="42" x14ac:dyDescent="0.2">
      <c r="A187" s="149"/>
      <c r="B187" s="159"/>
      <c r="C187" s="53" t="s">
        <v>191</v>
      </c>
      <c r="D187" s="53" t="s">
        <v>104</v>
      </c>
      <c r="E187" s="53">
        <v>1</v>
      </c>
      <c r="F187" s="74">
        <v>2000000</v>
      </c>
      <c r="G187" s="91">
        <f>E187*F187</f>
        <v>2000000</v>
      </c>
      <c r="H187" s="55"/>
      <c r="I187" s="55"/>
      <c r="J187" s="55"/>
      <c r="K187" s="149"/>
      <c r="L187" s="159"/>
      <c r="M187" s="53" t="s">
        <v>191</v>
      </c>
      <c r="N187" s="53" t="s">
        <v>104</v>
      </c>
      <c r="O187" s="53">
        <v>1</v>
      </c>
      <c r="P187" s="74">
        <v>2000000</v>
      </c>
      <c r="Q187" s="91">
        <f>O187*P187</f>
        <v>2000000</v>
      </c>
      <c r="R187" s="55"/>
      <c r="S187" s="55"/>
      <c r="T187" s="149"/>
      <c r="U187" s="159"/>
      <c r="V187" s="53" t="s">
        <v>191</v>
      </c>
      <c r="W187" s="53" t="s">
        <v>104</v>
      </c>
      <c r="X187" s="53">
        <v>1</v>
      </c>
      <c r="Y187" s="74">
        <v>2000000</v>
      </c>
      <c r="Z187" s="91">
        <f>X187*Y187</f>
        <v>2000000</v>
      </c>
    </row>
    <row r="188" spans="1:26" s="64" customFormat="1" x14ac:dyDescent="0.2">
      <c r="A188" s="149"/>
      <c r="B188" s="160"/>
      <c r="C188" s="157" t="s">
        <v>305</v>
      </c>
      <c r="D188" s="157"/>
      <c r="E188" s="157"/>
      <c r="F188" s="92">
        <f>SUM(G170:G187)</f>
        <v>99012406</v>
      </c>
      <c r="G188" s="67"/>
      <c r="H188" s="55"/>
      <c r="I188" s="55"/>
      <c r="J188" s="55"/>
      <c r="K188" s="149"/>
      <c r="L188" s="160"/>
      <c r="M188" s="157" t="s">
        <v>305</v>
      </c>
      <c r="N188" s="157"/>
      <c r="O188" s="157"/>
      <c r="P188" s="92">
        <f>SUM(Q170:Q187)</f>
        <v>99012406</v>
      </c>
      <c r="Q188" s="67"/>
      <c r="R188" s="55"/>
      <c r="S188" s="55"/>
      <c r="T188" s="149"/>
      <c r="U188" s="160"/>
      <c r="V188" s="157" t="s">
        <v>305</v>
      </c>
      <c r="W188" s="157"/>
      <c r="X188" s="157"/>
      <c r="Y188" s="92">
        <f>SUM(Z170:Z187)</f>
        <v>99012406</v>
      </c>
      <c r="Z188" s="67"/>
    </row>
    <row r="189" spans="1:26" s="64" customFormat="1" ht="126" x14ac:dyDescent="0.2">
      <c r="A189" s="149" t="s">
        <v>23</v>
      </c>
      <c r="B189" s="67" t="s">
        <v>24</v>
      </c>
      <c r="C189" s="53" t="s">
        <v>192</v>
      </c>
      <c r="D189" s="73" t="s">
        <v>49</v>
      </c>
      <c r="E189" s="93">
        <v>0</v>
      </c>
      <c r="F189" s="1">
        <v>4600000</v>
      </c>
      <c r="G189" s="6">
        <f>F189*E189</f>
        <v>0</v>
      </c>
      <c r="H189" s="55"/>
      <c r="I189" s="55"/>
      <c r="J189" s="55"/>
      <c r="K189" s="149" t="s">
        <v>23</v>
      </c>
      <c r="L189" s="67" t="s">
        <v>24</v>
      </c>
      <c r="M189" s="53" t="s">
        <v>192</v>
      </c>
      <c r="N189" s="73" t="s">
        <v>49</v>
      </c>
      <c r="O189" s="93">
        <v>0</v>
      </c>
      <c r="P189" s="1">
        <v>4600000</v>
      </c>
      <c r="Q189" s="6">
        <f>P189*O189</f>
        <v>0</v>
      </c>
      <c r="R189" s="55"/>
      <c r="S189" s="55"/>
      <c r="T189" s="149" t="s">
        <v>23</v>
      </c>
      <c r="U189" s="67" t="s">
        <v>24</v>
      </c>
      <c r="V189" s="53" t="s">
        <v>192</v>
      </c>
      <c r="W189" s="73" t="s">
        <v>49</v>
      </c>
      <c r="X189" s="93">
        <v>0</v>
      </c>
      <c r="Y189" s="1">
        <v>4600000</v>
      </c>
      <c r="Z189" s="6">
        <f>Y189*X189</f>
        <v>0</v>
      </c>
    </row>
    <row r="190" spans="1:26" s="64" customFormat="1" x14ac:dyDescent="0.2">
      <c r="A190" s="149"/>
      <c r="B190" s="67"/>
      <c r="C190" s="157" t="s">
        <v>306</v>
      </c>
      <c r="D190" s="157"/>
      <c r="E190" s="157"/>
      <c r="F190" s="30">
        <f>SUM(G189:G189)</f>
        <v>0</v>
      </c>
      <c r="G190" s="6"/>
      <c r="H190" s="55"/>
      <c r="I190" s="55"/>
      <c r="J190" s="55"/>
      <c r="K190" s="149"/>
      <c r="L190" s="67"/>
      <c r="M190" s="157" t="s">
        <v>306</v>
      </c>
      <c r="N190" s="157"/>
      <c r="O190" s="157"/>
      <c r="P190" s="30">
        <f>SUM(Q189:Q189)</f>
        <v>0</v>
      </c>
      <c r="Q190" s="6"/>
      <c r="R190" s="55"/>
      <c r="S190" s="55"/>
      <c r="T190" s="149"/>
      <c r="U190" s="67"/>
      <c r="V190" s="157" t="s">
        <v>306</v>
      </c>
      <c r="W190" s="157"/>
      <c r="X190" s="157"/>
      <c r="Y190" s="30">
        <f>SUM(Z189:Z189)</f>
        <v>0</v>
      </c>
      <c r="Z190" s="6"/>
    </row>
    <row r="191" spans="1:26" s="64" customFormat="1" ht="42" customHeight="1" x14ac:dyDescent="0.2">
      <c r="A191" s="149" t="s">
        <v>25</v>
      </c>
      <c r="B191" s="149" t="s">
        <v>26</v>
      </c>
      <c r="C191" s="149" t="s">
        <v>193</v>
      </c>
      <c r="D191" s="149"/>
      <c r="E191" s="149"/>
      <c r="F191" s="149"/>
      <c r="G191" s="67"/>
      <c r="H191" s="55"/>
      <c r="I191" s="55"/>
      <c r="J191" s="55"/>
      <c r="K191" s="149" t="s">
        <v>25</v>
      </c>
      <c r="L191" s="149" t="s">
        <v>26</v>
      </c>
      <c r="M191" s="149" t="s">
        <v>193</v>
      </c>
      <c r="N191" s="149"/>
      <c r="O191" s="149"/>
      <c r="P191" s="149"/>
      <c r="Q191" s="67"/>
      <c r="R191" s="55"/>
      <c r="S191" s="55"/>
      <c r="T191" s="149" t="s">
        <v>25</v>
      </c>
      <c r="U191" s="149" t="s">
        <v>26</v>
      </c>
      <c r="V191" s="149" t="s">
        <v>193</v>
      </c>
      <c r="W191" s="149"/>
      <c r="X191" s="149"/>
      <c r="Y191" s="149"/>
      <c r="Z191" s="67"/>
    </row>
    <row r="192" spans="1:26" s="64" customFormat="1" ht="42" x14ac:dyDescent="0.2">
      <c r="A192" s="149"/>
      <c r="B192" s="149"/>
      <c r="C192" s="94" t="s">
        <v>194</v>
      </c>
      <c r="D192" s="86" t="s">
        <v>195</v>
      </c>
      <c r="E192" s="86">
        <v>11</v>
      </c>
      <c r="F192" s="95">
        <v>5580000</v>
      </c>
      <c r="G192" s="35">
        <f>E192*F192</f>
        <v>61380000</v>
      </c>
      <c r="H192" s="55"/>
      <c r="I192" s="55"/>
      <c r="J192" s="55"/>
      <c r="K192" s="149"/>
      <c r="L192" s="149"/>
      <c r="M192" s="94" t="s">
        <v>194</v>
      </c>
      <c r="N192" s="86" t="s">
        <v>195</v>
      </c>
      <c r="O192" s="86">
        <v>11</v>
      </c>
      <c r="P192" s="95">
        <v>5580000</v>
      </c>
      <c r="Q192" s="35">
        <f>O192*P192</f>
        <v>61380000</v>
      </c>
      <c r="R192" s="55"/>
      <c r="S192" s="55"/>
      <c r="T192" s="149"/>
      <c r="U192" s="149"/>
      <c r="V192" s="94" t="s">
        <v>194</v>
      </c>
      <c r="W192" s="86" t="s">
        <v>195</v>
      </c>
      <c r="X192" s="86">
        <v>11</v>
      </c>
      <c r="Y192" s="95">
        <v>5580000</v>
      </c>
      <c r="Z192" s="35">
        <f>X192*Y192</f>
        <v>61380000</v>
      </c>
    </row>
    <row r="193" spans="1:26" s="64" customFormat="1" ht="84" x14ac:dyDescent="0.2">
      <c r="A193" s="149"/>
      <c r="B193" s="149"/>
      <c r="C193" s="94" t="s">
        <v>196</v>
      </c>
      <c r="D193" s="86" t="s">
        <v>197</v>
      </c>
      <c r="E193" s="86">
        <v>8</v>
      </c>
      <c r="F193" s="95">
        <v>1800000</v>
      </c>
      <c r="G193" s="35">
        <f t="shared" ref="G193:G199" si="64">E193*F193</f>
        <v>14400000</v>
      </c>
      <c r="H193" s="55"/>
      <c r="I193" s="55"/>
      <c r="J193" s="55"/>
      <c r="K193" s="149"/>
      <c r="L193" s="149"/>
      <c r="M193" s="94" t="s">
        <v>196</v>
      </c>
      <c r="N193" s="86" t="s">
        <v>197</v>
      </c>
      <c r="O193" s="86">
        <v>8</v>
      </c>
      <c r="P193" s="95">
        <v>1800000</v>
      </c>
      <c r="Q193" s="35">
        <f t="shared" ref="Q193" si="65">O193*P193</f>
        <v>14400000</v>
      </c>
      <c r="R193" s="55"/>
      <c r="S193" s="55"/>
      <c r="T193" s="149"/>
      <c r="U193" s="149"/>
      <c r="V193" s="94" t="s">
        <v>196</v>
      </c>
      <c r="W193" s="86" t="s">
        <v>197</v>
      </c>
      <c r="X193" s="86">
        <v>8</v>
      </c>
      <c r="Y193" s="95">
        <v>1800000</v>
      </c>
      <c r="Z193" s="35">
        <f t="shared" ref="Z193" si="66">X193*Y193</f>
        <v>14400000</v>
      </c>
    </row>
    <row r="194" spans="1:26" s="64" customFormat="1" x14ac:dyDescent="0.2">
      <c r="A194" s="149"/>
      <c r="B194" s="149"/>
      <c r="C194" s="149" t="s">
        <v>201</v>
      </c>
      <c r="D194" s="149"/>
      <c r="E194" s="149"/>
      <c r="F194" s="149"/>
      <c r="G194" s="67"/>
      <c r="H194" s="55"/>
      <c r="I194" s="55"/>
      <c r="J194" s="55"/>
      <c r="K194" s="149"/>
      <c r="L194" s="149"/>
      <c r="M194" s="149" t="s">
        <v>201</v>
      </c>
      <c r="N194" s="149"/>
      <c r="O194" s="149"/>
      <c r="P194" s="149"/>
      <c r="Q194" s="67"/>
      <c r="R194" s="55"/>
      <c r="S194" s="55"/>
      <c r="T194" s="149"/>
      <c r="U194" s="149"/>
      <c r="V194" s="149" t="s">
        <v>201</v>
      </c>
      <c r="W194" s="149"/>
      <c r="X194" s="149"/>
      <c r="Y194" s="149"/>
      <c r="Z194" s="67"/>
    </row>
    <row r="195" spans="1:26" s="64" customFormat="1" ht="28" x14ac:dyDescent="0.2">
      <c r="A195" s="149"/>
      <c r="B195" s="149"/>
      <c r="C195" s="94" t="s">
        <v>198</v>
      </c>
      <c r="D195" s="86" t="s">
        <v>195</v>
      </c>
      <c r="E195" s="86">
        <v>6</v>
      </c>
      <c r="F195" s="95">
        <v>5580000</v>
      </c>
      <c r="G195" s="35">
        <f t="shared" si="64"/>
        <v>33480000</v>
      </c>
      <c r="H195" s="55"/>
      <c r="I195" s="55"/>
      <c r="J195" s="55"/>
      <c r="K195" s="149"/>
      <c r="L195" s="149"/>
      <c r="M195" s="94" t="s">
        <v>198</v>
      </c>
      <c r="N195" s="86" t="s">
        <v>195</v>
      </c>
      <c r="O195" s="86">
        <v>6</v>
      </c>
      <c r="P195" s="95">
        <v>5580000</v>
      </c>
      <c r="Q195" s="35">
        <f t="shared" ref="Q195:Q196" si="67">O195*P195</f>
        <v>33480000</v>
      </c>
      <c r="R195" s="55"/>
      <c r="S195" s="55"/>
      <c r="T195" s="149"/>
      <c r="U195" s="149"/>
      <c r="V195" s="94" t="s">
        <v>198</v>
      </c>
      <c r="W195" s="86" t="s">
        <v>195</v>
      </c>
      <c r="X195" s="86">
        <v>6</v>
      </c>
      <c r="Y195" s="95">
        <v>5580000</v>
      </c>
      <c r="Z195" s="35">
        <f t="shared" ref="Z195:Z196" si="68">X195*Y195</f>
        <v>33480000</v>
      </c>
    </row>
    <row r="196" spans="1:26" s="64" customFormat="1" ht="70" x14ac:dyDescent="0.2">
      <c r="A196" s="149"/>
      <c r="B196" s="149"/>
      <c r="C196" s="94" t="s">
        <v>199</v>
      </c>
      <c r="D196" s="86" t="s">
        <v>200</v>
      </c>
      <c r="E196" s="86">
        <v>8</v>
      </c>
      <c r="F196" s="95">
        <v>2800000</v>
      </c>
      <c r="G196" s="35">
        <f t="shared" si="64"/>
        <v>22400000</v>
      </c>
      <c r="H196" s="55"/>
      <c r="I196" s="55"/>
      <c r="J196" s="55"/>
      <c r="K196" s="149"/>
      <c r="L196" s="149"/>
      <c r="M196" s="94" t="s">
        <v>199</v>
      </c>
      <c r="N196" s="86" t="s">
        <v>200</v>
      </c>
      <c r="O196" s="86">
        <v>8</v>
      </c>
      <c r="P196" s="95">
        <v>2800000</v>
      </c>
      <c r="Q196" s="35">
        <f t="shared" si="67"/>
        <v>22400000</v>
      </c>
      <c r="R196" s="55"/>
      <c r="S196" s="55"/>
      <c r="T196" s="149"/>
      <c r="U196" s="149"/>
      <c r="V196" s="94" t="s">
        <v>199</v>
      </c>
      <c r="W196" s="86" t="s">
        <v>200</v>
      </c>
      <c r="X196" s="86">
        <v>8</v>
      </c>
      <c r="Y196" s="95">
        <v>2800000</v>
      </c>
      <c r="Z196" s="35">
        <f t="shared" si="68"/>
        <v>22400000</v>
      </c>
    </row>
    <row r="197" spans="1:26" s="64" customFormat="1" x14ac:dyDescent="0.2">
      <c r="A197" s="149"/>
      <c r="B197" s="149"/>
      <c r="C197" s="149" t="s">
        <v>203</v>
      </c>
      <c r="D197" s="149"/>
      <c r="E197" s="149"/>
      <c r="F197" s="149"/>
      <c r="G197" s="67"/>
      <c r="H197" s="55"/>
      <c r="I197" s="55"/>
      <c r="J197" s="55"/>
      <c r="K197" s="149"/>
      <c r="L197" s="149"/>
      <c r="M197" s="149" t="s">
        <v>203</v>
      </c>
      <c r="N197" s="149"/>
      <c r="O197" s="149"/>
      <c r="P197" s="149"/>
      <c r="Q197" s="67"/>
      <c r="R197" s="55"/>
      <c r="S197" s="55"/>
      <c r="T197" s="149"/>
      <c r="U197" s="149"/>
      <c r="V197" s="149" t="s">
        <v>203</v>
      </c>
      <c r="W197" s="149"/>
      <c r="X197" s="149"/>
      <c r="Y197" s="149"/>
      <c r="Z197" s="67"/>
    </row>
    <row r="198" spans="1:26" s="64" customFormat="1" ht="42" x14ac:dyDescent="0.2">
      <c r="A198" s="149"/>
      <c r="B198" s="149"/>
      <c r="C198" s="94" t="s">
        <v>204</v>
      </c>
      <c r="D198" s="86" t="s">
        <v>205</v>
      </c>
      <c r="E198" s="86">
        <v>200</v>
      </c>
      <c r="F198" s="95">
        <v>29200</v>
      </c>
      <c r="G198" s="35">
        <f t="shared" si="64"/>
        <v>5840000</v>
      </c>
      <c r="H198" s="55"/>
      <c r="I198" s="55"/>
      <c r="J198" s="55"/>
      <c r="K198" s="149"/>
      <c r="L198" s="149"/>
      <c r="M198" s="94" t="s">
        <v>204</v>
      </c>
      <c r="N198" s="86" t="s">
        <v>205</v>
      </c>
      <c r="O198" s="86">
        <v>200</v>
      </c>
      <c r="P198" s="95">
        <v>29200</v>
      </c>
      <c r="Q198" s="35">
        <f t="shared" ref="Q198:Q199" si="69">O198*P198</f>
        <v>5840000</v>
      </c>
      <c r="R198" s="55"/>
      <c r="S198" s="55"/>
      <c r="T198" s="149"/>
      <c r="U198" s="149"/>
      <c r="V198" s="94" t="s">
        <v>204</v>
      </c>
      <c r="W198" s="86" t="s">
        <v>205</v>
      </c>
      <c r="X198" s="86">
        <v>200</v>
      </c>
      <c r="Y198" s="95">
        <v>29200</v>
      </c>
      <c r="Z198" s="35">
        <f t="shared" ref="Z198:Z199" si="70">X198*Y198</f>
        <v>5840000</v>
      </c>
    </row>
    <row r="199" spans="1:26" s="64" customFormat="1" ht="56" x14ac:dyDescent="0.2">
      <c r="A199" s="149"/>
      <c r="B199" s="149"/>
      <c r="C199" s="94" t="s">
        <v>206</v>
      </c>
      <c r="D199" s="86" t="s">
        <v>197</v>
      </c>
      <c r="E199" s="86">
        <v>500</v>
      </c>
      <c r="F199" s="95">
        <v>65000</v>
      </c>
      <c r="G199" s="35">
        <f t="shared" si="64"/>
        <v>32500000</v>
      </c>
      <c r="H199" s="55"/>
      <c r="I199" s="55"/>
      <c r="J199" s="55"/>
      <c r="K199" s="149"/>
      <c r="L199" s="149"/>
      <c r="M199" s="94" t="s">
        <v>206</v>
      </c>
      <c r="N199" s="86" t="s">
        <v>197</v>
      </c>
      <c r="O199" s="86">
        <v>500</v>
      </c>
      <c r="P199" s="95">
        <v>65000</v>
      </c>
      <c r="Q199" s="35">
        <f t="shared" si="69"/>
        <v>32500000</v>
      </c>
      <c r="R199" s="55"/>
      <c r="S199" s="55"/>
      <c r="T199" s="149"/>
      <c r="U199" s="149"/>
      <c r="V199" s="94" t="s">
        <v>206</v>
      </c>
      <c r="W199" s="86" t="s">
        <v>197</v>
      </c>
      <c r="X199" s="86">
        <v>500</v>
      </c>
      <c r="Y199" s="95">
        <v>65000</v>
      </c>
      <c r="Z199" s="35">
        <f t="shared" si="70"/>
        <v>32500000</v>
      </c>
    </row>
    <row r="200" spans="1:26" s="64" customFormat="1" x14ac:dyDescent="0.2">
      <c r="A200" s="149"/>
      <c r="B200" s="149"/>
      <c r="C200" s="156" t="s">
        <v>207</v>
      </c>
      <c r="D200" s="156"/>
      <c r="E200" s="156"/>
      <c r="F200" s="36">
        <f>SUM(G192:G199)</f>
        <v>170000000</v>
      </c>
      <c r="G200" s="53"/>
      <c r="H200" s="55"/>
      <c r="I200" s="55"/>
      <c r="J200" s="55"/>
      <c r="K200" s="149"/>
      <c r="L200" s="149"/>
      <c r="M200" s="156" t="s">
        <v>207</v>
      </c>
      <c r="N200" s="156"/>
      <c r="O200" s="156"/>
      <c r="P200" s="36">
        <f>SUM(Q192:Q199)</f>
        <v>170000000</v>
      </c>
      <c r="Q200" s="53"/>
      <c r="R200" s="55"/>
      <c r="S200" s="55"/>
      <c r="T200" s="149"/>
      <c r="U200" s="149"/>
      <c r="V200" s="156" t="s">
        <v>207</v>
      </c>
      <c r="W200" s="156"/>
      <c r="X200" s="156"/>
      <c r="Y200" s="36">
        <f>SUM(Z192:Z199)</f>
        <v>170000000</v>
      </c>
      <c r="Z200" s="53"/>
    </row>
    <row r="201" spans="1:26" s="64" customFormat="1" x14ac:dyDescent="0.2">
      <c r="A201" s="152" t="s">
        <v>27</v>
      </c>
      <c r="B201" s="149" t="s">
        <v>28</v>
      </c>
      <c r="C201" s="149" t="s">
        <v>208</v>
      </c>
      <c r="D201" s="149"/>
      <c r="E201" s="149"/>
      <c r="F201" s="149"/>
      <c r="G201" s="67"/>
      <c r="H201" s="55"/>
      <c r="I201" s="55"/>
      <c r="J201" s="55"/>
      <c r="K201" s="152" t="s">
        <v>27</v>
      </c>
      <c r="L201" s="149" t="s">
        <v>28</v>
      </c>
      <c r="M201" s="149" t="s">
        <v>208</v>
      </c>
      <c r="N201" s="149"/>
      <c r="O201" s="149"/>
      <c r="P201" s="149"/>
      <c r="Q201" s="67"/>
      <c r="R201" s="55"/>
      <c r="S201" s="55"/>
      <c r="T201" s="152" t="s">
        <v>27</v>
      </c>
      <c r="U201" s="149" t="s">
        <v>28</v>
      </c>
      <c r="V201" s="149" t="s">
        <v>208</v>
      </c>
      <c r="W201" s="149"/>
      <c r="X201" s="149"/>
      <c r="Y201" s="149"/>
      <c r="Z201" s="67"/>
    </row>
    <row r="202" spans="1:26" s="64" customFormat="1" ht="42" x14ac:dyDescent="0.2">
      <c r="A202" s="152"/>
      <c r="B202" s="149"/>
      <c r="C202" s="96" t="s">
        <v>209</v>
      </c>
      <c r="D202" s="8" t="s">
        <v>195</v>
      </c>
      <c r="E202" s="9">
        <v>11</v>
      </c>
      <c r="F202" s="95">
        <v>5580000</v>
      </c>
      <c r="G202" s="10">
        <f>+ROUND(E202*F202,0)</f>
        <v>61380000</v>
      </c>
      <c r="H202" s="55"/>
      <c r="I202" s="55"/>
      <c r="J202" s="55"/>
      <c r="K202" s="152"/>
      <c r="L202" s="149"/>
      <c r="M202" s="96" t="s">
        <v>209</v>
      </c>
      <c r="N202" s="8" t="s">
        <v>195</v>
      </c>
      <c r="O202" s="9">
        <v>11</v>
      </c>
      <c r="P202" s="95">
        <v>5580000</v>
      </c>
      <c r="Q202" s="10">
        <f>+ROUND(O202*P202,0)</f>
        <v>61380000</v>
      </c>
      <c r="R202" s="55"/>
      <c r="S202" s="55"/>
      <c r="T202" s="152"/>
      <c r="U202" s="149"/>
      <c r="V202" s="96" t="s">
        <v>209</v>
      </c>
      <c r="W202" s="8" t="s">
        <v>195</v>
      </c>
      <c r="X202" s="9">
        <v>11</v>
      </c>
      <c r="Y202" s="95">
        <v>5580000</v>
      </c>
      <c r="Z202" s="10">
        <f>+ROUND(X202*Y202,0)</f>
        <v>61380000</v>
      </c>
    </row>
    <row r="203" spans="1:26" s="64" customFormat="1" ht="15.5" customHeight="1" x14ac:dyDescent="0.2">
      <c r="A203" s="152"/>
      <c r="B203" s="149"/>
      <c r="C203" s="149" t="s">
        <v>1</v>
      </c>
      <c r="D203" s="149"/>
      <c r="E203" s="149"/>
      <c r="F203" s="149"/>
      <c r="G203" s="67"/>
      <c r="H203" s="55"/>
      <c r="I203" s="55"/>
      <c r="J203" s="55"/>
      <c r="K203" s="152"/>
      <c r="L203" s="149"/>
      <c r="M203" s="149" t="s">
        <v>1</v>
      </c>
      <c r="N203" s="149"/>
      <c r="O203" s="149"/>
      <c r="P203" s="149"/>
      <c r="Q203" s="67"/>
      <c r="R203" s="55"/>
      <c r="S203" s="55"/>
      <c r="T203" s="152"/>
      <c r="U203" s="149"/>
      <c r="V203" s="149" t="s">
        <v>1</v>
      </c>
      <c r="W203" s="149"/>
      <c r="X203" s="149"/>
      <c r="Y203" s="149"/>
      <c r="Z203" s="67"/>
    </row>
    <row r="204" spans="1:26" s="64" customFormat="1" ht="140" x14ac:dyDescent="0.2">
      <c r="A204" s="152"/>
      <c r="B204" s="149"/>
      <c r="C204" s="96" t="s">
        <v>210</v>
      </c>
      <c r="D204" s="86" t="s">
        <v>211</v>
      </c>
      <c r="E204" s="86">
        <v>8</v>
      </c>
      <c r="F204" s="95">
        <v>3000000</v>
      </c>
      <c r="G204" s="35">
        <f t="shared" ref="G204:G205" si="71">E204*F204</f>
        <v>24000000</v>
      </c>
      <c r="H204" s="55"/>
      <c r="I204" s="55"/>
      <c r="J204" s="55"/>
      <c r="K204" s="152"/>
      <c r="L204" s="149"/>
      <c r="M204" s="96" t="s">
        <v>210</v>
      </c>
      <c r="N204" s="86" t="s">
        <v>211</v>
      </c>
      <c r="O204" s="86">
        <v>8</v>
      </c>
      <c r="P204" s="95">
        <v>3000000</v>
      </c>
      <c r="Q204" s="35">
        <f t="shared" ref="Q204:Q205" si="72">O204*P204</f>
        <v>24000000</v>
      </c>
      <c r="R204" s="55"/>
      <c r="S204" s="55"/>
      <c r="T204" s="152"/>
      <c r="U204" s="149"/>
      <c r="V204" s="96" t="s">
        <v>210</v>
      </c>
      <c r="W204" s="86" t="s">
        <v>211</v>
      </c>
      <c r="X204" s="86">
        <v>8</v>
      </c>
      <c r="Y204" s="95">
        <v>3000000</v>
      </c>
      <c r="Z204" s="35">
        <f t="shared" ref="Z204:Z205" si="73">X204*Y204</f>
        <v>24000000</v>
      </c>
    </row>
    <row r="205" spans="1:26" s="64" customFormat="1" ht="56" x14ac:dyDescent="0.2">
      <c r="A205" s="152"/>
      <c r="B205" s="149"/>
      <c r="C205" s="96" t="s">
        <v>212</v>
      </c>
      <c r="D205" s="86" t="s">
        <v>202</v>
      </c>
      <c r="E205" s="86">
        <v>400</v>
      </c>
      <c r="F205" s="95">
        <v>12000</v>
      </c>
      <c r="G205" s="35">
        <f t="shared" si="71"/>
        <v>4800000</v>
      </c>
      <c r="H205" s="55"/>
      <c r="I205" s="55"/>
      <c r="J205" s="55"/>
      <c r="K205" s="152"/>
      <c r="L205" s="149"/>
      <c r="M205" s="96" t="s">
        <v>212</v>
      </c>
      <c r="N205" s="86" t="s">
        <v>202</v>
      </c>
      <c r="O205" s="86">
        <v>400</v>
      </c>
      <c r="P205" s="95">
        <v>12000</v>
      </c>
      <c r="Q205" s="35">
        <f t="shared" si="72"/>
        <v>4800000</v>
      </c>
      <c r="R205" s="55"/>
      <c r="S205" s="55"/>
      <c r="T205" s="152"/>
      <c r="U205" s="149"/>
      <c r="V205" s="96" t="s">
        <v>212</v>
      </c>
      <c r="W205" s="86" t="s">
        <v>202</v>
      </c>
      <c r="X205" s="86">
        <v>400</v>
      </c>
      <c r="Y205" s="95">
        <v>12000</v>
      </c>
      <c r="Z205" s="35">
        <f t="shared" si="73"/>
        <v>4800000</v>
      </c>
    </row>
    <row r="206" spans="1:26" s="64" customFormat="1" x14ac:dyDescent="0.2">
      <c r="A206" s="152"/>
      <c r="B206" s="149"/>
      <c r="C206" s="149" t="s">
        <v>213</v>
      </c>
      <c r="D206" s="149"/>
      <c r="E206" s="149"/>
      <c r="F206" s="149"/>
      <c r="G206" s="67"/>
      <c r="H206" s="55"/>
      <c r="I206" s="55"/>
      <c r="J206" s="55"/>
      <c r="K206" s="152"/>
      <c r="L206" s="149"/>
      <c r="M206" s="149" t="s">
        <v>213</v>
      </c>
      <c r="N206" s="149"/>
      <c r="O206" s="149"/>
      <c r="P206" s="149"/>
      <c r="Q206" s="67"/>
      <c r="R206" s="55"/>
      <c r="S206" s="55"/>
      <c r="T206" s="152"/>
      <c r="U206" s="149"/>
      <c r="V206" s="149" t="s">
        <v>213</v>
      </c>
      <c r="W206" s="149"/>
      <c r="X206" s="149"/>
      <c r="Y206" s="149"/>
      <c r="Z206" s="67"/>
    </row>
    <row r="207" spans="1:26" s="64" customFormat="1" ht="28" x14ac:dyDescent="0.2">
      <c r="A207" s="152"/>
      <c r="B207" s="149"/>
      <c r="C207" s="11" t="s">
        <v>214</v>
      </c>
      <c r="D207" s="8" t="s">
        <v>202</v>
      </c>
      <c r="E207" s="9">
        <v>8</v>
      </c>
      <c r="F207" s="10">
        <v>7500000</v>
      </c>
      <c r="G207" s="10">
        <f t="shared" ref="G207:G213" si="74">+ROUND(E207*F207,0)</f>
        <v>60000000</v>
      </c>
      <c r="H207" s="55"/>
      <c r="I207" s="55"/>
      <c r="J207" s="55"/>
      <c r="K207" s="152"/>
      <c r="L207" s="149"/>
      <c r="M207" s="11" t="s">
        <v>214</v>
      </c>
      <c r="N207" s="8" t="s">
        <v>202</v>
      </c>
      <c r="O207" s="9">
        <v>8</v>
      </c>
      <c r="P207" s="10">
        <v>7500000</v>
      </c>
      <c r="Q207" s="10">
        <f t="shared" ref="Q207:Q213" si="75">+ROUND(O207*P207,0)</f>
        <v>60000000</v>
      </c>
      <c r="R207" s="55"/>
      <c r="S207" s="55"/>
      <c r="T207" s="152"/>
      <c r="U207" s="149"/>
      <c r="V207" s="11" t="s">
        <v>214</v>
      </c>
      <c r="W207" s="8" t="s">
        <v>202</v>
      </c>
      <c r="X207" s="9">
        <v>8</v>
      </c>
      <c r="Y207" s="10">
        <v>7500000</v>
      </c>
      <c r="Z207" s="10">
        <f t="shared" ref="Z207:Z213" si="76">+ROUND(X207*Y207,0)</f>
        <v>60000000</v>
      </c>
    </row>
    <row r="208" spans="1:26" s="64" customFormat="1" ht="28" x14ac:dyDescent="0.2">
      <c r="A208" s="152"/>
      <c r="B208" s="149"/>
      <c r="C208" s="11" t="s">
        <v>215</v>
      </c>
      <c r="D208" s="8" t="s">
        <v>202</v>
      </c>
      <c r="E208" s="9">
        <v>5</v>
      </c>
      <c r="F208" s="10">
        <v>900000</v>
      </c>
      <c r="G208" s="10">
        <f t="shared" si="74"/>
        <v>4500000</v>
      </c>
      <c r="H208" s="55"/>
      <c r="I208" s="55"/>
      <c r="J208" s="55"/>
      <c r="K208" s="152"/>
      <c r="L208" s="149"/>
      <c r="M208" s="11" t="s">
        <v>215</v>
      </c>
      <c r="N208" s="8" t="s">
        <v>202</v>
      </c>
      <c r="O208" s="9">
        <v>5</v>
      </c>
      <c r="P208" s="10">
        <v>900000</v>
      </c>
      <c r="Q208" s="10">
        <f t="shared" si="75"/>
        <v>4500000</v>
      </c>
      <c r="R208" s="55"/>
      <c r="S208" s="55"/>
      <c r="T208" s="152"/>
      <c r="U208" s="149"/>
      <c r="V208" s="11" t="s">
        <v>215</v>
      </c>
      <c r="W208" s="8" t="s">
        <v>202</v>
      </c>
      <c r="X208" s="9">
        <v>5</v>
      </c>
      <c r="Y208" s="10">
        <v>900000</v>
      </c>
      <c r="Z208" s="10">
        <f t="shared" si="76"/>
        <v>4500000</v>
      </c>
    </row>
    <row r="209" spans="1:26" s="64" customFormat="1" ht="28" x14ac:dyDescent="0.2">
      <c r="A209" s="152"/>
      <c r="B209" s="149"/>
      <c r="C209" s="11" t="s">
        <v>216</v>
      </c>
      <c r="D209" s="8" t="s">
        <v>202</v>
      </c>
      <c r="E209" s="9">
        <v>5</v>
      </c>
      <c r="F209" s="10">
        <v>4500000</v>
      </c>
      <c r="G209" s="10">
        <f t="shared" si="74"/>
        <v>22500000</v>
      </c>
      <c r="H209" s="55"/>
      <c r="I209" s="55"/>
      <c r="J209" s="55"/>
      <c r="K209" s="152"/>
      <c r="L209" s="149"/>
      <c r="M209" s="11" t="s">
        <v>216</v>
      </c>
      <c r="N209" s="8" t="s">
        <v>202</v>
      </c>
      <c r="O209" s="9">
        <v>5</v>
      </c>
      <c r="P209" s="10">
        <v>4500000</v>
      </c>
      <c r="Q209" s="10">
        <f t="shared" si="75"/>
        <v>22500000</v>
      </c>
      <c r="R209" s="55"/>
      <c r="S209" s="55"/>
      <c r="T209" s="152"/>
      <c r="U209" s="149"/>
      <c r="V209" s="11" t="s">
        <v>216</v>
      </c>
      <c r="W209" s="8" t="s">
        <v>202</v>
      </c>
      <c r="X209" s="9">
        <v>5</v>
      </c>
      <c r="Y209" s="10">
        <v>4500000</v>
      </c>
      <c r="Z209" s="10">
        <f t="shared" si="76"/>
        <v>22500000</v>
      </c>
    </row>
    <row r="210" spans="1:26" s="64" customFormat="1" ht="28" x14ac:dyDescent="0.2">
      <c r="A210" s="152"/>
      <c r="B210" s="149"/>
      <c r="C210" s="11" t="s">
        <v>217</v>
      </c>
      <c r="D210" s="8" t="s">
        <v>202</v>
      </c>
      <c r="E210" s="9">
        <v>8</v>
      </c>
      <c r="F210" s="10">
        <v>8200000</v>
      </c>
      <c r="G210" s="10">
        <f t="shared" si="74"/>
        <v>65600000</v>
      </c>
      <c r="H210" s="55"/>
      <c r="I210" s="55"/>
      <c r="J210" s="55"/>
      <c r="K210" s="152"/>
      <c r="L210" s="149"/>
      <c r="M210" s="11" t="s">
        <v>217</v>
      </c>
      <c r="N210" s="8" t="s">
        <v>202</v>
      </c>
      <c r="O210" s="9">
        <v>8</v>
      </c>
      <c r="P210" s="10">
        <v>8200000</v>
      </c>
      <c r="Q210" s="10">
        <f t="shared" si="75"/>
        <v>65600000</v>
      </c>
      <c r="R210" s="55"/>
      <c r="S210" s="55"/>
      <c r="T210" s="152"/>
      <c r="U210" s="149"/>
      <c r="V210" s="11" t="s">
        <v>217</v>
      </c>
      <c r="W210" s="8" t="s">
        <v>202</v>
      </c>
      <c r="X210" s="9">
        <v>8</v>
      </c>
      <c r="Y210" s="10">
        <v>8200000</v>
      </c>
      <c r="Z210" s="10">
        <f t="shared" si="76"/>
        <v>65600000</v>
      </c>
    </row>
    <row r="211" spans="1:26" s="64" customFormat="1" x14ac:dyDescent="0.2">
      <c r="A211" s="152"/>
      <c r="B211" s="149"/>
      <c r="C211" s="11" t="s">
        <v>218</v>
      </c>
      <c r="D211" s="8" t="s">
        <v>202</v>
      </c>
      <c r="E211" s="9">
        <v>8</v>
      </c>
      <c r="F211" s="10">
        <v>500000</v>
      </c>
      <c r="G211" s="10">
        <f t="shared" si="74"/>
        <v>4000000</v>
      </c>
      <c r="H211" s="55"/>
      <c r="I211" s="55"/>
      <c r="J211" s="55"/>
      <c r="K211" s="152"/>
      <c r="L211" s="149"/>
      <c r="M211" s="11" t="s">
        <v>218</v>
      </c>
      <c r="N211" s="8" t="s">
        <v>202</v>
      </c>
      <c r="O211" s="9">
        <v>8</v>
      </c>
      <c r="P211" s="10">
        <v>500000</v>
      </c>
      <c r="Q211" s="10">
        <f t="shared" si="75"/>
        <v>4000000</v>
      </c>
      <c r="R211" s="55"/>
      <c r="S211" s="55"/>
      <c r="T211" s="152"/>
      <c r="U211" s="149"/>
      <c r="V211" s="11" t="s">
        <v>218</v>
      </c>
      <c r="W211" s="8" t="s">
        <v>202</v>
      </c>
      <c r="X211" s="9">
        <v>8</v>
      </c>
      <c r="Y211" s="10">
        <v>500000</v>
      </c>
      <c r="Z211" s="10">
        <f t="shared" si="76"/>
        <v>4000000</v>
      </c>
    </row>
    <row r="212" spans="1:26" s="64" customFormat="1" ht="28" x14ac:dyDescent="0.2">
      <c r="A212" s="152"/>
      <c r="B212" s="149"/>
      <c r="C212" s="11" t="s">
        <v>219</v>
      </c>
      <c r="D212" s="8" t="s">
        <v>202</v>
      </c>
      <c r="E212" s="9">
        <v>10</v>
      </c>
      <c r="F212" s="10">
        <v>320000</v>
      </c>
      <c r="G212" s="10">
        <f t="shared" si="74"/>
        <v>3200000</v>
      </c>
      <c r="H212" s="55"/>
      <c r="I212" s="55"/>
      <c r="J212" s="55"/>
      <c r="K212" s="152"/>
      <c r="L212" s="149"/>
      <c r="M212" s="11" t="s">
        <v>219</v>
      </c>
      <c r="N212" s="8" t="s">
        <v>202</v>
      </c>
      <c r="O212" s="9">
        <v>10</v>
      </c>
      <c r="P212" s="10">
        <v>320000</v>
      </c>
      <c r="Q212" s="10">
        <f t="shared" si="75"/>
        <v>3200000</v>
      </c>
      <c r="R212" s="55"/>
      <c r="S212" s="55"/>
      <c r="T212" s="152"/>
      <c r="U212" s="149"/>
      <c r="V212" s="11" t="s">
        <v>219</v>
      </c>
      <c r="W212" s="8" t="s">
        <v>202</v>
      </c>
      <c r="X212" s="9">
        <v>10</v>
      </c>
      <c r="Y212" s="10">
        <v>320000</v>
      </c>
      <c r="Z212" s="10">
        <f t="shared" si="76"/>
        <v>3200000</v>
      </c>
    </row>
    <row r="213" spans="1:26" s="64" customFormat="1" ht="42" x14ac:dyDescent="0.2">
      <c r="A213" s="152"/>
      <c r="B213" s="149"/>
      <c r="C213" s="11" t="s">
        <v>220</v>
      </c>
      <c r="D213" s="8" t="s">
        <v>202</v>
      </c>
      <c r="E213" s="9">
        <v>2</v>
      </c>
      <c r="F213" s="10">
        <v>550000</v>
      </c>
      <c r="G213" s="10">
        <f t="shared" si="74"/>
        <v>1100000</v>
      </c>
      <c r="H213" s="55"/>
      <c r="I213" s="55"/>
      <c r="J213" s="55"/>
      <c r="K213" s="152"/>
      <c r="L213" s="149"/>
      <c r="M213" s="11" t="s">
        <v>220</v>
      </c>
      <c r="N213" s="8" t="s">
        <v>202</v>
      </c>
      <c r="O213" s="9">
        <v>2</v>
      </c>
      <c r="P213" s="10">
        <v>550000</v>
      </c>
      <c r="Q213" s="10">
        <f t="shared" si="75"/>
        <v>1100000</v>
      </c>
      <c r="R213" s="55"/>
      <c r="S213" s="55"/>
      <c r="T213" s="152"/>
      <c r="U213" s="149"/>
      <c r="V213" s="11" t="s">
        <v>220</v>
      </c>
      <c r="W213" s="8" t="s">
        <v>202</v>
      </c>
      <c r="X213" s="9">
        <v>2</v>
      </c>
      <c r="Y213" s="10">
        <v>550000</v>
      </c>
      <c r="Z213" s="10">
        <f t="shared" si="76"/>
        <v>1100000</v>
      </c>
    </row>
    <row r="214" spans="1:26" s="64" customFormat="1" x14ac:dyDescent="0.2">
      <c r="A214" s="152"/>
      <c r="B214" s="149"/>
      <c r="C214" s="149" t="s">
        <v>221</v>
      </c>
      <c r="D214" s="149"/>
      <c r="E214" s="149"/>
      <c r="F214" s="149"/>
      <c r="G214" s="67"/>
      <c r="H214" s="55"/>
      <c r="I214" s="55"/>
      <c r="J214" s="55"/>
      <c r="K214" s="152"/>
      <c r="L214" s="149"/>
      <c r="M214" s="149" t="s">
        <v>221</v>
      </c>
      <c r="N214" s="149"/>
      <c r="O214" s="149"/>
      <c r="P214" s="149"/>
      <c r="Q214" s="67"/>
      <c r="R214" s="55"/>
      <c r="S214" s="55"/>
      <c r="T214" s="152"/>
      <c r="U214" s="149"/>
      <c r="V214" s="149" t="s">
        <v>221</v>
      </c>
      <c r="W214" s="149"/>
      <c r="X214" s="149"/>
      <c r="Y214" s="149"/>
      <c r="Z214" s="67"/>
    </row>
    <row r="215" spans="1:26" s="64" customFormat="1" ht="28" x14ac:dyDescent="0.2">
      <c r="A215" s="152"/>
      <c r="B215" s="149"/>
      <c r="C215" s="11" t="s">
        <v>222</v>
      </c>
      <c r="D215" s="8" t="s">
        <v>223</v>
      </c>
      <c r="E215" s="9">
        <v>2</v>
      </c>
      <c r="F215" s="10">
        <v>20638121.280000001</v>
      </c>
      <c r="G215" s="10">
        <f t="shared" ref="G215:G222" si="77">+ROUND(E215*F215,0)</f>
        <v>41276243</v>
      </c>
      <c r="H215" s="97">
        <v>-41276243</v>
      </c>
      <c r="I215" s="97"/>
      <c r="J215" s="55"/>
      <c r="K215" s="152"/>
      <c r="L215" s="149"/>
      <c r="M215" s="11" t="s">
        <v>222</v>
      </c>
      <c r="N215" s="8" t="s">
        <v>223</v>
      </c>
      <c r="O215" s="9">
        <v>0</v>
      </c>
      <c r="P215" s="10">
        <v>20638121.280000001</v>
      </c>
      <c r="Q215" s="10">
        <f t="shared" ref="Q215:Q222" si="78">+ROUND(O215*P215,0)</f>
        <v>0</v>
      </c>
      <c r="R215" s="98">
        <v>41276243</v>
      </c>
      <c r="S215" s="98"/>
      <c r="T215" s="152"/>
      <c r="U215" s="149"/>
      <c r="V215" s="11" t="s">
        <v>222</v>
      </c>
      <c r="W215" s="8" t="s">
        <v>223</v>
      </c>
      <c r="X215" s="9">
        <v>2</v>
      </c>
      <c r="Y215" s="10">
        <v>20638121.280000001</v>
      </c>
      <c r="Z215" s="10">
        <f t="shared" ref="Z215:Z222" si="79">+ROUND(X215*Y215,0)</f>
        <v>41276243</v>
      </c>
    </row>
    <row r="216" spans="1:26" s="64" customFormat="1" x14ac:dyDescent="0.2">
      <c r="A216" s="152"/>
      <c r="B216" s="149"/>
      <c r="C216" s="11" t="s">
        <v>171</v>
      </c>
      <c r="D216" s="8" t="s">
        <v>223</v>
      </c>
      <c r="E216" s="9">
        <v>2</v>
      </c>
      <c r="F216" s="10">
        <v>1800000</v>
      </c>
      <c r="G216" s="10">
        <f t="shared" si="77"/>
        <v>3600000</v>
      </c>
      <c r="H216" s="97">
        <v>-3600000</v>
      </c>
      <c r="I216" s="97"/>
      <c r="J216" s="55"/>
      <c r="K216" s="152"/>
      <c r="L216" s="149"/>
      <c r="M216" s="11" t="s">
        <v>171</v>
      </c>
      <c r="N216" s="8" t="s">
        <v>223</v>
      </c>
      <c r="O216" s="9">
        <v>0</v>
      </c>
      <c r="P216" s="10">
        <v>1800000</v>
      </c>
      <c r="Q216" s="10">
        <f t="shared" si="78"/>
        <v>0</v>
      </c>
      <c r="R216" s="98">
        <v>3600000</v>
      </c>
      <c r="S216" s="98"/>
      <c r="T216" s="152"/>
      <c r="U216" s="149"/>
      <c r="V216" s="11" t="s">
        <v>171</v>
      </c>
      <c r="W216" s="8" t="s">
        <v>223</v>
      </c>
      <c r="X216" s="9">
        <v>2</v>
      </c>
      <c r="Y216" s="10">
        <v>1800000</v>
      </c>
      <c r="Z216" s="10">
        <f t="shared" si="79"/>
        <v>3600000</v>
      </c>
    </row>
    <row r="217" spans="1:26" s="64" customFormat="1" x14ac:dyDescent="0.2">
      <c r="A217" s="152"/>
      <c r="B217" s="149"/>
      <c r="C217" s="11" t="s">
        <v>224</v>
      </c>
      <c r="D217" s="8" t="s">
        <v>223</v>
      </c>
      <c r="E217" s="9">
        <v>2</v>
      </c>
      <c r="F217" s="10">
        <v>2948303.68</v>
      </c>
      <c r="G217" s="10">
        <f t="shared" si="77"/>
        <v>5896607</v>
      </c>
      <c r="H217" s="97">
        <v>-5896607</v>
      </c>
      <c r="I217" s="97"/>
      <c r="J217" s="55"/>
      <c r="K217" s="152"/>
      <c r="L217" s="149"/>
      <c r="M217" s="11" t="s">
        <v>224</v>
      </c>
      <c r="N217" s="8" t="s">
        <v>223</v>
      </c>
      <c r="O217" s="9">
        <v>0</v>
      </c>
      <c r="P217" s="10">
        <v>2948303.68</v>
      </c>
      <c r="Q217" s="10">
        <f t="shared" si="78"/>
        <v>0</v>
      </c>
      <c r="R217" s="98">
        <v>5896607</v>
      </c>
      <c r="S217" s="98"/>
      <c r="T217" s="152"/>
      <c r="U217" s="149"/>
      <c r="V217" s="11" t="s">
        <v>224</v>
      </c>
      <c r="W217" s="8" t="s">
        <v>223</v>
      </c>
      <c r="X217" s="9">
        <v>2</v>
      </c>
      <c r="Y217" s="10">
        <v>2948303.68</v>
      </c>
      <c r="Z217" s="10">
        <f t="shared" si="79"/>
        <v>5896607</v>
      </c>
    </row>
    <row r="218" spans="1:26" s="64" customFormat="1" ht="28" x14ac:dyDescent="0.2">
      <c r="A218" s="152"/>
      <c r="B218" s="149"/>
      <c r="C218" s="11" t="s">
        <v>225</v>
      </c>
      <c r="D218" s="8" t="s">
        <v>223</v>
      </c>
      <c r="E218" s="9">
        <v>2</v>
      </c>
      <c r="F218" s="10">
        <v>4127623.36</v>
      </c>
      <c r="G218" s="10">
        <f t="shared" si="77"/>
        <v>8255247</v>
      </c>
      <c r="H218" s="97">
        <v>-8255247</v>
      </c>
      <c r="I218" s="97"/>
      <c r="J218" s="55"/>
      <c r="K218" s="152"/>
      <c r="L218" s="149"/>
      <c r="M218" s="11" t="s">
        <v>225</v>
      </c>
      <c r="N218" s="8" t="s">
        <v>223</v>
      </c>
      <c r="O218" s="9">
        <v>0</v>
      </c>
      <c r="P218" s="10">
        <v>4127623.36</v>
      </c>
      <c r="Q218" s="10">
        <f t="shared" si="78"/>
        <v>0</v>
      </c>
      <c r="R218" s="98">
        <v>8255247</v>
      </c>
      <c r="S218" s="98"/>
      <c r="T218" s="152"/>
      <c r="U218" s="149"/>
      <c r="V218" s="11" t="s">
        <v>225</v>
      </c>
      <c r="W218" s="8" t="s">
        <v>223</v>
      </c>
      <c r="X218" s="9">
        <v>2</v>
      </c>
      <c r="Y218" s="10">
        <v>4127623.36</v>
      </c>
      <c r="Z218" s="10">
        <f t="shared" si="79"/>
        <v>8255247</v>
      </c>
    </row>
    <row r="219" spans="1:26" s="64" customFormat="1" ht="28" x14ac:dyDescent="0.2">
      <c r="A219" s="152"/>
      <c r="B219" s="149"/>
      <c r="C219" s="11" t="s">
        <v>226</v>
      </c>
      <c r="D219" s="8" t="s">
        <v>202</v>
      </c>
      <c r="E219" s="9">
        <v>24</v>
      </c>
      <c r="F219" s="10">
        <v>663367.04</v>
      </c>
      <c r="G219" s="10">
        <f t="shared" si="77"/>
        <v>15920809</v>
      </c>
      <c r="H219" s="97">
        <v>-15920809</v>
      </c>
      <c r="I219" s="97"/>
      <c r="J219" s="55"/>
      <c r="K219" s="152"/>
      <c r="L219" s="149"/>
      <c r="M219" s="11" t="s">
        <v>226</v>
      </c>
      <c r="N219" s="8" t="s">
        <v>202</v>
      </c>
      <c r="O219" s="9">
        <v>0</v>
      </c>
      <c r="P219" s="10">
        <v>663367.04</v>
      </c>
      <c r="Q219" s="10">
        <f t="shared" si="78"/>
        <v>0</v>
      </c>
      <c r="R219" s="98">
        <v>15920809</v>
      </c>
      <c r="S219" s="98"/>
      <c r="T219" s="152"/>
      <c r="U219" s="149"/>
      <c r="V219" s="11" t="s">
        <v>226</v>
      </c>
      <c r="W219" s="8" t="s">
        <v>202</v>
      </c>
      <c r="X219" s="9">
        <v>24</v>
      </c>
      <c r="Y219" s="10">
        <v>663367.04</v>
      </c>
      <c r="Z219" s="10">
        <f t="shared" si="79"/>
        <v>15920809</v>
      </c>
    </row>
    <row r="220" spans="1:26" s="64" customFormat="1" ht="28" x14ac:dyDescent="0.2">
      <c r="A220" s="152"/>
      <c r="B220" s="149"/>
      <c r="C220" s="11" t="s">
        <v>227</v>
      </c>
      <c r="D220" s="8" t="s">
        <v>223</v>
      </c>
      <c r="E220" s="9">
        <v>2</v>
      </c>
      <c r="F220" s="10">
        <v>743057.28</v>
      </c>
      <c r="G220" s="10">
        <f t="shared" si="77"/>
        <v>1486115</v>
      </c>
      <c r="H220" s="97">
        <v>-1486115</v>
      </c>
      <c r="I220" s="97"/>
      <c r="J220" s="55"/>
      <c r="K220" s="152"/>
      <c r="L220" s="149"/>
      <c r="M220" s="11" t="s">
        <v>227</v>
      </c>
      <c r="N220" s="8" t="s">
        <v>223</v>
      </c>
      <c r="O220" s="9">
        <v>0</v>
      </c>
      <c r="P220" s="10">
        <v>743057.28</v>
      </c>
      <c r="Q220" s="10">
        <f t="shared" si="78"/>
        <v>0</v>
      </c>
      <c r="R220" s="98">
        <v>1486115</v>
      </c>
      <c r="S220" s="98"/>
      <c r="T220" s="152"/>
      <c r="U220" s="149"/>
      <c r="V220" s="11" t="s">
        <v>227</v>
      </c>
      <c r="W220" s="8" t="s">
        <v>223</v>
      </c>
      <c r="X220" s="9">
        <v>2</v>
      </c>
      <c r="Y220" s="10">
        <v>743057.28</v>
      </c>
      <c r="Z220" s="10">
        <f t="shared" si="79"/>
        <v>1486115</v>
      </c>
    </row>
    <row r="221" spans="1:26" s="64" customFormat="1" ht="28" x14ac:dyDescent="0.2">
      <c r="A221" s="152"/>
      <c r="B221" s="149"/>
      <c r="C221" s="11" t="s">
        <v>228</v>
      </c>
      <c r="D221" s="8" t="s">
        <v>223</v>
      </c>
      <c r="E221" s="9">
        <v>2</v>
      </c>
      <c r="F221" s="10">
        <v>1767783.3599999999</v>
      </c>
      <c r="G221" s="10">
        <f t="shared" si="77"/>
        <v>3535567</v>
      </c>
      <c r="H221" s="97">
        <v>-3535567</v>
      </c>
      <c r="I221" s="97"/>
      <c r="J221" s="55"/>
      <c r="K221" s="152"/>
      <c r="L221" s="149"/>
      <c r="M221" s="11" t="s">
        <v>228</v>
      </c>
      <c r="N221" s="8" t="s">
        <v>223</v>
      </c>
      <c r="O221" s="9">
        <v>0</v>
      </c>
      <c r="P221" s="10">
        <v>1767783.3599999999</v>
      </c>
      <c r="Q221" s="10">
        <f t="shared" si="78"/>
        <v>0</v>
      </c>
      <c r="R221" s="98">
        <v>3535567</v>
      </c>
      <c r="S221" s="98"/>
      <c r="T221" s="152"/>
      <c r="U221" s="149"/>
      <c r="V221" s="11" t="s">
        <v>228</v>
      </c>
      <c r="W221" s="8" t="s">
        <v>223</v>
      </c>
      <c r="X221" s="9">
        <v>2</v>
      </c>
      <c r="Y221" s="10">
        <v>1767783.3599999999</v>
      </c>
      <c r="Z221" s="10">
        <f t="shared" si="79"/>
        <v>3535567</v>
      </c>
    </row>
    <row r="222" spans="1:26" s="64" customFormat="1" ht="28" x14ac:dyDescent="0.2">
      <c r="A222" s="152"/>
      <c r="B222" s="149"/>
      <c r="C222" s="11" t="s">
        <v>229</v>
      </c>
      <c r="D222" s="8" t="s">
        <v>202</v>
      </c>
      <c r="E222" s="9">
        <v>200</v>
      </c>
      <c r="F222" s="10">
        <v>9443.84</v>
      </c>
      <c r="G222" s="10">
        <f t="shared" si="77"/>
        <v>1888768</v>
      </c>
      <c r="H222" s="97">
        <v>-1888768</v>
      </c>
      <c r="I222" s="97"/>
      <c r="J222" s="55"/>
      <c r="K222" s="152"/>
      <c r="L222" s="149"/>
      <c r="M222" s="11" t="s">
        <v>229</v>
      </c>
      <c r="N222" s="8" t="s">
        <v>202</v>
      </c>
      <c r="O222" s="9">
        <v>0</v>
      </c>
      <c r="P222" s="10">
        <v>9443.84</v>
      </c>
      <c r="Q222" s="10">
        <f t="shared" si="78"/>
        <v>0</v>
      </c>
      <c r="R222" s="98">
        <v>1888768</v>
      </c>
      <c r="S222" s="98"/>
      <c r="T222" s="152"/>
      <c r="U222" s="149"/>
      <c r="V222" s="11" t="s">
        <v>229</v>
      </c>
      <c r="W222" s="8" t="s">
        <v>202</v>
      </c>
      <c r="X222" s="9">
        <v>200</v>
      </c>
      <c r="Y222" s="10">
        <v>9443.84</v>
      </c>
      <c r="Z222" s="10">
        <f t="shared" si="79"/>
        <v>1888768</v>
      </c>
    </row>
    <row r="223" spans="1:26" s="64" customFormat="1" x14ac:dyDescent="0.2">
      <c r="A223" s="152"/>
      <c r="B223" s="149"/>
      <c r="C223" s="149" t="s">
        <v>230</v>
      </c>
      <c r="D223" s="149"/>
      <c r="E223" s="149"/>
      <c r="F223" s="149"/>
      <c r="G223" s="67"/>
      <c r="H223" s="97">
        <v>0</v>
      </c>
      <c r="I223" s="97"/>
      <c r="J223" s="55"/>
      <c r="K223" s="152"/>
      <c r="L223" s="149"/>
      <c r="M223" s="149" t="s">
        <v>230</v>
      </c>
      <c r="N223" s="149"/>
      <c r="O223" s="149"/>
      <c r="P223" s="149"/>
      <c r="Q223" s="67"/>
      <c r="R223" s="55"/>
      <c r="S223" s="55"/>
      <c r="T223" s="152"/>
      <c r="U223" s="149"/>
      <c r="V223" s="149" t="s">
        <v>230</v>
      </c>
      <c r="W223" s="149"/>
      <c r="X223" s="149"/>
      <c r="Y223" s="149"/>
      <c r="Z223" s="67"/>
    </row>
    <row r="224" spans="1:26" s="64" customFormat="1" ht="56" x14ac:dyDescent="0.2">
      <c r="A224" s="152"/>
      <c r="B224" s="149"/>
      <c r="C224" s="11" t="s">
        <v>231</v>
      </c>
      <c r="D224" s="8" t="s">
        <v>202</v>
      </c>
      <c r="E224" s="9">
        <v>1</v>
      </c>
      <c r="F224" s="10">
        <v>5970041.2800000003</v>
      </c>
      <c r="G224" s="10">
        <f>+ROUND(E224*F224,0)</f>
        <v>5970041</v>
      </c>
      <c r="H224" s="97">
        <v>-5970041</v>
      </c>
      <c r="I224" s="97"/>
      <c r="J224" s="55"/>
      <c r="K224" s="152"/>
      <c r="L224" s="149"/>
      <c r="M224" s="11" t="s">
        <v>231</v>
      </c>
      <c r="N224" s="8" t="s">
        <v>202</v>
      </c>
      <c r="O224" s="9">
        <v>0</v>
      </c>
      <c r="P224" s="10">
        <v>5970041.2800000003</v>
      </c>
      <c r="Q224" s="10">
        <f>+ROUND(O224*P224,0)</f>
        <v>0</v>
      </c>
      <c r="R224" s="99">
        <v>5970041</v>
      </c>
      <c r="S224" s="99"/>
      <c r="T224" s="152"/>
      <c r="U224" s="149"/>
      <c r="V224" s="11" t="s">
        <v>231</v>
      </c>
      <c r="W224" s="8" t="s">
        <v>202</v>
      </c>
      <c r="X224" s="9">
        <v>1</v>
      </c>
      <c r="Y224" s="10">
        <v>5970041.2800000003</v>
      </c>
      <c r="Z224" s="10">
        <f>+ROUND(X224*Y224,0)</f>
        <v>5970041</v>
      </c>
    </row>
    <row r="225" spans="1:26" s="64" customFormat="1" ht="42" x14ac:dyDescent="0.2">
      <c r="A225" s="152"/>
      <c r="B225" s="149"/>
      <c r="C225" s="11" t="s">
        <v>232</v>
      </c>
      <c r="D225" s="8" t="s">
        <v>202</v>
      </c>
      <c r="E225" s="9">
        <v>1</v>
      </c>
      <c r="F225" s="10">
        <v>6638455</v>
      </c>
      <c r="G225" s="10">
        <f>+E225*F225</f>
        <v>6638455</v>
      </c>
      <c r="H225" s="97">
        <f>+-6638455+936156</f>
        <v>-5702299</v>
      </c>
      <c r="I225" s="97"/>
      <c r="J225" s="55"/>
      <c r="K225" s="152"/>
      <c r="L225" s="149"/>
      <c r="M225" s="11" t="s">
        <v>232</v>
      </c>
      <c r="N225" s="8" t="s">
        <v>202</v>
      </c>
      <c r="O225" s="9">
        <v>1</v>
      </c>
      <c r="P225" s="10">
        <v>936156</v>
      </c>
      <c r="Q225" s="10">
        <f>+O225*P225</f>
        <v>936156</v>
      </c>
      <c r="R225" s="99">
        <v>5702299</v>
      </c>
      <c r="S225" s="99"/>
      <c r="T225" s="152"/>
      <c r="U225" s="149"/>
      <c r="V225" s="11" t="s">
        <v>232</v>
      </c>
      <c r="W225" s="8" t="s">
        <v>202</v>
      </c>
      <c r="X225" s="9">
        <v>1</v>
      </c>
      <c r="Y225" s="10">
        <v>6638455</v>
      </c>
      <c r="Z225" s="10">
        <f>+X225*Y225</f>
        <v>6638455</v>
      </c>
    </row>
    <row r="226" spans="1:26" s="64" customFormat="1" ht="42" x14ac:dyDescent="0.2">
      <c r="A226" s="152"/>
      <c r="B226" s="149"/>
      <c r="C226" s="11" t="s">
        <v>233</v>
      </c>
      <c r="D226" s="8" t="s">
        <v>202</v>
      </c>
      <c r="E226" s="9">
        <v>1</v>
      </c>
      <c r="F226" s="10">
        <v>12000000</v>
      </c>
      <c r="G226" s="10">
        <f>F226*E226</f>
        <v>12000000</v>
      </c>
      <c r="H226" s="97"/>
      <c r="I226" s="97"/>
      <c r="J226" s="55"/>
      <c r="K226" s="152"/>
      <c r="L226" s="149"/>
      <c r="M226" s="11" t="s">
        <v>233</v>
      </c>
      <c r="N226" s="8" t="s">
        <v>202</v>
      </c>
      <c r="O226" s="9">
        <v>1</v>
      </c>
      <c r="P226" s="10">
        <v>12000000</v>
      </c>
      <c r="Q226" s="10">
        <f>P226*O226</f>
        <v>12000000</v>
      </c>
      <c r="R226" s="99">
        <v>0</v>
      </c>
      <c r="S226" s="99"/>
      <c r="T226" s="152"/>
      <c r="U226" s="149"/>
      <c r="V226" s="11" t="s">
        <v>233</v>
      </c>
      <c r="W226" s="8" t="s">
        <v>202</v>
      </c>
      <c r="X226" s="9">
        <v>1</v>
      </c>
      <c r="Y226" s="10">
        <v>12000000</v>
      </c>
      <c r="Z226" s="10">
        <f>Y226*X226</f>
        <v>12000000</v>
      </c>
    </row>
    <row r="227" spans="1:26" s="64" customFormat="1" ht="42" x14ac:dyDescent="0.2">
      <c r="A227" s="152"/>
      <c r="B227" s="149"/>
      <c r="C227" s="11" t="s">
        <v>234</v>
      </c>
      <c r="D227" s="8" t="s">
        <v>202</v>
      </c>
      <c r="E227" s="9">
        <v>20</v>
      </c>
      <c r="F227" s="10">
        <v>160000</v>
      </c>
      <c r="G227" s="10">
        <f t="shared" ref="G227" si="80">+ROUND(E227*F227,0)</f>
        <v>3200000</v>
      </c>
      <c r="H227" s="97">
        <v>-3200000</v>
      </c>
      <c r="I227" s="97"/>
      <c r="J227" s="55"/>
      <c r="K227" s="152"/>
      <c r="L227" s="149"/>
      <c r="M227" s="11" t="s">
        <v>234</v>
      </c>
      <c r="N227" s="8" t="s">
        <v>202</v>
      </c>
      <c r="O227" s="9">
        <v>0</v>
      </c>
      <c r="P227" s="10">
        <v>160000</v>
      </c>
      <c r="Q227" s="10">
        <f t="shared" ref="Q227" si="81">+ROUND(O227*P227,0)</f>
        <v>0</v>
      </c>
      <c r="R227" s="99">
        <v>3200000</v>
      </c>
      <c r="S227" s="99"/>
      <c r="T227" s="152"/>
      <c r="U227" s="149"/>
      <c r="V227" s="11" t="s">
        <v>234</v>
      </c>
      <c r="W227" s="8" t="s">
        <v>202</v>
      </c>
      <c r="X227" s="9">
        <v>20</v>
      </c>
      <c r="Y227" s="10">
        <v>160000</v>
      </c>
      <c r="Z227" s="10">
        <f t="shared" ref="Z227" si="82">+ROUND(X227*Y227,0)</f>
        <v>3200000</v>
      </c>
    </row>
    <row r="228" spans="1:26" s="64" customFormat="1" ht="28" x14ac:dyDescent="0.2">
      <c r="A228" s="152"/>
      <c r="B228" s="149"/>
      <c r="C228" s="11" t="s">
        <v>235</v>
      </c>
      <c r="D228" s="8" t="s">
        <v>223</v>
      </c>
      <c r="E228" s="9">
        <v>2</v>
      </c>
      <c r="F228" s="10">
        <v>160000</v>
      </c>
      <c r="G228" s="10">
        <f>+ROUND(E228*F228,0)</f>
        <v>320000</v>
      </c>
      <c r="H228" s="97">
        <v>-320000</v>
      </c>
      <c r="I228" s="97"/>
      <c r="J228" s="55"/>
      <c r="K228" s="152"/>
      <c r="L228" s="149"/>
      <c r="M228" s="11" t="s">
        <v>235</v>
      </c>
      <c r="N228" s="8" t="s">
        <v>223</v>
      </c>
      <c r="O228" s="9">
        <v>0</v>
      </c>
      <c r="P228" s="10">
        <v>160000</v>
      </c>
      <c r="Q228" s="10">
        <f>+ROUND(O228*P228,0)</f>
        <v>0</v>
      </c>
      <c r="R228" s="99">
        <v>320000</v>
      </c>
      <c r="S228" s="99"/>
      <c r="T228" s="152"/>
      <c r="U228" s="149"/>
      <c r="V228" s="11" t="s">
        <v>235</v>
      </c>
      <c r="W228" s="8" t="s">
        <v>223</v>
      </c>
      <c r="X228" s="9">
        <v>2</v>
      </c>
      <c r="Y228" s="10">
        <v>160000</v>
      </c>
      <c r="Z228" s="10">
        <f>+ROUND(X228*Y228,0)</f>
        <v>320000</v>
      </c>
    </row>
    <row r="229" spans="1:26" s="64" customFormat="1" ht="42" x14ac:dyDescent="0.2">
      <c r="A229" s="152"/>
      <c r="B229" s="149"/>
      <c r="C229" s="11" t="s">
        <v>292</v>
      </c>
      <c r="D229" s="8" t="s">
        <v>223</v>
      </c>
      <c r="E229" s="9">
        <v>2</v>
      </c>
      <c r="F229" s="10">
        <v>1474151.84</v>
      </c>
      <c r="G229" s="10">
        <f t="shared" ref="G229:G236" si="83">+ROUND(E229*F229,0)</f>
        <v>2948304</v>
      </c>
      <c r="H229" s="97">
        <v>-2948304</v>
      </c>
      <c r="I229" s="97"/>
      <c r="J229" s="100"/>
      <c r="K229" s="152"/>
      <c r="L229" s="149"/>
      <c r="M229" s="11" t="s">
        <v>292</v>
      </c>
      <c r="N229" s="8" t="s">
        <v>223</v>
      </c>
      <c r="O229" s="9">
        <v>0</v>
      </c>
      <c r="P229" s="10">
        <v>1474151.84</v>
      </c>
      <c r="Q229" s="10">
        <f t="shared" ref="Q229:Q236" si="84">+ROUND(O229*P229,0)</f>
        <v>0</v>
      </c>
      <c r="R229" s="99">
        <v>2948304</v>
      </c>
      <c r="S229" s="99"/>
      <c r="T229" s="152"/>
      <c r="U229" s="149"/>
      <c r="V229" s="11" t="s">
        <v>292</v>
      </c>
      <c r="W229" s="8" t="s">
        <v>223</v>
      </c>
      <c r="X229" s="9">
        <v>2</v>
      </c>
      <c r="Y229" s="10">
        <v>1474151.84</v>
      </c>
      <c r="Z229" s="10">
        <f t="shared" ref="Z229:Z236" si="85">+ROUND(X229*Y229,0)</f>
        <v>2948304</v>
      </c>
    </row>
    <row r="230" spans="1:26" s="64" customFormat="1" x14ac:dyDescent="0.2">
      <c r="A230" s="152"/>
      <c r="B230" s="149"/>
      <c r="C230" s="11" t="s">
        <v>114</v>
      </c>
      <c r="D230" s="8" t="s">
        <v>223</v>
      </c>
      <c r="E230" s="9">
        <v>2</v>
      </c>
      <c r="F230" s="10">
        <v>1175605.76</v>
      </c>
      <c r="G230" s="10">
        <f t="shared" si="83"/>
        <v>2351212</v>
      </c>
      <c r="H230" s="55"/>
      <c r="I230" s="55"/>
      <c r="J230" s="55"/>
      <c r="K230" s="152"/>
      <c r="L230" s="149"/>
      <c r="M230" s="11" t="s">
        <v>114</v>
      </c>
      <c r="N230" s="8" t="s">
        <v>223</v>
      </c>
      <c r="O230" s="9">
        <v>2</v>
      </c>
      <c r="P230" s="10">
        <v>1175605.76</v>
      </c>
      <c r="Q230" s="10">
        <f t="shared" si="84"/>
        <v>2351212</v>
      </c>
      <c r="R230" s="55"/>
      <c r="S230" s="55"/>
      <c r="T230" s="152"/>
      <c r="U230" s="149"/>
      <c r="V230" s="11" t="s">
        <v>114</v>
      </c>
      <c r="W230" s="8" t="s">
        <v>223</v>
      </c>
      <c r="X230" s="9">
        <v>2</v>
      </c>
      <c r="Y230" s="10">
        <v>1175605.76</v>
      </c>
      <c r="Z230" s="10">
        <f t="shared" si="85"/>
        <v>2351212</v>
      </c>
    </row>
    <row r="231" spans="1:26" s="64" customFormat="1" ht="70" x14ac:dyDescent="0.2">
      <c r="A231" s="152"/>
      <c r="B231" s="149"/>
      <c r="C231" s="11" t="s">
        <v>236</v>
      </c>
      <c r="D231" s="8" t="s">
        <v>223</v>
      </c>
      <c r="E231" s="9">
        <v>2</v>
      </c>
      <c r="F231" s="10">
        <v>743068.48</v>
      </c>
      <c r="G231" s="10">
        <f t="shared" si="83"/>
        <v>1486137</v>
      </c>
      <c r="H231" s="55"/>
      <c r="I231" s="55"/>
      <c r="J231" s="55"/>
      <c r="K231" s="152"/>
      <c r="L231" s="149"/>
      <c r="M231" s="11" t="s">
        <v>236</v>
      </c>
      <c r="N231" s="8" t="s">
        <v>223</v>
      </c>
      <c r="O231" s="9">
        <v>2</v>
      </c>
      <c r="P231" s="10">
        <v>743068.48</v>
      </c>
      <c r="Q231" s="10">
        <f t="shared" si="84"/>
        <v>1486137</v>
      </c>
      <c r="R231" s="55"/>
      <c r="S231" s="55"/>
      <c r="T231" s="152"/>
      <c r="U231" s="149"/>
      <c r="V231" s="11" t="s">
        <v>236</v>
      </c>
      <c r="W231" s="8" t="s">
        <v>223</v>
      </c>
      <c r="X231" s="9">
        <v>2</v>
      </c>
      <c r="Y231" s="10">
        <v>743068.48</v>
      </c>
      <c r="Z231" s="10">
        <f t="shared" si="85"/>
        <v>1486137</v>
      </c>
    </row>
    <row r="232" spans="1:26" s="64" customFormat="1" ht="42" x14ac:dyDescent="0.2">
      <c r="A232" s="152"/>
      <c r="B232" s="149"/>
      <c r="C232" s="11" t="s">
        <v>237</v>
      </c>
      <c r="D232" s="8" t="s">
        <v>223</v>
      </c>
      <c r="E232" s="9">
        <v>2</v>
      </c>
      <c r="F232" s="10">
        <v>1438196.48</v>
      </c>
      <c r="G232" s="10">
        <f t="shared" si="83"/>
        <v>2876393</v>
      </c>
      <c r="H232" s="55"/>
      <c r="I232" s="55"/>
      <c r="J232" s="55"/>
      <c r="K232" s="152"/>
      <c r="L232" s="149"/>
      <c r="M232" s="11" t="s">
        <v>237</v>
      </c>
      <c r="N232" s="8" t="s">
        <v>223</v>
      </c>
      <c r="O232" s="9">
        <v>2</v>
      </c>
      <c r="P232" s="10">
        <v>1438196.48</v>
      </c>
      <c r="Q232" s="10">
        <f t="shared" si="84"/>
        <v>2876393</v>
      </c>
      <c r="R232" s="55"/>
      <c r="S232" s="55"/>
      <c r="T232" s="152"/>
      <c r="U232" s="149"/>
      <c r="V232" s="11" t="s">
        <v>237</v>
      </c>
      <c r="W232" s="8" t="s">
        <v>223</v>
      </c>
      <c r="X232" s="9">
        <v>2</v>
      </c>
      <c r="Y232" s="10">
        <v>1438196.48</v>
      </c>
      <c r="Z232" s="10">
        <f t="shared" si="85"/>
        <v>2876393</v>
      </c>
    </row>
    <row r="233" spans="1:26" s="64" customFormat="1" x14ac:dyDescent="0.2">
      <c r="A233" s="152"/>
      <c r="B233" s="149"/>
      <c r="C233" s="11" t="s">
        <v>238</v>
      </c>
      <c r="D233" s="8" t="s">
        <v>223</v>
      </c>
      <c r="E233" s="9">
        <v>2</v>
      </c>
      <c r="F233" s="10">
        <v>807787.67999999993</v>
      </c>
      <c r="G233" s="10">
        <f t="shared" si="83"/>
        <v>1615575</v>
      </c>
      <c r="H233" s="55"/>
      <c r="I233" s="55"/>
      <c r="J233" s="55"/>
      <c r="K233" s="152"/>
      <c r="L233" s="149"/>
      <c r="M233" s="11" t="s">
        <v>238</v>
      </c>
      <c r="N233" s="8" t="s">
        <v>223</v>
      </c>
      <c r="O233" s="9">
        <v>2</v>
      </c>
      <c r="P233" s="10">
        <v>807787.67999999993</v>
      </c>
      <c r="Q233" s="10">
        <f t="shared" si="84"/>
        <v>1615575</v>
      </c>
      <c r="R233" s="55"/>
      <c r="S233" s="55"/>
      <c r="T233" s="152"/>
      <c r="U233" s="149"/>
      <c r="V233" s="11" t="s">
        <v>238</v>
      </c>
      <c r="W233" s="8" t="s">
        <v>223</v>
      </c>
      <c r="X233" s="9">
        <v>2</v>
      </c>
      <c r="Y233" s="10">
        <v>807787.67999999993</v>
      </c>
      <c r="Z233" s="10">
        <f t="shared" si="85"/>
        <v>1615575</v>
      </c>
    </row>
    <row r="234" spans="1:26" s="64" customFormat="1" x14ac:dyDescent="0.2">
      <c r="A234" s="152"/>
      <c r="B234" s="149"/>
      <c r="C234" s="11" t="s">
        <v>239</v>
      </c>
      <c r="D234" s="8" t="s">
        <v>0</v>
      </c>
      <c r="E234" s="9">
        <v>2</v>
      </c>
      <c r="F234" s="10">
        <v>3243132.48</v>
      </c>
      <c r="G234" s="10">
        <f t="shared" si="83"/>
        <v>6486265</v>
      </c>
      <c r="H234" s="55"/>
      <c r="I234" s="55"/>
      <c r="J234" s="55"/>
      <c r="K234" s="152"/>
      <c r="L234" s="149"/>
      <c r="M234" s="11" t="s">
        <v>239</v>
      </c>
      <c r="N234" s="8" t="s">
        <v>0</v>
      </c>
      <c r="O234" s="9">
        <v>2</v>
      </c>
      <c r="P234" s="10">
        <v>3243132.48</v>
      </c>
      <c r="Q234" s="10">
        <f t="shared" si="84"/>
        <v>6486265</v>
      </c>
      <c r="R234" s="55"/>
      <c r="S234" s="55"/>
      <c r="T234" s="152"/>
      <c r="U234" s="149"/>
      <c r="V234" s="11" t="s">
        <v>239</v>
      </c>
      <c r="W234" s="8" t="s">
        <v>0</v>
      </c>
      <c r="X234" s="9">
        <v>2</v>
      </c>
      <c r="Y234" s="10">
        <v>3243132.48</v>
      </c>
      <c r="Z234" s="10">
        <f t="shared" si="85"/>
        <v>6486265</v>
      </c>
    </row>
    <row r="235" spans="1:26" s="64" customFormat="1" ht="28" x14ac:dyDescent="0.2">
      <c r="A235" s="152"/>
      <c r="B235" s="149"/>
      <c r="C235" s="11" t="s">
        <v>240</v>
      </c>
      <c r="D235" s="8" t="s">
        <v>202</v>
      </c>
      <c r="E235" s="9">
        <v>20</v>
      </c>
      <c r="F235" s="10">
        <v>232653.12</v>
      </c>
      <c r="G235" s="10">
        <f t="shared" si="83"/>
        <v>4653062</v>
      </c>
      <c r="H235" s="55"/>
      <c r="I235" s="55"/>
      <c r="J235" s="55"/>
      <c r="K235" s="152"/>
      <c r="L235" s="149"/>
      <c r="M235" s="11" t="s">
        <v>240</v>
      </c>
      <c r="N235" s="8" t="s">
        <v>202</v>
      </c>
      <c r="O235" s="9">
        <v>20</v>
      </c>
      <c r="P235" s="10">
        <v>232653.12</v>
      </c>
      <c r="Q235" s="10">
        <f t="shared" si="84"/>
        <v>4653062</v>
      </c>
      <c r="R235" s="55"/>
      <c r="S235" s="55"/>
      <c r="T235" s="152"/>
      <c r="U235" s="149"/>
      <c r="V235" s="11" t="s">
        <v>240</v>
      </c>
      <c r="W235" s="8" t="s">
        <v>202</v>
      </c>
      <c r="X235" s="9">
        <v>20</v>
      </c>
      <c r="Y235" s="10">
        <v>232653.12</v>
      </c>
      <c r="Z235" s="10">
        <f t="shared" si="85"/>
        <v>4653062</v>
      </c>
    </row>
    <row r="236" spans="1:26" s="64" customFormat="1" ht="28" x14ac:dyDescent="0.2">
      <c r="A236" s="152"/>
      <c r="B236" s="149"/>
      <c r="C236" s="11" t="s">
        <v>241</v>
      </c>
      <c r="D236" s="8" t="s">
        <v>223</v>
      </c>
      <c r="E236" s="9">
        <v>2</v>
      </c>
      <c r="F236" s="10">
        <v>257600</v>
      </c>
      <c r="G236" s="10">
        <f t="shared" si="83"/>
        <v>515200</v>
      </c>
      <c r="H236" s="55"/>
      <c r="I236" s="55"/>
      <c r="J236" s="55"/>
      <c r="K236" s="152"/>
      <c r="L236" s="149"/>
      <c r="M236" s="11" t="s">
        <v>241</v>
      </c>
      <c r="N236" s="8" t="s">
        <v>223</v>
      </c>
      <c r="O236" s="9">
        <v>2</v>
      </c>
      <c r="P236" s="10">
        <v>257600</v>
      </c>
      <c r="Q236" s="10">
        <f t="shared" si="84"/>
        <v>515200</v>
      </c>
      <c r="R236" s="55"/>
      <c r="S236" s="55"/>
      <c r="T236" s="152"/>
      <c r="U236" s="149"/>
      <c r="V236" s="11" t="s">
        <v>241</v>
      </c>
      <c r="W236" s="8" t="s">
        <v>223</v>
      </c>
      <c r="X236" s="9">
        <v>2</v>
      </c>
      <c r="Y236" s="10">
        <v>257600</v>
      </c>
      <c r="Z236" s="10">
        <f t="shared" si="85"/>
        <v>515200</v>
      </c>
    </row>
    <row r="237" spans="1:26" s="64" customFormat="1" x14ac:dyDescent="0.2">
      <c r="A237" s="152"/>
      <c r="B237" s="149"/>
      <c r="C237" s="155" t="s">
        <v>242</v>
      </c>
      <c r="D237" s="155"/>
      <c r="E237" s="155"/>
      <c r="F237" s="37">
        <f>+SUM(G202:G202,G204:G205,G207:G213,G215:G222,G224:G236)</f>
        <v>384000000</v>
      </c>
      <c r="G237" s="53"/>
      <c r="H237" s="55"/>
      <c r="I237" s="55"/>
      <c r="J237" s="55"/>
      <c r="K237" s="152"/>
      <c r="L237" s="149"/>
      <c r="M237" s="155" t="s">
        <v>242</v>
      </c>
      <c r="N237" s="155"/>
      <c r="O237" s="155"/>
      <c r="P237" s="37">
        <f>+SUM(Q202:Q202,Q204:Q205,Q207:Q213,Q215:Q222,Q224:Q236)</f>
        <v>284000000</v>
      </c>
      <c r="Q237" s="53"/>
      <c r="R237" s="55"/>
      <c r="S237" s="55"/>
      <c r="T237" s="152"/>
      <c r="U237" s="149"/>
      <c r="V237" s="155" t="s">
        <v>242</v>
      </c>
      <c r="W237" s="155"/>
      <c r="X237" s="155"/>
      <c r="Y237" s="37">
        <f>+SUM(Z202:Z202,Z204:Z205,Z207:Z213,Z215:Z222,Z224:Z236)</f>
        <v>384000000</v>
      </c>
      <c r="Z237" s="53"/>
    </row>
    <row r="238" spans="1:26" s="64" customFormat="1" ht="75" customHeight="1" x14ac:dyDescent="0.2">
      <c r="A238" s="152" t="s">
        <v>29</v>
      </c>
      <c r="B238" s="153" t="s">
        <v>30</v>
      </c>
      <c r="C238" s="8" t="s">
        <v>243</v>
      </c>
      <c r="D238" s="8" t="s">
        <v>202</v>
      </c>
      <c r="E238" s="9">
        <v>0</v>
      </c>
      <c r="F238" s="10">
        <v>19573242.5</v>
      </c>
      <c r="G238" s="38">
        <f>+ROUND(E238*F238,0)</f>
        <v>0</v>
      </c>
      <c r="H238" s="55"/>
      <c r="I238" s="55"/>
      <c r="J238" s="55"/>
      <c r="K238" s="152" t="s">
        <v>29</v>
      </c>
      <c r="L238" s="153" t="s">
        <v>30</v>
      </c>
      <c r="M238" s="8" t="s">
        <v>243</v>
      </c>
      <c r="N238" s="8" t="s">
        <v>202</v>
      </c>
      <c r="O238" s="9">
        <v>0</v>
      </c>
      <c r="P238" s="10">
        <v>19573242.5</v>
      </c>
      <c r="Q238" s="38">
        <f>+ROUND(O238*P238,0)</f>
        <v>0</v>
      </c>
      <c r="R238" s="55"/>
      <c r="S238" s="55"/>
      <c r="T238" s="152" t="s">
        <v>29</v>
      </c>
      <c r="U238" s="153" t="s">
        <v>30</v>
      </c>
      <c r="V238" s="8" t="s">
        <v>243</v>
      </c>
      <c r="W238" s="8" t="s">
        <v>202</v>
      </c>
      <c r="X238" s="9">
        <v>0</v>
      </c>
      <c r="Y238" s="10">
        <v>19573242.5</v>
      </c>
      <c r="Z238" s="38">
        <f>+ROUND(X238*Y238,0)</f>
        <v>0</v>
      </c>
    </row>
    <row r="239" spans="1:26" s="64" customFormat="1" ht="38.5" customHeight="1" x14ac:dyDescent="0.2">
      <c r="A239" s="152"/>
      <c r="B239" s="153"/>
      <c r="C239" s="154" t="s">
        <v>244</v>
      </c>
      <c r="D239" s="154"/>
      <c r="E239" s="154"/>
      <c r="F239" s="39">
        <f>G238</f>
        <v>0</v>
      </c>
      <c r="G239" s="53"/>
      <c r="H239" s="55"/>
      <c r="I239" s="55"/>
      <c r="J239" s="55"/>
      <c r="K239" s="152"/>
      <c r="L239" s="153"/>
      <c r="M239" s="154" t="s">
        <v>244</v>
      </c>
      <c r="N239" s="154"/>
      <c r="O239" s="154"/>
      <c r="P239" s="39">
        <f>Q238</f>
        <v>0</v>
      </c>
      <c r="Q239" s="53"/>
      <c r="R239" s="55"/>
      <c r="S239" s="55"/>
      <c r="T239" s="152"/>
      <c r="U239" s="153"/>
      <c r="V239" s="154" t="s">
        <v>244</v>
      </c>
      <c r="W239" s="154"/>
      <c r="X239" s="154"/>
      <c r="Y239" s="39">
        <f>Z238</f>
        <v>0</v>
      </c>
      <c r="Z239" s="53"/>
    </row>
    <row r="240" spans="1:26" s="64" customFormat="1" ht="84" x14ac:dyDescent="0.2">
      <c r="A240" s="151" t="s">
        <v>31</v>
      </c>
      <c r="B240" s="151" t="s">
        <v>30</v>
      </c>
      <c r="C240" s="54" t="s">
        <v>245</v>
      </c>
      <c r="D240" s="54" t="s">
        <v>246</v>
      </c>
      <c r="E240" s="54"/>
      <c r="F240" s="54">
        <v>5936000</v>
      </c>
      <c r="G240" s="102">
        <f>E240*F240</f>
        <v>0</v>
      </c>
      <c r="H240" s="55"/>
      <c r="I240" s="55"/>
      <c r="J240" s="55"/>
      <c r="K240" s="151" t="s">
        <v>31</v>
      </c>
      <c r="L240" s="151" t="s">
        <v>30</v>
      </c>
      <c r="M240" s="54" t="s">
        <v>245</v>
      </c>
      <c r="N240" s="54" t="s">
        <v>246</v>
      </c>
      <c r="O240" s="54"/>
      <c r="P240" s="54">
        <v>5936000</v>
      </c>
      <c r="Q240" s="102">
        <f>O240*P240</f>
        <v>0</v>
      </c>
      <c r="R240" s="55"/>
      <c r="S240" s="55"/>
      <c r="T240" s="151" t="s">
        <v>31</v>
      </c>
      <c r="U240" s="151" t="s">
        <v>30</v>
      </c>
      <c r="V240" s="54" t="s">
        <v>245</v>
      </c>
      <c r="W240" s="54" t="s">
        <v>246</v>
      </c>
      <c r="X240" s="54"/>
      <c r="Y240" s="54">
        <v>5936000</v>
      </c>
      <c r="Z240" s="102">
        <f>X240*Y240</f>
        <v>0</v>
      </c>
    </row>
    <row r="241" spans="1:26" s="64" customFormat="1" x14ac:dyDescent="0.2">
      <c r="A241" s="151"/>
      <c r="B241" s="151"/>
      <c r="C241" s="151" t="s">
        <v>247</v>
      </c>
      <c r="D241" s="151"/>
      <c r="E241" s="151"/>
      <c r="F241" s="103">
        <f>SUM(G240:G240)</f>
        <v>0</v>
      </c>
      <c r="G241" s="54"/>
      <c r="H241" s="55"/>
      <c r="I241" s="55"/>
      <c r="J241" s="55"/>
      <c r="K241" s="151"/>
      <c r="L241" s="151"/>
      <c r="M241" s="151" t="s">
        <v>247</v>
      </c>
      <c r="N241" s="151"/>
      <c r="O241" s="151"/>
      <c r="P241" s="103">
        <f>SUM(Q240:Q240)</f>
        <v>0</v>
      </c>
      <c r="Q241" s="54"/>
      <c r="R241" s="55"/>
      <c r="S241" s="55"/>
      <c r="T241" s="151"/>
      <c r="U241" s="151"/>
      <c r="V241" s="151" t="s">
        <v>247</v>
      </c>
      <c r="W241" s="151"/>
      <c r="X241" s="151"/>
      <c r="Y241" s="103">
        <f>SUM(Z240:Z240)</f>
        <v>0</v>
      </c>
      <c r="Z241" s="54"/>
    </row>
    <row r="242" spans="1:26" s="64" customFormat="1" x14ac:dyDescent="0.2">
      <c r="A242" s="151" t="s">
        <v>32</v>
      </c>
      <c r="B242" s="151" t="s">
        <v>33</v>
      </c>
      <c r="C242" s="151" t="s">
        <v>248</v>
      </c>
      <c r="D242" s="151"/>
      <c r="E242" s="151"/>
      <c r="F242" s="151"/>
      <c r="G242" s="101"/>
      <c r="H242" s="55"/>
      <c r="I242" s="55"/>
      <c r="J242" s="55"/>
      <c r="K242" s="151" t="s">
        <v>32</v>
      </c>
      <c r="L242" s="151" t="s">
        <v>33</v>
      </c>
      <c r="M242" s="151" t="s">
        <v>248</v>
      </c>
      <c r="N242" s="151"/>
      <c r="O242" s="151"/>
      <c r="P242" s="151"/>
      <c r="Q242" s="101"/>
      <c r="R242" s="55"/>
      <c r="S242" s="55"/>
      <c r="T242" s="151" t="s">
        <v>32</v>
      </c>
      <c r="U242" s="151" t="s">
        <v>33</v>
      </c>
      <c r="V242" s="151" t="s">
        <v>248</v>
      </c>
      <c r="W242" s="151"/>
      <c r="X242" s="151"/>
      <c r="Y242" s="151"/>
      <c r="Z242" s="101"/>
    </row>
    <row r="243" spans="1:26" s="64" customFormat="1" ht="98" x14ac:dyDescent="0.2">
      <c r="A243" s="151"/>
      <c r="B243" s="151"/>
      <c r="C243" s="54" t="s">
        <v>249</v>
      </c>
      <c r="D243" s="54" t="s">
        <v>49</v>
      </c>
      <c r="E243" s="54">
        <v>8</v>
      </c>
      <c r="F243" s="54">
        <v>560000</v>
      </c>
      <c r="G243" s="102">
        <f t="shared" ref="G243:G253" si="86">E243*F243</f>
        <v>4480000</v>
      </c>
      <c r="H243" s="55"/>
      <c r="I243" s="55"/>
      <c r="J243" s="55"/>
      <c r="K243" s="151"/>
      <c r="L243" s="151"/>
      <c r="M243" s="54" t="s">
        <v>249</v>
      </c>
      <c r="N243" s="54" t="s">
        <v>49</v>
      </c>
      <c r="O243" s="54">
        <v>8</v>
      </c>
      <c r="P243" s="54">
        <v>560000</v>
      </c>
      <c r="Q243" s="102">
        <f t="shared" ref="Q243:Q249" si="87">O243*P243</f>
        <v>4480000</v>
      </c>
      <c r="R243" s="55"/>
      <c r="S243" s="55"/>
      <c r="T243" s="151"/>
      <c r="U243" s="151"/>
      <c r="V243" s="54" t="s">
        <v>249</v>
      </c>
      <c r="W243" s="54" t="s">
        <v>49</v>
      </c>
      <c r="X243" s="54">
        <v>8</v>
      </c>
      <c r="Y243" s="54">
        <v>560000</v>
      </c>
      <c r="Z243" s="102">
        <f t="shared" ref="Z243:Z249" si="88">X243*Y243</f>
        <v>4480000</v>
      </c>
    </row>
    <row r="244" spans="1:26" s="64" customFormat="1" ht="70" x14ac:dyDescent="0.2">
      <c r="A244" s="151"/>
      <c r="B244" s="151"/>
      <c r="C244" s="54" t="s">
        <v>250</v>
      </c>
      <c r="D244" s="54" t="s">
        <v>49</v>
      </c>
      <c r="E244" s="54">
        <v>8</v>
      </c>
      <c r="F244" s="54">
        <v>840000</v>
      </c>
      <c r="G244" s="102">
        <f t="shared" si="86"/>
        <v>6720000</v>
      </c>
      <c r="H244" s="55"/>
      <c r="I244" s="55"/>
      <c r="J244" s="55"/>
      <c r="K244" s="151"/>
      <c r="L244" s="151"/>
      <c r="M244" s="54" t="s">
        <v>250</v>
      </c>
      <c r="N244" s="54" t="s">
        <v>49</v>
      </c>
      <c r="O244" s="54">
        <v>8</v>
      </c>
      <c r="P244" s="54">
        <v>840000</v>
      </c>
      <c r="Q244" s="102">
        <f t="shared" si="87"/>
        <v>6720000</v>
      </c>
      <c r="R244" s="55"/>
      <c r="S244" s="55"/>
      <c r="T244" s="151"/>
      <c r="U244" s="151"/>
      <c r="V244" s="54" t="s">
        <v>250</v>
      </c>
      <c r="W244" s="54" t="s">
        <v>49</v>
      </c>
      <c r="X244" s="54">
        <v>8</v>
      </c>
      <c r="Y244" s="54">
        <v>840000</v>
      </c>
      <c r="Z244" s="102">
        <f t="shared" si="88"/>
        <v>6720000</v>
      </c>
    </row>
    <row r="245" spans="1:26" s="64" customFormat="1" ht="56" x14ac:dyDescent="0.2">
      <c r="A245" s="151"/>
      <c r="B245" s="151"/>
      <c r="C245" s="54" t="s">
        <v>251</v>
      </c>
      <c r="D245" s="54" t="s">
        <v>49</v>
      </c>
      <c r="E245" s="54">
        <v>8</v>
      </c>
      <c r="F245" s="54">
        <v>1008000</v>
      </c>
      <c r="G245" s="102">
        <f t="shared" si="86"/>
        <v>8064000</v>
      </c>
      <c r="H245" s="55"/>
      <c r="I245" s="55"/>
      <c r="J245" s="55"/>
      <c r="K245" s="151"/>
      <c r="L245" s="151"/>
      <c r="M245" s="54" t="s">
        <v>251</v>
      </c>
      <c r="N245" s="54" t="s">
        <v>49</v>
      </c>
      <c r="O245" s="54">
        <v>8</v>
      </c>
      <c r="P245" s="54">
        <v>1008000</v>
      </c>
      <c r="Q245" s="102">
        <f t="shared" si="87"/>
        <v>8064000</v>
      </c>
      <c r="R245" s="55"/>
      <c r="S245" s="55"/>
      <c r="T245" s="151"/>
      <c r="U245" s="151"/>
      <c r="V245" s="54" t="s">
        <v>251</v>
      </c>
      <c r="W245" s="54" t="s">
        <v>49</v>
      </c>
      <c r="X245" s="54">
        <v>8</v>
      </c>
      <c r="Y245" s="54">
        <v>1008000</v>
      </c>
      <c r="Z245" s="102">
        <f t="shared" si="88"/>
        <v>8064000</v>
      </c>
    </row>
    <row r="246" spans="1:26" s="64" customFormat="1" ht="42" x14ac:dyDescent="0.2">
      <c r="A246" s="151"/>
      <c r="B246" s="151"/>
      <c r="C246" s="54" t="s">
        <v>252</v>
      </c>
      <c r="D246" s="54" t="s">
        <v>49</v>
      </c>
      <c r="E246" s="54">
        <v>8</v>
      </c>
      <c r="F246" s="54">
        <v>1344000</v>
      </c>
      <c r="G246" s="102">
        <f t="shared" si="86"/>
        <v>10752000</v>
      </c>
      <c r="H246" s="55"/>
      <c r="I246" s="55"/>
      <c r="J246" s="55"/>
      <c r="K246" s="151"/>
      <c r="L246" s="151"/>
      <c r="M246" s="54" t="s">
        <v>252</v>
      </c>
      <c r="N246" s="54" t="s">
        <v>49</v>
      </c>
      <c r="O246" s="54">
        <v>8</v>
      </c>
      <c r="P246" s="54">
        <v>1344000</v>
      </c>
      <c r="Q246" s="102">
        <f t="shared" si="87"/>
        <v>10752000</v>
      </c>
      <c r="R246" s="55"/>
      <c r="S246" s="55"/>
      <c r="T246" s="151"/>
      <c r="U246" s="151"/>
      <c r="V246" s="54" t="s">
        <v>252</v>
      </c>
      <c r="W246" s="54" t="s">
        <v>49</v>
      </c>
      <c r="X246" s="54">
        <v>8</v>
      </c>
      <c r="Y246" s="54">
        <v>1344000</v>
      </c>
      <c r="Z246" s="102">
        <f t="shared" si="88"/>
        <v>10752000</v>
      </c>
    </row>
    <row r="247" spans="1:26" s="64" customFormat="1" ht="42" x14ac:dyDescent="0.2">
      <c r="A247" s="151"/>
      <c r="B247" s="151"/>
      <c r="C247" s="54" t="s">
        <v>253</v>
      </c>
      <c r="D247" s="54" t="s">
        <v>49</v>
      </c>
      <c r="E247" s="54">
        <v>8</v>
      </c>
      <c r="F247" s="54">
        <v>560000</v>
      </c>
      <c r="G247" s="102">
        <f t="shared" si="86"/>
        <v>4480000</v>
      </c>
      <c r="H247" s="55"/>
      <c r="I247" s="55"/>
      <c r="J247" s="55"/>
      <c r="K247" s="151"/>
      <c r="L247" s="151"/>
      <c r="M247" s="54" t="s">
        <v>253</v>
      </c>
      <c r="N247" s="54" t="s">
        <v>49</v>
      </c>
      <c r="O247" s="54">
        <v>8</v>
      </c>
      <c r="P247" s="54">
        <v>560000</v>
      </c>
      <c r="Q247" s="102">
        <f t="shared" si="87"/>
        <v>4480000</v>
      </c>
      <c r="R247" s="55"/>
      <c r="S247" s="55"/>
      <c r="T247" s="151"/>
      <c r="U247" s="151"/>
      <c r="V247" s="54" t="s">
        <v>253</v>
      </c>
      <c r="W247" s="54" t="s">
        <v>49</v>
      </c>
      <c r="X247" s="54">
        <v>8</v>
      </c>
      <c r="Y247" s="54">
        <v>560000</v>
      </c>
      <c r="Z247" s="102">
        <f t="shared" si="88"/>
        <v>4480000</v>
      </c>
    </row>
    <row r="248" spans="1:26" s="64" customFormat="1" ht="154" x14ac:dyDescent="0.2">
      <c r="A248" s="151"/>
      <c r="B248" s="151"/>
      <c r="C248" s="54" t="s">
        <v>254</v>
      </c>
      <c r="D248" s="54" t="s">
        <v>49</v>
      </c>
      <c r="E248" s="54">
        <v>8</v>
      </c>
      <c r="F248" s="54">
        <v>840000</v>
      </c>
      <c r="G248" s="102">
        <f t="shared" si="86"/>
        <v>6720000</v>
      </c>
      <c r="H248" s="55"/>
      <c r="I248" s="55"/>
      <c r="J248" s="55"/>
      <c r="K248" s="151"/>
      <c r="L248" s="151"/>
      <c r="M248" s="54" t="s">
        <v>254</v>
      </c>
      <c r="N248" s="54" t="s">
        <v>49</v>
      </c>
      <c r="O248" s="54">
        <v>8</v>
      </c>
      <c r="P248" s="54">
        <v>840000</v>
      </c>
      <c r="Q248" s="102">
        <f t="shared" si="87"/>
        <v>6720000</v>
      </c>
      <c r="R248" s="55"/>
      <c r="S248" s="55"/>
      <c r="T248" s="151"/>
      <c r="U248" s="151"/>
      <c r="V248" s="54" t="s">
        <v>254</v>
      </c>
      <c r="W248" s="54" t="s">
        <v>49</v>
      </c>
      <c r="X248" s="54">
        <v>8</v>
      </c>
      <c r="Y248" s="54">
        <v>840000</v>
      </c>
      <c r="Z248" s="102">
        <f t="shared" si="88"/>
        <v>6720000</v>
      </c>
    </row>
    <row r="249" spans="1:26" s="64" customFormat="1" ht="42" x14ac:dyDescent="0.2">
      <c r="A249" s="151"/>
      <c r="B249" s="151"/>
      <c r="C249" s="54" t="s">
        <v>255</v>
      </c>
      <c r="D249" s="54" t="s">
        <v>49</v>
      </c>
      <c r="E249" s="54">
        <v>100</v>
      </c>
      <c r="F249" s="54">
        <v>8500</v>
      </c>
      <c r="G249" s="102">
        <f t="shared" si="86"/>
        <v>850000</v>
      </c>
      <c r="H249" s="55"/>
      <c r="I249" s="55"/>
      <c r="J249" s="55"/>
      <c r="K249" s="151"/>
      <c r="L249" s="151"/>
      <c r="M249" s="54" t="s">
        <v>255</v>
      </c>
      <c r="N249" s="54" t="s">
        <v>49</v>
      </c>
      <c r="O249" s="54">
        <v>100</v>
      </c>
      <c r="P249" s="54">
        <v>8500</v>
      </c>
      <c r="Q249" s="102">
        <f t="shared" si="87"/>
        <v>850000</v>
      </c>
      <c r="R249" s="55"/>
      <c r="S249" s="55"/>
      <c r="T249" s="151"/>
      <c r="U249" s="151"/>
      <c r="V249" s="54" t="s">
        <v>255</v>
      </c>
      <c r="W249" s="54" t="s">
        <v>49</v>
      </c>
      <c r="X249" s="54">
        <v>100</v>
      </c>
      <c r="Y249" s="54">
        <v>8500</v>
      </c>
      <c r="Z249" s="102">
        <f t="shared" si="88"/>
        <v>850000</v>
      </c>
    </row>
    <row r="250" spans="1:26" s="64" customFormat="1" x14ac:dyDescent="0.2">
      <c r="A250" s="151"/>
      <c r="B250" s="151"/>
      <c r="C250" s="151" t="s">
        <v>256</v>
      </c>
      <c r="D250" s="151"/>
      <c r="E250" s="151"/>
      <c r="F250" s="151"/>
      <c r="G250" s="101"/>
      <c r="H250" s="55"/>
      <c r="I250" s="55"/>
      <c r="J250" s="55"/>
      <c r="K250" s="151"/>
      <c r="L250" s="151"/>
      <c r="M250" s="151" t="s">
        <v>256</v>
      </c>
      <c r="N250" s="151"/>
      <c r="O250" s="151"/>
      <c r="P250" s="151"/>
      <c r="Q250" s="101"/>
      <c r="R250" s="55"/>
      <c r="S250" s="55"/>
      <c r="T250" s="151"/>
      <c r="U250" s="151"/>
      <c r="V250" s="151" t="s">
        <v>256</v>
      </c>
      <c r="W250" s="151"/>
      <c r="X250" s="151"/>
      <c r="Y250" s="151"/>
      <c r="Z250" s="101"/>
    </row>
    <row r="251" spans="1:26" s="64" customFormat="1" ht="28" x14ac:dyDescent="0.2">
      <c r="A251" s="151"/>
      <c r="B251" s="151"/>
      <c r="C251" s="54" t="s">
        <v>257</v>
      </c>
      <c r="D251" s="54" t="s">
        <v>49</v>
      </c>
      <c r="E251" s="54">
        <f>520000/8500</f>
        <v>61.176470588235297</v>
      </c>
      <c r="F251" s="102">
        <v>8500</v>
      </c>
      <c r="G251" s="102">
        <f t="shared" si="86"/>
        <v>520000</v>
      </c>
      <c r="H251" s="55"/>
      <c r="I251" s="55"/>
      <c r="J251" s="55"/>
      <c r="K251" s="151"/>
      <c r="L251" s="151"/>
      <c r="M251" s="54" t="s">
        <v>257</v>
      </c>
      <c r="N251" s="54" t="s">
        <v>49</v>
      </c>
      <c r="O251" s="54">
        <f>520000/8500</f>
        <v>61.176470588235297</v>
      </c>
      <c r="P251" s="102">
        <v>8500</v>
      </c>
      <c r="Q251" s="102">
        <f t="shared" ref="Q251" si="89">O251*P251</f>
        <v>520000</v>
      </c>
      <c r="R251" s="55"/>
      <c r="S251" s="55"/>
      <c r="T251" s="151"/>
      <c r="U251" s="151"/>
      <c r="V251" s="54" t="s">
        <v>257</v>
      </c>
      <c r="W251" s="54" t="s">
        <v>49</v>
      </c>
      <c r="X251" s="54">
        <f>520000/8500</f>
        <v>61.176470588235297</v>
      </c>
      <c r="Y251" s="102">
        <v>8500</v>
      </c>
      <c r="Z251" s="102">
        <f t="shared" ref="Z251" si="90">X251*Y251</f>
        <v>520000</v>
      </c>
    </row>
    <row r="252" spans="1:26" s="64" customFormat="1" x14ac:dyDescent="0.2">
      <c r="A252" s="151"/>
      <c r="B252" s="151"/>
      <c r="C252" s="151" t="s">
        <v>258</v>
      </c>
      <c r="D252" s="151"/>
      <c r="E252" s="151"/>
      <c r="F252" s="151"/>
      <c r="G252" s="102"/>
      <c r="H252" s="55"/>
      <c r="I252" s="55"/>
      <c r="J252" s="55"/>
      <c r="K252" s="151"/>
      <c r="L252" s="151"/>
      <c r="M252" s="151" t="s">
        <v>258</v>
      </c>
      <c r="N252" s="151"/>
      <c r="O252" s="151"/>
      <c r="P252" s="151"/>
      <c r="Q252" s="102"/>
      <c r="R252" s="55"/>
      <c r="S252" s="55"/>
      <c r="T252" s="151"/>
      <c r="U252" s="151"/>
      <c r="V252" s="151" t="s">
        <v>258</v>
      </c>
      <c r="W252" s="151"/>
      <c r="X252" s="151"/>
      <c r="Y252" s="151"/>
      <c r="Z252" s="102"/>
    </row>
    <row r="253" spans="1:26" s="64" customFormat="1" ht="168" x14ac:dyDescent="0.2">
      <c r="A253" s="151"/>
      <c r="B253" s="151"/>
      <c r="C253" s="54" t="s">
        <v>259</v>
      </c>
      <c r="D253" s="54" t="s">
        <v>49</v>
      </c>
      <c r="E253" s="54">
        <v>2</v>
      </c>
      <c r="F253" s="54">
        <v>3000000</v>
      </c>
      <c r="G253" s="102">
        <f t="shared" si="86"/>
        <v>6000000</v>
      </c>
      <c r="H253" s="55"/>
      <c r="I253" s="55"/>
      <c r="J253" s="55"/>
      <c r="K253" s="151"/>
      <c r="L253" s="151"/>
      <c r="M253" s="54" t="s">
        <v>259</v>
      </c>
      <c r="N253" s="54" t="s">
        <v>49</v>
      </c>
      <c r="O253" s="54">
        <v>2</v>
      </c>
      <c r="P253" s="54">
        <v>3000000</v>
      </c>
      <c r="Q253" s="102">
        <f t="shared" ref="Q253" si="91">O253*P253</f>
        <v>6000000</v>
      </c>
      <c r="R253" s="55"/>
      <c r="S253" s="55"/>
      <c r="T253" s="151"/>
      <c r="U253" s="151"/>
      <c r="V253" s="54" t="s">
        <v>259</v>
      </c>
      <c r="W253" s="54" t="s">
        <v>49</v>
      </c>
      <c r="X253" s="54">
        <v>2</v>
      </c>
      <c r="Y253" s="54">
        <v>3000000</v>
      </c>
      <c r="Z253" s="102">
        <f t="shared" ref="Z253" si="92">X253*Y253</f>
        <v>6000000</v>
      </c>
    </row>
    <row r="254" spans="1:26" s="64" customFormat="1" x14ac:dyDescent="0.2">
      <c r="A254" s="151"/>
      <c r="B254" s="151"/>
      <c r="C254" s="151" t="s">
        <v>260</v>
      </c>
      <c r="D254" s="151"/>
      <c r="E254" s="151"/>
      <c r="F254" s="151"/>
      <c r="G254" s="101"/>
      <c r="H254" s="55"/>
      <c r="I254" s="55"/>
      <c r="J254" s="55"/>
      <c r="K254" s="151"/>
      <c r="L254" s="151"/>
      <c r="M254" s="151" t="s">
        <v>260</v>
      </c>
      <c r="N254" s="151"/>
      <c r="O254" s="151"/>
      <c r="P254" s="151"/>
      <c r="Q254" s="101"/>
      <c r="R254" s="55"/>
      <c r="S254" s="55"/>
      <c r="T254" s="151"/>
      <c r="U254" s="151"/>
      <c r="V254" s="151" t="s">
        <v>260</v>
      </c>
      <c r="W254" s="151"/>
      <c r="X254" s="151"/>
      <c r="Y254" s="151"/>
      <c r="Z254" s="101"/>
    </row>
    <row r="255" spans="1:26" s="64" customFormat="1" ht="42" x14ac:dyDescent="0.2">
      <c r="A255" s="151"/>
      <c r="B255" s="151"/>
      <c r="C255" s="54" t="s">
        <v>261</v>
      </c>
      <c r="D255" s="54" t="s">
        <v>49</v>
      </c>
      <c r="E255" s="54">
        <v>1</v>
      </c>
      <c r="F255" s="54">
        <v>1414000</v>
      </c>
      <c r="G255" s="102">
        <f>E255*F255</f>
        <v>1414000</v>
      </c>
      <c r="H255" s="55"/>
      <c r="I255" s="55"/>
      <c r="J255" s="55"/>
      <c r="K255" s="151"/>
      <c r="L255" s="151"/>
      <c r="M255" s="54" t="s">
        <v>261</v>
      </c>
      <c r="N255" s="54" t="s">
        <v>49</v>
      </c>
      <c r="O255" s="54">
        <v>1</v>
      </c>
      <c r="P255" s="54">
        <v>1414000</v>
      </c>
      <c r="Q255" s="102">
        <f>O255*P255</f>
        <v>1414000</v>
      </c>
      <c r="R255" s="55"/>
      <c r="S255" s="55"/>
      <c r="T255" s="151"/>
      <c r="U255" s="151"/>
      <c r="V255" s="54" t="s">
        <v>261</v>
      </c>
      <c r="W255" s="54" t="s">
        <v>49</v>
      </c>
      <c r="X255" s="54">
        <v>1</v>
      </c>
      <c r="Y255" s="54">
        <v>1414000</v>
      </c>
      <c r="Z255" s="102">
        <f>X255*Y255</f>
        <v>1414000</v>
      </c>
    </row>
    <row r="256" spans="1:26" s="64" customFormat="1" x14ac:dyDescent="0.2">
      <c r="A256" s="151"/>
      <c r="B256" s="151"/>
      <c r="C256" s="151" t="s">
        <v>262</v>
      </c>
      <c r="D256" s="151"/>
      <c r="E256" s="151"/>
      <c r="F256" s="101">
        <f>SUM(G243:G255)</f>
        <v>50000000</v>
      </c>
      <c r="G256" s="54"/>
      <c r="H256" s="55"/>
      <c r="I256" s="55"/>
      <c r="J256" s="55"/>
      <c r="K256" s="151"/>
      <c r="L256" s="151"/>
      <c r="M256" s="151" t="s">
        <v>262</v>
      </c>
      <c r="N256" s="151"/>
      <c r="O256" s="151"/>
      <c r="P256" s="101">
        <f>SUM(Q243:Q255)</f>
        <v>50000000</v>
      </c>
      <c r="Q256" s="54"/>
      <c r="R256" s="55"/>
      <c r="S256" s="55"/>
      <c r="T256" s="151"/>
      <c r="U256" s="151"/>
      <c r="V256" s="151" t="s">
        <v>262</v>
      </c>
      <c r="W256" s="151"/>
      <c r="X256" s="151"/>
      <c r="Y256" s="101">
        <f>SUM(Z243:Z255)</f>
        <v>50000000</v>
      </c>
      <c r="Z256" s="54"/>
    </row>
    <row r="257" spans="1:26" s="64" customFormat="1" ht="42" x14ac:dyDescent="0.2">
      <c r="A257" s="151" t="s">
        <v>34</v>
      </c>
      <c r="B257" s="151" t="s">
        <v>35</v>
      </c>
      <c r="C257" s="54" t="s">
        <v>263</v>
      </c>
      <c r="D257" s="54" t="s">
        <v>49</v>
      </c>
      <c r="E257" s="54"/>
      <c r="F257" s="54">
        <v>1120000</v>
      </c>
      <c r="G257" s="102">
        <f>F257*E257</f>
        <v>0</v>
      </c>
      <c r="H257" s="55"/>
      <c r="I257" s="55"/>
      <c r="J257" s="55"/>
      <c r="K257" s="151" t="s">
        <v>34</v>
      </c>
      <c r="L257" s="151" t="s">
        <v>35</v>
      </c>
      <c r="M257" s="54" t="s">
        <v>263</v>
      </c>
      <c r="N257" s="54" t="s">
        <v>49</v>
      </c>
      <c r="O257" s="54"/>
      <c r="P257" s="54">
        <v>1120000</v>
      </c>
      <c r="Q257" s="102">
        <f>P257*O257</f>
        <v>0</v>
      </c>
      <c r="R257" s="55"/>
      <c r="S257" s="55"/>
      <c r="T257" s="151" t="s">
        <v>34</v>
      </c>
      <c r="U257" s="151" t="s">
        <v>35</v>
      </c>
      <c r="V257" s="54" t="s">
        <v>263</v>
      </c>
      <c r="W257" s="54" t="s">
        <v>49</v>
      </c>
      <c r="X257" s="54"/>
      <c r="Y257" s="54">
        <v>1120000</v>
      </c>
      <c r="Z257" s="102">
        <f>Y257*X257</f>
        <v>0</v>
      </c>
    </row>
    <row r="258" spans="1:26" s="64" customFormat="1" x14ac:dyDescent="0.2">
      <c r="A258" s="151"/>
      <c r="B258" s="151"/>
      <c r="C258" s="151" t="s">
        <v>264</v>
      </c>
      <c r="D258" s="151"/>
      <c r="E258" s="151"/>
      <c r="F258" s="104">
        <f>SUM(G257:G257)</f>
        <v>0</v>
      </c>
      <c r="G258" s="54"/>
      <c r="H258" s="55"/>
      <c r="I258" s="55"/>
      <c r="J258" s="55"/>
      <c r="K258" s="151"/>
      <c r="L258" s="151"/>
      <c r="M258" s="151" t="s">
        <v>264</v>
      </c>
      <c r="N258" s="151"/>
      <c r="O258" s="151"/>
      <c r="P258" s="104">
        <f>SUM(Q257:Q257)</f>
        <v>0</v>
      </c>
      <c r="Q258" s="54"/>
      <c r="R258" s="55"/>
      <c r="S258" s="55"/>
      <c r="T258" s="151"/>
      <c r="U258" s="151"/>
      <c r="V258" s="151" t="s">
        <v>264</v>
      </c>
      <c r="W258" s="151"/>
      <c r="X258" s="151"/>
      <c r="Y258" s="104">
        <f>SUM(Z257:Z257)</f>
        <v>0</v>
      </c>
      <c r="Z258" s="54"/>
    </row>
    <row r="259" spans="1:26" s="64" customFormat="1" ht="84" x14ac:dyDescent="0.2">
      <c r="A259" s="149" t="s">
        <v>36</v>
      </c>
      <c r="B259" s="149" t="s">
        <v>37</v>
      </c>
      <c r="C259" s="53" t="s">
        <v>265</v>
      </c>
      <c r="D259" s="53" t="s">
        <v>49</v>
      </c>
      <c r="E259" s="53"/>
      <c r="F259" s="5">
        <v>5522944.0000000009</v>
      </c>
      <c r="G259" s="5">
        <f t="shared" ref="G259" si="93">E259*F259</f>
        <v>0</v>
      </c>
      <c r="H259" s="55"/>
      <c r="I259" s="55"/>
      <c r="J259" s="55"/>
      <c r="K259" s="149" t="s">
        <v>36</v>
      </c>
      <c r="L259" s="149" t="s">
        <v>37</v>
      </c>
      <c r="M259" s="53" t="s">
        <v>265</v>
      </c>
      <c r="N259" s="53" t="s">
        <v>49</v>
      </c>
      <c r="O259" s="53"/>
      <c r="P259" s="5">
        <v>5522944.0000000009</v>
      </c>
      <c r="Q259" s="5">
        <f t="shared" ref="Q259" si="94">O259*P259</f>
        <v>0</v>
      </c>
      <c r="R259" s="55"/>
      <c r="S259" s="55"/>
      <c r="T259" s="149" t="s">
        <v>36</v>
      </c>
      <c r="U259" s="149" t="s">
        <v>37</v>
      </c>
      <c r="V259" s="53" t="s">
        <v>265</v>
      </c>
      <c r="W259" s="53" t="s">
        <v>49</v>
      </c>
      <c r="X259" s="53"/>
      <c r="Y259" s="5">
        <v>5522944.0000000009</v>
      </c>
      <c r="Z259" s="5">
        <f t="shared" ref="Z259" si="95">X259*Y259</f>
        <v>0</v>
      </c>
    </row>
    <row r="260" spans="1:26" s="64" customFormat="1" x14ac:dyDescent="0.2">
      <c r="A260" s="149"/>
      <c r="B260" s="149"/>
      <c r="C260" s="149" t="s">
        <v>266</v>
      </c>
      <c r="D260" s="149"/>
      <c r="E260" s="149"/>
      <c r="F260" s="40">
        <f>SUM(G259:G259)</f>
        <v>0</v>
      </c>
      <c r="G260" s="53"/>
      <c r="H260" s="55"/>
      <c r="I260" s="55"/>
      <c r="J260" s="55"/>
      <c r="K260" s="149"/>
      <c r="L260" s="149"/>
      <c r="M260" s="149" t="s">
        <v>266</v>
      </c>
      <c r="N260" s="149"/>
      <c r="O260" s="149"/>
      <c r="P260" s="40">
        <f>SUM(Q259:Q259)</f>
        <v>0</v>
      </c>
      <c r="Q260" s="53"/>
      <c r="R260" s="55"/>
      <c r="S260" s="55"/>
      <c r="T260" s="149"/>
      <c r="U260" s="149"/>
      <c r="V260" s="149" t="s">
        <v>266</v>
      </c>
      <c r="W260" s="149"/>
      <c r="X260" s="149"/>
      <c r="Y260" s="40">
        <f>SUM(Z259:Z259)</f>
        <v>0</v>
      </c>
      <c r="Z260" s="53"/>
    </row>
    <row r="261" spans="1:26" s="64" customFormat="1" x14ac:dyDescent="0.2">
      <c r="A261" s="149" t="s">
        <v>38</v>
      </c>
      <c r="B261" s="149" t="s">
        <v>39</v>
      </c>
      <c r="C261" s="149" t="s">
        <v>267</v>
      </c>
      <c r="D261" s="149"/>
      <c r="E261" s="149"/>
      <c r="F261" s="149"/>
      <c r="G261" s="67"/>
      <c r="H261" s="55"/>
      <c r="I261" s="55"/>
      <c r="J261" s="55"/>
      <c r="K261" s="149" t="s">
        <v>38</v>
      </c>
      <c r="L261" s="149" t="s">
        <v>39</v>
      </c>
      <c r="M261" s="149" t="s">
        <v>267</v>
      </c>
      <c r="N261" s="149"/>
      <c r="O261" s="149"/>
      <c r="P261" s="149"/>
      <c r="Q261" s="67"/>
      <c r="R261" s="55"/>
      <c r="S261" s="55"/>
      <c r="T261" s="149" t="s">
        <v>38</v>
      </c>
      <c r="U261" s="149" t="s">
        <v>39</v>
      </c>
      <c r="V261" s="149" t="s">
        <v>267</v>
      </c>
      <c r="W261" s="149"/>
      <c r="X261" s="149"/>
      <c r="Y261" s="149"/>
      <c r="Z261" s="67"/>
    </row>
    <row r="262" spans="1:26" s="64" customFormat="1" x14ac:dyDescent="0.2">
      <c r="A262" s="149"/>
      <c r="B262" s="149"/>
      <c r="C262" s="53" t="s">
        <v>268</v>
      </c>
      <c r="D262" s="41" t="s">
        <v>49</v>
      </c>
      <c r="E262" s="41">
        <v>6</v>
      </c>
      <c r="F262" s="5">
        <v>400000</v>
      </c>
      <c r="G262" s="5">
        <f>E262*F262</f>
        <v>2400000</v>
      </c>
      <c r="H262" s="55"/>
      <c r="I262" s="55"/>
      <c r="J262" s="55"/>
      <c r="K262" s="149"/>
      <c r="L262" s="149"/>
      <c r="M262" s="53" t="s">
        <v>268</v>
      </c>
      <c r="N262" s="41" t="s">
        <v>49</v>
      </c>
      <c r="O262" s="41">
        <v>6</v>
      </c>
      <c r="P262" s="5">
        <v>400000</v>
      </c>
      <c r="Q262" s="5">
        <f>O262*P262</f>
        <v>2400000</v>
      </c>
      <c r="R262" s="55"/>
      <c r="S262" s="55"/>
      <c r="T262" s="149"/>
      <c r="U262" s="149"/>
      <c r="V262" s="53" t="s">
        <v>268</v>
      </c>
      <c r="W262" s="41" t="s">
        <v>49</v>
      </c>
      <c r="X262" s="41">
        <v>6</v>
      </c>
      <c r="Y262" s="5">
        <v>400000</v>
      </c>
      <c r="Z262" s="5">
        <f>X262*Y262</f>
        <v>2400000</v>
      </c>
    </row>
    <row r="263" spans="1:26" s="64" customFormat="1" ht="28" x14ac:dyDescent="0.2">
      <c r="A263" s="149"/>
      <c r="B263" s="149"/>
      <c r="C263" s="12" t="s">
        <v>269</v>
      </c>
      <c r="D263" s="41" t="s">
        <v>49</v>
      </c>
      <c r="E263" s="41">
        <v>8</v>
      </c>
      <c r="F263" s="5">
        <v>350000</v>
      </c>
      <c r="G263" s="5">
        <f t="shared" ref="G263:G272" si="96">E263*F263</f>
        <v>2800000</v>
      </c>
      <c r="H263" s="55"/>
      <c r="I263" s="55"/>
      <c r="J263" s="55"/>
      <c r="K263" s="149"/>
      <c r="L263" s="149"/>
      <c r="M263" s="12" t="s">
        <v>269</v>
      </c>
      <c r="N263" s="41" t="s">
        <v>49</v>
      </c>
      <c r="O263" s="41">
        <v>8</v>
      </c>
      <c r="P263" s="5">
        <v>350000</v>
      </c>
      <c r="Q263" s="5">
        <f t="shared" ref="Q263:Q272" si="97">O263*P263</f>
        <v>2800000</v>
      </c>
      <c r="R263" s="55"/>
      <c r="S263" s="55"/>
      <c r="T263" s="149"/>
      <c r="U263" s="149"/>
      <c r="V263" s="12" t="s">
        <v>269</v>
      </c>
      <c r="W263" s="41" t="s">
        <v>49</v>
      </c>
      <c r="X263" s="41">
        <v>8</v>
      </c>
      <c r="Y263" s="5">
        <v>350000</v>
      </c>
      <c r="Z263" s="5">
        <f t="shared" ref="Z263:Z272" si="98">X263*Y263</f>
        <v>2800000</v>
      </c>
    </row>
    <row r="264" spans="1:26" s="64" customFormat="1" ht="28" x14ac:dyDescent="0.2">
      <c r="A264" s="149"/>
      <c r="B264" s="149"/>
      <c r="C264" s="12" t="s">
        <v>270</v>
      </c>
      <c r="D264" s="41" t="s">
        <v>49</v>
      </c>
      <c r="E264" s="41">
        <v>1</v>
      </c>
      <c r="F264" s="5">
        <v>380000</v>
      </c>
      <c r="G264" s="5">
        <f t="shared" si="96"/>
        <v>380000</v>
      </c>
      <c r="H264" s="55"/>
      <c r="I264" s="55"/>
      <c r="J264" s="55"/>
      <c r="K264" s="149"/>
      <c r="L264" s="149"/>
      <c r="M264" s="12" t="s">
        <v>270</v>
      </c>
      <c r="N264" s="41" t="s">
        <v>49</v>
      </c>
      <c r="O264" s="41">
        <v>1</v>
      </c>
      <c r="P264" s="5">
        <v>380000</v>
      </c>
      <c r="Q264" s="5">
        <f t="shared" si="97"/>
        <v>380000</v>
      </c>
      <c r="R264" s="55"/>
      <c r="S264" s="55"/>
      <c r="T264" s="149"/>
      <c r="U264" s="149"/>
      <c r="V264" s="12" t="s">
        <v>270</v>
      </c>
      <c r="W264" s="41" t="s">
        <v>49</v>
      </c>
      <c r="X264" s="41">
        <v>1</v>
      </c>
      <c r="Y264" s="5">
        <v>380000</v>
      </c>
      <c r="Z264" s="5">
        <f t="shared" si="98"/>
        <v>380000</v>
      </c>
    </row>
    <row r="265" spans="1:26" s="64" customFormat="1" x14ac:dyDescent="0.2">
      <c r="A265" s="149"/>
      <c r="B265" s="149"/>
      <c r="C265" s="12" t="s">
        <v>125</v>
      </c>
      <c r="D265" s="41" t="s">
        <v>49</v>
      </c>
      <c r="E265" s="41">
        <v>8</v>
      </c>
      <c r="F265" s="5">
        <v>130000</v>
      </c>
      <c r="G265" s="5">
        <f t="shared" si="96"/>
        <v>1040000</v>
      </c>
      <c r="H265" s="55"/>
      <c r="I265" s="55"/>
      <c r="J265" s="55"/>
      <c r="K265" s="149"/>
      <c r="L265" s="149"/>
      <c r="M265" s="12" t="s">
        <v>125</v>
      </c>
      <c r="N265" s="41" t="s">
        <v>49</v>
      </c>
      <c r="O265" s="41">
        <v>8</v>
      </c>
      <c r="P265" s="5">
        <v>130000</v>
      </c>
      <c r="Q265" s="5">
        <f t="shared" si="97"/>
        <v>1040000</v>
      </c>
      <c r="R265" s="55"/>
      <c r="S265" s="55"/>
      <c r="T265" s="149"/>
      <c r="U265" s="149"/>
      <c r="V265" s="12" t="s">
        <v>125</v>
      </c>
      <c r="W265" s="41" t="s">
        <v>49</v>
      </c>
      <c r="X265" s="41">
        <v>8</v>
      </c>
      <c r="Y265" s="5">
        <v>130000</v>
      </c>
      <c r="Z265" s="5">
        <f t="shared" si="98"/>
        <v>1040000</v>
      </c>
    </row>
    <row r="266" spans="1:26" s="64" customFormat="1" ht="28" x14ac:dyDescent="0.2">
      <c r="A266" s="149"/>
      <c r="B266" s="149"/>
      <c r="C266" s="12" t="s">
        <v>271</v>
      </c>
      <c r="D266" s="41" t="s">
        <v>49</v>
      </c>
      <c r="E266" s="41">
        <v>1</v>
      </c>
      <c r="F266" s="5">
        <v>900000</v>
      </c>
      <c r="G266" s="5">
        <f t="shared" si="96"/>
        <v>900000</v>
      </c>
      <c r="H266" s="55"/>
      <c r="I266" s="55"/>
      <c r="J266" s="55"/>
      <c r="K266" s="149"/>
      <c r="L266" s="149"/>
      <c r="M266" s="12" t="s">
        <v>271</v>
      </c>
      <c r="N266" s="41" t="s">
        <v>49</v>
      </c>
      <c r="O266" s="41">
        <v>1</v>
      </c>
      <c r="P266" s="5">
        <v>900000</v>
      </c>
      <c r="Q266" s="5">
        <f t="shared" si="97"/>
        <v>900000</v>
      </c>
      <c r="R266" s="55"/>
      <c r="S266" s="55"/>
      <c r="T266" s="149"/>
      <c r="U266" s="149"/>
      <c r="V266" s="12" t="s">
        <v>271</v>
      </c>
      <c r="W266" s="41" t="s">
        <v>49</v>
      </c>
      <c r="X266" s="41">
        <v>1</v>
      </c>
      <c r="Y266" s="5">
        <v>900000</v>
      </c>
      <c r="Z266" s="5">
        <f t="shared" si="98"/>
        <v>900000</v>
      </c>
    </row>
    <row r="267" spans="1:26" s="64" customFormat="1" ht="28" x14ac:dyDescent="0.2">
      <c r="A267" s="149"/>
      <c r="B267" s="149"/>
      <c r="C267" s="12" t="s">
        <v>272</v>
      </c>
      <c r="D267" s="41" t="s">
        <v>49</v>
      </c>
      <c r="E267" s="41">
        <v>1</v>
      </c>
      <c r="F267" s="5">
        <v>2080000</v>
      </c>
      <c r="G267" s="5">
        <f t="shared" si="96"/>
        <v>2080000</v>
      </c>
      <c r="H267" s="55"/>
      <c r="I267" s="55"/>
      <c r="J267" s="55"/>
      <c r="K267" s="149"/>
      <c r="L267" s="149"/>
      <c r="M267" s="12" t="s">
        <v>272</v>
      </c>
      <c r="N267" s="41" t="s">
        <v>49</v>
      </c>
      <c r="O267" s="41">
        <v>1</v>
      </c>
      <c r="P267" s="5">
        <v>2080000</v>
      </c>
      <c r="Q267" s="5">
        <f t="shared" si="97"/>
        <v>2080000</v>
      </c>
      <c r="R267" s="55"/>
      <c r="S267" s="55"/>
      <c r="T267" s="149"/>
      <c r="U267" s="149"/>
      <c r="V267" s="12" t="s">
        <v>272</v>
      </c>
      <c r="W267" s="41" t="s">
        <v>49</v>
      </c>
      <c r="X267" s="41">
        <v>1</v>
      </c>
      <c r="Y267" s="5">
        <v>2080000</v>
      </c>
      <c r="Z267" s="5">
        <f t="shared" si="98"/>
        <v>2080000</v>
      </c>
    </row>
    <row r="268" spans="1:26" s="64" customFormat="1" ht="28" x14ac:dyDescent="0.2">
      <c r="A268" s="149"/>
      <c r="B268" s="149"/>
      <c r="C268" s="12" t="s">
        <v>273</v>
      </c>
      <c r="D268" s="41" t="s">
        <v>49</v>
      </c>
      <c r="E268" s="41">
        <v>4</v>
      </c>
      <c r="F268" s="5">
        <v>3000000</v>
      </c>
      <c r="G268" s="5">
        <f t="shared" si="96"/>
        <v>12000000</v>
      </c>
      <c r="H268" s="55"/>
      <c r="I268" s="55"/>
      <c r="J268" s="55"/>
      <c r="K268" s="149"/>
      <c r="L268" s="149"/>
      <c r="M268" s="12" t="s">
        <v>273</v>
      </c>
      <c r="N268" s="41" t="s">
        <v>49</v>
      </c>
      <c r="O268" s="41">
        <v>4</v>
      </c>
      <c r="P268" s="5">
        <v>3000000</v>
      </c>
      <c r="Q268" s="5">
        <f t="shared" si="97"/>
        <v>12000000</v>
      </c>
      <c r="R268" s="55"/>
      <c r="S268" s="55"/>
      <c r="T268" s="149"/>
      <c r="U268" s="149"/>
      <c r="V268" s="12" t="s">
        <v>273</v>
      </c>
      <c r="W268" s="41" t="s">
        <v>49</v>
      </c>
      <c r="X268" s="41">
        <v>4</v>
      </c>
      <c r="Y268" s="5">
        <v>3000000</v>
      </c>
      <c r="Z268" s="5">
        <f t="shared" si="98"/>
        <v>12000000</v>
      </c>
    </row>
    <row r="269" spans="1:26" s="64" customFormat="1" x14ac:dyDescent="0.2">
      <c r="A269" s="149"/>
      <c r="B269" s="149"/>
      <c r="C269" s="12" t="s">
        <v>131</v>
      </c>
      <c r="D269" s="41" t="s">
        <v>49</v>
      </c>
      <c r="E269" s="41">
        <v>500</v>
      </c>
      <c r="F269" s="5">
        <v>1300</v>
      </c>
      <c r="G269" s="5">
        <f t="shared" si="96"/>
        <v>650000</v>
      </c>
      <c r="H269" s="55"/>
      <c r="I269" s="55"/>
      <c r="J269" s="55"/>
      <c r="K269" s="149"/>
      <c r="L269" s="149"/>
      <c r="M269" s="12" t="s">
        <v>131</v>
      </c>
      <c r="N269" s="41" t="s">
        <v>49</v>
      </c>
      <c r="O269" s="41">
        <v>500</v>
      </c>
      <c r="P269" s="5">
        <v>1300</v>
      </c>
      <c r="Q269" s="5">
        <f t="shared" si="97"/>
        <v>650000</v>
      </c>
      <c r="R269" s="55"/>
      <c r="S269" s="55"/>
      <c r="T269" s="149"/>
      <c r="U269" s="149"/>
      <c r="V269" s="12" t="s">
        <v>131</v>
      </c>
      <c r="W269" s="41" t="s">
        <v>49</v>
      </c>
      <c r="X269" s="41">
        <v>500</v>
      </c>
      <c r="Y269" s="5">
        <v>1300</v>
      </c>
      <c r="Z269" s="5">
        <f t="shared" si="98"/>
        <v>650000</v>
      </c>
    </row>
    <row r="270" spans="1:26" s="64" customFormat="1" x14ac:dyDescent="0.2">
      <c r="A270" s="149"/>
      <c r="B270" s="149"/>
      <c r="C270" s="12" t="s">
        <v>274</v>
      </c>
      <c r="D270" s="41" t="s">
        <v>49</v>
      </c>
      <c r="E270" s="41">
        <v>4</v>
      </c>
      <c r="F270" s="5">
        <v>600000</v>
      </c>
      <c r="G270" s="5">
        <f t="shared" si="96"/>
        <v>2400000</v>
      </c>
      <c r="H270" s="55"/>
      <c r="I270" s="55"/>
      <c r="J270" s="55"/>
      <c r="K270" s="149"/>
      <c r="L270" s="149"/>
      <c r="M270" s="12" t="s">
        <v>274</v>
      </c>
      <c r="N270" s="41" t="s">
        <v>49</v>
      </c>
      <c r="O270" s="41">
        <v>4</v>
      </c>
      <c r="P270" s="5">
        <v>600000</v>
      </c>
      <c r="Q270" s="5">
        <f t="shared" si="97"/>
        <v>2400000</v>
      </c>
      <c r="R270" s="55"/>
      <c r="S270" s="55"/>
      <c r="T270" s="149"/>
      <c r="U270" s="149"/>
      <c r="V270" s="12" t="s">
        <v>274</v>
      </c>
      <c r="W270" s="41" t="s">
        <v>49</v>
      </c>
      <c r="X270" s="41">
        <v>4</v>
      </c>
      <c r="Y270" s="5">
        <v>600000</v>
      </c>
      <c r="Z270" s="5">
        <f t="shared" si="98"/>
        <v>2400000</v>
      </c>
    </row>
    <row r="271" spans="1:26" s="64" customFormat="1" x14ac:dyDescent="0.2">
      <c r="A271" s="149"/>
      <c r="B271" s="149"/>
      <c r="C271" s="12" t="s">
        <v>275</v>
      </c>
      <c r="D271" s="41" t="s">
        <v>49</v>
      </c>
      <c r="E271" s="41">
        <v>0</v>
      </c>
      <c r="F271" s="5">
        <v>800000</v>
      </c>
      <c r="G271" s="5">
        <f t="shared" si="96"/>
        <v>0</v>
      </c>
      <c r="H271" s="55"/>
      <c r="I271" s="55"/>
      <c r="J271" s="55"/>
      <c r="K271" s="149"/>
      <c r="L271" s="149"/>
      <c r="M271" s="12" t="s">
        <v>275</v>
      </c>
      <c r="N271" s="41" t="s">
        <v>49</v>
      </c>
      <c r="O271" s="41">
        <v>0</v>
      </c>
      <c r="P271" s="5">
        <v>800000</v>
      </c>
      <c r="Q271" s="5">
        <f t="shared" si="97"/>
        <v>0</v>
      </c>
      <c r="R271" s="55"/>
      <c r="S271" s="55"/>
      <c r="T271" s="149"/>
      <c r="U271" s="149"/>
      <c r="V271" s="12" t="s">
        <v>275</v>
      </c>
      <c r="W271" s="41" t="s">
        <v>49</v>
      </c>
      <c r="X271" s="41">
        <v>0</v>
      </c>
      <c r="Y271" s="5">
        <v>800000</v>
      </c>
      <c r="Z271" s="5">
        <f t="shared" si="98"/>
        <v>0</v>
      </c>
    </row>
    <row r="272" spans="1:26" s="64" customFormat="1" x14ac:dyDescent="0.2">
      <c r="A272" s="149"/>
      <c r="B272" s="149"/>
      <c r="C272" s="12" t="s">
        <v>276</v>
      </c>
      <c r="D272" s="41" t="s">
        <v>49</v>
      </c>
      <c r="E272" s="41">
        <v>0</v>
      </c>
      <c r="F272" s="5">
        <v>700000</v>
      </c>
      <c r="G272" s="5">
        <f t="shared" si="96"/>
        <v>0</v>
      </c>
      <c r="H272" s="55"/>
      <c r="I272" s="55"/>
      <c r="J272" s="55"/>
      <c r="K272" s="149"/>
      <c r="L272" s="149"/>
      <c r="M272" s="12" t="s">
        <v>276</v>
      </c>
      <c r="N272" s="41" t="s">
        <v>49</v>
      </c>
      <c r="O272" s="41">
        <v>0</v>
      </c>
      <c r="P272" s="5">
        <v>700000</v>
      </c>
      <c r="Q272" s="5">
        <f t="shared" si="97"/>
        <v>0</v>
      </c>
      <c r="R272" s="55"/>
      <c r="S272" s="55"/>
      <c r="T272" s="149"/>
      <c r="U272" s="149"/>
      <c r="V272" s="12" t="s">
        <v>276</v>
      </c>
      <c r="W272" s="41" t="s">
        <v>49</v>
      </c>
      <c r="X272" s="41">
        <v>0</v>
      </c>
      <c r="Y272" s="5">
        <v>700000</v>
      </c>
      <c r="Z272" s="5">
        <f t="shared" si="98"/>
        <v>0</v>
      </c>
    </row>
    <row r="273" spans="1:26" s="64" customFormat="1" ht="34.75" customHeight="1" x14ac:dyDescent="0.2">
      <c r="A273" s="149"/>
      <c r="B273" s="149"/>
      <c r="C273" s="149" t="s">
        <v>277</v>
      </c>
      <c r="D273" s="149"/>
      <c r="E273" s="149"/>
      <c r="F273" s="149"/>
      <c r="G273" s="67"/>
      <c r="H273" s="55"/>
      <c r="I273" s="55"/>
      <c r="J273" s="55"/>
      <c r="K273" s="149"/>
      <c r="L273" s="149"/>
      <c r="M273" s="149" t="s">
        <v>277</v>
      </c>
      <c r="N273" s="149"/>
      <c r="O273" s="149"/>
      <c r="P273" s="149"/>
      <c r="Q273" s="67"/>
      <c r="R273" s="55"/>
      <c r="S273" s="55"/>
      <c r="T273" s="149"/>
      <c r="U273" s="149"/>
      <c r="V273" s="149" t="s">
        <v>277</v>
      </c>
      <c r="W273" s="149"/>
      <c r="X273" s="149"/>
      <c r="Y273" s="149"/>
      <c r="Z273" s="67"/>
    </row>
    <row r="274" spans="1:26" s="64" customFormat="1" x14ac:dyDescent="0.2">
      <c r="A274" s="149"/>
      <c r="B274" s="149"/>
      <c r="C274" s="53" t="s">
        <v>278</v>
      </c>
      <c r="D274" s="41" t="s">
        <v>49</v>
      </c>
      <c r="E274" s="41">
        <v>0</v>
      </c>
      <c r="F274" s="5">
        <v>500000</v>
      </c>
      <c r="G274" s="5">
        <f t="shared" ref="G274:G284" si="99">+F274*E274</f>
        <v>0</v>
      </c>
      <c r="H274" s="55"/>
      <c r="I274" s="55"/>
      <c r="J274" s="55"/>
      <c r="K274" s="149"/>
      <c r="L274" s="149"/>
      <c r="M274" s="53" t="s">
        <v>278</v>
      </c>
      <c r="N274" s="41" t="s">
        <v>49</v>
      </c>
      <c r="O274" s="41">
        <v>0</v>
      </c>
      <c r="P274" s="5">
        <v>500000</v>
      </c>
      <c r="Q274" s="5">
        <f t="shared" ref="Q274:Q284" si="100">+P274*O274</f>
        <v>0</v>
      </c>
      <c r="R274" s="55"/>
      <c r="S274" s="55"/>
      <c r="T274" s="149"/>
      <c r="U274" s="149"/>
      <c r="V274" s="53" t="s">
        <v>278</v>
      </c>
      <c r="W274" s="41" t="s">
        <v>49</v>
      </c>
      <c r="X274" s="41">
        <v>0</v>
      </c>
      <c r="Y274" s="5">
        <v>500000</v>
      </c>
      <c r="Z274" s="5">
        <f t="shared" ref="Z274:Z284" si="101">+Y274*X274</f>
        <v>0</v>
      </c>
    </row>
    <row r="275" spans="1:26" s="64" customFormat="1" x14ac:dyDescent="0.2">
      <c r="A275" s="149"/>
      <c r="B275" s="149"/>
      <c r="C275" s="53" t="s">
        <v>279</v>
      </c>
      <c r="D275" s="41" t="s">
        <v>49</v>
      </c>
      <c r="E275" s="41">
        <v>4</v>
      </c>
      <c r="F275" s="5">
        <v>2500000</v>
      </c>
      <c r="G275" s="5">
        <f t="shared" si="99"/>
        <v>10000000</v>
      </c>
      <c r="H275" s="55"/>
      <c r="I275" s="55"/>
      <c r="J275" s="55"/>
      <c r="K275" s="149"/>
      <c r="L275" s="149"/>
      <c r="M275" s="53" t="s">
        <v>279</v>
      </c>
      <c r="N275" s="41" t="s">
        <v>49</v>
      </c>
      <c r="O275" s="41">
        <v>4</v>
      </c>
      <c r="P275" s="5">
        <v>2500000</v>
      </c>
      <c r="Q275" s="5">
        <f t="shared" si="100"/>
        <v>10000000</v>
      </c>
      <c r="R275" s="55"/>
      <c r="S275" s="55"/>
      <c r="T275" s="149"/>
      <c r="U275" s="149"/>
      <c r="V275" s="53" t="s">
        <v>279</v>
      </c>
      <c r="W275" s="41" t="s">
        <v>49</v>
      </c>
      <c r="X275" s="41">
        <v>4</v>
      </c>
      <c r="Y275" s="5">
        <v>2500000</v>
      </c>
      <c r="Z275" s="5">
        <f t="shared" si="101"/>
        <v>10000000</v>
      </c>
    </row>
    <row r="276" spans="1:26" s="64" customFormat="1" x14ac:dyDescent="0.2">
      <c r="A276" s="149"/>
      <c r="B276" s="149"/>
      <c r="C276" s="12" t="s">
        <v>125</v>
      </c>
      <c r="D276" s="41" t="s">
        <v>49</v>
      </c>
      <c r="E276" s="41">
        <v>40</v>
      </c>
      <c r="F276" s="5">
        <v>150000</v>
      </c>
      <c r="G276" s="5">
        <f t="shared" si="99"/>
        <v>6000000</v>
      </c>
      <c r="H276" s="55"/>
      <c r="I276" s="55"/>
      <c r="J276" s="55"/>
      <c r="K276" s="149"/>
      <c r="L276" s="149"/>
      <c r="M276" s="12" t="s">
        <v>125</v>
      </c>
      <c r="N276" s="41" t="s">
        <v>49</v>
      </c>
      <c r="O276" s="41">
        <v>40</v>
      </c>
      <c r="P276" s="5">
        <v>150000</v>
      </c>
      <c r="Q276" s="5">
        <f t="shared" si="100"/>
        <v>6000000</v>
      </c>
      <c r="R276" s="55"/>
      <c r="S276" s="55"/>
      <c r="T276" s="149"/>
      <c r="U276" s="149"/>
      <c r="V276" s="12" t="s">
        <v>125</v>
      </c>
      <c r="W276" s="41" t="s">
        <v>49</v>
      </c>
      <c r="X276" s="41">
        <v>40</v>
      </c>
      <c r="Y276" s="5">
        <v>150000</v>
      </c>
      <c r="Z276" s="5">
        <f t="shared" si="101"/>
        <v>6000000</v>
      </c>
    </row>
    <row r="277" spans="1:26" s="64" customFormat="1" ht="28" x14ac:dyDescent="0.2">
      <c r="A277" s="149"/>
      <c r="B277" s="149"/>
      <c r="C277" s="12" t="s">
        <v>280</v>
      </c>
      <c r="D277" s="41" t="s">
        <v>49</v>
      </c>
      <c r="E277" s="41">
        <v>8</v>
      </c>
      <c r="F277" s="5">
        <v>200000</v>
      </c>
      <c r="G277" s="5">
        <f t="shared" si="99"/>
        <v>1600000</v>
      </c>
      <c r="H277" s="55"/>
      <c r="I277" s="55"/>
      <c r="J277" s="55"/>
      <c r="K277" s="149"/>
      <c r="L277" s="149"/>
      <c r="M277" s="12" t="s">
        <v>280</v>
      </c>
      <c r="N277" s="41" t="s">
        <v>49</v>
      </c>
      <c r="O277" s="41">
        <v>8</v>
      </c>
      <c r="P277" s="5">
        <v>200000</v>
      </c>
      <c r="Q277" s="5">
        <f t="shared" si="100"/>
        <v>1600000</v>
      </c>
      <c r="R277" s="55"/>
      <c r="S277" s="55"/>
      <c r="T277" s="149"/>
      <c r="U277" s="149"/>
      <c r="V277" s="12" t="s">
        <v>280</v>
      </c>
      <c r="W277" s="41" t="s">
        <v>49</v>
      </c>
      <c r="X277" s="41">
        <v>8</v>
      </c>
      <c r="Y277" s="5">
        <v>200000</v>
      </c>
      <c r="Z277" s="5">
        <f t="shared" si="101"/>
        <v>1600000</v>
      </c>
    </row>
    <row r="278" spans="1:26" s="64" customFormat="1" x14ac:dyDescent="0.2">
      <c r="A278" s="149"/>
      <c r="B278" s="149"/>
      <c r="C278" s="12" t="s">
        <v>132</v>
      </c>
      <c r="D278" s="41" t="s">
        <v>49</v>
      </c>
      <c r="E278" s="41">
        <v>8</v>
      </c>
      <c r="F278" s="5">
        <v>600000</v>
      </c>
      <c r="G278" s="5">
        <f t="shared" si="99"/>
        <v>4800000</v>
      </c>
      <c r="H278" s="55"/>
      <c r="I278" s="55"/>
      <c r="J278" s="55"/>
      <c r="K278" s="149"/>
      <c r="L278" s="149"/>
      <c r="M278" s="12" t="s">
        <v>132</v>
      </c>
      <c r="N278" s="41" t="s">
        <v>49</v>
      </c>
      <c r="O278" s="41">
        <v>8</v>
      </c>
      <c r="P278" s="5">
        <v>600000</v>
      </c>
      <c r="Q278" s="5">
        <f t="shared" si="100"/>
        <v>4800000</v>
      </c>
      <c r="R278" s="55"/>
      <c r="S278" s="55"/>
      <c r="T278" s="149"/>
      <c r="U278" s="149"/>
      <c r="V278" s="12" t="s">
        <v>132</v>
      </c>
      <c r="W278" s="41" t="s">
        <v>49</v>
      </c>
      <c r="X278" s="41">
        <v>8</v>
      </c>
      <c r="Y278" s="5">
        <v>600000</v>
      </c>
      <c r="Z278" s="5">
        <f t="shared" si="101"/>
        <v>4800000</v>
      </c>
    </row>
    <row r="279" spans="1:26" s="64" customFormat="1" x14ac:dyDescent="0.2">
      <c r="A279" s="149"/>
      <c r="B279" s="149"/>
      <c r="C279" s="12" t="s">
        <v>281</v>
      </c>
      <c r="D279" s="41" t="s">
        <v>49</v>
      </c>
      <c r="E279" s="41">
        <v>4</v>
      </c>
      <c r="F279" s="5">
        <v>1000000</v>
      </c>
      <c r="G279" s="5">
        <f t="shared" si="99"/>
        <v>4000000</v>
      </c>
      <c r="H279" s="55"/>
      <c r="I279" s="55"/>
      <c r="J279" s="55"/>
      <c r="K279" s="149"/>
      <c r="L279" s="149"/>
      <c r="M279" s="12" t="s">
        <v>281</v>
      </c>
      <c r="N279" s="41" t="s">
        <v>49</v>
      </c>
      <c r="O279" s="41">
        <v>4</v>
      </c>
      <c r="P279" s="5">
        <v>1000000</v>
      </c>
      <c r="Q279" s="5">
        <f t="shared" si="100"/>
        <v>4000000</v>
      </c>
      <c r="R279" s="55"/>
      <c r="S279" s="55"/>
      <c r="T279" s="149"/>
      <c r="U279" s="149"/>
      <c r="V279" s="12" t="s">
        <v>281</v>
      </c>
      <c r="W279" s="41" t="s">
        <v>49</v>
      </c>
      <c r="X279" s="41">
        <v>4</v>
      </c>
      <c r="Y279" s="5">
        <v>1000000</v>
      </c>
      <c r="Z279" s="5">
        <f t="shared" si="101"/>
        <v>4000000</v>
      </c>
    </row>
    <row r="280" spans="1:26" s="64" customFormat="1" x14ac:dyDescent="0.2">
      <c r="A280" s="149"/>
      <c r="B280" s="149"/>
      <c r="C280" s="12" t="s">
        <v>282</v>
      </c>
      <c r="D280" s="41" t="s">
        <v>49</v>
      </c>
      <c r="E280" s="53">
        <v>200</v>
      </c>
      <c r="F280" s="5">
        <v>1500</v>
      </c>
      <c r="G280" s="5">
        <f t="shared" si="99"/>
        <v>300000</v>
      </c>
      <c r="H280" s="55"/>
      <c r="I280" s="55"/>
      <c r="J280" s="55"/>
      <c r="K280" s="149"/>
      <c r="L280" s="149"/>
      <c r="M280" s="12" t="s">
        <v>282</v>
      </c>
      <c r="N280" s="41" t="s">
        <v>49</v>
      </c>
      <c r="O280" s="53">
        <v>200</v>
      </c>
      <c r="P280" s="5">
        <v>1500</v>
      </c>
      <c r="Q280" s="5">
        <f t="shared" si="100"/>
        <v>300000</v>
      </c>
      <c r="R280" s="55"/>
      <c r="S280" s="55"/>
      <c r="T280" s="149"/>
      <c r="U280" s="149"/>
      <c r="V280" s="12" t="s">
        <v>282</v>
      </c>
      <c r="W280" s="41" t="s">
        <v>49</v>
      </c>
      <c r="X280" s="53">
        <v>200</v>
      </c>
      <c r="Y280" s="5">
        <v>1500</v>
      </c>
      <c r="Z280" s="5">
        <f t="shared" si="101"/>
        <v>300000</v>
      </c>
    </row>
    <row r="281" spans="1:26" s="64" customFormat="1" ht="42" x14ac:dyDescent="0.2">
      <c r="A281" s="149"/>
      <c r="B281" s="149"/>
      <c r="C281" s="12" t="s">
        <v>283</v>
      </c>
      <c r="D281" s="41" t="s">
        <v>49</v>
      </c>
      <c r="E281" s="41">
        <v>8</v>
      </c>
      <c r="F281" s="5">
        <v>400000</v>
      </c>
      <c r="G281" s="5">
        <f t="shared" si="99"/>
        <v>3200000</v>
      </c>
      <c r="H281" s="55"/>
      <c r="I281" s="55"/>
      <c r="J281" s="55"/>
      <c r="K281" s="149"/>
      <c r="L281" s="149"/>
      <c r="M281" s="12" t="s">
        <v>283</v>
      </c>
      <c r="N281" s="41" t="s">
        <v>49</v>
      </c>
      <c r="O281" s="41">
        <v>8</v>
      </c>
      <c r="P281" s="5">
        <v>400000</v>
      </c>
      <c r="Q281" s="5">
        <f t="shared" si="100"/>
        <v>3200000</v>
      </c>
      <c r="R281" s="55"/>
      <c r="S281" s="55"/>
      <c r="T281" s="149"/>
      <c r="U281" s="149"/>
      <c r="V281" s="12" t="s">
        <v>283</v>
      </c>
      <c r="W281" s="41" t="s">
        <v>49</v>
      </c>
      <c r="X281" s="41">
        <v>8</v>
      </c>
      <c r="Y281" s="5">
        <v>400000</v>
      </c>
      <c r="Z281" s="5">
        <f t="shared" si="101"/>
        <v>3200000</v>
      </c>
    </row>
    <row r="282" spans="1:26" s="64" customFormat="1" x14ac:dyDescent="0.2">
      <c r="A282" s="149"/>
      <c r="B282" s="149"/>
      <c r="C282" s="12" t="s">
        <v>284</v>
      </c>
      <c r="D282" s="41" t="s">
        <v>49</v>
      </c>
      <c r="E282" s="41">
        <v>500</v>
      </c>
      <c r="F282" s="5">
        <v>1300</v>
      </c>
      <c r="G282" s="5">
        <f t="shared" si="99"/>
        <v>650000</v>
      </c>
      <c r="H282" s="55"/>
      <c r="I282" s="55"/>
      <c r="J282" s="55"/>
      <c r="K282" s="149"/>
      <c r="L282" s="149"/>
      <c r="M282" s="12" t="s">
        <v>284</v>
      </c>
      <c r="N282" s="41" t="s">
        <v>49</v>
      </c>
      <c r="O282" s="41">
        <v>500</v>
      </c>
      <c r="P282" s="5">
        <v>1300</v>
      </c>
      <c r="Q282" s="5">
        <f t="shared" si="100"/>
        <v>650000</v>
      </c>
      <c r="R282" s="55"/>
      <c r="S282" s="55"/>
      <c r="T282" s="149"/>
      <c r="U282" s="149"/>
      <c r="V282" s="12" t="s">
        <v>284</v>
      </c>
      <c r="W282" s="41" t="s">
        <v>49</v>
      </c>
      <c r="X282" s="41">
        <v>500</v>
      </c>
      <c r="Y282" s="5">
        <v>1300</v>
      </c>
      <c r="Z282" s="5">
        <f t="shared" si="101"/>
        <v>650000</v>
      </c>
    </row>
    <row r="283" spans="1:26" s="64" customFormat="1" x14ac:dyDescent="0.2">
      <c r="A283" s="149"/>
      <c r="B283" s="149"/>
      <c r="C283" s="12" t="s">
        <v>285</v>
      </c>
      <c r="D283" s="41" t="s">
        <v>49</v>
      </c>
      <c r="E283" s="41">
        <v>4</v>
      </c>
      <c r="F283" s="5">
        <v>400000</v>
      </c>
      <c r="G283" s="5">
        <f t="shared" si="99"/>
        <v>1600000</v>
      </c>
      <c r="H283" s="55"/>
      <c r="I283" s="55"/>
      <c r="J283" s="55"/>
      <c r="K283" s="149"/>
      <c r="L283" s="149"/>
      <c r="M283" s="12" t="s">
        <v>285</v>
      </c>
      <c r="N283" s="41" t="s">
        <v>49</v>
      </c>
      <c r="O283" s="41">
        <v>4</v>
      </c>
      <c r="P283" s="5">
        <v>400000</v>
      </c>
      <c r="Q283" s="5">
        <f t="shared" si="100"/>
        <v>1600000</v>
      </c>
      <c r="R283" s="55"/>
      <c r="S283" s="55"/>
      <c r="T283" s="149"/>
      <c r="U283" s="149"/>
      <c r="V283" s="12" t="s">
        <v>285</v>
      </c>
      <c r="W283" s="41" t="s">
        <v>49</v>
      </c>
      <c r="X283" s="41">
        <v>4</v>
      </c>
      <c r="Y283" s="5">
        <v>400000</v>
      </c>
      <c r="Z283" s="5">
        <f t="shared" si="101"/>
        <v>1600000</v>
      </c>
    </row>
    <row r="284" spans="1:26" s="64" customFormat="1" ht="28" x14ac:dyDescent="0.2">
      <c r="A284" s="149"/>
      <c r="B284" s="149"/>
      <c r="C284" s="12" t="s">
        <v>269</v>
      </c>
      <c r="D284" s="41" t="s">
        <v>49</v>
      </c>
      <c r="E284" s="41">
        <v>8</v>
      </c>
      <c r="F284" s="5">
        <v>400000</v>
      </c>
      <c r="G284" s="5">
        <f t="shared" si="99"/>
        <v>3200000</v>
      </c>
      <c r="H284" s="55"/>
      <c r="I284" s="55"/>
      <c r="J284" s="55"/>
      <c r="K284" s="149"/>
      <c r="L284" s="149"/>
      <c r="M284" s="12" t="s">
        <v>269</v>
      </c>
      <c r="N284" s="41" t="s">
        <v>49</v>
      </c>
      <c r="O284" s="41">
        <v>8</v>
      </c>
      <c r="P284" s="5">
        <v>400000</v>
      </c>
      <c r="Q284" s="5">
        <f t="shared" si="100"/>
        <v>3200000</v>
      </c>
      <c r="R284" s="55"/>
      <c r="S284" s="55"/>
      <c r="T284" s="149"/>
      <c r="U284" s="149"/>
      <c r="V284" s="12" t="s">
        <v>269</v>
      </c>
      <c r="W284" s="41" t="s">
        <v>49</v>
      </c>
      <c r="X284" s="41">
        <v>8</v>
      </c>
      <c r="Y284" s="5">
        <v>400000</v>
      </c>
      <c r="Z284" s="5">
        <f t="shared" si="101"/>
        <v>3200000</v>
      </c>
    </row>
    <row r="285" spans="1:26" s="64" customFormat="1" x14ac:dyDescent="0.2">
      <c r="A285" s="149"/>
      <c r="B285" s="149"/>
      <c r="C285" s="150" t="s">
        <v>286</v>
      </c>
      <c r="D285" s="150"/>
      <c r="E285" s="150"/>
      <c r="F285" s="40">
        <f>SUM(G262:G284)</f>
        <v>60000000</v>
      </c>
      <c r="G285" s="53"/>
      <c r="H285" s="55"/>
      <c r="I285" s="55"/>
      <c r="J285" s="55"/>
      <c r="K285" s="149"/>
      <c r="L285" s="149"/>
      <c r="M285" s="150" t="s">
        <v>286</v>
      </c>
      <c r="N285" s="150"/>
      <c r="O285" s="150"/>
      <c r="P285" s="40">
        <f>SUM(Q262:Q284)</f>
        <v>60000000</v>
      </c>
      <c r="Q285" s="53"/>
      <c r="R285" s="55"/>
      <c r="S285" s="55"/>
      <c r="T285" s="149"/>
      <c r="U285" s="149"/>
      <c r="V285" s="150" t="s">
        <v>286</v>
      </c>
      <c r="W285" s="150"/>
      <c r="X285" s="150"/>
      <c r="Y285" s="40">
        <f>SUM(Z262:Z284)</f>
        <v>60000000</v>
      </c>
      <c r="Z285" s="53"/>
    </row>
    <row r="286" spans="1:26" s="64" customFormat="1" x14ac:dyDescent="0.2">
      <c r="A286" s="53"/>
      <c r="B286" s="62"/>
      <c r="C286" s="61" t="s">
        <v>40</v>
      </c>
      <c r="D286" s="62"/>
      <c r="E286" s="62"/>
      <c r="F286" s="105"/>
      <c r="G286" s="106">
        <f>SUM(G12:G284)</f>
        <v>2018012406</v>
      </c>
      <c r="H286" s="107">
        <f>SUM(H12:H284)</f>
        <v>0</v>
      </c>
      <c r="I286" s="107"/>
      <c r="J286" s="55">
        <v>0</v>
      </c>
      <c r="K286" s="53"/>
      <c r="L286" s="62"/>
      <c r="M286" s="61" t="s">
        <v>40</v>
      </c>
      <c r="N286" s="62"/>
      <c r="O286" s="62"/>
      <c r="P286" s="105"/>
      <c r="Q286" s="108">
        <f>SUM(Q12:Q284)</f>
        <v>2018012406</v>
      </c>
      <c r="R286" s="108">
        <f>SUM(R12:R284)</f>
        <v>1400000000</v>
      </c>
      <c r="S286" s="108">
        <f>SUM(S12:S284)</f>
        <v>0</v>
      </c>
      <c r="T286" s="53"/>
      <c r="U286" s="62"/>
      <c r="V286" s="61" t="s">
        <v>40</v>
      </c>
      <c r="W286" s="62"/>
      <c r="X286" s="62"/>
      <c r="Y286" s="105"/>
      <c r="Z286" s="108">
        <f>SUM(Z12:Z284)</f>
        <v>3418012406</v>
      </c>
    </row>
    <row r="287" spans="1:26" x14ac:dyDescent="0.2">
      <c r="R287" s="133"/>
      <c r="S287" s="133"/>
    </row>
    <row r="288" spans="1:26" x14ac:dyDescent="0.2">
      <c r="R288" s="134"/>
      <c r="S288" s="134"/>
    </row>
  </sheetData>
  <mergeCells count="292">
    <mergeCell ref="A10:G10"/>
    <mergeCell ref="K10:Q10"/>
    <mergeCell ref="T10:Z10"/>
    <mergeCell ref="T12:T13"/>
    <mergeCell ref="U12:U13"/>
    <mergeCell ref="A15:A16"/>
    <mergeCell ref="B15:B16"/>
    <mergeCell ref="K15:K16"/>
    <mergeCell ref="L15:L16"/>
    <mergeCell ref="T15:T17"/>
    <mergeCell ref="U15:U17"/>
    <mergeCell ref="T19:T21"/>
    <mergeCell ref="U19:U21"/>
    <mergeCell ref="A23:A25"/>
    <mergeCell ref="B23:B25"/>
    <mergeCell ref="C23:E23"/>
    <mergeCell ref="K23:K25"/>
    <mergeCell ref="L23:L25"/>
    <mergeCell ref="M23:O23"/>
    <mergeCell ref="T23:T25"/>
    <mergeCell ref="U23:U25"/>
    <mergeCell ref="V23:X23"/>
    <mergeCell ref="C25:F25"/>
    <mergeCell ref="M25:P25"/>
    <mergeCell ref="V25:Y25"/>
    <mergeCell ref="A27:A75"/>
    <mergeCell ref="B27:B75"/>
    <mergeCell ref="C27:E27"/>
    <mergeCell ref="K27:K75"/>
    <mergeCell ref="L27:L75"/>
    <mergeCell ref="M27:O27"/>
    <mergeCell ref="T27:T75"/>
    <mergeCell ref="U27:U75"/>
    <mergeCell ref="V27:X27"/>
    <mergeCell ref="C43:F43"/>
    <mergeCell ref="M43:P43"/>
    <mergeCell ref="V43:Y43"/>
    <mergeCell ref="C69:E69"/>
    <mergeCell ref="M69:O69"/>
    <mergeCell ref="V69:X69"/>
    <mergeCell ref="C75:E75"/>
    <mergeCell ref="M75:O75"/>
    <mergeCell ref="V75:X75"/>
    <mergeCell ref="A76:A83"/>
    <mergeCell ref="B76:B83"/>
    <mergeCell ref="K76:K83"/>
    <mergeCell ref="L76:L83"/>
    <mergeCell ref="T76:T83"/>
    <mergeCell ref="U76:U83"/>
    <mergeCell ref="C83:E83"/>
    <mergeCell ref="M83:O83"/>
    <mergeCell ref="V83:X83"/>
    <mergeCell ref="A84:A86"/>
    <mergeCell ref="B84:B86"/>
    <mergeCell ref="C84:E84"/>
    <mergeCell ref="K84:K86"/>
    <mergeCell ref="L84:L86"/>
    <mergeCell ref="M84:O84"/>
    <mergeCell ref="T84:T86"/>
    <mergeCell ref="U84:U86"/>
    <mergeCell ref="V84:X84"/>
    <mergeCell ref="C86:E86"/>
    <mergeCell ref="M86:O86"/>
    <mergeCell ref="V86:X86"/>
    <mergeCell ref="A87:A120"/>
    <mergeCell ref="B87:B120"/>
    <mergeCell ref="K87:K120"/>
    <mergeCell ref="L87:L120"/>
    <mergeCell ref="T87:T120"/>
    <mergeCell ref="U87:U120"/>
    <mergeCell ref="C120:E120"/>
    <mergeCell ref="M120:O120"/>
    <mergeCell ref="V120:X120"/>
    <mergeCell ref="C122:E122"/>
    <mergeCell ref="M122:O122"/>
    <mergeCell ref="V122:X122"/>
    <mergeCell ref="C110:F110"/>
    <mergeCell ref="M110:P110"/>
    <mergeCell ref="V110:Y110"/>
    <mergeCell ref="C118:F118"/>
    <mergeCell ref="M118:P118"/>
    <mergeCell ref="V118:Y118"/>
    <mergeCell ref="A136:A146"/>
    <mergeCell ref="B136:B146"/>
    <mergeCell ref="C136:F136"/>
    <mergeCell ref="K136:K146"/>
    <mergeCell ref="L136:L146"/>
    <mergeCell ref="M136:P136"/>
    <mergeCell ref="V124:Y124"/>
    <mergeCell ref="C132:F132"/>
    <mergeCell ref="M132:P132"/>
    <mergeCell ref="V132:Y132"/>
    <mergeCell ref="C135:E135"/>
    <mergeCell ref="M135:O135"/>
    <mergeCell ref="V135:X135"/>
    <mergeCell ref="A123:A134"/>
    <mergeCell ref="B123:B134"/>
    <mergeCell ref="K123:K134"/>
    <mergeCell ref="L123:L134"/>
    <mergeCell ref="T123:T134"/>
    <mergeCell ref="U123:U134"/>
    <mergeCell ref="C124:F124"/>
    <mergeCell ref="M124:P124"/>
    <mergeCell ref="T136:T146"/>
    <mergeCell ref="U136:U146"/>
    <mergeCell ref="V136:Y136"/>
    <mergeCell ref="C142:F142"/>
    <mergeCell ref="M142:P142"/>
    <mergeCell ref="V142:Y142"/>
    <mergeCell ref="C146:E146"/>
    <mergeCell ref="M146:O146"/>
    <mergeCell ref="V146:X146"/>
    <mergeCell ref="C148:E148"/>
    <mergeCell ref="M148:O148"/>
    <mergeCell ref="V148:X148"/>
    <mergeCell ref="A149:A154"/>
    <mergeCell ref="B149:B154"/>
    <mergeCell ref="K149:K154"/>
    <mergeCell ref="L149:L154"/>
    <mergeCell ref="T149:T154"/>
    <mergeCell ref="U149:U154"/>
    <mergeCell ref="A159:A166"/>
    <mergeCell ref="B159:B166"/>
    <mergeCell ref="C159:F159"/>
    <mergeCell ref="K159:K166"/>
    <mergeCell ref="L159:L166"/>
    <mergeCell ref="C155:E155"/>
    <mergeCell ref="M155:O155"/>
    <mergeCell ref="V155:X155"/>
    <mergeCell ref="A156:A158"/>
    <mergeCell ref="B156:B158"/>
    <mergeCell ref="C156:E156"/>
    <mergeCell ref="K156:K158"/>
    <mergeCell ref="L156:L158"/>
    <mergeCell ref="M156:O156"/>
    <mergeCell ref="T156:T158"/>
    <mergeCell ref="M159:P159"/>
    <mergeCell ref="T159:T166"/>
    <mergeCell ref="U159:U166"/>
    <mergeCell ref="V159:Y159"/>
    <mergeCell ref="C166:E166"/>
    <mergeCell ref="M166:O166"/>
    <mergeCell ref="V166:X166"/>
    <mergeCell ref="U156:U158"/>
    <mergeCell ref="V156:X156"/>
    <mergeCell ref="C158:E158"/>
    <mergeCell ref="M158:O158"/>
    <mergeCell ref="V158:X158"/>
    <mergeCell ref="C179:F179"/>
    <mergeCell ref="M179:P179"/>
    <mergeCell ref="V179:Y179"/>
    <mergeCell ref="C188:E188"/>
    <mergeCell ref="M188:O188"/>
    <mergeCell ref="V188:X188"/>
    <mergeCell ref="V168:X168"/>
    <mergeCell ref="A169:A188"/>
    <mergeCell ref="B169:B188"/>
    <mergeCell ref="C169:F169"/>
    <mergeCell ref="K169:K188"/>
    <mergeCell ref="L169:L188"/>
    <mergeCell ref="M169:P169"/>
    <mergeCell ref="T169:T188"/>
    <mergeCell ref="U169:U188"/>
    <mergeCell ref="V169:Y169"/>
    <mergeCell ref="A167:A168"/>
    <mergeCell ref="B167:B168"/>
    <mergeCell ref="K167:K168"/>
    <mergeCell ref="L167:L168"/>
    <mergeCell ref="T167:T168"/>
    <mergeCell ref="U167:U168"/>
    <mergeCell ref="C168:E168"/>
    <mergeCell ref="M168:O168"/>
    <mergeCell ref="L191:L200"/>
    <mergeCell ref="M191:P191"/>
    <mergeCell ref="M200:O200"/>
    <mergeCell ref="A189:A190"/>
    <mergeCell ref="K189:K190"/>
    <mergeCell ref="T189:T190"/>
    <mergeCell ref="C190:E190"/>
    <mergeCell ref="M190:O190"/>
    <mergeCell ref="V190:X190"/>
    <mergeCell ref="V200:X200"/>
    <mergeCell ref="T191:T200"/>
    <mergeCell ref="U191:U200"/>
    <mergeCell ref="V191:Y191"/>
    <mergeCell ref="C194:F194"/>
    <mergeCell ref="M194:P194"/>
    <mergeCell ref="V194:Y194"/>
    <mergeCell ref="C197:F197"/>
    <mergeCell ref="M197:P197"/>
    <mergeCell ref="V197:Y197"/>
    <mergeCell ref="C200:E200"/>
    <mergeCell ref="A191:A200"/>
    <mergeCell ref="B191:B200"/>
    <mergeCell ref="C191:F191"/>
    <mergeCell ref="K191:K200"/>
    <mergeCell ref="A201:A237"/>
    <mergeCell ref="B201:B237"/>
    <mergeCell ref="C201:F201"/>
    <mergeCell ref="K201:K237"/>
    <mergeCell ref="L201:L237"/>
    <mergeCell ref="M201:P201"/>
    <mergeCell ref="T201:T237"/>
    <mergeCell ref="U201:U237"/>
    <mergeCell ref="V201:Y201"/>
    <mergeCell ref="C214:F214"/>
    <mergeCell ref="M214:P214"/>
    <mergeCell ref="V214:Y214"/>
    <mergeCell ref="C223:F223"/>
    <mergeCell ref="M223:P223"/>
    <mergeCell ref="V223:Y223"/>
    <mergeCell ref="C203:F203"/>
    <mergeCell ref="M203:P203"/>
    <mergeCell ref="V203:Y203"/>
    <mergeCell ref="C206:F206"/>
    <mergeCell ref="M206:P206"/>
    <mergeCell ref="V206:Y206"/>
    <mergeCell ref="C237:E237"/>
    <mergeCell ref="M237:O237"/>
    <mergeCell ref="V237:X237"/>
    <mergeCell ref="A238:A239"/>
    <mergeCell ref="B238:B239"/>
    <mergeCell ref="K238:K239"/>
    <mergeCell ref="L238:L239"/>
    <mergeCell ref="T238:T239"/>
    <mergeCell ref="U238:U239"/>
    <mergeCell ref="C239:E239"/>
    <mergeCell ref="M239:O239"/>
    <mergeCell ref="V239:X239"/>
    <mergeCell ref="A240:A241"/>
    <mergeCell ref="B240:B241"/>
    <mergeCell ref="K240:K241"/>
    <mergeCell ref="L240:L241"/>
    <mergeCell ref="T240:T241"/>
    <mergeCell ref="U240:U241"/>
    <mergeCell ref="C241:E241"/>
    <mergeCell ref="M241:O241"/>
    <mergeCell ref="V241:X241"/>
    <mergeCell ref="A242:A256"/>
    <mergeCell ref="B242:B256"/>
    <mergeCell ref="C242:F242"/>
    <mergeCell ref="K242:K256"/>
    <mergeCell ref="L242:L256"/>
    <mergeCell ref="M242:P242"/>
    <mergeCell ref="T242:T256"/>
    <mergeCell ref="U242:U256"/>
    <mergeCell ref="V242:Y242"/>
    <mergeCell ref="C254:F254"/>
    <mergeCell ref="M254:P254"/>
    <mergeCell ref="V254:Y254"/>
    <mergeCell ref="C256:E256"/>
    <mergeCell ref="M256:O256"/>
    <mergeCell ref="V256:X256"/>
    <mergeCell ref="C250:F250"/>
    <mergeCell ref="M250:P250"/>
    <mergeCell ref="V250:Y250"/>
    <mergeCell ref="C252:F252"/>
    <mergeCell ref="M252:P252"/>
    <mergeCell ref="V252:Y252"/>
    <mergeCell ref="A261:A285"/>
    <mergeCell ref="B261:B285"/>
    <mergeCell ref="C261:F261"/>
    <mergeCell ref="K261:K285"/>
    <mergeCell ref="L261:L285"/>
    <mergeCell ref="M261:P261"/>
    <mergeCell ref="V258:X258"/>
    <mergeCell ref="A259:A260"/>
    <mergeCell ref="B259:B260"/>
    <mergeCell ref="K259:K260"/>
    <mergeCell ref="L259:L260"/>
    <mergeCell ref="T259:T260"/>
    <mergeCell ref="U259:U260"/>
    <mergeCell ref="C260:E260"/>
    <mergeCell ref="M260:O260"/>
    <mergeCell ref="V260:X260"/>
    <mergeCell ref="A257:A258"/>
    <mergeCell ref="B257:B258"/>
    <mergeCell ref="K257:K258"/>
    <mergeCell ref="L257:L258"/>
    <mergeCell ref="T257:T258"/>
    <mergeCell ref="U257:U258"/>
    <mergeCell ref="C258:E258"/>
    <mergeCell ref="M258:O258"/>
    <mergeCell ref="T261:T285"/>
    <mergeCell ref="U261:U285"/>
    <mergeCell ref="V261:Y261"/>
    <mergeCell ref="C273:F273"/>
    <mergeCell ref="M273:P273"/>
    <mergeCell ref="V273:Y273"/>
    <mergeCell ref="C285:E285"/>
    <mergeCell ref="M285:O285"/>
    <mergeCell ref="V285:X285"/>
  </mergeCells>
  <conditionalFormatting sqref="C28:C42">
    <cfRule type="cellIs" dxfId="10" priority="9" operator="equal">
      <formula>"ESCRIBA AQUÍ EL NOMBRE DEL CAPITULO"</formula>
    </cfRule>
  </conditionalFormatting>
  <conditionalFormatting sqref="C45:C74 B76">
    <cfRule type="cellIs" dxfId="9" priority="8" operator="equal">
      <formula>"ESCRIBA AQUÍ EL NOMBRE DEL CAPITULO"</formula>
    </cfRule>
  </conditionalFormatting>
  <conditionalFormatting sqref="C76:C85">
    <cfRule type="cellIs" dxfId="8" priority="7" operator="equal">
      <formula>"ESCRIBA AQUÍ EL NOMBRE DEL CAPITULO"</formula>
    </cfRule>
  </conditionalFormatting>
  <conditionalFormatting sqref="M28:M42">
    <cfRule type="cellIs" dxfId="7" priority="6" operator="equal">
      <formula>"ESCRIBA AQUÍ EL NOMBRE DEL CAPITULO"</formula>
    </cfRule>
  </conditionalFormatting>
  <conditionalFormatting sqref="M45:M74 L76">
    <cfRule type="cellIs" dxfId="6" priority="5" operator="equal">
      <formula>"ESCRIBA AQUÍ EL NOMBRE DEL CAPITULO"</formula>
    </cfRule>
  </conditionalFormatting>
  <conditionalFormatting sqref="M76:M85">
    <cfRule type="cellIs" dxfId="5" priority="4" operator="equal">
      <formula>"ESCRIBA AQUÍ EL NOMBRE DEL CAPITULO"</formula>
    </cfRule>
  </conditionalFormatting>
  <conditionalFormatting sqref="V28:V42">
    <cfRule type="cellIs" dxfId="4" priority="3" operator="equal">
      <formula>"ESCRIBA AQUÍ EL NOMBRE DEL CAPITULO"</formula>
    </cfRule>
  </conditionalFormatting>
  <conditionalFormatting sqref="V45:V74 U76">
    <cfRule type="cellIs" dxfId="3" priority="2" operator="equal">
      <formula>"ESCRIBA AQUÍ EL NOMBRE DEL CAPITULO"</formula>
    </cfRule>
  </conditionalFormatting>
  <conditionalFormatting sqref="V76:V85">
    <cfRule type="cellIs" dxfId="2" priority="1" operator="equal">
      <formula>"ESCRIBA AQUÍ EL NOMBRE DEL CAPITULO"</formula>
    </cfRule>
  </conditionalFormatting>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49275-4E79-944C-8F01-8AEEC85B6736}">
  <sheetPr codeName="Hoja2"/>
  <dimension ref="A2:K742"/>
  <sheetViews>
    <sheetView tabSelected="1" topLeftCell="C1" zoomScale="111" zoomScaleNormal="100" workbookViewId="0">
      <selection activeCell="G5" sqref="G5"/>
    </sheetView>
  </sheetViews>
  <sheetFormatPr baseColWidth="10" defaultColWidth="14.5" defaultRowHeight="15" customHeight="1" x14ac:dyDescent="0.2"/>
  <cols>
    <col min="1" max="1" width="32.33203125" style="13" customWidth="1"/>
    <col min="2" max="2" width="16.5" style="13" customWidth="1"/>
    <col min="3" max="3" width="16.6640625" style="13" customWidth="1"/>
    <col min="4" max="4" width="18.6640625" style="13" customWidth="1"/>
    <col min="5" max="5" width="19.1640625" style="13" customWidth="1"/>
    <col min="6" max="6" width="10.6640625" style="13" customWidth="1"/>
    <col min="7" max="7" width="44.5" style="13" customWidth="1"/>
    <col min="8" max="12" width="13.5" style="13" customWidth="1"/>
    <col min="13" max="22" width="10.6640625" style="13" customWidth="1"/>
    <col min="23" max="16384" width="14.5" style="13"/>
  </cols>
  <sheetData>
    <row r="2" spans="1:11" ht="33.75" customHeight="1" x14ac:dyDescent="0.2">
      <c r="A2" s="183" t="s">
        <v>325</v>
      </c>
      <c r="B2" s="184"/>
      <c r="C2" s="184"/>
      <c r="D2" s="184"/>
      <c r="E2" s="185"/>
      <c r="G2" s="183" t="s">
        <v>422</v>
      </c>
      <c r="H2" s="184"/>
      <c r="I2" s="184"/>
      <c r="J2" s="184"/>
      <c r="K2" s="185"/>
    </row>
    <row r="3" spans="1:11" ht="42" x14ac:dyDescent="0.2">
      <c r="A3" s="15" t="s">
        <v>327</v>
      </c>
      <c r="B3" s="16" t="s">
        <v>312</v>
      </c>
      <c r="C3" s="17">
        <v>3</v>
      </c>
      <c r="D3" s="14">
        <v>17000000</v>
      </c>
      <c r="E3" s="14">
        <f>C3*D3</f>
        <v>51000000</v>
      </c>
      <c r="G3" s="139" t="s">
        <v>427</v>
      </c>
      <c r="H3" s="135" t="s">
        <v>49</v>
      </c>
      <c r="I3" s="136">
        <v>9</v>
      </c>
      <c r="J3" s="137">
        <v>6377777.777777778</v>
      </c>
      <c r="K3" s="137">
        <f>+I3*J3</f>
        <v>57400000</v>
      </c>
    </row>
    <row r="4" spans="1:11" ht="75" customHeight="1" x14ac:dyDescent="0.2">
      <c r="A4" s="15" t="s">
        <v>311</v>
      </c>
      <c r="B4" s="16" t="s">
        <v>312</v>
      </c>
      <c r="C4" s="17">
        <v>3</v>
      </c>
      <c r="D4" s="14">
        <v>17000000</v>
      </c>
      <c r="E4" s="14">
        <f>C4*D4</f>
        <v>51000000</v>
      </c>
      <c r="G4" s="140" t="s">
        <v>429</v>
      </c>
      <c r="H4" s="135" t="s">
        <v>49</v>
      </c>
      <c r="I4" s="136">
        <v>1</v>
      </c>
      <c r="J4" s="137">
        <v>34225000</v>
      </c>
      <c r="K4" s="137">
        <f>+I4*J4</f>
        <v>34225000</v>
      </c>
    </row>
    <row r="5" spans="1:11" ht="90" x14ac:dyDescent="0.2">
      <c r="A5" s="18" t="s">
        <v>313</v>
      </c>
      <c r="B5" s="16" t="s">
        <v>312</v>
      </c>
      <c r="C5" s="17">
        <v>3</v>
      </c>
      <c r="D5" s="14">
        <v>8560833.333333334</v>
      </c>
      <c r="E5" s="14">
        <f t="shared" ref="E5:E19" si="0">C5*D5</f>
        <v>25682500</v>
      </c>
      <c r="G5" s="140" t="s">
        <v>428</v>
      </c>
      <c r="H5" s="135" t="s">
        <v>49</v>
      </c>
      <c r="I5" s="136">
        <v>1</v>
      </c>
      <c r="J5" s="148">
        <f>106285000*13.7931034482759%</f>
        <v>14660000.000000041</v>
      </c>
      <c r="K5" s="137">
        <f>+I5*J5</f>
        <v>14660000.000000041</v>
      </c>
    </row>
    <row r="6" spans="1:11" ht="28" x14ac:dyDescent="0.2">
      <c r="A6" s="19" t="s">
        <v>314</v>
      </c>
      <c r="B6" s="16" t="s">
        <v>312</v>
      </c>
      <c r="C6" s="17">
        <v>3</v>
      </c>
      <c r="D6" s="14">
        <v>2685000</v>
      </c>
      <c r="E6" s="14">
        <f t="shared" si="0"/>
        <v>8055000</v>
      </c>
      <c r="G6" s="186" t="s">
        <v>40</v>
      </c>
      <c r="H6" s="186"/>
      <c r="I6" s="186"/>
      <c r="J6" s="186"/>
      <c r="K6" s="138">
        <f>SUM(K3:K5)</f>
        <v>106285000.00000004</v>
      </c>
    </row>
    <row r="7" spans="1:11" ht="42" x14ac:dyDescent="0.2">
      <c r="A7" s="19" t="s">
        <v>315</v>
      </c>
      <c r="B7" s="16" t="s">
        <v>312</v>
      </c>
      <c r="C7" s="17">
        <v>3</v>
      </c>
      <c r="D7" s="14">
        <v>3414000</v>
      </c>
      <c r="E7" s="14">
        <f t="shared" si="0"/>
        <v>10242000</v>
      </c>
    </row>
    <row r="8" spans="1:11" ht="48" x14ac:dyDescent="0.2">
      <c r="A8" s="20" t="s">
        <v>316</v>
      </c>
      <c r="B8" s="16" t="s">
        <v>312</v>
      </c>
      <c r="C8" s="17">
        <v>5</v>
      </c>
      <c r="D8" s="14">
        <v>4000000</v>
      </c>
      <c r="E8" s="14">
        <f t="shared" si="0"/>
        <v>20000000</v>
      </c>
    </row>
    <row r="9" spans="1:11" ht="32" x14ac:dyDescent="0.2">
      <c r="A9" s="24" t="s">
        <v>329</v>
      </c>
      <c r="B9" s="25" t="s">
        <v>312</v>
      </c>
      <c r="C9" s="25">
        <v>25</v>
      </c>
      <c r="D9" s="14">
        <v>1000000</v>
      </c>
      <c r="E9" s="14">
        <f t="shared" si="0"/>
        <v>25000000</v>
      </c>
    </row>
    <row r="10" spans="1:11" ht="304" x14ac:dyDescent="0.2">
      <c r="A10" s="24" t="s">
        <v>317</v>
      </c>
      <c r="B10" s="25" t="s">
        <v>328</v>
      </c>
      <c r="C10" s="25">
        <v>2</v>
      </c>
      <c r="D10" s="14">
        <v>1096200</v>
      </c>
      <c r="E10" s="14">
        <f t="shared" si="0"/>
        <v>2192400</v>
      </c>
    </row>
    <row r="11" spans="1:11" ht="240" x14ac:dyDescent="0.2">
      <c r="A11" s="24" t="s">
        <v>318</v>
      </c>
      <c r="B11" s="25" t="s">
        <v>328</v>
      </c>
      <c r="C11" s="25">
        <v>2</v>
      </c>
      <c r="D11" s="14">
        <v>417600</v>
      </c>
      <c r="E11" s="14">
        <f t="shared" si="0"/>
        <v>835200</v>
      </c>
    </row>
    <row r="12" spans="1:11" ht="64" x14ac:dyDescent="0.2">
      <c r="A12" s="24" t="s">
        <v>319</v>
      </c>
      <c r="B12" s="21" t="s">
        <v>49</v>
      </c>
      <c r="C12" s="25">
        <v>512</v>
      </c>
      <c r="D12" s="14">
        <v>10000</v>
      </c>
      <c r="E12" s="14">
        <f t="shared" si="0"/>
        <v>5120000</v>
      </c>
    </row>
    <row r="13" spans="1:11" ht="176" x14ac:dyDescent="0.2">
      <c r="A13" s="24" t="s">
        <v>320</v>
      </c>
      <c r="B13" s="25" t="s">
        <v>49</v>
      </c>
      <c r="C13" s="25">
        <v>1</v>
      </c>
      <c r="D13" s="14">
        <v>2780000</v>
      </c>
      <c r="E13" s="14">
        <f t="shared" si="0"/>
        <v>2780000</v>
      </c>
    </row>
    <row r="14" spans="1:11" ht="266" x14ac:dyDescent="0.2">
      <c r="A14" s="22" t="s">
        <v>330</v>
      </c>
      <c r="B14" s="14" t="s">
        <v>49</v>
      </c>
      <c r="C14" s="14">
        <v>2</v>
      </c>
      <c r="D14" s="14">
        <v>8260000</v>
      </c>
      <c r="E14" s="14">
        <f t="shared" si="0"/>
        <v>16520000</v>
      </c>
    </row>
    <row r="15" spans="1:11" ht="64" x14ac:dyDescent="0.2">
      <c r="A15" s="24" t="s">
        <v>332</v>
      </c>
      <c r="B15" s="25" t="s">
        <v>312</v>
      </c>
      <c r="C15" s="25">
        <v>3</v>
      </c>
      <c r="D15" s="14">
        <v>9384400</v>
      </c>
      <c r="E15" s="14">
        <f t="shared" si="0"/>
        <v>28153200</v>
      </c>
    </row>
    <row r="16" spans="1:11" ht="160" x14ac:dyDescent="0.2">
      <c r="A16" s="26" t="s">
        <v>333</v>
      </c>
      <c r="B16" s="25" t="s">
        <v>312</v>
      </c>
      <c r="C16" s="25">
        <v>1</v>
      </c>
      <c r="D16" s="14">
        <f>42062458.7080678+25000000</f>
        <v>67062458.708067797</v>
      </c>
      <c r="E16" s="14">
        <f t="shared" si="0"/>
        <v>67062458.708067797</v>
      </c>
    </row>
    <row r="17" spans="1:5" ht="112" x14ac:dyDescent="0.2">
      <c r="A17" s="24" t="s">
        <v>321</v>
      </c>
      <c r="B17" s="25" t="s">
        <v>49</v>
      </c>
      <c r="C17" s="25">
        <v>2</v>
      </c>
      <c r="D17" s="14">
        <v>21420000</v>
      </c>
      <c r="E17" s="14">
        <f t="shared" si="0"/>
        <v>42840000</v>
      </c>
    </row>
    <row r="18" spans="1:5" ht="112" x14ac:dyDescent="0.2">
      <c r="A18" s="24" t="s">
        <v>322</v>
      </c>
      <c r="B18" s="25" t="s">
        <v>49</v>
      </c>
      <c r="C18" s="25">
        <v>3</v>
      </c>
      <c r="D18" s="14">
        <v>8500000</v>
      </c>
      <c r="E18" s="14">
        <f t="shared" si="0"/>
        <v>25500000</v>
      </c>
    </row>
    <row r="19" spans="1:5" ht="112" x14ac:dyDescent="0.2">
      <c r="A19" s="27" t="s">
        <v>331</v>
      </c>
      <c r="B19" s="25" t="s">
        <v>49</v>
      </c>
      <c r="C19" s="28">
        <v>1</v>
      </c>
      <c r="D19" s="14">
        <v>61117241.393290855</v>
      </c>
      <c r="E19" s="14">
        <f t="shared" si="0"/>
        <v>61117241.393290855</v>
      </c>
    </row>
    <row r="20" spans="1:5" ht="15.75" customHeight="1" x14ac:dyDescent="0.2">
      <c r="A20" s="180" t="s">
        <v>323</v>
      </c>
      <c r="B20" s="181"/>
      <c r="C20" s="182"/>
      <c r="D20" s="29">
        <f>SUM(E3:E19)</f>
        <v>443100000.10135865</v>
      </c>
      <c r="E20" s="14"/>
    </row>
    <row r="21" spans="1:5" ht="15.75" customHeight="1" x14ac:dyDescent="0.2">
      <c r="A21" s="23"/>
    </row>
    <row r="22" spans="1:5" ht="15.75" customHeight="1" x14ac:dyDescent="0.2">
      <c r="A22" s="23"/>
    </row>
    <row r="23" spans="1:5" ht="15.75" customHeight="1" x14ac:dyDescent="0.2">
      <c r="A23" s="23"/>
    </row>
    <row r="24" spans="1:5" ht="15.75" customHeight="1" x14ac:dyDescent="0.2">
      <c r="A24" s="23"/>
    </row>
    <row r="25" spans="1:5" ht="15.75" customHeight="1" x14ac:dyDescent="0.2">
      <c r="A25" s="23"/>
    </row>
    <row r="26" spans="1:5" ht="15.75" customHeight="1" x14ac:dyDescent="0.2">
      <c r="A26" s="23"/>
    </row>
    <row r="27" spans="1:5" ht="15.75" customHeight="1" x14ac:dyDescent="0.2">
      <c r="A27" s="23"/>
    </row>
    <row r="28" spans="1:5" ht="15.75" customHeight="1" x14ac:dyDescent="0.2">
      <c r="A28" s="23"/>
    </row>
    <row r="29" spans="1:5" ht="15.75" customHeight="1" x14ac:dyDescent="0.2">
      <c r="A29" s="23"/>
    </row>
    <row r="30" spans="1:5" ht="15.75" customHeight="1" x14ac:dyDescent="0.2">
      <c r="A30" s="23"/>
    </row>
    <row r="31" spans="1:5" ht="15.75" customHeight="1" x14ac:dyDescent="0.2">
      <c r="A31" s="23"/>
    </row>
    <row r="32" spans="1:5" ht="15.75" customHeight="1" x14ac:dyDescent="0.2">
      <c r="A32" s="23"/>
    </row>
    <row r="33" spans="1:1" ht="15.75" customHeight="1" x14ac:dyDescent="0.2">
      <c r="A33" s="23"/>
    </row>
    <row r="34" spans="1:1" ht="15.75" customHeight="1" x14ac:dyDescent="0.2">
      <c r="A34" s="23"/>
    </row>
    <row r="35" spans="1:1" ht="15.75" customHeight="1" x14ac:dyDescent="0.2">
      <c r="A35" s="23"/>
    </row>
    <row r="36" spans="1:1" ht="15.75" customHeight="1" x14ac:dyDescent="0.2">
      <c r="A36" s="23"/>
    </row>
    <row r="37" spans="1:1" ht="15.75" customHeight="1" x14ac:dyDescent="0.2">
      <c r="A37" s="23"/>
    </row>
    <row r="38" spans="1:1" ht="15.75" customHeight="1" x14ac:dyDescent="0.2">
      <c r="A38" s="23"/>
    </row>
    <row r="39" spans="1:1" ht="15.75" customHeight="1" x14ac:dyDescent="0.2">
      <c r="A39" s="23"/>
    </row>
    <row r="40" spans="1:1" ht="15.75" customHeight="1" x14ac:dyDescent="0.2">
      <c r="A40" s="23"/>
    </row>
    <row r="41" spans="1:1" ht="15.75" customHeight="1" x14ac:dyDescent="0.2">
      <c r="A41" s="23"/>
    </row>
    <row r="42" spans="1:1" ht="15.75" customHeight="1" x14ac:dyDescent="0.2">
      <c r="A42" s="23"/>
    </row>
    <row r="43" spans="1:1" ht="15.75" customHeight="1" x14ac:dyDescent="0.2">
      <c r="A43" s="23"/>
    </row>
    <row r="44" spans="1:1" ht="15.75" customHeight="1" x14ac:dyDescent="0.2">
      <c r="A44" s="23"/>
    </row>
    <row r="45" spans="1:1" ht="15.75" customHeight="1" x14ac:dyDescent="0.2">
      <c r="A45" s="23"/>
    </row>
    <row r="46" spans="1:1" ht="15.75" customHeight="1" x14ac:dyDescent="0.2">
      <c r="A46" s="23"/>
    </row>
    <row r="47" spans="1:1" ht="15.75" customHeight="1" x14ac:dyDescent="0.2">
      <c r="A47" s="23"/>
    </row>
    <row r="48" spans="1:1" ht="15.75" customHeight="1" x14ac:dyDescent="0.2">
      <c r="A48" s="23"/>
    </row>
    <row r="49" spans="1:1" ht="15.75" customHeight="1" x14ac:dyDescent="0.2">
      <c r="A49" s="23"/>
    </row>
    <row r="50" spans="1:1" ht="15.75" customHeight="1" x14ac:dyDescent="0.2">
      <c r="A50" s="23"/>
    </row>
    <row r="51" spans="1:1" ht="15.75" customHeight="1" x14ac:dyDescent="0.2">
      <c r="A51" s="23"/>
    </row>
    <row r="52" spans="1:1" ht="15.75" customHeight="1" x14ac:dyDescent="0.2">
      <c r="A52" s="23"/>
    </row>
    <row r="53" spans="1:1" ht="15.75" customHeight="1" x14ac:dyDescent="0.2">
      <c r="A53" s="23"/>
    </row>
    <row r="54" spans="1:1" ht="15.75" customHeight="1" x14ac:dyDescent="0.2">
      <c r="A54" s="23"/>
    </row>
    <row r="55" spans="1:1" ht="15.75" customHeight="1" x14ac:dyDescent="0.2">
      <c r="A55" s="23"/>
    </row>
    <row r="56" spans="1:1" ht="15.75" customHeight="1" x14ac:dyDescent="0.2">
      <c r="A56" s="23"/>
    </row>
    <row r="57" spans="1:1" ht="15.75" customHeight="1" x14ac:dyDescent="0.2">
      <c r="A57" s="23"/>
    </row>
    <row r="58" spans="1:1" ht="15.75" customHeight="1" x14ac:dyDescent="0.2">
      <c r="A58" s="23"/>
    </row>
    <row r="59" spans="1:1" ht="15.75" customHeight="1" x14ac:dyDescent="0.2">
      <c r="A59" s="23"/>
    </row>
    <row r="60" spans="1:1" ht="15.75" customHeight="1" x14ac:dyDescent="0.2">
      <c r="A60" s="23"/>
    </row>
    <row r="61" spans="1:1" ht="15.75" customHeight="1" x14ac:dyDescent="0.2">
      <c r="A61" s="23"/>
    </row>
    <row r="62" spans="1:1" ht="15.75" customHeight="1" x14ac:dyDescent="0.2">
      <c r="A62" s="23"/>
    </row>
    <row r="63" spans="1:1" ht="15.75" customHeight="1" x14ac:dyDescent="0.2">
      <c r="A63" s="23"/>
    </row>
    <row r="64" spans="1:1" ht="15.75" customHeight="1" x14ac:dyDescent="0.2">
      <c r="A64" s="23"/>
    </row>
    <row r="65" spans="1:1" ht="15.75" customHeight="1" x14ac:dyDescent="0.2">
      <c r="A65" s="23"/>
    </row>
    <row r="66" spans="1:1" ht="15.75" customHeight="1" x14ac:dyDescent="0.2">
      <c r="A66" s="23"/>
    </row>
    <row r="67" spans="1:1" ht="15.75" customHeight="1" x14ac:dyDescent="0.2">
      <c r="A67" s="23"/>
    </row>
    <row r="68" spans="1:1" ht="15.75" customHeight="1" x14ac:dyDescent="0.2">
      <c r="A68" s="23"/>
    </row>
    <row r="69" spans="1:1" ht="15.75" customHeight="1" x14ac:dyDescent="0.2">
      <c r="A69" s="23"/>
    </row>
    <row r="70" spans="1:1" ht="15.75" customHeight="1" x14ac:dyDescent="0.2">
      <c r="A70" s="23"/>
    </row>
    <row r="71" spans="1:1" ht="15.75" customHeight="1" x14ac:dyDescent="0.2">
      <c r="A71" s="23"/>
    </row>
    <row r="72" spans="1:1" ht="15.75" customHeight="1" x14ac:dyDescent="0.2">
      <c r="A72" s="23"/>
    </row>
    <row r="73" spans="1:1" ht="15.75" customHeight="1" x14ac:dyDescent="0.2">
      <c r="A73" s="23"/>
    </row>
    <row r="74" spans="1:1" ht="15.75" customHeight="1" x14ac:dyDescent="0.2">
      <c r="A74" s="23"/>
    </row>
    <row r="75" spans="1:1" ht="15.75" customHeight="1" x14ac:dyDescent="0.2">
      <c r="A75" s="23"/>
    </row>
    <row r="76" spans="1:1" ht="15.75" customHeight="1" x14ac:dyDescent="0.2">
      <c r="A76" s="23"/>
    </row>
    <row r="77" spans="1:1" ht="15.75" customHeight="1" x14ac:dyDescent="0.2">
      <c r="A77" s="23"/>
    </row>
    <row r="78" spans="1:1" ht="15.75" customHeight="1" x14ac:dyDescent="0.2">
      <c r="A78" s="23"/>
    </row>
    <row r="79" spans="1:1" ht="15.75" customHeight="1" x14ac:dyDescent="0.2">
      <c r="A79" s="23"/>
    </row>
    <row r="80" spans="1:1" ht="15.75" customHeight="1" x14ac:dyDescent="0.2">
      <c r="A80" s="23"/>
    </row>
    <row r="81" spans="1:1" ht="15.75" customHeight="1" x14ac:dyDescent="0.2">
      <c r="A81" s="23"/>
    </row>
    <row r="82" spans="1:1" ht="15.75" customHeight="1" x14ac:dyDescent="0.2">
      <c r="A82" s="23"/>
    </row>
    <row r="83" spans="1:1" ht="15.75" customHeight="1" x14ac:dyDescent="0.2">
      <c r="A83" s="23"/>
    </row>
    <row r="84" spans="1:1" ht="15.75" customHeight="1" x14ac:dyDescent="0.2">
      <c r="A84" s="23"/>
    </row>
    <row r="85" spans="1:1" ht="15.75" customHeight="1" x14ac:dyDescent="0.2">
      <c r="A85" s="23"/>
    </row>
    <row r="86" spans="1:1" ht="15.75" customHeight="1" x14ac:dyDescent="0.2">
      <c r="A86" s="23"/>
    </row>
    <row r="87" spans="1:1" ht="15.75" customHeight="1" x14ac:dyDescent="0.2">
      <c r="A87" s="23"/>
    </row>
    <row r="88" spans="1:1" ht="15.75" customHeight="1" x14ac:dyDescent="0.2">
      <c r="A88" s="23"/>
    </row>
    <row r="89" spans="1:1" ht="15.75" customHeight="1" x14ac:dyDescent="0.2">
      <c r="A89" s="23"/>
    </row>
    <row r="90" spans="1:1" ht="15.75" customHeight="1" x14ac:dyDescent="0.2">
      <c r="A90" s="23"/>
    </row>
    <row r="91" spans="1:1" ht="15.75" customHeight="1" x14ac:dyDescent="0.2">
      <c r="A91" s="23"/>
    </row>
    <row r="92" spans="1:1" ht="15.75" customHeight="1" x14ac:dyDescent="0.2">
      <c r="A92" s="23"/>
    </row>
    <row r="93" spans="1:1" ht="15.75" customHeight="1" x14ac:dyDescent="0.2">
      <c r="A93" s="23"/>
    </row>
    <row r="94" spans="1:1" ht="15.75" customHeight="1" x14ac:dyDescent="0.2">
      <c r="A94" s="23"/>
    </row>
    <row r="95" spans="1:1" ht="15.75" customHeight="1" x14ac:dyDescent="0.2">
      <c r="A95" s="23"/>
    </row>
    <row r="96" spans="1:1" ht="15.75" customHeight="1" x14ac:dyDescent="0.2">
      <c r="A96" s="23"/>
    </row>
    <row r="97" spans="1:1" ht="15.75" customHeight="1" x14ac:dyDescent="0.2">
      <c r="A97" s="23"/>
    </row>
    <row r="98" spans="1:1" ht="15.75" customHeight="1" x14ac:dyDescent="0.2">
      <c r="A98" s="23"/>
    </row>
    <row r="99" spans="1:1" ht="15.75" customHeight="1" x14ac:dyDescent="0.2">
      <c r="A99" s="23"/>
    </row>
    <row r="100" spans="1:1" ht="15.75" customHeight="1" x14ac:dyDescent="0.2">
      <c r="A100" s="23"/>
    </row>
    <row r="101" spans="1:1" ht="15.75" customHeight="1" x14ac:dyDescent="0.2">
      <c r="A101" s="23"/>
    </row>
    <row r="102" spans="1:1" ht="15.75" customHeight="1" x14ac:dyDescent="0.2">
      <c r="A102" s="23"/>
    </row>
    <row r="103" spans="1:1" ht="15.75" customHeight="1" x14ac:dyDescent="0.2">
      <c r="A103" s="23"/>
    </row>
    <row r="104" spans="1:1" ht="15.75" customHeight="1" x14ac:dyDescent="0.2">
      <c r="A104" s="23"/>
    </row>
    <row r="105" spans="1:1" ht="15.75" customHeight="1" x14ac:dyDescent="0.2">
      <c r="A105" s="23"/>
    </row>
    <row r="106" spans="1:1" ht="15.75" customHeight="1" x14ac:dyDescent="0.2">
      <c r="A106" s="23"/>
    </row>
    <row r="107" spans="1:1" ht="15.75" customHeight="1" x14ac:dyDescent="0.2">
      <c r="A107" s="23"/>
    </row>
    <row r="108" spans="1:1" ht="15.75" customHeight="1" x14ac:dyDescent="0.2">
      <c r="A108" s="23"/>
    </row>
    <row r="109" spans="1:1" ht="15.75" customHeight="1" x14ac:dyDescent="0.2">
      <c r="A109" s="23"/>
    </row>
    <row r="110" spans="1:1" ht="15.75" customHeight="1" x14ac:dyDescent="0.2">
      <c r="A110" s="23"/>
    </row>
    <row r="111" spans="1:1" ht="15.75" customHeight="1" x14ac:dyDescent="0.2">
      <c r="A111" s="23"/>
    </row>
    <row r="112" spans="1:1" ht="15.75" customHeight="1" x14ac:dyDescent="0.2">
      <c r="A112" s="23"/>
    </row>
    <row r="113" spans="1:1" ht="15.75" customHeight="1" x14ac:dyDescent="0.2">
      <c r="A113" s="23"/>
    </row>
    <row r="114" spans="1:1" ht="15.75" customHeight="1" x14ac:dyDescent="0.2">
      <c r="A114" s="23"/>
    </row>
    <row r="115" spans="1:1" ht="15.75" customHeight="1" x14ac:dyDescent="0.2">
      <c r="A115" s="23"/>
    </row>
    <row r="116" spans="1:1" ht="15.75" customHeight="1" x14ac:dyDescent="0.2">
      <c r="A116" s="23"/>
    </row>
    <row r="117" spans="1:1" ht="15.75" customHeight="1" x14ac:dyDescent="0.2">
      <c r="A117" s="23"/>
    </row>
    <row r="118" spans="1:1" ht="15.75" customHeight="1" x14ac:dyDescent="0.2">
      <c r="A118" s="23"/>
    </row>
    <row r="119" spans="1:1" ht="15.75" customHeight="1" x14ac:dyDescent="0.2">
      <c r="A119" s="23"/>
    </row>
    <row r="120" spans="1:1" ht="15.75" customHeight="1" x14ac:dyDescent="0.2">
      <c r="A120" s="23"/>
    </row>
    <row r="121" spans="1:1" ht="15.75" customHeight="1" x14ac:dyDescent="0.2">
      <c r="A121" s="23"/>
    </row>
    <row r="122" spans="1:1" ht="15.75" customHeight="1" x14ac:dyDescent="0.2">
      <c r="A122" s="23"/>
    </row>
    <row r="123" spans="1:1" ht="15.75" customHeight="1" x14ac:dyDescent="0.2">
      <c r="A123" s="23"/>
    </row>
    <row r="124" spans="1:1" ht="15.75" customHeight="1" x14ac:dyDescent="0.2">
      <c r="A124" s="23"/>
    </row>
    <row r="125" spans="1:1" ht="15.75" customHeight="1" x14ac:dyDescent="0.2">
      <c r="A125" s="23"/>
    </row>
    <row r="126" spans="1:1" ht="15.75" customHeight="1" x14ac:dyDescent="0.2">
      <c r="A126" s="23"/>
    </row>
    <row r="127" spans="1:1" ht="15.75" customHeight="1" x14ac:dyDescent="0.2">
      <c r="A127" s="23"/>
    </row>
    <row r="128" spans="1:1" ht="15.75" customHeight="1" x14ac:dyDescent="0.2">
      <c r="A128" s="23"/>
    </row>
    <row r="129" spans="1:1" ht="15.75" customHeight="1" x14ac:dyDescent="0.2">
      <c r="A129" s="23"/>
    </row>
    <row r="130" spans="1:1" ht="15.75" customHeight="1" x14ac:dyDescent="0.2">
      <c r="A130" s="23"/>
    </row>
    <row r="131" spans="1:1" ht="15.75" customHeight="1" x14ac:dyDescent="0.2">
      <c r="A131" s="23"/>
    </row>
    <row r="132" spans="1:1" ht="15.75" customHeight="1" x14ac:dyDescent="0.2">
      <c r="A132" s="23"/>
    </row>
    <row r="133" spans="1:1" ht="15.75" customHeight="1" x14ac:dyDescent="0.2">
      <c r="A133" s="23"/>
    </row>
    <row r="134" spans="1:1" ht="15.75" customHeight="1" x14ac:dyDescent="0.2">
      <c r="A134" s="23"/>
    </row>
    <row r="135" spans="1:1" ht="15.75" customHeight="1" x14ac:dyDescent="0.2">
      <c r="A135" s="23"/>
    </row>
    <row r="136" spans="1:1" ht="15.75" customHeight="1" x14ac:dyDescent="0.2">
      <c r="A136" s="23"/>
    </row>
    <row r="137" spans="1:1" ht="15.75" customHeight="1" x14ac:dyDescent="0.2">
      <c r="A137" s="23"/>
    </row>
    <row r="138" spans="1:1" ht="15.75" customHeight="1" x14ac:dyDescent="0.2">
      <c r="A138" s="23"/>
    </row>
    <row r="139" spans="1:1" ht="15.75" customHeight="1" x14ac:dyDescent="0.2">
      <c r="A139" s="23"/>
    </row>
    <row r="140" spans="1:1" ht="15.75" customHeight="1" x14ac:dyDescent="0.2">
      <c r="A140" s="23"/>
    </row>
    <row r="141" spans="1:1" ht="15.75" customHeight="1" x14ac:dyDescent="0.2">
      <c r="A141" s="23"/>
    </row>
    <row r="142" spans="1:1" ht="15.75" customHeight="1" x14ac:dyDescent="0.2">
      <c r="A142" s="23"/>
    </row>
    <row r="143" spans="1:1" ht="15.75" customHeight="1" x14ac:dyDescent="0.2">
      <c r="A143" s="23"/>
    </row>
    <row r="144" spans="1:1" ht="15.75" customHeight="1" x14ac:dyDescent="0.2">
      <c r="A144" s="23"/>
    </row>
    <row r="145" spans="1:1" ht="15.75" customHeight="1" x14ac:dyDescent="0.2">
      <c r="A145" s="23"/>
    </row>
    <row r="146" spans="1:1" ht="15.75" customHeight="1" x14ac:dyDescent="0.2">
      <c r="A146" s="23"/>
    </row>
    <row r="147" spans="1:1" ht="15.75" customHeight="1" x14ac:dyDescent="0.2">
      <c r="A147" s="23"/>
    </row>
    <row r="148" spans="1:1" ht="15.75" customHeight="1" x14ac:dyDescent="0.2">
      <c r="A148" s="23"/>
    </row>
    <row r="149" spans="1:1" ht="15.75" customHeight="1" x14ac:dyDescent="0.2">
      <c r="A149" s="23"/>
    </row>
    <row r="150" spans="1:1" ht="15.75" customHeight="1" x14ac:dyDescent="0.2">
      <c r="A150" s="23"/>
    </row>
    <row r="151" spans="1:1" ht="15.75" customHeight="1" x14ac:dyDescent="0.2">
      <c r="A151" s="23"/>
    </row>
    <row r="152" spans="1:1" ht="15.75" customHeight="1" x14ac:dyDescent="0.2">
      <c r="A152" s="23"/>
    </row>
    <row r="153" spans="1:1" ht="15.75" customHeight="1" x14ac:dyDescent="0.2">
      <c r="A153" s="23"/>
    </row>
    <row r="154" spans="1:1" ht="15.75" customHeight="1" x14ac:dyDescent="0.2">
      <c r="A154" s="23"/>
    </row>
    <row r="155" spans="1:1" ht="15.75" customHeight="1" x14ac:dyDescent="0.2">
      <c r="A155" s="23"/>
    </row>
    <row r="156" spans="1:1" ht="15.75" customHeight="1" x14ac:dyDescent="0.2">
      <c r="A156" s="23"/>
    </row>
    <row r="157" spans="1:1" ht="15.75" customHeight="1" x14ac:dyDescent="0.2">
      <c r="A157" s="23"/>
    </row>
    <row r="158" spans="1:1" ht="15.75" customHeight="1" x14ac:dyDescent="0.2">
      <c r="A158" s="23"/>
    </row>
    <row r="159" spans="1:1" ht="15.75" customHeight="1" x14ac:dyDescent="0.2">
      <c r="A159" s="23"/>
    </row>
    <row r="160" spans="1:1" ht="15.75" customHeight="1" x14ac:dyDescent="0.2">
      <c r="A160" s="23"/>
    </row>
    <row r="161" spans="1:1" ht="15.75" customHeight="1" x14ac:dyDescent="0.2">
      <c r="A161" s="23"/>
    </row>
    <row r="162" spans="1:1" ht="15.75" customHeight="1" x14ac:dyDescent="0.2">
      <c r="A162" s="23"/>
    </row>
    <row r="163" spans="1:1" ht="15.75" customHeight="1" x14ac:dyDescent="0.2">
      <c r="A163" s="23"/>
    </row>
    <row r="164" spans="1:1" ht="15.75" customHeight="1" x14ac:dyDescent="0.2">
      <c r="A164" s="23"/>
    </row>
    <row r="165" spans="1:1" ht="15.75" customHeight="1" x14ac:dyDescent="0.2">
      <c r="A165" s="23"/>
    </row>
    <row r="166" spans="1:1" ht="15.75" customHeight="1" x14ac:dyDescent="0.2">
      <c r="A166" s="23"/>
    </row>
    <row r="167" spans="1:1" ht="15.75" customHeight="1" x14ac:dyDescent="0.2">
      <c r="A167" s="23"/>
    </row>
    <row r="168" spans="1:1" ht="15.75" customHeight="1" x14ac:dyDescent="0.2">
      <c r="A168" s="23"/>
    </row>
    <row r="169" spans="1:1" ht="15.75" customHeight="1" x14ac:dyDescent="0.2">
      <c r="A169" s="23"/>
    </row>
    <row r="170" spans="1:1" ht="15.75" customHeight="1" x14ac:dyDescent="0.2">
      <c r="A170" s="23"/>
    </row>
    <row r="171" spans="1:1" ht="15.75" customHeight="1" x14ac:dyDescent="0.2">
      <c r="A171" s="23"/>
    </row>
    <row r="172" spans="1:1" ht="15.75" customHeight="1" x14ac:dyDescent="0.2">
      <c r="A172" s="23"/>
    </row>
    <row r="173" spans="1:1" ht="15.75" customHeight="1" x14ac:dyDescent="0.2">
      <c r="A173" s="23"/>
    </row>
    <row r="174" spans="1:1" ht="15.75" customHeight="1" x14ac:dyDescent="0.2">
      <c r="A174" s="23"/>
    </row>
    <row r="175" spans="1:1" ht="15.75" customHeight="1" x14ac:dyDescent="0.2">
      <c r="A175" s="23"/>
    </row>
    <row r="176" spans="1:1" ht="15.75" customHeight="1" x14ac:dyDescent="0.2">
      <c r="A176" s="23"/>
    </row>
    <row r="177" spans="1:1" ht="15.75" customHeight="1" x14ac:dyDescent="0.2">
      <c r="A177" s="23"/>
    </row>
    <row r="178" spans="1:1" ht="15.75" customHeight="1" x14ac:dyDescent="0.2">
      <c r="A178" s="23"/>
    </row>
    <row r="179" spans="1:1" ht="15.75" customHeight="1" x14ac:dyDescent="0.2">
      <c r="A179" s="23"/>
    </row>
    <row r="180" spans="1:1" ht="15.75" customHeight="1" x14ac:dyDescent="0.2">
      <c r="A180" s="23"/>
    </row>
    <row r="181" spans="1:1" ht="15.75" customHeight="1" x14ac:dyDescent="0.2">
      <c r="A181" s="23"/>
    </row>
    <row r="182" spans="1:1" ht="15.75" customHeight="1" x14ac:dyDescent="0.2">
      <c r="A182" s="23"/>
    </row>
    <row r="183" spans="1:1" ht="15.75" customHeight="1" x14ac:dyDescent="0.2">
      <c r="A183" s="23"/>
    </row>
    <row r="184" spans="1:1" ht="15.75" customHeight="1" x14ac:dyDescent="0.2">
      <c r="A184" s="23"/>
    </row>
    <row r="185" spans="1:1" ht="15.75" customHeight="1" x14ac:dyDescent="0.2">
      <c r="A185" s="23"/>
    </row>
    <row r="186" spans="1:1" ht="15.75" customHeight="1" x14ac:dyDescent="0.2">
      <c r="A186" s="23"/>
    </row>
    <row r="187" spans="1:1" ht="15.75" customHeight="1" x14ac:dyDescent="0.2">
      <c r="A187" s="23"/>
    </row>
    <row r="188" spans="1:1" ht="15.75" customHeight="1" x14ac:dyDescent="0.2">
      <c r="A188" s="23"/>
    </row>
    <row r="189" spans="1:1" ht="15.75" customHeight="1" x14ac:dyDescent="0.2">
      <c r="A189" s="23"/>
    </row>
    <row r="190" spans="1:1" ht="15.75" customHeight="1" x14ac:dyDescent="0.2">
      <c r="A190" s="23"/>
    </row>
    <row r="191" spans="1:1" ht="15.75" customHeight="1" x14ac:dyDescent="0.2">
      <c r="A191" s="23"/>
    </row>
    <row r="192" spans="1:1" ht="15.75" customHeight="1" x14ac:dyDescent="0.2">
      <c r="A192" s="23"/>
    </row>
    <row r="193" spans="1:1" ht="15.75" customHeight="1" x14ac:dyDescent="0.2">
      <c r="A193" s="23"/>
    </row>
    <row r="194" spans="1:1" ht="15.75" customHeight="1" x14ac:dyDescent="0.2">
      <c r="A194" s="23"/>
    </row>
    <row r="195" spans="1:1" ht="15.75" customHeight="1" x14ac:dyDescent="0.2">
      <c r="A195" s="23"/>
    </row>
    <row r="196" spans="1:1" ht="15.75" customHeight="1" x14ac:dyDescent="0.2">
      <c r="A196" s="23"/>
    </row>
    <row r="197" spans="1:1" ht="15.75" customHeight="1" x14ac:dyDescent="0.2">
      <c r="A197" s="23"/>
    </row>
    <row r="198" spans="1:1" ht="15.75" customHeight="1" x14ac:dyDescent="0.2">
      <c r="A198" s="23"/>
    </row>
    <row r="199" spans="1:1" ht="15.75" customHeight="1" x14ac:dyDescent="0.2">
      <c r="A199" s="23"/>
    </row>
    <row r="200" spans="1:1" ht="15.75" customHeight="1" x14ac:dyDescent="0.2">
      <c r="A200" s="23"/>
    </row>
    <row r="201" spans="1:1" ht="15.75" customHeight="1" x14ac:dyDescent="0.2">
      <c r="A201" s="23"/>
    </row>
    <row r="202" spans="1:1" ht="15.75" customHeight="1" x14ac:dyDescent="0.2">
      <c r="A202" s="23"/>
    </row>
    <row r="203" spans="1:1" ht="15.75" customHeight="1" x14ac:dyDescent="0.2">
      <c r="A203" s="23"/>
    </row>
    <row r="204" spans="1:1" ht="15.75" customHeight="1" x14ac:dyDescent="0.2">
      <c r="A204" s="23"/>
    </row>
    <row r="205" spans="1:1" ht="15.75" customHeight="1" x14ac:dyDescent="0.2">
      <c r="A205" s="23"/>
    </row>
    <row r="206" spans="1:1" ht="15.75" customHeight="1" x14ac:dyDescent="0.2">
      <c r="A206" s="23"/>
    </row>
    <row r="207" spans="1:1" ht="15.75" customHeight="1" x14ac:dyDescent="0.2">
      <c r="A207" s="23"/>
    </row>
    <row r="208" spans="1:1" ht="15.75" customHeight="1" x14ac:dyDescent="0.2">
      <c r="A208" s="23"/>
    </row>
    <row r="209" spans="1:1" ht="15.75" customHeight="1" x14ac:dyDescent="0.2">
      <c r="A209" s="23"/>
    </row>
    <row r="210" spans="1:1" ht="15.75" customHeight="1" x14ac:dyDescent="0.2">
      <c r="A210" s="23"/>
    </row>
    <row r="211" spans="1:1" ht="15.75" customHeight="1" x14ac:dyDescent="0.2">
      <c r="A211" s="23"/>
    </row>
    <row r="212" spans="1:1" ht="15.75" customHeight="1" x14ac:dyDescent="0.2">
      <c r="A212" s="23"/>
    </row>
    <row r="213" spans="1:1" ht="15.75" customHeight="1" x14ac:dyDescent="0.2">
      <c r="A213" s="23"/>
    </row>
    <row r="214" spans="1:1" ht="15.75" customHeight="1" x14ac:dyDescent="0.2">
      <c r="A214" s="23"/>
    </row>
    <row r="215" spans="1:1" ht="15.75" customHeight="1" x14ac:dyDescent="0.2">
      <c r="A215" s="23"/>
    </row>
    <row r="216" spans="1:1" ht="15.75" customHeight="1" x14ac:dyDescent="0.2">
      <c r="A216" s="23"/>
    </row>
    <row r="217" spans="1:1" ht="15.75" customHeight="1" x14ac:dyDescent="0.2">
      <c r="A217" s="23"/>
    </row>
    <row r="218" spans="1:1" ht="15.75" customHeight="1" x14ac:dyDescent="0.2">
      <c r="A218" s="23"/>
    </row>
    <row r="219" spans="1:1" ht="15.75" customHeight="1" x14ac:dyDescent="0.2">
      <c r="A219" s="23"/>
    </row>
    <row r="220" spans="1:1" ht="15.75" customHeight="1" x14ac:dyDescent="0.2">
      <c r="A220" s="23"/>
    </row>
    <row r="221" spans="1:1" ht="15.75" customHeight="1" x14ac:dyDescent="0.2">
      <c r="A221" s="23"/>
    </row>
    <row r="222" spans="1:1" ht="15.75" customHeight="1" x14ac:dyDescent="0.2">
      <c r="A222" s="23"/>
    </row>
    <row r="223" spans="1:1" ht="15.75" customHeight="1" x14ac:dyDescent="0.2">
      <c r="A223" s="23"/>
    </row>
    <row r="224" spans="1:1" ht="15.75" customHeight="1" x14ac:dyDescent="0.2">
      <c r="A224" s="23"/>
    </row>
    <row r="225" spans="1:1" ht="15.75" customHeight="1" x14ac:dyDescent="0.2">
      <c r="A225" s="23"/>
    </row>
    <row r="226" spans="1:1" ht="15.75" customHeight="1" x14ac:dyDescent="0.2">
      <c r="A226" s="23"/>
    </row>
    <row r="227" spans="1:1" ht="15.75" customHeight="1" x14ac:dyDescent="0.2">
      <c r="A227" s="23"/>
    </row>
    <row r="228" spans="1:1" ht="15.75" customHeight="1" x14ac:dyDescent="0.2">
      <c r="A228" s="23"/>
    </row>
    <row r="229" spans="1:1" ht="15.75" customHeight="1" x14ac:dyDescent="0.2">
      <c r="A229" s="23"/>
    </row>
    <row r="230" spans="1:1" ht="15.75" customHeight="1" x14ac:dyDescent="0.2">
      <c r="A230" s="23"/>
    </row>
    <row r="231" spans="1:1" ht="15.75" customHeight="1" x14ac:dyDescent="0.2">
      <c r="A231" s="23"/>
    </row>
    <row r="232" spans="1:1" ht="15.75" customHeight="1" x14ac:dyDescent="0.2">
      <c r="A232" s="23"/>
    </row>
    <row r="233" spans="1:1" ht="15.75" customHeight="1" x14ac:dyDescent="0.2">
      <c r="A233" s="23"/>
    </row>
    <row r="234" spans="1:1" ht="15.75" customHeight="1" x14ac:dyDescent="0.2">
      <c r="A234" s="23"/>
    </row>
    <row r="235" spans="1:1" ht="15.75" customHeight="1" x14ac:dyDescent="0.2">
      <c r="A235" s="23"/>
    </row>
    <row r="236" spans="1:1" ht="15.75" customHeight="1" x14ac:dyDescent="0.2">
      <c r="A236" s="23"/>
    </row>
    <row r="237" spans="1:1" ht="15.75" customHeight="1" x14ac:dyDescent="0.2">
      <c r="A237" s="23"/>
    </row>
    <row r="238" spans="1:1" ht="15.75" customHeight="1" x14ac:dyDescent="0.2">
      <c r="A238" s="23"/>
    </row>
    <row r="239" spans="1:1" ht="15.75" customHeight="1" x14ac:dyDescent="0.2">
      <c r="A239" s="23"/>
    </row>
    <row r="240" spans="1:1" ht="15.75" customHeight="1" x14ac:dyDescent="0.2">
      <c r="A240" s="23"/>
    </row>
    <row r="241" spans="1:1" ht="15.75" customHeight="1" x14ac:dyDescent="0.2">
      <c r="A241" s="23"/>
    </row>
    <row r="242" spans="1:1" ht="15.75" customHeight="1" x14ac:dyDescent="0.2">
      <c r="A242" s="23"/>
    </row>
    <row r="243" spans="1:1" ht="15.75" customHeight="1" x14ac:dyDescent="0.2">
      <c r="A243" s="23"/>
    </row>
    <row r="244" spans="1:1" ht="15.75" customHeight="1" x14ac:dyDescent="0.2">
      <c r="A244" s="23"/>
    </row>
    <row r="245" spans="1:1" ht="15.75" customHeight="1" x14ac:dyDescent="0.2">
      <c r="A245" s="23"/>
    </row>
    <row r="246" spans="1:1" ht="15.75" customHeight="1" x14ac:dyDescent="0.2">
      <c r="A246" s="23"/>
    </row>
    <row r="247" spans="1:1" ht="15.75" customHeight="1" x14ac:dyDescent="0.2">
      <c r="A247" s="23"/>
    </row>
    <row r="248" spans="1:1" ht="15.75" customHeight="1" x14ac:dyDescent="0.2">
      <c r="A248" s="23"/>
    </row>
    <row r="249" spans="1:1" ht="15.75" customHeight="1" x14ac:dyDescent="0.2">
      <c r="A249" s="23"/>
    </row>
    <row r="250" spans="1:1" ht="15.75" customHeight="1" x14ac:dyDescent="0.2">
      <c r="A250" s="23"/>
    </row>
    <row r="251" spans="1:1" ht="15.75" customHeight="1" x14ac:dyDescent="0.2">
      <c r="A251" s="23"/>
    </row>
    <row r="252" spans="1:1" ht="15.75" customHeight="1" x14ac:dyDescent="0.2">
      <c r="A252" s="23"/>
    </row>
    <row r="253" spans="1:1" ht="15.75" customHeight="1" x14ac:dyDescent="0.2">
      <c r="A253" s="23"/>
    </row>
    <row r="254" spans="1:1" ht="15.75" customHeight="1" x14ac:dyDescent="0.2">
      <c r="A254" s="23"/>
    </row>
    <row r="255" spans="1:1" ht="15.75" customHeight="1" x14ac:dyDescent="0.2">
      <c r="A255" s="23"/>
    </row>
    <row r="256" spans="1:1" ht="15.75" customHeight="1" x14ac:dyDescent="0.2">
      <c r="A256" s="23"/>
    </row>
    <row r="257" spans="1:1" ht="15.75" customHeight="1" x14ac:dyDescent="0.2">
      <c r="A257" s="23"/>
    </row>
    <row r="258" spans="1:1" ht="15.75" customHeight="1" x14ac:dyDescent="0.2">
      <c r="A258" s="23"/>
    </row>
    <row r="259" spans="1:1" ht="15.75" customHeight="1" x14ac:dyDescent="0.2">
      <c r="A259" s="23"/>
    </row>
    <row r="260" spans="1:1" ht="15.75" customHeight="1" x14ac:dyDescent="0.2">
      <c r="A260" s="23"/>
    </row>
    <row r="261" spans="1:1" ht="15.75" customHeight="1" x14ac:dyDescent="0.2">
      <c r="A261" s="23"/>
    </row>
    <row r="262" spans="1:1" ht="15.75" customHeight="1" x14ac:dyDescent="0.2">
      <c r="A262" s="23"/>
    </row>
    <row r="263" spans="1:1" ht="15.75" customHeight="1" x14ac:dyDescent="0.2">
      <c r="A263" s="23"/>
    </row>
    <row r="264" spans="1:1" ht="15.75" customHeight="1" x14ac:dyDescent="0.2">
      <c r="A264" s="23"/>
    </row>
    <row r="265" spans="1:1" ht="15.75" customHeight="1" x14ac:dyDescent="0.2">
      <c r="A265" s="23"/>
    </row>
    <row r="266" spans="1:1" ht="15.75" customHeight="1" x14ac:dyDescent="0.2">
      <c r="A266" s="23"/>
    </row>
    <row r="267" spans="1:1" ht="15.75" customHeight="1" x14ac:dyDescent="0.2">
      <c r="A267" s="23"/>
    </row>
    <row r="268" spans="1:1" ht="15.75" customHeight="1" x14ac:dyDescent="0.2">
      <c r="A268" s="23"/>
    </row>
    <row r="269" spans="1:1" ht="15.75" customHeight="1" x14ac:dyDescent="0.2">
      <c r="A269" s="23"/>
    </row>
    <row r="270" spans="1:1" ht="15.75" customHeight="1" x14ac:dyDescent="0.2">
      <c r="A270" s="23"/>
    </row>
    <row r="271" spans="1:1" ht="15.75" customHeight="1" x14ac:dyDescent="0.2">
      <c r="A271" s="23"/>
    </row>
    <row r="272" spans="1:1" ht="15.75" customHeight="1" x14ac:dyDescent="0.2">
      <c r="A272" s="23"/>
    </row>
    <row r="273" spans="1:1" ht="15.75" customHeight="1" x14ac:dyDescent="0.2">
      <c r="A273" s="23"/>
    </row>
    <row r="274" spans="1:1" ht="15.75" customHeight="1" x14ac:dyDescent="0.2">
      <c r="A274" s="23"/>
    </row>
    <row r="275" spans="1:1" ht="15.75" customHeight="1" x14ac:dyDescent="0.2">
      <c r="A275" s="23"/>
    </row>
    <row r="276" spans="1:1" ht="15.75" customHeight="1" x14ac:dyDescent="0.2">
      <c r="A276" s="23"/>
    </row>
    <row r="277" spans="1:1" ht="15.75" customHeight="1" x14ac:dyDescent="0.2">
      <c r="A277" s="23"/>
    </row>
    <row r="278" spans="1:1" ht="15.75" customHeight="1" x14ac:dyDescent="0.2">
      <c r="A278" s="23"/>
    </row>
    <row r="279" spans="1:1" ht="15.75" customHeight="1" x14ac:dyDescent="0.2">
      <c r="A279" s="23"/>
    </row>
    <row r="280" spans="1:1" ht="15.75" customHeight="1" x14ac:dyDescent="0.2">
      <c r="A280" s="23"/>
    </row>
    <row r="281" spans="1:1" ht="15.75" customHeight="1" x14ac:dyDescent="0.2">
      <c r="A281" s="23"/>
    </row>
    <row r="282" spans="1:1" ht="15.75" customHeight="1" x14ac:dyDescent="0.2">
      <c r="A282" s="23"/>
    </row>
    <row r="283" spans="1:1" ht="15.75" customHeight="1" x14ac:dyDescent="0.2">
      <c r="A283" s="23"/>
    </row>
    <row r="284" spans="1:1" ht="15.75" customHeight="1" x14ac:dyDescent="0.2">
      <c r="A284" s="23"/>
    </row>
    <row r="285" spans="1:1" ht="15.75" customHeight="1" x14ac:dyDescent="0.2">
      <c r="A285" s="23"/>
    </row>
    <row r="286" spans="1:1" ht="15.75" customHeight="1" x14ac:dyDescent="0.2">
      <c r="A286" s="23"/>
    </row>
    <row r="287" spans="1:1" ht="15.75" customHeight="1" x14ac:dyDescent="0.2">
      <c r="A287" s="23"/>
    </row>
    <row r="288" spans="1:1" ht="15.75" customHeight="1" x14ac:dyDescent="0.2">
      <c r="A288" s="23"/>
    </row>
    <row r="289" spans="1:1" ht="15.75" customHeight="1" x14ac:dyDescent="0.2">
      <c r="A289" s="23"/>
    </row>
    <row r="290" spans="1:1" ht="15.75" customHeight="1" x14ac:dyDescent="0.2">
      <c r="A290" s="23"/>
    </row>
    <row r="291" spans="1:1" ht="15.75" customHeight="1" x14ac:dyDescent="0.2">
      <c r="A291" s="23"/>
    </row>
    <row r="292" spans="1:1" ht="15.75" customHeight="1" x14ac:dyDescent="0.2">
      <c r="A292" s="23"/>
    </row>
    <row r="293" spans="1:1" ht="15.75" customHeight="1" x14ac:dyDescent="0.2">
      <c r="A293" s="23"/>
    </row>
    <row r="294" spans="1:1" ht="15.75" customHeight="1" x14ac:dyDescent="0.2">
      <c r="A294" s="23"/>
    </row>
    <row r="295" spans="1:1" ht="15.75" customHeight="1" x14ac:dyDescent="0.2">
      <c r="A295" s="23"/>
    </row>
    <row r="296" spans="1:1" ht="15.75" customHeight="1" x14ac:dyDescent="0.2">
      <c r="A296" s="23"/>
    </row>
    <row r="297" spans="1:1" ht="15.75" customHeight="1" x14ac:dyDescent="0.2">
      <c r="A297" s="23"/>
    </row>
    <row r="298" spans="1:1" ht="15.75" customHeight="1" x14ac:dyDescent="0.2">
      <c r="A298" s="23"/>
    </row>
    <row r="299" spans="1:1" ht="15.75" customHeight="1" x14ac:dyDescent="0.2">
      <c r="A299" s="23"/>
    </row>
    <row r="300" spans="1:1" ht="15.75" customHeight="1" x14ac:dyDescent="0.2">
      <c r="A300" s="23"/>
    </row>
    <row r="301" spans="1:1" ht="15.75" customHeight="1" x14ac:dyDescent="0.2">
      <c r="A301" s="23"/>
    </row>
    <row r="302" spans="1:1" ht="15.75" customHeight="1" x14ac:dyDescent="0.2">
      <c r="A302" s="23"/>
    </row>
    <row r="303" spans="1:1" ht="15.75" customHeight="1" x14ac:dyDescent="0.2">
      <c r="A303" s="23"/>
    </row>
    <row r="304" spans="1:1" ht="15.75" customHeight="1" x14ac:dyDescent="0.2">
      <c r="A304" s="23"/>
    </row>
    <row r="305" spans="1:1" ht="15.75" customHeight="1" x14ac:dyDescent="0.2">
      <c r="A305" s="23"/>
    </row>
    <row r="306" spans="1:1" ht="15.75" customHeight="1" x14ac:dyDescent="0.2">
      <c r="A306" s="23"/>
    </row>
    <row r="307" spans="1:1" ht="15.75" customHeight="1" x14ac:dyDescent="0.2">
      <c r="A307" s="23"/>
    </row>
    <row r="308" spans="1:1" ht="15.75" customHeight="1" x14ac:dyDescent="0.2">
      <c r="A308" s="23"/>
    </row>
    <row r="309" spans="1:1" ht="15.75" customHeight="1" x14ac:dyDescent="0.2">
      <c r="A309" s="23"/>
    </row>
    <row r="310" spans="1:1" ht="15.75" customHeight="1" x14ac:dyDescent="0.2">
      <c r="A310" s="23"/>
    </row>
    <row r="311" spans="1:1" ht="15.75" customHeight="1" x14ac:dyDescent="0.2">
      <c r="A311" s="23"/>
    </row>
    <row r="312" spans="1:1" ht="15.75" customHeight="1" x14ac:dyDescent="0.2">
      <c r="A312" s="23"/>
    </row>
    <row r="313" spans="1:1" ht="15.75" customHeight="1" x14ac:dyDescent="0.2">
      <c r="A313" s="23"/>
    </row>
    <row r="314" spans="1:1" ht="15.75" customHeight="1" x14ac:dyDescent="0.2">
      <c r="A314" s="23"/>
    </row>
    <row r="315" spans="1:1" ht="15.75" customHeight="1" x14ac:dyDescent="0.2">
      <c r="A315" s="23"/>
    </row>
    <row r="316" spans="1:1" ht="15.75" customHeight="1" x14ac:dyDescent="0.2">
      <c r="A316" s="23"/>
    </row>
    <row r="317" spans="1:1" ht="15.75" customHeight="1" x14ac:dyDescent="0.2">
      <c r="A317" s="23"/>
    </row>
    <row r="318" spans="1:1" ht="15.75" customHeight="1" x14ac:dyDescent="0.2">
      <c r="A318" s="23"/>
    </row>
    <row r="319" spans="1:1" ht="15.75" customHeight="1" x14ac:dyDescent="0.2">
      <c r="A319" s="23"/>
    </row>
    <row r="320" spans="1:1" ht="15.75" customHeight="1" x14ac:dyDescent="0.2">
      <c r="A320" s="23"/>
    </row>
    <row r="321" spans="1:1" ht="15.75" customHeight="1" x14ac:dyDescent="0.2">
      <c r="A321" s="23"/>
    </row>
    <row r="322" spans="1:1" ht="15.75" customHeight="1" x14ac:dyDescent="0.2">
      <c r="A322" s="23"/>
    </row>
    <row r="323" spans="1:1" ht="15.75" customHeight="1" x14ac:dyDescent="0.2">
      <c r="A323" s="23"/>
    </row>
    <row r="324" spans="1:1" ht="15.75" customHeight="1" x14ac:dyDescent="0.2">
      <c r="A324" s="23"/>
    </row>
    <row r="325" spans="1:1" ht="15.75" customHeight="1" x14ac:dyDescent="0.2">
      <c r="A325" s="23"/>
    </row>
    <row r="326" spans="1:1" ht="15.75" customHeight="1" x14ac:dyDescent="0.2">
      <c r="A326" s="23"/>
    </row>
    <row r="327" spans="1:1" ht="15.75" customHeight="1" x14ac:dyDescent="0.2">
      <c r="A327" s="23"/>
    </row>
    <row r="328" spans="1:1" ht="15.75" customHeight="1" x14ac:dyDescent="0.2">
      <c r="A328" s="23"/>
    </row>
    <row r="329" spans="1:1" ht="15.75" customHeight="1" x14ac:dyDescent="0.2">
      <c r="A329" s="23"/>
    </row>
    <row r="330" spans="1:1" ht="15.75" customHeight="1" x14ac:dyDescent="0.2">
      <c r="A330" s="23"/>
    </row>
    <row r="331" spans="1:1" ht="15.75" customHeight="1" x14ac:dyDescent="0.2">
      <c r="A331" s="23"/>
    </row>
    <row r="332" spans="1:1" ht="15.75" customHeight="1" x14ac:dyDescent="0.2">
      <c r="A332" s="23"/>
    </row>
    <row r="333" spans="1:1" ht="15.75" customHeight="1" x14ac:dyDescent="0.2">
      <c r="A333" s="23"/>
    </row>
    <row r="334" spans="1:1" ht="15.75" customHeight="1" x14ac:dyDescent="0.2">
      <c r="A334" s="23"/>
    </row>
    <row r="335" spans="1:1" ht="15.75" customHeight="1" x14ac:dyDescent="0.2">
      <c r="A335" s="23"/>
    </row>
    <row r="336" spans="1:1" ht="15.75" customHeight="1" x14ac:dyDescent="0.2">
      <c r="A336" s="23"/>
    </row>
    <row r="337" spans="1:1" ht="15.75" customHeight="1" x14ac:dyDescent="0.2">
      <c r="A337" s="23"/>
    </row>
    <row r="338" spans="1:1" ht="15.75" customHeight="1" x14ac:dyDescent="0.2">
      <c r="A338" s="23"/>
    </row>
    <row r="339" spans="1:1" ht="15.75" customHeight="1" x14ac:dyDescent="0.2">
      <c r="A339" s="23"/>
    </row>
    <row r="340" spans="1:1" ht="15.75" customHeight="1" x14ac:dyDescent="0.2">
      <c r="A340" s="23"/>
    </row>
    <row r="341" spans="1:1" ht="15.75" customHeight="1" x14ac:dyDescent="0.2">
      <c r="A341" s="23"/>
    </row>
    <row r="342" spans="1:1" ht="15.75" customHeight="1" x14ac:dyDescent="0.2">
      <c r="A342" s="23"/>
    </row>
    <row r="343" spans="1:1" ht="15.75" customHeight="1" x14ac:dyDescent="0.2">
      <c r="A343" s="23"/>
    </row>
    <row r="344" spans="1:1" ht="15.75" customHeight="1" x14ac:dyDescent="0.2">
      <c r="A344" s="23"/>
    </row>
    <row r="345" spans="1:1" ht="15.75" customHeight="1" x14ac:dyDescent="0.2">
      <c r="A345" s="23"/>
    </row>
    <row r="346" spans="1:1" ht="15.75" customHeight="1" x14ac:dyDescent="0.2">
      <c r="A346" s="23"/>
    </row>
    <row r="347" spans="1:1" ht="15.75" customHeight="1" x14ac:dyDescent="0.2">
      <c r="A347" s="23"/>
    </row>
    <row r="348" spans="1:1" ht="15.75" customHeight="1" x14ac:dyDescent="0.2">
      <c r="A348" s="23"/>
    </row>
    <row r="349" spans="1:1" ht="15.75" customHeight="1" x14ac:dyDescent="0.2">
      <c r="A349" s="23"/>
    </row>
    <row r="350" spans="1:1" ht="15.75" customHeight="1" x14ac:dyDescent="0.2">
      <c r="A350" s="23"/>
    </row>
    <row r="351" spans="1:1" ht="15.75" customHeight="1" x14ac:dyDescent="0.2">
      <c r="A351" s="23"/>
    </row>
    <row r="352" spans="1:1" ht="15.75" customHeight="1" x14ac:dyDescent="0.2">
      <c r="A352" s="23"/>
    </row>
    <row r="353" spans="1:1" ht="15.75" customHeight="1" x14ac:dyDescent="0.2">
      <c r="A353" s="23"/>
    </row>
    <row r="354" spans="1:1" ht="15.75" customHeight="1" x14ac:dyDescent="0.2">
      <c r="A354" s="23"/>
    </row>
    <row r="355" spans="1:1" ht="15.75" customHeight="1" x14ac:dyDescent="0.2">
      <c r="A355" s="23"/>
    </row>
    <row r="356" spans="1:1" ht="15.75" customHeight="1" x14ac:dyDescent="0.2">
      <c r="A356" s="23"/>
    </row>
    <row r="357" spans="1:1" ht="15.75" customHeight="1" x14ac:dyDescent="0.2">
      <c r="A357" s="23"/>
    </row>
    <row r="358" spans="1:1" ht="15.75" customHeight="1" x14ac:dyDescent="0.2">
      <c r="A358" s="23"/>
    </row>
    <row r="359" spans="1:1" ht="15.75" customHeight="1" x14ac:dyDescent="0.2">
      <c r="A359" s="23"/>
    </row>
    <row r="360" spans="1:1" ht="15.75" customHeight="1" x14ac:dyDescent="0.2">
      <c r="A360" s="23"/>
    </row>
    <row r="361" spans="1:1" ht="15.75" customHeight="1" x14ac:dyDescent="0.2">
      <c r="A361" s="23"/>
    </row>
    <row r="362" spans="1:1" ht="15.75" customHeight="1" x14ac:dyDescent="0.2">
      <c r="A362" s="23"/>
    </row>
    <row r="363" spans="1:1" ht="15.75" customHeight="1" x14ac:dyDescent="0.2">
      <c r="A363" s="23"/>
    </row>
    <row r="364" spans="1:1" ht="15.75" customHeight="1" x14ac:dyDescent="0.2">
      <c r="A364" s="23"/>
    </row>
    <row r="365" spans="1:1" ht="15.75" customHeight="1" x14ac:dyDescent="0.2">
      <c r="A365" s="23"/>
    </row>
    <row r="366" spans="1:1" ht="15.75" customHeight="1" x14ac:dyDescent="0.2">
      <c r="A366" s="23"/>
    </row>
    <row r="367" spans="1:1" ht="15.75" customHeight="1" x14ac:dyDescent="0.2">
      <c r="A367" s="23"/>
    </row>
    <row r="368" spans="1:1" ht="15.75" customHeight="1" x14ac:dyDescent="0.2">
      <c r="A368" s="23"/>
    </row>
    <row r="369" spans="1:1" ht="15.75" customHeight="1" x14ac:dyDescent="0.2">
      <c r="A369" s="23"/>
    </row>
    <row r="370" spans="1:1" ht="15.75" customHeight="1" x14ac:dyDescent="0.2">
      <c r="A370" s="23"/>
    </row>
    <row r="371" spans="1:1" ht="15.75" customHeight="1" x14ac:dyDescent="0.2">
      <c r="A371" s="23"/>
    </row>
    <row r="372" spans="1:1" ht="15.75" customHeight="1" x14ac:dyDescent="0.2">
      <c r="A372" s="23"/>
    </row>
    <row r="373" spans="1:1" ht="15.75" customHeight="1" x14ac:dyDescent="0.2">
      <c r="A373" s="23"/>
    </row>
    <row r="374" spans="1:1" ht="15.75" customHeight="1" x14ac:dyDescent="0.2">
      <c r="A374" s="23"/>
    </row>
    <row r="375" spans="1:1" ht="15.75" customHeight="1" x14ac:dyDescent="0.2">
      <c r="A375" s="23"/>
    </row>
    <row r="376" spans="1:1" ht="15.75" customHeight="1" x14ac:dyDescent="0.2">
      <c r="A376" s="23"/>
    </row>
    <row r="377" spans="1:1" ht="15.75" customHeight="1" x14ac:dyDescent="0.2">
      <c r="A377" s="23"/>
    </row>
    <row r="378" spans="1:1" ht="15.75" customHeight="1" x14ac:dyDescent="0.2">
      <c r="A378" s="23"/>
    </row>
    <row r="379" spans="1:1" ht="15.75" customHeight="1" x14ac:dyDescent="0.2">
      <c r="A379" s="23"/>
    </row>
    <row r="380" spans="1:1" ht="15.75" customHeight="1" x14ac:dyDescent="0.2">
      <c r="A380" s="23"/>
    </row>
    <row r="381" spans="1:1" ht="15.75" customHeight="1" x14ac:dyDescent="0.2">
      <c r="A381" s="23"/>
    </row>
    <row r="382" spans="1:1" ht="15.75" customHeight="1" x14ac:dyDescent="0.2">
      <c r="A382" s="23"/>
    </row>
    <row r="383" spans="1:1" ht="15.75" customHeight="1" x14ac:dyDescent="0.2">
      <c r="A383" s="23"/>
    </row>
    <row r="384" spans="1:1" ht="15.75" customHeight="1" x14ac:dyDescent="0.2">
      <c r="A384" s="23"/>
    </row>
    <row r="385" spans="1:1" ht="15.75" customHeight="1" x14ac:dyDescent="0.2">
      <c r="A385" s="23"/>
    </row>
    <row r="386" spans="1:1" ht="15.75" customHeight="1" x14ac:dyDescent="0.2">
      <c r="A386" s="23"/>
    </row>
    <row r="387" spans="1:1" ht="15.75" customHeight="1" x14ac:dyDescent="0.2">
      <c r="A387" s="23"/>
    </row>
    <row r="388" spans="1:1" ht="15.75" customHeight="1" x14ac:dyDescent="0.2">
      <c r="A388" s="23"/>
    </row>
    <row r="389" spans="1:1" ht="15.75" customHeight="1" x14ac:dyDescent="0.2">
      <c r="A389" s="23"/>
    </row>
    <row r="390" spans="1:1" ht="15.75" customHeight="1" x14ac:dyDescent="0.2">
      <c r="A390" s="23"/>
    </row>
    <row r="391" spans="1:1" ht="15.75" customHeight="1" x14ac:dyDescent="0.2">
      <c r="A391" s="23"/>
    </row>
    <row r="392" spans="1:1" ht="15.75" customHeight="1" x14ac:dyDescent="0.2">
      <c r="A392" s="23"/>
    </row>
    <row r="393" spans="1:1" ht="15.75" customHeight="1" x14ac:dyDescent="0.2">
      <c r="A393" s="23"/>
    </row>
    <row r="394" spans="1:1" ht="15.75" customHeight="1" x14ac:dyDescent="0.2">
      <c r="A394" s="23"/>
    </row>
    <row r="395" spans="1:1" ht="15.75" customHeight="1" x14ac:dyDescent="0.2">
      <c r="A395" s="23"/>
    </row>
    <row r="396" spans="1:1" ht="15.75" customHeight="1" x14ac:dyDescent="0.2">
      <c r="A396" s="23"/>
    </row>
    <row r="397" spans="1:1" ht="15.75" customHeight="1" x14ac:dyDescent="0.2">
      <c r="A397" s="23"/>
    </row>
    <row r="398" spans="1:1" ht="15.75" customHeight="1" x14ac:dyDescent="0.2">
      <c r="A398" s="23"/>
    </row>
    <row r="399" spans="1:1" ht="15.75" customHeight="1" x14ac:dyDescent="0.2">
      <c r="A399" s="23"/>
    </row>
    <row r="400" spans="1:1" ht="15.75" customHeight="1" x14ac:dyDescent="0.2">
      <c r="A400" s="23"/>
    </row>
    <row r="401" spans="1:1" ht="15.75" customHeight="1" x14ac:dyDescent="0.2">
      <c r="A401" s="23"/>
    </row>
    <row r="402" spans="1:1" ht="15.75" customHeight="1" x14ac:dyDescent="0.2">
      <c r="A402" s="23"/>
    </row>
    <row r="403" spans="1:1" ht="15.75" customHeight="1" x14ac:dyDescent="0.2">
      <c r="A403" s="23"/>
    </row>
    <row r="404" spans="1:1" ht="15.75" customHeight="1" x14ac:dyDescent="0.2">
      <c r="A404" s="23"/>
    </row>
    <row r="405" spans="1:1" ht="15.75" customHeight="1" x14ac:dyDescent="0.2">
      <c r="A405" s="23"/>
    </row>
    <row r="406" spans="1:1" ht="15.75" customHeight="1" x14ac:dyDescent="0.2">
      <c r="A406" s="23"/>
    </row>
    <row r="407" spans="1:1" ht="15.75" customHeight="1" x14ac:dyDescent="0.2">
      <c r="A407" s="23"/>
    </row>
    <row r="408" spans="1:1" ht="15.75" customHeight="1" x14ac:dyDescent="0.2">
      <c r="A408" s="23"/>
    </row>
    <row r="409" spans="1:1" ht="15.75" customHeight="1" x14ac:dyDescent="0.2">
      <c r="A409" s="23"/>
    </row>
    <row r="410" spans="1:1" ht="15.75" customHeight="1" x14ac:dyDescent="0.2">
      <c r="A410" s="23"/>
    </row>
    <row r="411" spans="1:1" ht="15.75" customHeight="1" x14ac:dyDescent="0.2">
      <c r="A411" s="23"/>
    </row>
    <row r="412" spans="1:1" ht="15.75" customHeight="1" x14ac:dyDescent="0.2">
      <c r="A412" s="23"/>
    </row>
    <row r="413" spans="1:1" ht="15.75" customHeight="1" x14ac:dyDescent="0.2">
      <c r="A413" s="23"/>
    </row>
    <row r="414" spans="1:1" ht="15.75" customHeight="1" x14ac:dyDescent="0.2">
      <c r="A414" s="23"/>
    </row>
    <row r="415" spans="1:1" ht="15.75" customHeight="1" x14ac:dyDescent="0.2">
      <c r="A415" s="23"/>
    </row>
    <row r="416" spans="1:1" ht="15.75" customHeight="1" x14ac:dyDescent="0.2">
      <c r="A416" s="23"/>
    </row>
    <row r="417" spans="1:1" ht="15.75" customHeight="1" x14ac:dyDescent="0.2">
      <c r="A417" s="23"/>
    </row>
    <row r="418" spans="1:1" ht="15.75" customHeight="1" x14ac:dyDescent="0.2">
      <c r="A418" s="23"/>
    </row>
    <row r="419" spans="1:1" ht="15.75" customHeight="1" x14ac:dyDescent="0.2">
      <c r="A419" s="23"/>
    </row>
    <row r="420" spans="1:1" ht="15.75" customHeight="1" x14ac:dyDescent="0.2">
      <c r="A420" s="23"/>
    </row>
    <row r="421" spans="1:1" ht="15.75" customHeight="1" x14ac:dyDescent="0.2">
      <c r="A421" s="23"/>
    </row>
    <row r="422" spans="1:1" ht="15.75" customHeight="1" x14ac:dyDescent="0.2">
      <c r="A422" s="23"/>
    </row>
    <row r="423" spans="1:1" ht="15.75" customHeight="1" x14ac:dyDescent="0.2">
      <c r="A423" s="23"/>
    </row>
    <row r="424" spans="1:1" ht="15.75" customHeight="1" x14ac:dyDescent="0.2">
      <c r="A424" s="23"/>
    </row>
    <row r="425" spans="1:1" ht="15.75" customHeight="1" x14ac:dyDescent="0.2">
      <c r="A425" s="23"/>
    </row>
    <row r="426" spans="1:1" ht="15.75" customHeight="1" x14ac:dyDescent="0.2">
      <c r="A426" s="23"/>
    </row>
    <row r="427" spans="1:1" ht="15.75" customHeight="1" x14ac:dyDescent="0.2">
      <c r="A427" s="23"/>
    </row>
    <row r="428" spans="1:1" ht="15.75" customHeight="1" x14ac:dyDescent="0.2">
      <c r="A428" s="23"/>
    </row>
    <row r="429" spans="1:1" ht="15.75" customHeight="1" x14ac:dyDescent="0.2">
      <c r="A429" s="23"/>
    </row>
    <row r="430" spans="1:1" ht="15.75" customHeight="1" x14ac:dyDescent="0.2">
      <c r="A430" s="23"/>
    </row>
    <row r="431" spans="1:1" ht="15.75" customHeight="1" x14ac:dyDescent="0.2">
      <c r="A431" s="23"/>
    </row>
    <row r="432" spans="1:1" ht="15.75" customHeight="1" x14ac:dyDescent="0.2">
      <c r="A432" s="23"/>
    </row>
    <row r="433" spans="1:1" ht="15.75" customHeight="1" x14ac:dyDescent="0.2">
      <c r="A433" s="23"/>
    </row>
    <row r="434" spans="1:1" ht="15.75" customHeight="1" x14ac:dyDescent="0.2">
      <c r="A434" s="23"/>
    </row>
    <row r="435" spans="1:1" ht="15.75" customHeight="1" x14ac:dyDescent="0.2">
      <c r="A435" s="23"/>
    </row>
    <row r="436" spans="1:1" ht="15.75" customHeight="1" x14ac:dyDescent="0.2">
      <c r="A436" s="23"/>
    </row>
    <row r="437" spans="1:1" ht="15.75" customHeight="1" x14ac:dyDescent="0.2">
      <c r="A437" s="23"/>
    </row>
    <row r="438" spans="1:1" ht="15.75" customHeight="1" x14ac:dyDescent="0.2">
      <c r="A438" s="23"/>
    </row>
    <row r="439" spans="1:1" ht="15.75" customHeight="1" x14ac:dyDescent="0.2">
      <c r="A439" s="23"/>
    </row>
    <row r="440" spans="1:1" ht="15.75" customHeight="1" x14ac:dyDescent="0.2">
      <c r="A440" s="23"/>
    </row>
    <row r="441" spans="1:1" ht="15.75" customHeight="1" x14ac:dyDescent="0.2">
      <c r="A441" s="23"/>
    </row>
    <row r="442" spans="1:1" ht="15.75" customHeight="1" x14ac:dyDescent="0.2">
      <c r="A442" s="23"/>
    </row>
    <row r="443" spans="1:1" ht="15.75" customHeight="1" x14ac:dyDescent="0.2">
      <c r="A443" s="23"/>
    </row>
    <row r="444" spans="1:1" ht="15.75" customHeight="1" x14ac:dyDescent="0.2">
      <c r="A444" s="23"/>
    </row>
    <row r="445" spans="1:1" ht="15.75" customHeight="1" x14ac:dyDescent="0.2">
      <c r="A445" s="23"/>
    </row>
    <row r="446" spans="1:1" ht="15.75" customHeight="1" x14ac:dyDescent="0.2">
      <c r="A446" s="23"/>
    </row>
    <row r="447" spans="1:1" ht="15.75" customHeight="1" x14ac:dyDescent="0.2">
      <c r="A447" s="23"/>
    </row>
    <row r="448" spans="1:1" ht="15.75" customHeight="1" x14ac:dyDescent="0.2">
      <c r="A448" s="23"/>
    </row>
    <row r="449" spans="1:1" ht="15.75" customHeight="1" x14ac:dyDescent="0.2">
      <c r="A449" s="23"/>
    </row>
    <row r="450" spans="1:1" ht="15.75" customHeight="1" x14ac:dyDescent="0.2">
      <c r="A450" s="23"/>
    </row>
    <row r="451" spans="1:1" ht="15.75" customHeight="1" x14ac:dyDescent="0.2">
      <c r="A451" s="23"/>
    </row>
    <row r="452" spans="1:1" ht="15.75" customHeight="1" x14ac:dyDescent="0.2">
      <c r="A452" s="23"/>
    </row>
    <row r="453" spans="1:1" ht="15.75" customHeight="1" x14ac:dyDescent="0.2">
      <c r="A453" s="23"/>
    </row>
    <row r="454" spans="1:1" ht="15.75" customHeight="1" x14ac:dyDescent="0.2">
      <c r="A454" s="23"/>
    </row>
    <row r="455" spans="1:1" ht="15.75" customHeight="1" x14ac:dyDescent="0.2">
      <c r="A455" s="23"/>
    </row>
    <row r="456" spans="1:1" ht="15.75" customHeight="1" x14ac:dyDescent="0.2">
      <c r="A456" s="23"/>
    </row>
    <row r="457" spans="1:1" ht="15.75" customHeight="1" x14ac:dyDescent="0.2">
      <c r="A457" s="23"/>
    </row>
    <row r="458" spans="1:1" ht="15.75" customHeight="1" x14ac:dyDescent="0.2">
      <c r="A458" s="23"/>
    </row>
    <row r="459" spans="1:1" ht="15.75" customHeight="1" x14ac:dyDescent="0.2">
      <c r="A459" s="23"/>
    </row>
    <row r="460" spans="1:1" ht="15.75" customHeight="1" x14ac:dyDescent="0.2">
      <c r="A460" s="23"/>
    </row>
    <row r="461" spans="1:1" ht="15.75" customHeight="1" x14ac:dyDescent="0.2">
      <c r="A461" s="23"/>
    </row>
    <row r="462" spans="1:1" ht="15.75" customHeight="1" x14ac:dyDescent="0.2">
      <c r="A462" s="23"/>
    </row>
    <row r="463" spans="1:1" ht="15.75" customHeight="1" x14ac:dyDescent="0.2">
      <c r="A463" s="23"/>
    </row>
    <row r="464" spans="1:1" ht="15.75" customHeight="1" x14ac:dyDescent="0.2">
      <c r="A464" s="23"/>
    </row>
    <row r="465" spans="1:1" ht="15.75" customHeight="1" x14ac:dyDescent="0.2">
      <c r="A465" s="23"/>
    </row>
    <row r="466" spans="1:1" ht="15.75" customHeight="1" x14ac:dyDescent="0.2">
      <c r="A466" s="23"/>
    </row>
    <row r="467" spans="1:1" ht="15.75" customHeight="1" x14ac:dyDescent="0.2">
      <c r="A467" s="23"/>
    </row>
    <row r="468" spans="1:1" ht="15.75" customHeight="1" x14ac:dyDescent="0.2">
      <c r="A468" s="23"/>
    </row>
    <row r="469" spans="1:1" ht="15.75" customHeight="1" x14ac:dyDescent="0.2">
      <c r="A469" s="23"/>
    </row>
    <row r="470" spans="1:1" ht="15.75" customHeight="1" x14ac:dyDescent="0.2">
      <c r="A470" s="23"/>
    </row>
    <row r="471" spans="1:1" ht="15.75" customHeight="1" x14ac:dyDescent="0.2">
      <c r="A471" s="23"/>
    </row>
    <row r="472" spans="1:1" ht="15.75" customHeight="1" x14ac:dyDescent="0.2">
      <c r="A472" s="23"/>
    </row>
    <row r="473" spans="1:1" ht="15.75" customHeight="1" x14ac:dyDescent="0.2">
      <c r="A473" s="23"/>
    </row>
    <row r="474" spans="1:1" ht="15.75" customHeight="1" x14ac:dyDescent="0.2">
      <c r="A474" s="23"/>
    </row>
    <row r="475" spans="1:1" ht="15.75" customHeight="1" x14ac:dyDescent="0.2">
      <c r="A475" s="23"/>
    </row>
    <row r="476" spans="1:1" ht="15.75" customHeight="1" x14ac:dyDescent="0.2">
      <c r="A476" s="23"/>
    </row>
    <row r="477" spans="1:1" ht="15.75" customHeight="1" x14ac:dyDescent="0.2">
      <c r="A477" s="23"/>
    </row>
    <row r="478" spans="1:1" ht="15.75" customHeight="1" x14ac:dyDescent="0.2">
      <c r="A478" s="23"/>
    </row>
    <row r="479" spans="1:1" ht="15.75" customHeight="1" x14ac:dyDescent="0.2">
      <c r="A479" s="23"/>
    </row>
    <row r="480" spans="1:1" ht="15.75" customHeight="1" x14ac:dyDescent="0.2">
      <c r="A480" s="23"/>
    </row>
    <row r="481" spans="1:1" ht="15.75" customHeight="1" x14ac:dyDescent="0.2">
      <c r="A481" s="23"/>
    </row>
    <row r="482" spans="1:1" ht="15.75" customHeight="1" x14ac:dyDescent="0.2">
      <c r="A482" s="23"/>
    </row>
    <row r="483" spans="1:1" ht="15.75" customHeight="1" x14ac:dyDescent="0.2">
      <c r="A483" s="23"/>
    </row>
    <row r="484" spans="1:1" ht="15.75" customHeight="1" x14ac:dyDescent="0.2">
      <c r="A484" s="23"/>
    </row>
    <row r="485" spans="1:1" ht="15.75" customHeight="1" x14ac:dyDescent="0.2">
      <c r="A485" s="23"/>
    </row>
    <row r="486" spans="1:1" ht="15.75" customHeight="1" x14ac:dyDescent="0.2">
      <c r="A486" s="23"/>
    </row>
    <row r="487" spans="1:1" ht="15.75" customHeight="1" x14ac:dyDescent="0.2">
      <c r="A487" s="23"/>
    </row>
    <row r="488" spans="1:1" ht="15.75" customHeight="1" x14ac:dyDescent="0.2">
      <c r="A488" s="23"/>
    </row>
    <row r="489" spans="1:1" ht="15.75" customHeight="1" x14ac:dyDescent="0.2">
      <c r="A489" s="23"/>
    </row>
    <row r="490" spans="1:1" ht="15.75" customHeight="1" x14ac:dyDescent="0.2">
      <c r="A490" s="23"/>
    </row>
    <row r="491" spans="1:1" ht="15.75" customHeight="1" x14ac:dyDescent="0.2">
      <c r="A491" s="23"/>
    </row>
    <row r="492" spans="1:1" ht="15.75" customHeight="1" x14ac:dyDescent="0.2">
      <c r="A492" s="23"/>
    </row>
    <row r="493" spans="1:1" ht="15.75" customHeight="1" x14ac:dyDescent="0.2">
      <c r="A493" s="23"/>
    </row>
    <row r="494" spans="1:1" ht="15.75" customHeight="1" x14ac:dyDescent="0.2">
      <c r="A494" s="23"/>
    </row>
    <row r="495" spans="1:1" ht="15.75" customHeight="1" x14ac:dyDescent="0.2">
      <c r="A495" s="23"/>
    </row>
    <row r="496" spans="1:1" ht="15.75" customHeight="1" x14ac:dyDescent="0.2">
      <c r="A496" s="23"/>
    </row>
    <row r="497" spans="1:1" ht="15.75" customHeight="1" x14ac:dyDescent="0.2">
      <c r="A497" s="23"/>
    </row>
    <row r="498" spans="1:1" ht="15.75" customHeight="1" x14ac:dyDescent="0.2">
      <c r="A498" s="23"/>
    </row>
    <row r="499" spans="1:1" ht="15.75" customHeight="1" x14ac:dyDescent="0.2">
      <c r="A499" s="23"/>
    </row>
    <row r="500" spans="1:1" ht="15.75" customHeight="1" x14ac:dyDescent="0.2">
      <c r="A500" s="23"/>
    </row>
    <row r="501" spans="1:1" ht="15.75" customHeight="1" x14ac:dyDescent="0.2">
      <c r="A501" s="23"/>
    </row>
    <row r="502" spans="1:1" ht="15.75" customHeight="1" x14ac:dyDescent="0.2">
      <c r="A502" s="23"/>
    </row>
    <row r="503" spans="1:1" ht="15.75" customHeight="1" x14ac:dyDescent="0.2">
      <c r="A503" s="23"/>
    </row>
    <row r="504" spans="1:1" ht="15.75" customHeight="1" x14ac:dyDescent="0.2">
      <c r="A504" s="23"/>
    </row>
    <row r="505" spans="1:1" ht="15.75" customHeight="1" x14ac:dyDescent="0.2">
      <c r="A505" s="23"/>
    </row>
    <row r="506" spans="1:1" ht="15.75" customHeight="1" x14ac:dyDescent="0.2">
      <c r="A506" s="23"/>
    </row>
    <row r="507" spans="1:1" ht="15.75" customHeight="1" x14ac:dyDescent="0.2">
      <c r="A507" s="23"/>
    </row>
    <row r="508" spans="1:1" ht="15.75" customHeight="1" x14ac:dyDescent="0.2">
      <c r="A508" s="23"/>
    </row>
    <row r="509" spans="1:1" ht="15.75" customHeight="1" x14ac:dyDescent="0.2">
      <c r="A509" s="23"/>
    </row>
    <row r="510" spans="1:1" ht="15.75" customHeight="1" x14ac:dyDescent="0.2">
      <c r="A510" s="23"/>
    </row>
    <row r="511" spans="1:1" ht="15.75" customHeight="1" x14ac:dyDescent="0.2">
      <c r="A511" s="23"/>
    </row>
    <row r="512" spans="1:1" ht="15.75" customHeight="1" x14ac:dyDescent="0.2">
      <c r="A512" s="23"/>
    </row>
    <row r="513" spans="1:1" ht="15.75" customHeight="1" x14ac:dyDescent="0.2">
      <c r="A513" s="23"/>
    </row>
    <row r="514" spans="1:1" ht="15.75" customHeight="1" x14ac:dyDescent="0.2">
      <c r="A514" s="23"/>
    </row>
    <row r="515" spans="1:1" ht="15.75" customHeight="1" x14ac:dyDescent="0.2">
      <c r="A515" s="23"/>
    </row>
    <row r="516" spans="1:1" ht="15.75" customHeight="1" x14ac:dyDescent="0.2">
      <c r="A516" s="23"/>
    </row>
    <row r="517" spans="1:1" ht="15.75" customHeight="1" x14ac:dyDescent="0.2">
      <c r="A517" s="23"/>
    </row>
    <row r="518" spans="1:1" ht="15.75" customHeight="1" x14ac:dyDescent="0.2">
      <c r="A518" s="23"/>
    </row>
    <row r="519" spans="1:1" ht="15.75" customHeight="1" x14ac:dyDescent="0.2">
      <c r="A519" s="23"/>
    </row>
    <row r="520" spans="1:1" ht="15.75" customHeight="1" x14ac:dyDescent="0.2">
      <c r="A520" s="23"/>
    </row>
    <row r="521" spans="1:1" ht="15.75" customHeight="1" x14ac:dyDescent="0.2">
      <c r="A521" s="23"/>
    </row>
    <row r="522" spans="1:1" ht="15.75" customHeight="1" x14ac:dyDescent="0.2">
      <c r="A522" s="23"/>
    </row>
    <row r="523" spans="1:1" ht="15.75" customHeight="1" x14ac:dyDescent="0.2">
      <c r="A523" s="23"/>
    </row>
    <row r="524" spans="1:1" ht="15.75" customHeight="1" x14ac:dyDescent="0.2">
      <c r="A524" s="23"/>
    </row>
    <row r="525" spans="1:1" ht="15.75" customHeight="1" x14ac:dyDescent="0.2">
      <c r="A525" s="23"/>
    </row>
    <row r="526" spans="1:1" ht="15.75" customHeight="1" x14ac:dyDescent="0.2">
      <c r="A526" s="23"/>
    </row>
    <row r="527" spans="1:1" ht="15.75" customHeight="1" x14ac:dyDescent="0.2">
      <c r="A527" s="23"/>
    </row>
    <row r="528" spans="1:1" ht="15.75" customHeight="1" x14ac:dyDescent="0.2">
      <c r="A528" s="23"/>
    </row>
    <row r="529" spans="1:1" ht="15.75" customHeight="1" x14ac:dyDescent="0.2">
      <c r="A529" s="23"/>
    </row>
    <row r="530" spans="1:1" ht="15.75" customHeight="1" x14ac:dyDescent="0.2">
      <c r="A530" s="23"/>
    </row>
    <row r="531" spans="1:1" ht="15.75" customHeight="1" x14ac:dyDescent="0.2">
      <c r="A531" s="23"/>
    </row>
    <row r="532" spans="1:1" ht="15.75" customHeight="1" x14ac:dyDescent="0.2">
      <c r="A532" s="23"/>
    </row>
    <row r="533" spans="1:1" ht="15.75" customHeight="1" x14ac:dyDescent="0.2">
      <c r="A533" s="23"/>
    </row>
    <row r="534" spans="1:1" ht="15.75" customHeight="1" x14ac:dyDescent="0.2">
      <c r="A534" s="23"/>
    </row>
    <row r="535" spans="1:1" ht="15.75" customHeight="1" x14ac:dyDescent="0.2">
      <c r="A535" s="23"/>
    </row>
    <row r="536" spans="1:1" ht="15.75" customHeight="1" x14ac:dyDescent="0.2">
      <c r="A536" s="23"/>
    </row>
    <row r="537" spans="1:1" ht="15.75" customHeight="1" x14ac:dyDescent="0.2">
      <c r="A537" s="23"/>
    </row>
    <row r="538" spans="1:1" ht="15.75" customHeight="1" x14ac:dyDescent="0.2">
      <c r="A538" s="23"/>
    </row>
    <row r="539" spans="1:1" ht="15.75" customHeight="1" x14ac:dyDescent="0.2">
      <c r="A539" s="23"/>
    </row>
    <row r="540" spans="1:1" ht="15.75" customHeight="1" x14ac:dyDescent="0.2">
      <c r="A540" s="23"/>
    </row>
    <row r="541" spans="1:1" ht="15.75" customHeight="1" x14ac:dyDescent="0.2">
      <c r="A541" s="23"/>
    </row>
    <row r="542" spans="1:1" ht="15.75" customHeight="1" x14ac:dyDescent="0.2">
      <c r="A542" s="23"/>
    </row>
    <row r="543" spans="1:1" ht="15.75" customHeight="1" x14ac:dyDescent="0.2">
      <c r="A543" s="23"/>
    </row>
    <row r="544" spans="1:1" ht="15.75" customHeight="1" x14ac:dyDescent="0.2">
      <c r="A544" s="23"/>
    </row>
    <row r="545" spans="1:1" ht="15.75" customHeight="1" x14ac:dyDescent="0.2">
      <c r="A545" s="23"/>
    </row>
    <row r="546" spans="1:1" ht="15.75" customHeight="1" x14ac:dyDescent="0.2">
      <c r="A546" s="23"/>
    </row>
    <row r="547" spans="1:1" ht="15.75" customHeight="1" x14ac:dyDescent="0.2">
      <c r="A547" s="23"/>
    </row>
    <row r="548" spans="1:1" ht="15.75" customHeight="1" x14ac:dyDescent="0.2">
      <c r="A548" s="23"/>
    </row>
    <row r="549" spans="1:1" ht="15.75" customHeight="1" x14ac:dyDescent="0.2">
      <c r="A549" s="23"/>
    </row>
    <row r="550" spans="1:1" ht="15.75" customHeight="1" x14ac:dyDescent="0.2">
      <c r="A550" s="23"/>
    </row>
    <row r="551" spans="1:1" ht="15.75" customHeight="1" x14ac:dyDescent="0.2">
      <c r="A551" s="23"/>
    </row>
    <row r="552" spans="1:1" ht="15.75" customHeight="1" x14ac:dyDescent="0.2">
      <c r="A552" s="23"/>
    </row>
    <row r="553" spans="1:1" ht="15.75" customHeight="1" x14ac:dyDescent="0.2">
      <c r="A553" s="23"/>
    </row>
    <row r="554" spans="1:1" ht="15.75" customHeight="1" x14ac:dyDescent="0.2">
      <c r="A554" s="23"/>
    </row>
    <row r="555" spans="1:1" ht="15.75" customHeight="1" x14ac:dyDescent="0.2">
      <c r="A555" s="23"/>
    </row>
    <row r="556" spans="1:1" ht="15.75" customHeight="1" x14ac:dyDescent="0.2">
      <c r="A556" s="23"/>
    </row>
    <row r="557" spans="1:1" ht="15.75" customHeight="1" x14ac:dyDescent="0.2">
      <c r="A557" s="23"/>
    </row>
    <row r="558" spans="1:1" ht="15.75" customHeight="1" x14ac:dyDescent="0.2">
      <c r="A558" s="23"/>
    </row>
    <row r="559" spans="1:1" ht="15.75" customHeight="1" x14ac:dyDescent="0.2">
      <c r="A559" s="23"/>
    </row>
    <row r="560" spans="1:1" ht="15.75" customHeight="1" x14ac:dyDescent="0.2">
      <c r="A560" s="23"/>
    </row>
    <row r="561" spans="1:1" ht="15.75" customHeight="1" x14ac:dyDescent="0.2">
      <c r="A561" s="23"/>
    </row>
    <row r="562" spans="1:1" ht="15.75" customHeight="1" x14ac:dyDescent="0.2">
      <c r="A562" s="23"/>
    </row>
    <row r="563" spans="1:1" ht="15.75" customHeight="1" x14ac:dyDescent="0.2">
      <c r="A563" s="23"/>
    </row>
    <row r="564" spans="1:1" ht="15.75" customHeight="1" x14ac:dyDescent="0.2">
      <c r="A564" s="23"/>
    </row>
    <row r="565" spans="1:1" ht="15.75" customHeight="1" x14ac:dyDescent="0.2">
      <c r="A565" s="23"/>
    </row>
    <row r="566" spans="1:1" ht="15.75" customHeight="1" x14ac:dyDescent="0.2">
      <c r="A566" s="23"/>
    </row>
    <row r="567" spans="1:1" ht="15.75" customHeight="1" x14ac:dyDescent="0.2">
      <c r="A567" s="23"/>
    </row>
    <row r="568" spans="1:1" ht="15.75" customHeight="1" x14ac:dyDescent="0.2">
      <c r="A568" s="23"/>
    </row>
    <row r="569" spans="1:1" ht="15.75" customHeight="1" x14ac:dyDescent="0.2">
      <c r="A569" s="23"/>
    </row>
    <row r="570" spans="1:1" ht="15.75" customHeight="1" x14ac:dyDescent="0.2">
      <c r="A570" s="23"/>
    </row>
    <row r="571" spans="1:1" ht="15.75" customHeight="1" x14ac:dyDescent="0.2">
      <c r="A571" s="23"/>
    </row>
    <row r="572" spans="1:1" ht="15.75" customHeight="1" x14ac:dyDescent="0.2">
      <c r="A572" s="23"/>
    </row>
    <row r="573" spans="1:1" ht="15.75" customHeight="1" x14ac:dyDescent="0.2">
      <c r="A573" s="23"/>
    </row>
    <row r="574" spans="1:1" ht="15.75" customHeight="1" x14ac:dyDescent="0.2">
      <c r="A574" s="23"/>
    </row>
    <row r="575" spans="1:1" ht="15.75" customHeight="1" x14ac:dyDescent="0.2">
      <c r="A575" s="23"/>
    </row>
    <row r="576" spans="1:1" ht="15.75" customHeight="1" x14ac:dyDescent="0.2">
      <c r="A576" s="23"/>
    </row>
    <row r="577" spans="1:1" ht="15.75" customHeight="1" x14ac:dyDescent="0.2">
      <c r="A577" s="23"/>
    </row>
    <row r="578" spans="1:1" ht="15.75" customHeight="1" x14ac:dyDescent="0.2">
      <c r="A578" s="23"/>
    </row>
    <row r="579" spans="1:1" ht="15.75" customHeight="1" x14ac:dyDescent="0.2">
      <c r="A579" s="23"/>
    </row>
    <row r="580" spans="1:1" ht="15.75" customHeight="1" x14ac:dyDescent="0.2">
      <c r="A580" s="23"/>
    </row>
    <row r="581" spans="1:1" ht="15.75" customHeight="1" x14ac:dyDescent="0.2">
      <c r="A581" s="23"/>
    </row>
    <row r="582" spans="1:1" ht="15.75" customHeight="1" x14ac:dyDescent="0.2">
      <c r="A582" s="23"/>
    </row>
    <row r="583" spans="1:1" ht="15.75" customHeight="1" x14ac:dyDescent="0.2">
      <c r="A583" s="23"/>
    </row>
    <row r="584" spans="1:1" ht="15.75" customHeight="1" x14ac:dyDescent="0.2">
      <c r="A584" s="23"/>
    </row>
    <row r="585" spans="1:1" ht="15.75" customHeight="1" x14ac:dyDescent="0.2">
      <c r="A585" s="23"/>
    </row>
    <row r="586" spans="1:1" ht="15.75" customHeight="1" x14ac:dyDescent="0.2">
      <c r="A586" s="23"/>
    </row>
    <row r="587" spans="1:1" ht="15.75" customHeight="1" x14ac:dyDescent="0.2">
      <c r="A587" s="23"/>
    </row>
    <row r="588" spans="1:1" ht="15.75" customHeight="1" x14ac:dyDescent="0.2">
      <c r="A588" s="23"/>
    </row>
    <row r="589" spans="1:1" ht="15.75" customHeight="1" x14ac:dyDescent="0.2">
      <c r="A589" s="23"/>
    </row>
    <row r="590" spans="1:1" ht="15.75" customHeight="1" x14ac:dyDescent="0.2">
      <c r="A590" s="23"/>
    </row>
    <row r="591" spans="1:1" ht="15.75" customHeight="1" x14ac:dyDescent="0.2">
      <c r="A591" s="23"/>
    </row>
    <row r="592" spans="1:1" ht="15.75" customHeight="1" x14ac:dyDescent="0.2">
      <c r="A592" s="23"/>
    </row>
    <row r="593" spans="1:1" ht="15.75" customHeight="1" x14ac:dyDescent="0.2">
      <c r="A593" s="23"/>
    </row>
    <row r="594" spans="1:1" ht="15.75" customHeight="1" x14ac:dyDescent="0.2">
      <c r="A594" s="23"/>
    </row>
    <row r="595" spans="1:1" ht="15.75" customHeight="1" x14ac:dyDescent="0.2">
      <c r="A595" s="23"/>
    </row>
    <row r="596" spans="1:1" ht="15.75" customHeight="1" x14ac:dyDescent="0.2">
      <c r="A596" s="23"/>
    </row>
    <row r="597" spans="1:1" ht="15.75" customHeight="1" x14ac:dyDescent="0.2">
      <c r="A597" s="23"/>
    </row>
    <row r="598" spans="1:1" ht="15.75" customHeight="1" x14ac:dyDescent="0.2">
      <c r="A598" s="23"/>
    </row>
    <row r="599" spans="1:1" ht="15.75" customHeight="1" x14ac:dyDescent="0.2">
      <c r="A599" s="23"/>
    </row>
    <row r="600" spans="1:1" ht="15.75" customHeight="1" x14ac:dyDescent="0.2">
      <c r="A600" s="23"/>
    </row>
    <row r="601" spans="1:1" ht="15.75" customHeight="1" x14ac:dyDescent="0.2">
      <c r="A601" s="23"/>
    </row>
    <row r="602" spans="1:1" ht="15.75" customHeight="1" x14ac:dyDescent="0.2">
      <c r="A602" s="23"/>
    </row>
    <row r="603" spans="1:1" ht="15.75" customHeight="1" x14ac:dyDescent="0.2">
      <c r="A603" s="23"/>
    </row>
    <row r="604" spans="1:1" ht="15.75" customHeight="1" x14ac:dyDescent="0.2">
      <c r="A604" s="23"/>
    </row>
    <row r="605" spans="1:1" ht="15.75" customHeight="1" x14ac:dyDescent="0.2">
      <c r="A605" s="23"/>
    </row>
    <row r="606" spans="1:1" ht="15.75" customHeight="1" x14ac:dyDescent="0.2">
      <c r="A606" s="23"/>
    </row>
    <row r="607" spans="1:1" ht="15.75" customHeight="1" x14ac:dyDescent="0.2">
      <c r="A607" s="23"/>
    </row>
    <row r="608" spans="1:1" ht="15.75" customHeight="1" x14ac:dyDescent="0.2">
      <c r="A608" s="23"/>
    </row>
    <row r="609" spans="1:1" ht="15.75" customHeight="1" x14ac:dyDescent="0.2">
      <c r="A609" s="23"/>
    </row>
    <row r="610" spans="1:1" ht="15.75" customHeight="1" x14ac:dyDescent="0.2">
      <c r="A610" s="23"/>
    </row>
    <row r="611" spans="1:1" ht="15.75" customHeight="1" x14ac:dyDescent="0.2">
      <c r="A611" s="23"/>
    </row>
    <row r="612" spans="1:1" ht="15.75" customHeight="1" x14ac:dyDescent="0.2">
      <c r="A612" s="23"/>
    </row>
    <row r="613" spans="1:1" ht="15.75" customHeight="1" x14ac:dyDescent="0.2">
      <c r="A613" s="23"/>
    </row>
    <row r="614" spans="1:1" ht="15.75" customHeight="1" x14ac:dyDescent="0.2">
      <c r="A614" s="23"/>
    </row>
    <row r="615" spans="1:1" ht="15.75" customHeight="1" x14ac:dyDescent="0.2">
      <c r="A615" s="23"/>
    </row>
    <row r="616" spans="1:1" ht="15.75" customHeight="1" x14ac:dyDescent="0.2">
      <c r="A616" s="23"/>
    </row>
    <row r="617" spans="1:1" ht="15.75" customHeight="1" x14ac:dyDescent="0.2">
      <c r="A617" s="23"/>
    </row>
    <row r="618" spans="1:1" ht="15.75" customHeight="1" x14ac:dyDescent="0.2">
      <c r="A618" s="23"/>
    </row>
    <row r="619" spans="1:1" ht="15.75" customHeight="1" x14ac:dyDescent="0.2">
      <c r="A619" s="23"/>
    </row>
    <row r="620" spans="1:1" ht="15.75" customHeight="1" x14ac:dyDescent="0.2">
      <c r="A620" s="23"/>
    </row>
    <row r="621" spans="1:1" ht="15.75" customHeight="1" x14ac:dyDescent="0.2">
      <c r="A621" s="23"/>
    </row>
    <row r="622" spans="1:1" ht="15.75" customHeight="1" x14ac:dyDescent="0.2">
      <c r="A622" s="23"/>
    </row>
    <row r="623" spans="1:1" ht="15.75" customHeight="1" x14ac:dyDescent="0.2">
      <c r="A623" s="23"/>
    </row>
    <row r="624" spans="1:1" ht="15.75" customHeight="1" x14ac:dyDescent="0.2">
      <c r="A624" s="23"/>
    </row>
    <row r="625" spans="1:1" ht="15.75" customHeight="1" x14ac:dyDescent="0.2">
      <c r="A625" s="23"/>
    </row>
    <row r="626" spans="1:1" ht="15.75" customHeight="1" x14ac:dyDescent="0.2">
      <c r="A626" s="23"/>
    </row>
    <row r="627" spans="1:1" ht="15.75" customHeight="1" x14ac:dyDescent="0.2">
      <c r="A627" s="23"/>
    </row>
    <row r="628" spans="1:1" ht="15.75" customHeight="1" x14ac:dyDescent="0.2">
      <c r="A628" s="23"/>
    </row>
    <row r="629" spans="1:1" ht="15.75" customHeight="1" x14ac:dyDescent="0.2">
      <c r="A629" s="23"/>
    </row>
    <row r="630" spans="1:1" ht="15.75" customHeight="1" x14ac:dyDescent="0.2">
      <c r="A630" s="23"/>
    </row>
    <row r="631" spans="1:1" ht="15.75" customHeight="1" x14ac:dyDescent="0.2">
      <c r="A631" s="23"/>
    </row>
    <row r="632" spans="1:1" ht="15.75" customHeight="1" x14ac:dyDescent="0.2">
      <c r="A632" s="23"/>
    </row>
    <row r="633" spans="1:1" ht="15.75" customHeight="1" x14ac:dyDescent="0.2">
      <c r="A633" s="23"/>
    </row>
    <row r="634" spans="1:1" ht="15.75" customHeight="1" x14ac:dyDescent="0.2">
      <c r="A634" s="23"/>
    </row>
    <row r="635" spans="1:1" ht="15.75" customHeight="1" x14ac:dyDescent="0.2">
      <c r="A635" s="23"/>
    </row>
    <row r="636" spans="1:1" ht="15.75" customHeight="1" x14ac:dyDescent="0.2">
      <c r="A636" s="23"/>
    </row>
    <row r="637" spans="1:1" ht="15.75" customHeight="1" x14ac:dyDescent="0.2">
      <c r="A637" s="23"/>
    </row>
    <row r="638" spans="1:1" ht="15.75" customHeight="1" x14ac:dyDescent="0.2">
      <c r="A638" s="23"/>
    </row>
    <row r="639" spans="1:1" ht="15.75" customHeight="1" x14ac:dyDescent="0.2">
      <c r="A639" s="23"/>
    </row>
    <row r="640" spans="1:1" ht="15.75" customHeight="1" x14ac:dyDescent="0.2">
      <c r="A640" s="23"/>
    </row>
    <row r="641" spans="1:1" ht="15.75" customHeight="1" x14ac:dyDescent="0.2">
      <c r="A641" s="23"/>
    </row>
    <row r="642" spans="1:1" ht="15.75" customHeight="1" x14ac:dyDescent="0.2">
      <c r="A642" s="23"/>
    </row>
    <row r="643" spans="1:1" ht="15.75" customHeight="1" x14ac:dyDescent="0.2">
      <c r="A643" s="23"/>
    </row>
    <row r="644" spans="1:1" ht="15.75" customHeight="1" x14ac:dyDescent="0.2">
      <c r="A644" s="23"/>
    </row>
    <row r="645" spans="1:1" ht="15.75" customHeight="1" x14ac:dyDescent="0.2">
      <c r="A645" s="23"/>
    </row>
    <row r="646" spans="1:1" ht="15.75" customHeight="1" x14ac:dyDescent="0.2">
      <c r="A646" s="23"/>
    </row>
    <row r="647" spans="1:1" ht="15.75" customHeight="1" x14ac:dyDescent="0.2">
      <c r="A647" s="23"/>
    </row>
    <row r="648" spans="1:1" ht="15.75" customHeight="1" x14ac:dyDescent="0.2">
      <c r="A648" s="23"/>
    </row>
    <row r="649" spans="1:1" ht="15.75" customHeight="1" x14ac:dyDescent="0.2">
      <c r="A649" s="23"/>
    </row>
    <row r="650" spans="1:1" ht="15.75" customHeight="1" x14ac:dyDescent="0.2">
      <c r="A650" s="23"/>
    </row>
    <row r="651" spans="1:1" ht="15.75" customHeight="1" x14ac:dyDescent="0.2">
      <c r="A651" s="23"/>
    </row>
    <row r="652" spans="1:1" ht="15.75" customHeight="1" x14ac:dyDescent="0.2">
      <c r="A652" s="23"/>
    </row>
    <row r="653" spans="1:1" ht="15.75" customHeight="1" x14ac:dyDescent="0.2">
      <c r="A653" s="23"/>
    </row>
    <row r="654" spans="1:1" ht="15.75" customHeight="1" x14ac:dyDescent="0.2">
      <c r="A654" s="23"/>
    </row>
    <row r="655" spans="1:1" ht="15.75" customHeight="1" x14ac:dyDescent="0.2">
      <c r="A655" s="23"/>
    </row>
    <row r="656" spans="1:1" ht="15.75" customHeight="1" x14ac:dyDescent="0.2">
      <c r="A656" s="23"/>
    </row>
    <row r="657" spans="1:1" ht="15.75" customHeight="1" x14ac:dyDescent="0.2">
      <c r="A657" s="23"/>
    </row>
    <row r="658" spans="1:1" ht="15.75" customHeight="1" x14ac:dyDescent="0.2">
      <c r="A658" s="23"/>
    </row>
    <row r="659" spans="1:1" ht="15.75" customHeight="1" x14ac:dyDescent="0.2">
      <c r="A659" s="23"/>
    </row>
    <row r="660" spans="1:1" ht="15.75" customHeight="1" x14ac:dyDescent="0.2">
      <c r="A660" s="23"/>
    </row>
    <row r="661" spans="1:1" ht="15.75" customHeight="1" x14ac:dyDescent="0.2">
      <c r="A661" s="23"/>
    </row>
    <row r="662" spans="1:1" ht="15.75" customHeight="1" x14ac:dyDescent="0.2">
      <c r="A662" s="23"/>
    </row>
    <row r="663" spans="1:1" ht="15.75" customHeight="1" x14ac:dyDescent="0.2">
      <c r="A663" s="23"/>
    </row>
    <row r="664" spans="1:1" ht="15.75" customHeight="1" x14ac:dyDescent="0.2">
      <c r="A664" s="23"/>
    </row>
    <row r="665" spans="1:1" ht="15.75" customHeight="1" x14ac:dyDescent="0.2">
      <c r="A665" s="23"/>
    </row>
    <row r="666" spans="1:1" ht="15.75" customHeight="1" x14ac:dyDescent="0.2">
      <c r="A666" s="23"/>
    </row>
    <row r="667" spans="1:1" ht="15.75" customHeight="1" x14ac:dyDescent="0.2">
      <c r="A667" s="23"/>
    </row>
    <row r="668" spans="1:1" ht="15.75" customHeight="1" x14ac:dyDescent="0.2">
      <c r="A668" s="23"/>
    </row>
    <row r="669" spans="1:1" ht="15.75" customHeight="1" x14ac:dyDescent="0.2">
      <c r="A669" s="23"/>
    </row>
    <row r="670" spans="1:1" ht="15.75" customHeight="1" x14ac:dyDescent="0.2">
      <c r="A670" s="23"/>
    </row>
    <row r="671" spans="1:1" ht="15.75" customHeight="1" x14ac:dyDescent="0.2">
      <c r="A671" s="23"/>
    </row>
    <row r="672" spans="1:1" ht="15.75" customHeight="1" x14ac:dyDescent="0.2">
      <c r="A672" s="23"/>
    </row>
    <row r="673" spans="1:1" ht="15.75" customHeight="1" x14ac:dyDescent="0.2">
      <c r="A673" s="23"/>
    </row>
    <row r="674" spans="1:1" ht="15.75" customHeight="1" x14ac:dyDescent="0.2">
      <c r="A674" s="23"/>
    </row>
    <row r="675" spans="1:1" ht="15.75" customHeight="1" x14ac:dyDescent="0.2">
      <c r="A675" s="23"/>
    </row>
    <row r="676" spans="1:1" ht="15.75" customHeight="1" x14ac:dyDescent="0.2">
      <c r="A676" s="23"/>
    </row>
    <row r="677" spans="1:1" ht="15.75" customHeight="1" x14ac:dyDescent="0.2">
      <c r="A677" s="23"/>
    </row>
    <row r="678" spans="1:1" ht="15.75" customHeight="1" x14ac:dyDescent="0.2">
      <c r="A678" s="23"/>
    </row>
    <row r="679" spans="1:1" ht="15.75" customHeight="1" x14ac:dyDescent="0.2">
      <c r="A679" s="23"/>
    </row>
    <row r="680" spans="1:1" ht="15.75" customHeight="1" x14ac:dyDescent="0.2">
      <c r="A680" s="23"/>
    </row>
    <row r="681" spans="1:1" ht="15.75" customHeight="1" x14ac:dyDescent="0.2">
      <c r="A681" s="23"/>
    </row>
    <row r="682" spans="1:1" ht="15.75" customHeight="1" x14ac:dyDescent="0.2">
      <c r="A682" s="23"/>
    </row>
    <row r="683" spans="1:1" ht="15.75" customHeight="1" x14ac:dyDescent="0.2">
      <c r="A683" s="23"/>
    </row>
    <row r="684" spans="1:1" ht="15.75" customHeight="1" x14ac:dyDescent="0.2">
      <c r="A684" s="23"/>
    </row>
    <row r="685" spans="1:1" ht="15.75" customHeight="1" x14ac:dyDescent="0.2">
      <c r="A685" s="23"/>
    </row>
    <row r="686" spans="1:1" ht="15.75" customHeight="1" x14ac:dyDescent="0.2">
      <c r="A686" s="23"/>
    </row>
    <row r="687" spans="1:1" ht="15.75" customHeight="1" x14ac:dyDescent="0.2">
      <c r="A687" s="23"/>
    </row>
    <row r="688" spans="1:1" ht="15.75" customHeight="1" x14ac:dyDescent="0.2">
      <c r="A688" s="23"/>
    </row>
    <row r="689" spans="1:1" ht="15.75" customHeight="1" x14ac:dyDescent="0.2">
      <c r="A689" s="23"/>
    </row>
    <row r="690" spans="1:1" ht="15.75" customHeight="1" x14ac:dyDescent="0.2">
      <c r="A690" s="23"/>
    </row>
    <row r="691" spans="1:1" ht="15.75" customHeight="1" x14ac:dyDescent="0.2">
      <c r="A691" s="23"/>
    </row>
    <row r="692" spans="1:1" ht="15.75" customHeight="1" x14ac:dyDescent="0.2">
      <c r="A692" s="23"/>
    </row>
    <row r="693" spans="1:1" ht="15.75" customHeight="1" x14ac:dyDescent="0.2">
      <c r="A693" s="23"/>
    </row>
    <row r="694" spans="1:1" ht="15.75" customHeight="1" x14ac:dyDescent="0.2">
      <c r="A694" s="23"/>
    </row>
    <row r="695" spans="1:1" ht="15.75" customHeight="1" x14ac:dyDescent="0.2">
      <c r="A695" s="23"/>
    </row>
    <row r="696" spans="1:1" ht="15.75" customHeight="1" x14ac:dyDescent="0.2">
      <c r="A696" s="23"/>
    </row>
    <row r="697" spans="1:1" ht="15.75" customHeight="1" x14ac:dyDescent="0.2">
      <c r="A697" s="23"/>
    </row>
    <row r="698" spans="1:1" ht="15.75" customHeight="1" x14ac:dyDescent="0.2">
      <c r="A698" s="23"/>
    </row>
    <row r="699" spans="1:1" ht="15.75" customHeight="1" x14ac:dyDescent="0.2">
      <c r="A699" s="23"/>
    </row>
    <row r="700" spans="1:1" ht="15.75" customHeight="1" x14ac:dyDescent="0.2">
      <c r="A700" s="23"/>
    </row>
    <row r="701" spans="1:1" ht="15.75" customHeight="1" x14ac:dyDescent="0.2">
      <c r="A701" s="23"/>
    </row>
    <row r="702" spans="1:1" ht="15.75" customHeight="1" x14ac:dyDescent="0.2">
      <c r="A702" s="23"/>
    </row>
    <row r="703" spans="1:1" ht="15.75" customHeight="1" x14ac:dyDescent="0.2">
      <c r="A703" s="23"/>
    </row>
    <row r="704" spans="1:1" ht="15.75" customHeight="1" x14ac:dyDescent="0.2">
      <c r="A704" s="23"/>
    </row>
    <row r="705" spans="1:1" ht="15.75" customHeight="1" x14ac:dyDescent="0.2">
      <c r="A705" s="23"/>
    </row>
    <row r="706" spans="1:1" ht="15.75" customHeight="1" x14ac:dyDescent="0.2">
      <c r="A706" s="23"/>
    </row>
    <row r="707" spans="1:1" ht="15.75" customHeight="1" x14ac:dyDescent="0.2">
      <c r="A707" s="23"/>
    </row>
    <row r="708" spans="1:1" ht="15.75" customHeight="1" x14ac:dyDescent="0.2">
      <c r="A708" s="23"/>
    </row>
    <row r="709" spans="1:1" ht="15.75" customHeight="1" x14ac:dyDescent="0.2">
      <c r="A709" s="23"/>
    </row>
    <row r="710" spans="1:1" ht="15.75" customHeight="1" x14ac:dyDescent="0.2">
      <c r="A710" s="23"/>
    </row>
    <row r="711" spans="1:1" ht="15.75" customHeight="1" x14ac:dyDescent="0.2">
      <c r="A711" s="23"/>
    </row>
    <row r="712" spans="1:1" ht="15.75" customHeight="1" x14ac:dyDescent="0.2">
      <c r="A712" s="23"/>
    </row>
    <row r="713" spans="1:1" ht="15.75" customHeight="1" x14ac:dyDescent="0.2">
      <c r="A713" s="23"/>
    </row>
    <row r="714" spans="1:1" ht="15.75" customHeight="1" x14ac:dyDescent="0.2">
      <c r="A714" s="23"/>
    </row>
    <row r="715" spans="1:1" ht="15.75" customHeight="1" x14ac:dyDescent="0.2">
      <c r="A715" s="23"/>
    </row>
    <row r="716" spans="1:1" ht="15.75" customHeight="1" x14ac:dyDescent="0.2">
      <c r="A716" s="23"/>
    </row>
    <row r="717" spans="1:1" ht="15.75" customHeight="1" x14ac:dyDescent="0.2">
      <c r="A717" s="23"/>
    </row>
    <row r="718" spans="1:1" ht="15.75" customHeight="1" x14ac:dyDescent="0.2">
      <c r="A718" s="23"/>
    </row>
    <row r="719" spans="1:1" ht="15.75" customHeight="1" x14ac:dyDescent="0.2">
      <c r="A719" s="23"/>
    </row>
    <row r="720" spans="1:1" ht="15.75" customHeight="1" x14ac:dyDescent="0.2">
      <c r="A720" s="23"/>
    </row>
    <row r="721" spans="1:1" ht="15.75" customHeight="1" x14ac:dyDescent="0.2">
      <c r="A721" s="23"/>
    </row>
    <row r="722" spans="1:1" ht="15.75" customHeight="1" x14ac:dyDescent="0.2">
      <c r="A722" s="23"/>
    </row>
    <row r="723" spans="1:1" ht="15.75" customHeight="1" x14ac:dyDescent="0.2">
      <c r="A723" s="23"/>
    </row>
    <row r="724" spans="1:1" ht="15.75" customHeight="1" x14ac:dyDescent="0.2">
      <c r="A724" s="23"/>
    </row>
    <row r="725" spans="1:1" ht="15.75" customHeight="1" x14ac:dyDescent="0.2">
      <c r="A725" s="23"/>
    </row>
    <row r="726" spans="1:1" ht="15.75" customHeight="1" x14ac:dyDescent="0.2">
      <c r="A726" s="23"/>
    </row>
    <row r="727" spans="1:1" ht="15.75" customHeight="1" x14ac:dyDescent="0.2">
      <c r="A727" s="23"/>
    </row>
    <row r="728" spans="1:1" ht="15.75" customHeight="1" x14ac:dyDescent="0.2">
      <c r="A728" s="23"/>
    </row>
    <row r="729" spans="1:1" ht="15.75" customHeight="1" x14ac:dyDescent="0.2">
      <c r="A729" s="23"/>
    </row>
    <row r="730" spans="1:1" ht="15.75" customHeight="1" x14ac:dyDescent="0.2">
      <c r="A730" s="23"/>
    </row>
    <row r="731" spans="1:1" ht="15.75" customHeight="1" x14ac:dyDescent="0.2">
      <c r="A731" s="23"/>
    </row>
    <row r="732" spans="1:1" ht="15.75" customHeight="1" x14ac:dyDescent="0.2">
      <c r="A732" s="23"/>
    </row>
    <row r="733" spans="1:1" ht="15.75" customHeight="1" x14ac:dyDescent="0.2">
      <c r="A733" s="23"/>
    </row>
    <row r="734" spans="1:1" ht="15.75" customHeight="1" x14ac:dyDescent="0.2">
      <c r="A734" s="23"/>
    </row>
    <row r="735" spans="1:1" ht="15.75" customHeight="1" x14ac:dyDescent="0.2">
      <c r="A735" s="23"/>
    </row>
    <row r="736" spans="1:1" ht="15.75" customHeight="1" x14ac:dyDescent="0.2">
      <c r="A736" s="23"/>
    </row>
    <row r="737" spans="1:1" ht="15.75" customHeight="1" x14ac:dyDescent="0.2">
      <c r="A737" s="23"/>
    </row>
    <row r="738" spans="1:1" ht="15.75" customHeight="1" x14ac:dyDescent="0.2">
      <c r="A738" s="23"/>
    </row>
    <row r="739" spans="1:1" ht="15.75" customHeight="1" x14ac:dyDescent="0.2">
      <c r="A739" s="23"/>
    </row>
    <row r="740" spans="1:1" ht="15.75" customHeight="1" x14ac:dyDescent="0.2">
      <c r="A740" s="23"/>
    </row>
    <row r="741" spans="1:1" ht="15.75" customHeight="1" x14ac:dyDescent="0.2">
      <c r="A741" s="23"/>
    </row>
    <row r="742" spans="1:1" ht="15.75" customHeight="1" x14ac:dyDescent="0.2">
      <c r="A742" s="23"/>
    </row>
  </sheetData>
  <mergeCells count="4">
    <mergeCell ref="A20:C20"/>
    <mergeCell ref="A2:E2"/>
    <mergeCell ref="G2:K2"/>
    <mergeCell ref="G6:J6"/>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D1721-C1FA-2B4B-BC81-5C694FC51178}">
  <dimension ref="A1:E139"/>
  <sheetViews>
    <sheetView topLeftCell="A119" workbookViewId="0">
      <selection sqref="A1:E1"/>
    </sheetView>
  </sheetViews>
  <sheetFormatPr baseColWidth="10" defaultRowHeight="15" x14ac:dyDescent="0.2"/>
  <cols>
    <col min="1" max="1" width="37.33203125" style="118" customWidth="1"/>
    <col min="2" max="3" width="10.83203125" style="118"/>
    <col min="4" max="4" width="12.6640625" style="118" bestFit="1" customWidth="1"/>
    <col min="5" max="5" width="14.6640625" style="118" customWidth="1"/>
  </cols>
  <sheetData>
    <row r="1" spans="1:5" ht="28" customHeight="1" x14ac:dyDescent="0.2">
      <c r="A1" s="197" t="s">
        <v>421</v>
      </c>
      <c r="B1" s="197"/>
      <c r="C1" s="197"/>
      <c r="D1" s="197"/>
      <c r="E1" s="197"/>
    </row>
    <row r="2" spans="1:5" x14ac:dyDescent="0.2">
      <c r="A2" s="198" t="s">
        <v>58</v>
      </c>
      <c r="B2" s="199"/>
      <c r="C2" s="199"/>
      <c r="D2" s="199"/>
      <c r="E2" s="200"/>
    </row>
    <row r="3" spans="1:5" x14ac:dyDescent="0.2">
      <c r="A3" s="111" t="s">
        <v>59</v>
      </c>
      <c r="B3" s="111" t="s">
        <v>49</v>
      </c>
      <c r="C3" s="112">
        <v>5</v>
      </c>
      <c r="D3" s="113">
        <v>35100</v>
      </c>
      <c r="E3" s="114">
        <f>C3*D3</f>
        <v>175500</v>
      </c>
    </row>
    <row r="4" spans="1:5" ht="28" x14ac:dyDescent="0.2">
      <c r="A4" s="111" t="s">
        <v>339</v>
      </c>
      <c r="B4" s="111" t="s">
        <v>49</v>
      </c>
      <c r="C4" s="112">
        <v>1</v>
      </c>
      <c r="D4" s="113">
        <v>2900000</v>
      </c>
      <c r="E4" s="114">
        <f t="shared" ref="E4:E60" si="0">C4*D4</f>
        <v>2900000</v>
      </c>
    </row>
    <row r="5" spans="1:5" x14ac:dyDescent="0.2">
      <c r="A5" s="111" t="s">
        <v>63</v>
      </c>
      <c r="B5" s="111" t="s">
        <v>49</v>
      </c>
      <c r="C5" s="112">
        <v>1</v>
      </c>
      <c r="D5" s="113">
        <v>1000000</v>
      </c>
      <c r="E5" s="114">
        <f t="shared" si="0"/>
        <v>1000000</v>
      </c>
    </row>
    <row r="6" spans="1:5" x14ac:dyDescent="0.2">
      <c r="A6" s="111" t="s">
        <v>64</v>
      </c>
      <c r="B6" s="111" t="s">
        <v>49</v>
      </c>
      <c r="C6" s="112">
        <v>100</v>
      </c>
      <c r="D6" s="113">
        <v>15900</v>
      </c>
      <c r="E6" s="114">
        <f t="shared" si="0"/>
        <v>1590000</v>
      </c>
    </row>
    <row r="7" spans="1:5" x14ac:dyDescent="0.2">
      <c r="A7" s="111" t="s">
        <v>340</v>
      </c>
      <c r="B7" s="112" t="s">
        <v>49</v>
      </c>
      <c r="C7" s="112">
        <v>1</v>
      </c>
      <c r="D7" s="113">
        <v>3500000</v>
      </c>
      <c r="E7" s="114">
        <f t="shared" si="0"/>
        <v>3500000</v>
      </c>
    </row>
    <row r="8" spans="1:5" ht="28" x14ac:dyDescent="0.2">
      <c r="A8" s="111" t="s">
        <v>341</v>
      </c>
      <c r="B8" s="112" t="s">
        <v>49</v>
      </c>
      <c r="C8" s="112">
        <v>1</v>
      </c>
      <c r="D8" s="113">
        <v>1000000</v>
      </c>
      <c r="E8" s="114">
        <f t="shared" si="0"/>
        <v>1000000</v>
      </c>
    </row>
    <row r="9" spans="1:5" ht="42" x14ac:dyDescent="0.2">
      <c r="A9" s="111" t="s">
        <v>342</v>
      </c>
      <c r="B9" s="112" t="s">
        <v>49</v>
      </c>
      <c r="C9" s="112">
        <v>4</v>
      </c>
      <c r="D9" s="113">
        <v>600000</v>
      </c>
      <c r="E9" s="114">
        <f t="shared" si="0"/>
        <v>2400000</v>
      </c>
    </row>
    <row r="10" spans="1:5" ht="28" x14ac:dyDescent="0.2">
      <c r="A10" s="111" t="s">
        <v>343</v>
      </c>
      <c r="B10" s="112" t="s">
        <v>49</v>
      </c>
      <c r="C10" s="112">
        <v>70</v>
      </c>
      <c r="D10" s="113">
        <v>60000</v>
      </c>
      <c r="E10" s="114">
        <f t="shared" si="0"/>
        <v>4200000</v>
      </c>
    </row>
    <row r="11" spans="1:5" x14ac:dyDescent="0.2">
      <c r="A11" s="111" t="s">
        <v>71</v>
      </c>
      <c r="B11" s="111" t="s">
        <v>49</v>
      </c>
      <c r="C11" s="112">
        <v>1</v>
      </c>
      <c r="D11" s="113">
        <v>585000</v>
      </c>
      <c r="E11" s="114">
        <f t="shared" si="0"/>
        <v>585000</v>
      </c>
    </row>
    <row r="12" spans="1:5" x14ac:dyDescent="0.2">
      <c r="A12" s="111" t="s">
        <v>73</v>
      </c>
      <c r="B12" s="111" t="s">
        <v>49</v>
      </c>
      <c r="C12" s="112">
        <v>1</v>
      </c>
      <c r="D12" s="113">
        <v>1300000</v>
      </c>
      <c r="E12" s="114">
        <f t="shared" si="0"/>
        <v>1300000</v>
      </c>
    </row>
    <row r="13" spans="1:5" ht="28" x14ac:dyDescent="0.2">
      <c r="A13" s="111" t="s">
        <v>344</v>
      </c>
      <c r="B13" s="111" t="s">
        <v>49</v>
      </c>
      <c r="C13" s="112">
        <v>1</v>
      </c>
      <c r="D13" s="113">
        <v>3000000</v>
      </c>
      <c r="E13" s="114">
        <f t="shared" si="0"/>
        <v>3000000</v>
      </c>
    </row>
    <row r="14" spans="1:5" x14ac:dyDescent="0.2">
      <c r="A14" s="111" t="s">
        <v>345</v>
      </c>
      <c r="B14" s="111" t="s">
        <v>49</v>
      </c>
      <c r="C14" s="112">
        <v>1</v>
      </c>
      <c r="D14" s="113">
        <v>1100000</v>
      </c>
      <c r="E14" s="114">
        <f t="shared" si="0"/>
        <v>1100000</v>
      </c>
    </row>
    <row r="15" spans="1:5" x14ac:dyDescent="0.2">
      <c r="A15" s="111" t="s">
        <v>346</v>
      </c>
      <c r="B15" s="111" t="s">
        <v>49</v>
      </c>
      <c r="C15" s="112">
        <v>200</v>
      </c>
      <c r="D15" s="113">
        <v>5000</v>
      </c>
      <c r="E15" s="114">
        <f t="shared" si="0"/>
        <v>1000000</v>
      </c>
    </row>
    <row r="16" spans="1:5" ht="42" x14ac:dyDescent="0.2">
      <c r="A16" s="111" t="s">
        <v>347</v>
      </c>
      <c r="B16" s="111" t="s">
        <v>49</v>
      </c>
      <c r="C16" s="112">
        <v>1</v>
      </c>
      <c r="D16" s="113">
        <v>3500000</v>
      </c>
      <c r="E16" s="114">
        <f t="shared" si="0"/>
        <v>3500000</v>
      </c>
    </row>
    <row r="17" spans="1:5" x14ac:dyDescent="0.2">
      <c r="A17" s="111" t="s">
        <v>348</v>
      </c>
      <c r="B17" s="111" t="s">
        <v>49</v>
      </c>
      <c r="C17" s="112">
        <v>6</v>
      </c>
      <c r="D17" s="113">
        <v>140000</v>
      </c>
      <c r="E17" s="114">
        <f t="shared" si="0"/>
        <v>840000</v>
      </c>
    </row>
    <row r="18" spans="1:5" x14ac:dyDescent="0.2">
      <c r="A18" s="111" t="s">
        <v>349</v>
      </c>
      <c r="B18" s="111" t="s">
        <v>49</v>
      </c>
      <c r="C18" s="112">
        <v>2</v>
      </c>
      <c r="D18" s="119">
        <v>400000</v>
      </c>
      <c r="E18" s="114">
        <f t="shared" si="0"/>
        <v>800000</v>
      </c>
    </row>
    <row r="19" spans="1:5" x14ac:dyDescent="0.2">
      <c r="A19" s="193" t="s">
        <v>74</v>
      </c>
      <c r="B19" s="193"/>
      <c r="C19" s="193"/>
      <c r="D19" s="193"/>
      <c r="E19" s="114"/>
    </row>
    <row r="20" spans="1:5" x14ac:dyDescent="0.2">
      <c r="A20" s="111" t="s">
        <v>78</v>
      </c>
      <c r="B20" s="111" t="s">
        <v>49</v>
      </c>
      <c r="C20" s="112">
        <v>60</v>
      </c>
      <c r="D20" s="113">
        <v>7800</v>
      </c>
      <c r="E20" s="114">
        <f t="shared" si="0"/>
        <v>468000</v>
      </c>
    </row>
    <row r="21" spans="1:5" x14ac:dyDescent="0.2">
      <c r="A21" s="111" t="s">
        <v>350</v>
      </c>
      <c r="B21" s="111" t="s">
        <v>49</v>
      </c>
      <c r="C21" s="112">
        <v>1</v>
      </c>
      <c r="D21" s="113">
        <v>680000</v>
      </c>
      <c r="E21" s="114">
        <f t="shared" si="0"/>
        <v>680000</v>
      </c>
    </row>
    <row r="22" spans="1:5" ht="56" x14ac:dyDescent="0.2">
      <c r="A22" s="111" t="s">
        <v>80</v>
      </c>
      <c r="B22" s="111" t="s">
        <v>49</v>
      </c>
      <c r="C22" s="112">
        <v>2</v>
      </c>
      <c r="D22" s="113">
        <v>11600000</v>
      </c>
      <c r="E22" s="114">
        <f t="shared" si="0"/>
        <v>23200000</v>
      </c>
    </row>
    <row r="23" spans="1:5" ht="28" x14ac:dyDescent="0.2">
      <c r="A23" s="111" t="s">
        <v>351</v>
      </c>
      <c r="B23" s="111" t="s">
        <v>49</v>
      </c>
      <c r="C23" s="112">
        <v>6</v>
      </c>
      <c r="D23" s="113">
        <v>3560000</v>
      </c>
      <c r="E23" s="114">
        <f t="shared" si="0"/>
        <v>21360000</v>
      </c>
    </row>
    <row r="24" spans="1:5" x14ac:dyDescent="0.2">
      <c r="A24" s="111" t="s">
        <v>352</v>
      </c>
      <c r="B24" s="111" t="s">
        <v>49</v>
      </c>
      <c r="C24" s="112">
        <v>2</v>
      </c>
      <c r="D24" s="113">
        <v>720000</v>
      </c>
      <c r="E24" s="114">
        <f t="shared" si="0"/>
        <v>1440000</v>
      </c>
    </row>
    <row r="25" spans="1:5" ht="28" x14ac:dyDescent="0.2">
      <c r="A25" s="111" t="s">
        <v>83</v>
      </c>
      <c r="B25" s="111" t="s">
        <v>49</v>
      </c>
      <c r="C25" s="112">
        <v>1</v>
      </c>
      <c r="D25" s="113">
        <v>4000000</v>
      </c>
      <c r="E25" s="114">
        <f t="shared" si="0"/>
        <v>4000000</v>
      </c>
    </row>
    <row r="26" spans="1:5" x14ac:dyDescent="0.2">
      <c r="A26" s="111" t="s">
        <v>353</v>
      </c>
      <c r="B26" s="111" t="s">
        <v>49</v>
      </c>
      <c r="C26" s="112">
        <v>6</v>
      </c>
      <c r="D26" s="113">
        <v>400000</v>
      </c>
      <c r="E26" s="114">
        <f t="shared" si="0"/>
        <v>2400000</v>
      </c>
    </row>
    <row r="27" spans="1:5" x14ac:dyDescent="0.2">
      <c r="A27" s="111" t="s">
        <v>354</v>
      </c>
      <c r="B27" s="111" t="s">
        <v>49</v>
      </c>
      <c r="C27" s="112">
        <v>6</v>
      </c>
      <c r="D27" s="113">
        <v>1230000</v>
      </c>
      <c r="E27" s="114">
        <f t="shared" si="0"/>
        <v>7380000</v>
      </c>
    </row>
    <row r="28" spans="1:5" x14ac:dyDescent="0.2">
      <c r="A28" s="111" t="s">
        <v>63</v>
      </c>
      <c r="B28" s="111" t="s">
        <v>49</v>
      </c>
      <c r="C28" s="112">
        <v>6</v>
      </c>
      <c r="D28" s="113">
        <v>1000000</v>
      </c>
      <c r="E28" s="114">
        <f t="shared" si="0"/>
        <v>6000000</v>
      </c>
    </row>
    <row r="29" spans="1:5" x14ac:dyDescent="0.2">
      <c r="A29" s="111" t="s">
        <v>85</v>
      </c>
      <c r="B29" s="111" t="s">
        <v>49</v>
      </c>
      <c r="C29" s="112">
        <v>2</v>
      </c>
      <c r="D29" s="113">
        <v>1500000</v>
      </c>
      <c r="E29" s="114">
        <f t="shared" si="0"/>
        <v>3000000</v>
      </c>
    </row>
    <row r="30" spans="1:5" x14ac:dyDescent="0.2">
      <c r="A30" s="111" t="s">
        <v>355</v>
      </c>
      <c r="B30" s="111" t="s">
        <v>49</v>
      </c>
      <c r="C30" s="112">
        <v>6</v>
      </c>
      <c r="D30" s="113">
        <v>300000</v>
      </c>
      <c r="E30" s="114">
        <f t="shared" si="0"/>
        <v>1800000</v>
      </c>
    </row>
    <row r="31" spans="1:5" x14ac:dyDescent="0.2">
      <c r="A31" s="111" t="s">
        <v>65</v>
      </c>
      <c r="B31" s="111" t="s">
        <v>49</v>
      </c>
      <c r="C31" s="112">
        <v>2</v>
      </c>
      <c r="D31" s="113">
        <v>1300000</v>
      </c>
      <c r="E31" s="114">
        <f t="shared" si="0"/>
        <v>2600000</v>
      </c>
    </row>
    <row r="32" spans="1:5" x14ac:dyDescent="0.2">
      <c r="A32" s="111" t="s">
        <v>87</v>
      </c>
      <c r="B32" s="112" t="s">
        <v>49</v>
      </c>
      <c r="C32" s="112">
        <v>2</v>
      </c>
      <c r="D32" s="113">
        <v>3500000</v>
      </c>
      <c r="E32" s="114">
        <f t="shared" si="0"/>
        <v>7000000</v>
      </c>
    </row>
    <row r="33" spans="1:5" ht="28" x14ac:dyDescent="0.2">
      <c r="A33" s="111" t="s">
        <v>356</v>
      </c>
      <c r="B33" s="112" t="s">
        <v>49</v>
      </c>
      <c r="C33" s="112">
        <v>2</v>
      </c>
      <c r="D33" s="113">
        <v>980000</v>
      </c>
      <c r="E33" s="114">
        <f t="shared" si="0"/>
        <v>1960000</v>
      </c>
    </row>
    <row r="34" spans="1:5" ht="28" x14ac:dyDescent="0.2">
      <c r="A34" s="111" t="s">
        <v>419</v>
      </c>
      <c r="B34" s="112" t="s">
        <v>49</v>
      </c>
      <c r="C34" s="112">
        <v>2</v>
      </c>
      <c r="D34" s="113">
        <v>3600000</v>
      </c>
      <c r="E34" s="114">
        <f t="shared" si="0"/>
        <v>7200000</v>
      </c>
    </row>
    <row r="35" spans="1:5" ht="28" x14ac:dyDescent="0.2">
      <c r="A35" s="111" t="s">
        <v>90</v>
      </c>
      <c r="B35" s="112" t="s">
        <v>49</v>
      </c>
      <c r="C35" s="112">
        <v>36</v>
      </c>
      <c r="D35" s="113">
        <v>120000</v>
      </c>
      <c r="E35" s="114">
        <f t="shared" si="0"/>
        <v>4320000</v>
      </c>
    </row>
    <row r="36" spans="1:5" ht="28" x14ac:dyDescent="0.2">
      <c r="A36" s="111" t="s">
        <v>92</v>
      </c>
      <c r="B36" s="111" t="s">
        <v>49</v>
      </c>
      <c r="C36" s="112">
        <v>360</v>
      </c>
      <c r="D36" s="113">
        <v>10140</v>
      </c>
      <c r="E36" s="114">
        <f t="shared" si="0"/>
        <v>3650400</v>
      </c>
    </row>
    <row r="37" spans="1:5" ht="28" x14ac:dyDescent="0.2">
      <c r="A37" s="111" t="s">
        <v>357</v>
      </c>
      <c r="B37" s="111" t="s">
        <v>49</v>
      </c>
      <c r="C37" s="112">
        <v>2</v>
      </c>
      <c r="D37" s="113">
        <v>600000</v>
      </c>
      <c r="E37" s="114">
        <f t="shared" si="0"/>
        <v>1200000</v>
      </c>
    </row>
    <row r="38" spans="1:5" ht="28" x14ac:dyDescent="0.2">
      <c r="A38" s="111" t="s">
        <v>358</v>
      </c>
      <c r="B38" s="111" t="s">
        <v>49</v>
      </c>
      <c r="C38" s="112">
        <v>1</v>
      </c>
      <c r="D38" s="113">
        <v>3510000</v>
      </c>
      <c r="E38" s="114">
        <f t="shared" si="0"/>
        <v>3510000</v>
      </c>
    </row>
    <row r="39" spans="1:5" x14ac:dyDescent="0.2">
      <c r="A39" s="111" t="s">
        <v>359</v>
      </c>
      <c r="B39" s="111" t="s">
        <v>49</v>
      </c>
      <c r="C39" s="112">
        <v>1</v>
      </c>
      <c r="D39" s="113">
        <v>2200000</v>
      </c>
      <c r="E39" s="114">
        <f t="shared" si="0"/>
        <v>2200000</v>
      </c>
    </row>
    <row r="40" spans="1:5" x14ac:dyDescent="0.2">
      <c r="A40" s="111" t="s">
        <v>360</v>
      </c>
      <c r="B40" s="111" t="s">
        <v>49</v>
      </c>
      <c r="C40" s="112">
        <v>500</v>
      </c>
      <c r="D40" s="113">
        <v>1700</v>
      </c>
      <c r="E40" s="114">
        <f t="shared" si="0"/>
        <v>850000</v>
      </c>
    </row>
    <row r="41" spans="1:5" ht="42" x14ac:dyDescent="0.2">
      <c r="A41" s="111" t="s">
        <v>97</v>
      </c>
      <c r="B41" s="111" t="s">
        <v>49</v>
      </c>
      <c r="C41" s="112">
        <v>6</v>
      </c>
      <c r="D41" s="113">
        <v>300000</v>
      </c>
      <c r="E41" s="114">
        <f t="shared" si="0"/>
        <v>1800000</v>
      </c>
    </row>
    <row r="42" spans="1:5" x14ac:dyDescent="0.2">
      <c r="A42" s="201" t="s">
        <v>361</v>
      </c>
      <c r="B42" s="202"/>
      <c r="C42" s="202"/>
      <c r="D42" s="202"/>
      <c r="E42" s="114"/>
    </row>
    <row r="43" spans="1:5" x14ac:dyDescent="0.2">
      <c r="A43" s="111" t="s">
        <v>362</v>
      </c>
      <c r="B43" s="111" t="s">
        <v>49</v>
      </c>
      <c r="C43" s="112">
        <v>60</v>
      </c>
      <c r="D43" s="113">
        <v>7800</v>
      </c>
      <c r="E43" s="114">
        <f t="shared" si="0"/>
        <v>468000</v>
      </c>
    </row>
    <row r="44" spans="1:5" ht="70" x14ac:dyDescent="0.2">
      <c r="A44" s="111" t="s">
        <v>363</v>
      </c>
      <c r="B44" s="111" t="s">
        <v>49</v>
      </c>
      <c r="C44" s="112">
        <v>22</v>
      </c>
      <c r="D44" s="113">
        <v>1145000</v>
      </c>
      <c r="E44" s="114">
        <f t="shared" si="0"/>
        <v>25190000</v>
      </c>
    </row>
    <row r="45" spans="1:5" ht="56" x14ac:dyDescent="0.2">
      <c r="A45" s="111" t="s">
        <v>80</v>
      </c>
      <c r="B45" s="111" t="s">
        <v>49</v>
      </c>
      <c r="C45" s="112">
        <v>1</v>
      </c>
      <c r="D45" s="113">
        <v>11600000</v>
      </c>
      <c r="E45" s="114">
        <f t="shared" si="0"/>
        <v>11600000</v>
      </c>
    </row>
    <row r="46" spans="1:5" x14ac:dyDescent="0.2">
      <c r="A46" s="111" t="s">
        <v>364</v>
      </c>
      <c r="B46" s="111" t="s">
        <v>49</v>
      </c>
      <c r="C46" s="112">
        <v>6</v>
      </c>
      <c r="D46" s="113">
        <v>3817600</v>
      </c>
      <c r="E46" s="114">
        <f t="shared" si="0"/>
        <v>22905600</v>
      </c>
    </row>
    <row r="47" spans="1:5" x14ac:dyDescent="0.2">
      <c r="A47" s="111" t="s">
        <v>365</v>
      </c>
      <c r="B47" s="111" t="s">
        <v>49</v>
      </c>
      <c r="C47" s="112">
        <v>1</v>
      </c>
      <c r="D47" s="120">
        <v>1100000</v>
      </c>
      <c r="E47" s="114">
        <f t="shared" si="0"/>
        <v>1100000</v>
      </c>
    </row>
    <row r="48" spans="1:5" x14ac:dyDescent="0.2">
      <c r="A48" s="111" t="s">
        <v>366</v>
      </c>
      <c r="B48" s="111" t="s">
        <v>49</v>
      </c>
      <c r="C48" s="112">
        <v>1</v>
      </c>
      <c r="D48" s="120">
        <v>850000</v>
      </c>
      <c r="E48" s="114">
        <f t="shared" si="0"/>
        <v>850000</v>
      </c>
    </row>
    <row r="49" spans="1:5" ht="28" x14ac:dyDescent="0.2">
      <c r="A49" s="111" t="s">
        <v>83</v>
      </c>
      <c r="B49" s="111" t="s">
        <v>49</v>
      </c>
      <c r="C49" s="112">
        <v>1</v>
      </c>
      <c r="D49" s="113">
        <v>4500000</v>
      </c>
      <c r="E49" s="114">
        <f t="shared" si="0"/>
        <v>4500000</v>
      </c>
    </row>
    <row r="50" spans="1:5" x14ac:dyDescent="0.2">
      <c r="A50" s="4" t="s">
        <v>367</v>
      </c>
      <c r="B50" s="4" t="s">
        <v>49</v>
      </c>
      <c r="C50" s="2">
        <v>6</v>
      </c>
      <c r="D50" s="120">
        <v>700000</v>
      </c>
      <c r="E50" s="114">
        <f t="shared" si="0"/>
        <v>4200000</v>
      </c>
    </row>
    <row r="51" spans="1:5" x14ac:dyDescent="0.2">
      <c r="A51" s="111" t="s">
        <v>63</v>
      </c>
      <c r="B51" s="111" t="s">
        <v>49</v>
      </c>
      <c r="C51" s="112">
        <v>6</v>
      </c>
      <c r="D51" s="113">
        <v>1000000</v>
      </c>
      <c r="E51" s="114">
        <f t="shared" si="0"/>
        <v>6000000</v>
      </c>
    </row>
    <row r="52" spans="1:5" x14ac:dyDescent="0.2">
      <c r="A52" s="111" t="s">
        <v>85</v>
      </c>
      <c r="B52" s="111" t="s">
        <v>49</v>
      </c>
      <c r="C52" s="112">
        <v>1</v>
      </c>
      <c r="D52" s="113">
        <v>1500000</v>
      </c>
      <c r="E52" s="114">
        <f t="shared" si="0"/>
        <v>1500000</v>
      </c>
    </row>
    <row r="53" spans="1:5" x14ac:dyDescent="0.2">
      <c r="A53" s="111" t="s">
        <v>86</v>
      </c>
      <c r="B53" s="111" t="s">
        <v>49</v>
      </c>
      <c r="C53" s="112">
        <v>6</v>
      </c>
      <c r="D53" s="113">
        <v>300000</v>
      </c>
      <c r="E53" s="114">
        <f t="shared" si="0"/>
        <v>1800000</v>
      </c>
    </row>
    <row r="54" spans="1:5" x14ac:dyDescent="0.2">
      <c r="A54" s="111" t="s">
        <v>65</v>
      </c>
      <c r="B54" s="111" t="s">
        <v>49</v>
      </c>
      <c r="C54" s="112">
        <v>1</v>
      </c>
      <c r="D54" s="113">
        <v>1300000</v>
      </c>
      <c r="E54" s="114">
        <f t="shared" si="0"/>
        <v>1300000</v>
      </c>
    </row>
    <row r="55" spans="1:5" x14ac:dyDescent="0.2">
      <c r="A55" s="111" t="s">
        <v>87</v>
      </c>
      <c r="B55" s="112" t="s">
        <v>49</v>
      </c>
      <c r="C55" s="112">
        <v>1</v>
      </c>
      <c r="D55" s="113">
        <v>4200000</v>
      </c>
      <c r="E55" s="114">
        <f t="shared" si="0"/>
        <v>4200000</v>
      </c>
    </row>
    <row r="56" spans="1:5" ht="28" x14ac:dyDescent="0.2">
      <c r="A56" s="111" t="s">
        <v>88</v>
      </c>
      <c r="B56" s="112" t="s">
        <v>49</v>
      </c>
      <c r="C56" s="112">
        <v>1</v>
      </c>
      <c r="D56" s="113">
        <v>900000</v>
      </c>
      <c r="E56" s="114">
        <f t="shared" si="0"/>
        <v>900000</v>
      </c>
    </row>
    <row r="57" spans="1:5" x14ac:dyDescent="0.2">
      <c r="A57" s="111" t="s">
        <v>368</v>
      </c>
      <c r="B57" s="112" t="s">
        <v>49</v>
      </c>
      <c r="C57" s="112">
        <v>1</v>
      </c>
      <c r="D57" s="113">
        <v>3500600</v>
      </c>
      <c r="E57" s="114">
        <f t="shared" si="0"/>
        <v>3500600</v>
      </c>
    </row>
    <row r="58" spans="1:5" ht="28" x14ac:dyDescent="0.2">
      <c r="A58" s="111" t="s">
        <v>90</v>
      </c>
      <c r="B58" s="112" t="s">
        <v>49</v>
      </c>
      <c r="C58" s="112">
        <v>36</v>
      </c>
      <c r="D58" s="113">
        <v>150000</v>
      </c>
      <c r="E58" s="114">
        <f t="shared" si="0"/>
        <v>5400000</v>
      </c>
    </row>
    <row r="59" spans="1:5" ht="28" x14ac:dyDescent="0.2">
      <c r="A59" s="111" t="s">
        <v>92</v>
      </c>
      <c r="B59" s="111" t="s">
        <v>49</v>
      </c>
      <c r="C59" s="112">
        <v>150</v>
      </c>
      <c r="D59" s="113">
        <v>10140</v>
      </c>
      <c r="E59" s="114">
        <f t="shared" si="0"/>
        <v>1521000</v>
      </c>
    </row>
    <row r="60" spans="1:5" ht="28" x14ac:dyDescent="0.2">
      <c r="A60" s="111" t="s">
        <v>93</v>
      </c>
      <c r="B60" s="111" t="s">
        <v>49</v>
      </c>
      <c r="C60" s="112">
        <v>2</v>
      </c>
      <c r="D60" s="113">
        <v>1300000</v>
      </c>
      <c r="E60" s="114">
        <f t="shared" si="0"/>
        <v>2600000</v>
      </c>
    </row>
    <row r="61" spans="1:5" ht="28" x14ac:dyDescent="0.2">
      <c r="A61" s="111" t="s">
        <v>369</v>
      </c>
      <c r="B61" s="111" t="s">
        <v>49</v>
      </c>
      <c r="C61" s="112">
        <v>1</v>
      </c>
      <c r="D61" s="113">
        <v>3510000</v>
      </c>
      <c r="E61" s="114">
        <f t="shared" ref="E61:E124" si="1">C61*D61</f>
        <v>3510000</v>
      </c>
    </row>
    <row r="62" spans="1:5" x14ac:dyDescent="0.2">
      <c r="A62" s="111" t="s">
        <v>284</v>
      </c>
      <c r="B62" s="111" t="s">
        <v>49</v>
      </c>
      <c r="C62" s="112">
        <v>1</v>
      </c>
      <c r="D62" s="113">
        <v>600000</v>
      </c>
      <c r="E62" s="114">
        <f t="shared" si="1"/>
        <v>600000</v>
      </c>
    </row>
    <row r="63" spans="1:5" ht="42" x14ac:dyDescent="0.2">
      <c r="A63" s="111" t="s">
        <v>97</v>
      </c>
      <c r="B63" s="111" t="s">
        <v>49</v>
      </c>
      <c r="C63" s="112">
        <v>6</v>
      </c>
      <c r="D63" s="113">
        <v>300000</v>
      </c>
      <c r="E63" s="114">
        <f t="shared" si="1"/>
        <v>1800000</v>
      </c>
    </row>
    <row r="64" spans="1:5" x14ac:dyDescent="0.2">
      <c r="A64" s="111" t="s">
        <v>359</v>
      </c>
      <c r="B64" s="111" t="s">
        <v>49</v>
      </c>
      <c r="C64" s="112">
        <v>6</v>
      </c>
      <c r="D64" s="113">
        <v>600000</v>
      </c>
      <c r="E64" s="114">
        <f t="shared" si="1"/>
        <v>3600000</v>
      </c>
    </row>
    <row r="65" spans="1:5" x14ac:dyDescent="0.2">
      <c r="A65" s="187" t="s">
        <v>370</v>
      </c>
      <c r="B65" s="188"/>
      <c r="C65" s="188"/>
      <c r="D65" s="189"/>
      <c r="E65" s="114"/>
    </row>
    <row r="66" spans="1:5" x14ac:dyDescent="0.2">
      <c r="A66" s="187" t="s">
        <v>371</v>
      </c>
      <c r="B66" s="188"/>
      <c r="C66" s="188"/>
      <c r="D66" s="189"/>
      <c r="E66" s="114"/>
    </row>
    <row r="67" spans="1:5" ht="28" x14ac:dyDescent="0.2">
      <c r="A67" s="111" t="s">
        <v>372</v>
      </c>
      <c r="B67" s="111" t="s">
        <v>49</v>
      </c>
      <c r="C67" s="111">
        <v>15</v>
      </c>
      <c r="D67" s="113">
        <v>120000</v>
      </c>
      <c r="E67" s="114">
        <f t="shared" si="1"/>
        <v>1800000</v>
      </c>
    </row>
    <row r="68" spans="1:5" x14ac:dyDescent="0.2">
      <c r="A68" s="111" t="s">
        <v>373</v>
      </c>
      <c r="B68" s="111" t="s">
        <v>49</v>
      </c>
      <c r="C68" s="111">
        <v>1</v>
      </c>
      <c r="D68" s="113">
        <v>400000</v>
      </c>
      <c r="E68" s="114">
        <f t="shared" si="1"/>
        <v>400000</v>
      </c>
    </row>
    <row r="69" spans="1:5" ht="28" x14ac:dyDescent="0.2">
      <c r="A69" s="121" t="s">
        <v>374</v>
      </c>
      <c r="B69" s="111" t="s">
        <v>49</v>
      </c>
      <c r="C69" s="111">
        <v>1</v>
      </c>
      <c r="D69" s="113">
        <v>690000</v>
      </c>
      <c r="E69" s="114">
        <f t="shared" si="1"/>
        <v>690000</v>
      </c>
    </row>
    <row r="70" spans="1:5" x14ac:dyDescent="0.2">
      <c r="A70" s="121" t="s">
        <v>375</v>
      </c>
      <c r="B70" s="4" t="s">
        <v>49</v>
      </c>
      <c r="C70" s="111">
        <v>30</v>
      </c>
      <c r="D70" s="113">
        <v>7800</v>
      </c>
      <c r="E70" s="114">
        <f t="shared" si="1"/>
        <v>234000</v>
      </c>
    </row>
    <row r="71" spans="1:5" x14ac:dyDescent="0.2">
      <c r="A71" s="121" t="s">
        <v>376</v>
      </c>
      <c r="B71" s="111" t="s">
        <v>49</v>
      </c>
      <c r="C71" s="111">
        <v>2</v>
      </c>
      <c r="D71" s="113">
        <v>624000</v>
      </c>
      <c r="E71" s="114">
        <f t="shared" si="1"/>
        <v>1248000</v>
      </c>
    </row>
    <row r="72" spans="1:5" ht="70" x14ac:dyDescent="0.2">
      <c r="A72" s="121" t="s">
        <v>377</v>
      </c>
      <c r="B72" s="111" t="s">
        <v>49</v>
      </c>
      <c r="C72" s="111">
        <v>3</v>
      </c>
      <c r="D72" s="113">
        <v>2510000</v>
      </c>
      <c r="E72" s="114">
        <f t="shared" si="1"/>
        <v>7530000</v>
      </c>
    </row>
    <row r="73" spans="1:5" x14ac:dyDescent="0.2">
      <c r="A73" s="121" t="s">
        <v>378</v>
      </c>
      <c r="B73" s="111" t="s">
        <v>49</v>
      </c>
      <c r="C73" s="111">
        <v>1</v>
      </c>
      <c r="D73" s="113">
        <v>1300000</v>
      </c>
      <c r="E73" s="114">
        <f t="shared" si="1"/>
        <v>1300000</v>
      </c>
    </row>
    <row r="74" spans="1:5" ht="42" x14ac:dyDescent="0.2">
      <c r="A74" s="121" t="s">
        <v>379</v>
      </c>
      <c r="B74" s="111" t="s">
        <v>49</v>
      </c>
      <c r="C74" s="111">
        <v>1</v>
      </c>
      <c r="D74" s="113">
        <v>2900000</v>
      </c>
      <c r="E74" s="114">
        <f t="shared" si="1"/>
        <v>2900000</v>
      </c>
    </row>
    <row r="75" spans="1:5" x14ac:dyDescent="0.2">
      <c r="A75" s="121" t="s">
        <v>63</v>
      </c>
      <c r="B75" s="111" t="s">
        <v>49</v>
      </c>
      <c r="C75" s="111">
        <v>3</v>
      </c>
      <c r="D75" s="113">
        <v>1000000</v>
      </c>
      <c r="E75" s="114">
        <f t="shared" si="1"/>
        <v>3000000</v>
      </c>
    </row>
    <row r="76" spans="1:5" x14ac:dyDescent="0.2">
      <c r="A76" s="121" t="s">
        <v>380</v>
      </c>
      <c r="B76" s="111" t="s">
        <v>49</v>
      </c>
      <c r="C76" s="111">
        <v>1</v>
      </c>
      <c r="D76" s="113">
        <v>3000000</v>
      </c>
      <c r="E76" s="114">
        <f t="shared" si="1"/>
        <v>3000000</v>
      </c>
    </row>
    <row r="77" spans="1:5" x14ac:dyDescent="0.2">
      <c r="A77" s="121" t="s">
        <v>381</v>
      </c>
      <c r="B77" s="111" t="s">
        <v>49</v>
      </c>
      <c r="C77" s="111">
        <v>1</v>
      </c>
      <c r="D77" s="113">
        <v>1430000</v>
      </c>
      <c r="E77" s="114">
        <f t="shared" si="1"/>
        <v>1430000</v>
      </c>
    </row>
    <row r="78" spans="1:5" x14ac:dyDescent="0.2">
      <c r="A78" s="121" t="s">
        <v>87</v>
      </c>
      <c r="B78" s="111" t="s">
        <v>49</v>
      </c>
      <c r="C78" s="111">
        <v>2</v>
      </c>
      <c r="D78" s="113">
        <v>3620000</v>
      </c>
      <c r="E78" s="114">
        <f t="shared" si="1"/>
        <v>7240000</v>
      </c>
    </row>
    <row r="79" spans="1:5" x14ac:dyDescent="0.2">
      <c r="A79" s="111" t="s">
        <v>86</v>
      </c>
      <c r="B79" s="111" t="s">
        <v>49</v>
      </c>
      <c r="C79" s="112">
        <v>3</v>
      </c>
      <c r="D79" s="113">
        <v>200000</v>
      </c>
      <c r="E79" s="114">
        <f t="shared" si="1"/>
        <v>600000</v>
      </c>
    </row>
    <row r="80" spans="1:5" ht="28" x14ac:dyDescent="0.2">
      <c r="A80" s="111" t="s">
        <v>369</v>
      </c>
      <c r="B80" s="111" t="s">
        <v>49</v>
      </c>
      <c r="C80" s="112">
        <v>1</v>
      </c>
      <c r="D80" s="113">
        <v>1800000</v>
      </c>
      <c r="E80" s="114">
        <f t="shared" si="1"/>
        <v>1800000</v>
      </c>
    </row>
    <row r="81" spans="1:5" x14ac:dyDescent="0.2">
      <c r="A81" s="111" t="s">
        <v>284</v>
      </c>
      <c r="B81" s="111" t="s">
        <v>49</v>
      </c>
      <c r="C81" s="112">
        <v>1</v>
      </c>
      <c r="D81" s="113">
        <v>600000</v>
      </c>
      <c r="E81" s="114">
        <f t="shared" si="1"/>
        <v>600000</v>
      </c>
    </row>
    <row r="82" spans="1:5" x14ac:dyDescent="0.2">
      <c r="A82" s="4" t="s">
        <v>382</v>
      </c>
      <c r="B82" s="4" t="s">
        <v>49</v>
      </c>
      <c r="C82" s="2">
        <v>3</v>
      </c>
      <c r="D82" s="120">
        <v>1050000</v>
      </c>
      <c r="E82" s="114">
        <f t="shared" si="1"/>
        <v>3150000</v>
      </c>
    </row>
    <row r="83" spans="1:5" ht="28" x14ac:dyDescent="0.2">
      <c r="A83" s="111" t="s">
        <v>93</v>
      </c>
      <c r="B83" s="111" t="s">
        <v>49</v>
      </c>
      <c r="C83" s="112">
        <v>2</v>
      </c>
      <c r="D83" s="113">
        <v>1300000</v>
      </c>
      <c r="E83" s="114">
        <f t="shared" si="1"/>
        <v>2600000</v>
      </c>
    </row>
    <row r="84" spans="1:5" ht="42" x14ac:dyDescent="0.2">
      <c r="A84" s="111" t="s">
        <v>383</v>
      </c>
      <c r="B84" s="111" t="s">
        <v>49</v>
      </c>
      <c r="C84" s="112">
        <v>3</v>
      </c>
      <c r="D84" s="113">
        <v>500000</v>
      </c>
      <c r="E84" s="114">
        <f t="shared" si="1"/>
        <v>1500000</v>
      </c>
    </row>
    <row r="85" spans="1:5" ht="28" x14ac:dyDescent="0.2">
      <c r="A85" s="121" t="s">
        <v>384</v>
      </c>
      <c r="B85" s="111" t="s">
        <v>49</v>
      </c>
      <c r="C85" s="111">
        <v>2</v>
      </c>
      <c r="D85" s="113">
        <v>1000000</v>
      </c>
      <c r="E85" s="114">
        <f t="shared" si="1"/>
        <v>2000000</v>
      </c>
    </row>
    <row r="86" spans="1:5" x14ac:dyDescent="0.2">
      <c r="A86" s="122" t="s">
        <v>385</v>
      </c>
      <c r="B86" s="111" t="s">
        <v>49</v>
      </c>
      <c r="C86" s="111">
        <v>2</v>
      </c>
      <c r="D86" s="113">
        <v>1300000</v>
      </c>
      <c r="E86" s="114">
        <f t="shared" si="1"/>
        <v>2600000</v>
      </c>
    </row>
    <row r="87" spans="1:5" x14ac:dyDescent="0.2">
      <c r="A87" s="187" t="s">
        <v>386</v>
      </c>
      <c r="B87" s="188"/>
      <c r="C87" s="188"/>
      <c r="D87" s="189"/>
      <c r="E87" s="114"/>
    </row>
    <row r="88" spans="1:5" ht="28" x14ac:dyDescent="0.2">
      <c r="A88" s="111" t="s">
        <v>387</v>
      </c>
      <c r="B88" s="111" t="s">
        <v>49</v>
      </c>
      <c r="C88" s="111">
        <v>6</v>
      </c>
      <c r="D88" s="113">
        <v>120000</v>
      </c>
      <c r="E88" s="114">
        <f t="shared" si="1"/>
        <v>720000</v>
      </c>
    </row>
    <row r="89" spans="1:5" ht="28" x14ac:dyDescent="0.2">
      <c r="A89" s="121" t="s">
        <v>374</v>
      </c>
      <c r="B89" s="111" t="s">
        <v>49</v>
      </c>
      <c r="C89" s="111">
        <v>1</v>
      </c>
      <c r="D89" s="113">
        <v>690000</v>
      </c>
      <c r="E89" s="114">
        <f t="shared" si="1"/>
        <v>690000</v>
      </c>
    </row>
    <row r="90" spans="1:5" x14ac:dyDescent="0.2">
      <c r="A90" s="121" t="s">
        <v>375</v>
      </c>
      <c r="B90" s="4" t="s">
        <v>49</v>
      </c>
      <c r="C90" s="111">
        <v>20</v>
      </c>
      <c r="D90" s="113">
        <v>7800</v>
      </c>
      <c r="E90" s="114">
        <f t="shared" si="1"/>
        <v>156000</v>
      </c>
    </row>
    <row r="91" spans="1:5" x14ac:dyDescent="0.2">
      <c r="A91" s="121" t="s">
        <v>388</v>
      </c>
      <c r="B91" s="111" t="s">
        <v>49</v>
      </c>
      <c r="C91" s="111">
        <v>1</v>
      </c>
      <c r="D91" s="113">
        <v>324000</v>
      </c>
      <c r="E91" s="114">
        <f t="shared" si="1"/>
        <v>324000</v>
      </c>
    </row>
    <row r="92" spans="1:5" ht="70" x14ac:dyDescent="0.2">
      <c r="A92" s="121" t="s">
        <v>377</v>
      </c>
      <c r="B92" s="111" t="s">
        <v>49</v>
      </c>
      <c r="C92" s="111">
        <v>1</v>
      </c>
      <c r="D92" s="113">
        <v>2510000</v>
      </c>
      <c r="E92" s="114">
        <f t="shared" si="1"/>
        <v>2510000</v>
      </c>
    </row>
    <row r="93" spans="1:5" x14ac:dyDescent="0.2">
      <c r="A93" s="121" t="s">
        <v>378</v>
      </c>
      <c r="B93" s="111" t="s">
        <v>49</v>
      </c>
      <c r="C93" s="111">
        <v>1</v>
      </c>
      <c r="D93" s="113">
        <v>1300000</v>
      </c>
      <c r="E93" s="114">
        <f t="shared" si="1"/>
        <v>1300000</v>
      </c>
    </row>
    <row r="94" spans="1:5" ht="42" x14ac:dyDescent="0.2">
      <c r="A94" s="121" t="s">
        <v>389</v>
      </c>
      <c r="B94" s="111" t="s">
        <v>49</v>
      </c>
      <c r="C94" s="111">
        <v>1</v>
      </c>
      <c r="D94" s="113">
        <v>2900000</v>
      </c>
      <c r="E94" s="114">
        <f t="shared" si="1"/>
        <v>2900000</v>
      </c>
    </row>
    <row r="95" spans="1:5" x14ac:dyDescent="0.2">
      <c r="A95" s="121" t="s">
        <v>63</v>
      </c>
      <c r="B95" s="111" t="s">
        <v>49</v>
      </c>
      <c r="C95" s="111">
        <v>1</v>
      </c>
      <c r="D95" s="113">
        <v>1040000</v>
      </c>
      <c r="E95" s="114">
        <f t="shared" si="1"/>
        <v>1040000</v>
      </c>
    </row>
    <row r="96" spans="1:5" x14ac:dyDescent="0.2">
      <c r="A96" s="121" t="s">
        <v>380</v>
      </c>
      <c r="B96" s="111" t="s">
        <v>49</v>
      </c>
      <c r="C96" s="111">
        <v>1</v>
      </c>
      <c r="D96" s="113">
        <v>1100000</v>
      </c>
      <c r="E96" s="114">
        <f t="shared" si="1"/>
        <v>1100000</v>
      </c>
    </row>
    <row r="97" spans="1:5" x14ac:dyDescent="0.2">
      <c r="A97" s="121" t="s">
        <v>381</v>
      </c>
      <c r="B97" s="111" t="s">
        <v>49</v>
      </c>
      <c r="C97" s="111">
        <v>1</v>
      </c>
      <c r="D97" s="113">
        <v>1430000</v>
      </c>
      <c r="E97" s="114">
        <f t="shared" si="1"/>
        <v>1430000</v>
      </c>
    </row>
    <row r="98" spans="1:5" ht="28" x14ac:dyDescent="0.2">
      <c r="A98" s="121" t="s">
        <v>390</v>
      </c>
      <c r="B98" s="111" t="s">
        <v>49</v>
      </c>
      <c r="C98" s="111">
        <v>1</v>
      </c>
      <c r="D98" s="113">
        <v>3620000</v>
      </c>
      <c r="E98" s="114">
        <f t="shared" si="1"/>
        <v>3620000</v>
      </c>
    </row>
    <row r="99" spans="1:5" x14ac:dyDescent="0.2">
      <c r="A99" s="111" t="s">
        <v>86</v>
      </c>
      <c r="B99" s="111" t="s">
        <v>49</v>
      </c>
      <c r="C99" s="112">
        <v>1</v>
      </c>
      <c r="D99" s="113">
        <v>200000</v>
      </c>
      <c r="E99" s="114">
        <f t="shared" si="1"/>
        <v>200000</v>
      </c>
    </row>
    <row r="100" spans="1:5" ht="28" x14ac:dyDescent="0.2">
      <c r="A100" s="111" t="s">
        <v>369</v>
      </c>
      <c r="B100" s="111" t="s">
        <v>49</v>
      </c>
      <c r="C100" s="112">
        <v>1</v>
      </c>
      <c r="D100" s="113">
        <v>1800000</v>
      </c>
      <c r="E100" s="114">
        <f t="shared" si="1"/>
        <v>1800000</v>
      </c>
    </row>
    <row r="101" spans="1:5" x14ac:dyDescent="0.2">
      <c r="A101" s="111" t="s">
        <v>284</v>
      </c>
      <c r="B101" s="111" t="s">
        <v>49</v>
      </c>
      <c r="C101" s="112">
        <v>1</v>
      </c>
      <c r="D101" s="113">
        <v>600000</v>
      </c>
      <c r="E101" s="114">
        <f t="shared" si="1"/>
        <v>600000</v>
      </c>
    </row>
    <row r="102" spans="1:5" x14ac:dyDescent="0.2">
      <c r="A102" s="4" t="s">
        <v>382</v>
      </c>
      <c r="B102" s="4" t="s">
        <v>49</v>
      </c>
      <c r="C102" s="2">
        <v>1</v>
      </c>
      <c r="D102" s="120">
        <v>1050000</v>
      </c>
      <c r="E102" s="114">
        <f t="shared" si="1"/>
        <v>1050000</v>
      </c>
    </row>
    <row r="103" spans="1:5" ht="28" x14ac:dyDescent="0.2">
      <c r="A103" s="111" t="s">
        <v>93</v>
      </c>
      <c r="B103" s="111" t="s">
        <v>49</v>
      </c>
      <c r="C103" s="112">
        <v>2</v>
      </c>
      <c r="D103" s="113">
        <v>1300000</v>
      </c>
      <c r="E103" s="114">
        <f t="shared" si="1"/>
        <v>2600000</v>
      </c>
    </row>
    <row r="104" spans="1:5" ht="42" x14ac:dyDescent="0.2">
      <c r="A104" s="111" t="s">
        <v>391</v>
      </c>
      <c r="B104" s="111" t="s">
        <v>49</v>
      </c>
      <c r="C104" s="112">
        <v>1</v>
      </c>
      <c r="D104" s="113">
        <v>500000</v>
      </c>
      <c r="E104" s="114">
        <f t="shared" si="1"/>
        <v>500000</v>
      </c>
    </row>
    <row r="105" spans="1:5" ht="28" x14ac:dyDescent="0.2">
      <c r="A105" s="121" t="s">
        <v>384</v>
      </c>
      <c r="B105" s="111" t="s">
        <v>49</v>
      </c>
      <c r="C105" s="111">
        <v>4</v>
      </c>
      <c r="D105" s="113">
        <v>1500000</v>
      </c>
      <c r="E105" s="114">
        <f t="shared" si="1"/>
        <v>6000000</v>
      </c>
    </row>
    <row r="106" spans="1:5" x14ac:dyDescent="0.2">
      <c r="A106" s="122" t="s">
        <v>385</v>
      </c>
      <c r="B106" s="111" t="s">
        <v>49</v>
      </c>
      <c r="C106" s="111">
        <v>1</v>
      </c>
      <c r="D106" s="113">
        <v>1300000</v>
      </c>
      <c r="E106" s="114">
        <f t="shared" si="1"/>
        <v>1300000</v>
      </c>
    </row>
    <row r="107" spans="1:5" x14ac:dyDescent="0.2">
      <c r="A107" s="187" t="s">
        <v>392</v>
      </c>
      <c r="B107" s="188"/>
      <c r="C107" s="188"/>
      <c r="D107" s="189"/>
      <c r="E107" s="114"/>
    </row>
    <row r="108" spans="1:5" ht="28" x14ac:dyDescent="0.2">
      <c r="A108" s="111" t="s">
        <v>393</v>
      </c>
      <c r="B108" s="111" t="s">
        <v>49</v>
      </c>
      <c r="C108" s="111">
        <v>6</v>
      </c>
      <c r="D108" s="113">
        <v>400000</v>
      </c>
      <c r="E108" s="114">
        <f t="shared" si="1"/>
        <v>2400000</v>
      </c>
    </row>
    <row r="109" spans="1:5" x14ac:dyDescent="0.2">
      <c r="A109" s="111" t="s">
        <v>373</v>
      </c>
      <c r="B109" s="111" t="s">
        <v>49</v>
      </c>
      <c r="C109" s="111">
        <v>6</v>
      </c>
      <c r="D109" s="113">
        <v>200000</v>
      </c>
      <c r="E109" s="114">
        <f t="shared" si="1"/>
        <v>1200000</v>
      </c>
    </row>
    <row r="110" spans="1:5" ht="28" x14ac:dyDescent="0.2">
      <c r="A110" s="121" t="s">
        <v>394</v>
      </c>
      <c r="B110" s="111" t="s">
        <v>49</v>
      </c>
      <c r="C110" s="111">
        <v>1</v>
      </c>
      <c r="D110" s="113">
        <v>3400000</v>
      </c>
      <c r="E110" s="114">
        <f t="shared" si="1"/>
        <v>3400000</v>
      </c>
    </row>
    <row r="111" spans="1:5" x14ac:dyDescent="0.2">
      <c r="A111" s="121" t="s">
        <v>375</v>
      </c>
      <c r="B111" s="4" t="s">
        <v>49</v>
      </c>
      <c r="C111" s="111">
        <v>140</v>
      </c>
      <c r="D111" s="113">
        <v>7800</v>
      </c>
      <c r="E111" s="114">
        <f t="shared" si="1"/>
        <v>1092000</v>
      </c>
    </row>
    <row r="112" spans="1:5" x14ac:dyDescent="0.2">
      <c r="A112" s="121" t="s">
        <v>395</v>
      </c>
      <c r="B112" s="111" t="s">
        <v>49</v>
      </c>
      <c r="C112" s="111">
        <v>4</v>
      </c>
      <c r="D112" s="113">
        <v>320000</v>
      </c>
      <c r="E112" s="114">
        <f t="shared" si="1"/>
        <v>1280000</v>
      </c>
    </row>
    <row r="113" spans="1:5" ht="42" x14ac:dyDescent="0.2">
      <c r="A113" s="121" t="s">
        <v>396</v>
      </c>
      <c r="B113" s="111" t="s">
        <v>49</v>
      </c>
      <c r="C113" s="111">
        <v>6</v>
      </c>
      <c r="D113" s="113">
        <v>600000</v>
      </c>
      <c r="E113" s="114">
        <f t="shared" si="1"/>
        <v>3600000</v>
      </c>
    </row>
    <row r="114" spans="1:5" x14ac:dyDescent="0.2">
      <c r="A114" s="111" t="s">
        <v>397</v>
      </c>
      <c r="B114" s="111" t="s">
        <v>49</v>
      </c>
      <c r="C114" s="112">
        <v>6</v>
      </c>
      <c r="D114" s="113">
        <v>300000</v>
      </c>
      <c r="E114" s="114">
        <f t="shared" si="1"/>
        <v>1800000</v>
      </c>
    </row>
    <row r="115" spans="1:5" x14ac:dyDescent="0.2">
      <c r="A115" s="111" t="s">
        <v>398</v>
      </c>
      <c r="B115" s="111" t="s">
        <v>49</v>
      </c>
      <c r="C115" s="112">
        <v>110</v>
      </c>
      <c r="D115" s="113">
        <v>15000</v>
      </c>
      <c r="E115" s="114">
        <f t="shared" si="1"/>
        <v>1650000</v>
      </c>
    </row>
    <row r="116" spans="1:5" x14ac:dyDescent="0.2">
      <c r="A116" s="111" t="s">
        <v>399</v>
      </c>
      <c r="B116" s="111" t="s">
        <v>49</v>
      </c>
      <c r="C116" s="112">
        <v>12</v>
      </c>
      <c r="D116" s="113">
        <v>350000</v>
      </c>
      <c r="E116" s="114">
        <f t="shared" si="1"/>
        <v>4200000</v>
      </c>
    </row>
    <row r="117" spans="1:5" x14ac:dyDescent="0.2">
      <c r="A117" s="111" t="s">
        <v>400</v>
      </c>
      <c r="B117" s="111" t="s">
        <v>49</v>
      </c>
      <c r="C117" s="112">
        <v>300</v>
      </c>
      <c r="D117" s="113">
        <v>8000</v>
      </c>
      <c r="E117" s="114">
        <f t="shared" si="1"/>
        <v>2400000</v>
      </c>
    </row>
    <row r="118" spans="1:5" x14ac:dyDescent="0.2">
      <c r="A118" s="190" t="s">
        <v>401</v>
      </c>
      <c r="B118" s="191"/>
      <c r="C118" s="191"/>
      <c r="D118" s="192"/>
      <c r="E118" s="114"/>
    </row>
    <row r="119" spans="1:5" ht="28" x14ac:dyDescent="0.2">
      <c r="A119" s="121" t="s">
        <v>402</v>
      </c>
      <c r="B119" s="111" t="s">
        <v>49</v>
      </c>
      <c r="C119" s="111">
        <v>1</v>
      </c>
      <c r="D119" s="111">
        <v>3600000</v>
      </c>
      <c r="E119" s="114">
        <f t="shared" si="1"/>
        <v>3600000</v>
      </c>
    </row>
    <row r="120" spans="1:5" ht="28" x14ac:dyDescent="0.2">
      <c r="A120" s="121" t="s">
        <v>403</v>
      </c>
      <c r="B120" s="111" t="s">
        <v>49</v>
      </c>
      <c r="C120" s="111">
        <v>1</v>
      </c>
      <c r="D120" s="113">
        <v>20200000</v>
      </c>
      <c r="E120" s="114">
        <f t="shared" si="1"/>
        <v>20200000</v>
      </c>
    </row>
    <row r="121" spans="1:5" x14ac:dyDescent="0.2">
      <c r="A121" s="193" t="s">
        <v>404</v>
      </c>
      <c r="B121" s="193"/>
      <c r="C121" s="193"/>
      <c r="D121" s="193"/>
      <c r="E121" s="114"/>
    </row>
    <row r="122" spans="1:5" ht="42" x14ac:dyDescent="0.2">
      <c r="A122" s="4" t="s">
        <v>405</v>
      </c>
      <c r="B122" s="4" t="s">
        <v>100</v>
      </c>
      <c r="C122" s="2">
        <v>50</v>
      </c>
      <c r="D122" s="120">
        <v>80000</v>
      </c>
      <c r="E122" s="114">
        <f t="shared" si="1"/>
        <v>4000000</v>
      </c>
    </row>
    <row r="123" spans="1:5" ht="42" x14ac:dyDescent="0.2">
      <c r="A123" s="3" t="s">
        <v>101</v>
      </c>
      <c r="B123" s="4" t="s">
        <v>49</v>
      </c>
      <c r="C123" s="2">
        <v>450</v>
      </c>
      <c r="D123" s="120">
        <v>10000</v>
      </c>
      <c r="E123" s="114">
        <f t="shared" si="1"/>
        <v>4500000</v>
      </c>
    </row>
    <row r="124" spans="1:5" ht="28" x14ac:dyDescent="0.2">
      <c r="A124" s="3" t="s">
        <v>102</v>
      </c>
      <c r="B124" s="4" t="s">
        <v>49</v>
      </c>
      <c r="C124" s="2">
        <v>25</v>
      </c>
      <c r="D124" s="120">
        <v>65000</v>
      </c>
      <c r="E124" s="114">
        <f t="shared" si="1"/>
        <v>1625000</v>
      </c>
    </row>
    <row r="125" spans="1:5" ht="56" x14ac:dyDescent="0.2">
      <c r="A125" s="3" t="s">
        <v>103</v>
      </c>
      <c r="B125" s="4" t="s">
        <v>49</v>
      </c>
      <c r="C125" s="2">
        <v>1</v>
      </c>
      <c r="D125" s="120">
        <v>3045411</v>
      </c>
      <c r="E125" s="114">
        <f t="shared" ref="E125:E138" si="2">C125*D125</f>
        <v>3045411</v>
      </c>
    </row>
    <row r="126" spans="1:5" x14ac:dyDescent="0.2">
      <c r="A126" s="193" t="s">
        <v>406</v>
      </c>
      <c r="B126" s="193"/>
      <c r="C126" s="193"/>
      <c r="D126" s="115"/>
      <c r="E126" s="114"/>
    </row>
    <row r="127" spans="1:5" ht="28" x14ac:dyDescent="0.2">
      <c r="A127" s="4" t="s">
        <v>407</v>
      </c>
      <c r="B127" s="4" t="s">
        <v>49</v>
      </c>
      <c r="C127" s="4">
        <v>90</v>
      </c>
      <c r="D127" s="116">
        <v>55600</v>
      </c>
      <c r="E127" s="114">
        <f t="shared" si="2"/>
        <v>5004000</v>
      </c>
    </row>
    <row r="128" spans="1:5" x14ac:dyDescent="0.2">
      <c r="A128" s="4" t="s">
        <v>408</v>
      </c>
      <c r="B128" s="4" t="s">
        <v>49</v>
      </c>
      <c r="C128" s="4">
        <v>110</v>
      </c>
      <c r="D128" s="116">
        <v>22000</v>
      </c>
      <c r="E128" s="114">
        <f t="shared" si="2"/>
        <v>2420000</v>
      </c>
    </row>
    <row r="129" spans="1:5" x14ac:dyDescent="0.2">
      <c r="A129" s="4" t="s">
        <v>409</v>
      </c>
      <c r="B129" s="4" t="s">
        <v>49</v>
      </c>
      <c r="C129" s="4">
        <v>500</v>
      </c>
      <c r="D129" s="116">
        <v>3900</v>
      </c>
      <c r="E129" s="114">
        <f t="shared" si="2"/>
        <v>1950000</v>
      </c>
    </row>
    <row r="130" spans="1:5" x14ac:dyDescent="0.2">
      <c r="A130" s="4" t="s">
        <v>410</v>
      </c>
      <c r="B130" s="4" t="s">
        <v>49</v>
      </c>
      <c r="C130" s="4">
        <v>4</v>
      </c>
      <c r="D130" s="116">
        <v>338000</v>
      </c>
      <c r="E130" s="114">
        <f t="shared" si="2"/>
        <v>1352000</v>
      </c>
    </row>
    <row r="131" spans="1:5" x14ac:dyDescent="0.2">
      <c r="A131" s="4" t="s">
        <v>411</v>
      </c>
      <c r="B131" s="2" t="s">
        <v>49</v>
      </c>
      <c r="C131" s="4">
        <v>100</v>
      </c>
      <c r="D131" s="116">
        <v>30500</v>
      </c>
      <c r="E131" s="114">
        <f t="shared" si="2"/>
        <v>3050000</v>
      </c>
    </row>
    <row r="132" spans="1:5" x14ac:dyDescent="0.2">
      <c r="A132" s="4" t="s">
        <v>412</v>
      </c>
      <c r="B132" s="2" t="s">
        <v>104</v>
      </c>
      <c r="C132" s="4">
        <v>20</v>
      </c>
      <c r="D132" s="116">
        <v>32500</v>
      </c>
      <c r="E132" s="114">
        <f t="shared" si="2"/>
        <v>650000</v>
      </c>
    </row>
    <row r="133" spans="1:5" ht="28" x14ac:dyDescent="0.2">
      <c r="A133" s="3" t="s">
        <v>413</v>
      </c>
      <c r="B133" s="3" t="s">
        <v>49</v>
      </c>
      <c r="C133" s="4">
        <v>10</v>
      </c>
      <c r="D133" s="116">
        <v>58500</v>
      </c>
      <c r="E133" s="114">
        <f t="shared" si="2"/>
        <v>585000</v>
      </c>
    </row>
    <row r="134" spans="1:5" x14ac:dyDescent="0.2">
      <c r="A134" s="3" t="s">
        <v>414</v>
      </c>
      <c r="B134" s="3" t="s">
        <v>49</v>
      </c>
      <c r="C134" s="4">
        <v>1</v>
      </c>
      <c r="D134" s="116">
        <v>510489</v>
      </c>
      <c r="E134" s="114">
        <f t="shared" si="2"/>
        <v>510489</v>
      </c>
    </row>
    <row r="135" spans="1:5" x14ac:dyDescent="0.2">
      <c r="A135" s="3" t="s">
        <v>415</v>
      </c>
      <c r="B135" s="3" t="s">
        <v>49</v>
      </c>
      <c r="C135" s="4">
        <v>6</v>
      </c>
      <c r="D135" s="116">
        <v>225000</v>
      </c>
      <c r="E135" s="114">
        <f t="shared" si="2"/>
        <v>1350000</v>
      </c>
    </row>
    <row r="136" spans="1:5" x14ac:dyDescent="0.2">
      <c r="A136" s="3" t="s">
        <v>416</v>
      </c>
      <c r="B136" s="3" t="s">
        <v>49</v>
      </c>
      <c r="C136" s="4">
        <v>1</v>
      </c>
      <c r="D136" s="116">
        <v>225000</v>
      </c>
      <c r="E136" s="114">
        <f t="shared" si="2"/>
        <v>225000</v>
      </c>
    </row>
    <row r="137" spans="1:5" x14ac:dyDescent="0.2">
      <c r="A137" s="3" t="s">
        <v>417</v>
      </c>
      <c r="B137" s="3" t="s">
        <v>49</v>
      </c>
      <c r="C137" s="4">
        <v>5</v>
      </c>
      <c r="D137" s="116">
        <v>65000</v>
      </c>
      <c r="E137" s="114">
        <f t="shared" si="2"/>
        <v>325000</v>
      </c>
    </row>
    <row r="138" spans="1:5" x14ac:dyDescent="0.2">
      <c r="A138" s="3" t="s">
        <v>418</v>
      </c>
      <c r="B138" s="3" t="s">
        <v>49</v>
      </c>
      <c r="C138" s="4">
        <v>3</v>
      </c>
      <c r="D138" s="116">
        <v>390000</v>
      </c>
      <c r="E138" s="114">
        <f t="shared" si="2"/>
        <v>1170000</v>
      </c>
    </row>
    <row r="139" spans="1:5" x14ac:dyDescent="0.2">
      <c r="A139" s="194" t="s">
        <v>40</v>
      </c>
      <c r="B139" s="195"/>
      <c r="C139" s="196"/>
      <c r="D139" s="117">
        <f>SUM(E2:E138)</f>
        <v>400000000</v>
      </c>
      <c r="E139" s="114"/>
    </row>
  </sheetData>
  <mergeCells count="12">
    <mergeCell ref="A66:D66"/>
    <mergeCell ref="A87:D87"/>
    <mergeCell ref="A1:E1"/>
    <mergeCell ref="A2:E2"/>
    <mergeCell ref="A19:D19"/>
    <mergeCell ref="A42:D42"/>
    <mergeCell ref="A65:D65"/>
    <mergeCell ref="A107:D107"/>
    <mergeCell ref="A118:D118"/>
    <mergeCell ref="A121:D121"/>
    <mergeCell ref="A126:C126"/>
    <mergeCell ref="A139:C139"/>
  </mergeCells>
  <conditionalFormatting sqref="A3:A18 A20:A41">
    <cfRule type="cellIs" dxfId="1" priority="2" operator="equal">
      <formula>"ESCRIBA AQUÍ EL NOMBRE DEL CAPITULO"</formula>
    </cfRule>
  </conditionalFormatting>
  <conditionalFormatting sqref="A43:A138">
    <cfRule type="cellIs" dxfId="0" priority="1" operator="equal">
      <formula>"ESCRIBA AQUÍ EL NOMBRE DEL CAPITULO"</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PTO DETALLADO</vt:lpstr>
      <vt:lpstr>Anexo 1</vt:lpstr>
      <vt:lpstr>Anexo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SDI Equipo Banco de Proyectos</dc:creator>
  <cp:lastModifiedBy>Faber Espinosa Pardo</cp:lastModifiedBy>
  <dcterms:created xsi:type="dcterms:W3CDTF">2010-07-07T19:31:10Z</dcterms:created>
  <dcterms:modified xsi:type="dcterms:W3CDTF">2025-05-12T20:03:05Z</dcterms:modified>
</cp:coreProperties>
</file>