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OneDrive\Escritorio\CENAC 2025\1- PROCESOS 2025\4- MENOR CUANTIA\QUIMICOS, RECTIVOS Y DOTACION PTAP-PTAR\"/>
    </mc:Choice>
  </mc:AlternateContent>
  <xr:revisionPtr revIDLastSave="0" documentId="8_{31617902-666F-4786-94EE-411889F85254}" xr6:coauthVersionLast="47" xr6:coauthVersionMax="47" xr10:uidLastSave="{00000000-0000-0000-0000-000000000000}"/>
  <bookViews>
    <workbookView xWindow="-108" yWindow="-108" windowWidth="16608" windowHeight="8832" xr2:uid="{0538BEE8-629E-478D-BC90-F9308D64C258}"/>
  </bookViews>
  <sheets>
    <sheet name="PRECIOS DE REFERENCIA" sheetId="1" r:id="rId1"/>
  </sheets>
  <externalReferences>
    <externalReference r:id="rId2"/>
  </externalReferences>
  <definedNames>
    <definedName name="_xlnm._FilterDatabase" localSheetId="0" hidden="1">'PRECIOS DE REFERENCIA'!$4:$77</definedName>
    <definedName name="_xlnm.Print_Area" localSheetId="0">'PRECIOS DE REFERENCIA'!$A$1:$N$77</definedName>
    <definedName name="Rubros" localSheetId="0">#REF!</definedName>
    <definedName name="Rubros">#REF!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7" i="1" l="1"/>
  <c r="X77" i="1"/>
  <c r="W77" i="1"/>
  <c r="V77" i="1"/>
  <c r="U77" i="1"/>
  <c r="T77" i="1"/>
  <c r="Z77" i="1" s="1"/>
  <c r="M77" i="1"/>
  <c r="X76" i="1"/>
  <c r="W76" i="1"/>
  <c r="V76" i="1"/>
  <c r="U76" i="1"/>
  <c r="T76" i="1"/>
  <c r="Z76" i="1" s="1"/>
  <c r="M76" i="1"/>
  <c r="X75" i="1"/>
  <c r="Y75" i="1" s="1"/>
  <c r="W75" i="1"/>
  <c r="V75" i="1"/>
  <c r="U75" i="1"/>
  <c r="T75" i="1"/>
  <c r="Z75" i="1" s="1"/>
  <c r="M75" i="1"/>
  <c r="Y74" i="1"/>
  <c r="X74" i="1"/>
  <c r="W74" i="1"/>
  <c r="V74" i="1"/>
  <c r="U74" i="1"/>
  <c r="T74" i="1"/>
  <c r="Z74" i="1" s="1"/>
  <c r="M74" i="1"/>
  <c r="X73" i="1"/>
  <c r="W73" i="1"/>
  <c r="V73" i="1"/>
  <c r="U73" i="1"/>
  <c r="T73" i="1"/>
  <c r="Z73" i="1" s="1"/>
  <c r="M73" i="1"/>
  <c r="Z72" i="1"/>
  <c r="X72" i="1"/>
  <c r="Y72" i="1" s="1"/>
  <c r="W72" i="1"/>
  <c r="V72" i="1"/>
  <c r="U72" i="1"/>
  <c r="T72" i="1"/>
  <c r="M72" i="1"/>
  <c r="Y71" i="1"/>
  <c r="X71" i="1"/>
  <c r="W71" i="1"/>
  <c r="V71" i="1"/>
  <c r="Z71" i="1" s="1"/>
  <c r="U71" i="1"/>
  <c r="T71" i="1"/>
  <c r="M71" i="1"/>
  <c r="X70" i="1"/>
  <c r="W70" i="1"/>
  <c r="V70" i="1"/>
  <c r="Z70" i="1" s="1"/>
  <c r="U70" i="1"/>
  <c r="T70" i="1"/>
  <c r="M70" i="1"/>
  <c r="X69" i="1"/>
  <c r="Y69" i="1" s="1"/>
  <c r="W69" i="1"/>
  <c r="V69" i="1"/>
  <c r="U69" i="1"/>
  <c r="T69" i="1"/>
  <c r="Z69" i="1" s="1"/>
  <c r="M69" i="1"/>
  <c r="Y68" i="1"/>
  <c r="X68" i="1"/>
  <c r="W68" i="1"/>
  <c r="V68" i="1"/>
  <c r="Z68" i="1" s="1"/>
  <c r="U68" i="1"/>
  <c r="T68" i="1"/>
  <c r="M68" i="1"/>
  <c r="X67" i="1"/>
  <c r="W67" i="1"/>
  <c r="V67" i="1"/>
  <c r="U67" i="1"/>
  <c r="T67" i="1"/>
  <c r="Z67" i="1" s="1"/>
  <c r="M67" i="1"/>
  <c r="Z66" i="1"/>
  <c r="W66" i="1"/>
  <c r="V66" i="1"/>
  <c r="U66" i="1"/>
  <c r="Y66" i="1" s="1"/>
  <c r="T66" i="1"/>
  <c r="M66" i="1"/>
  <c r="X65" i="1"/>
  <c r="W65" i="1"/>
  <c r="V65" i="1"/>
  <c r="U65" i="1"/>
  <c r="T65" i="1"/>
  <c r="Z65" i="1" s="1"/>
  <c r="M65" i="1"/>
  <c r="X64" i="1"/>
  <c r="Y64" i="1" s="1"/>
  <c r="W64" i="1"/>
  <c r="V64" i="1"/>
  <c r="U64" i="1"/>
  <c r="T64" i="1"/>
  <c r="Z64" i="1" s="1"/>
  <c r="M64" i="1"/>
  <c r="Y63" i="1"/>
  <c r="X63" i="1"/>
  <c r="W63" i="1"/>
  <c r="V63" i="1"/>
  <c r="U63" i="1"/>
  <c r="T63" i="1"/>
  <c r="Z63" i="1" s="1"/>
  <c r="M63" i="1"/>
  <c r="X62" i="1"/>
  <c r="W62" i="1"/>
  <c r="V62" i="1"/>
  <c r="U62" i="1"/>
  <c r="T62" i="1"/>
  <c r="Z62" i="1" s="1"/>
  <c r="M62" i="1"/>
  <c r="Z61" i="1"/>
  <c r="X61" i="1"/>
  <c r="Y61" i="1" s="1"/>
  <c r="W61" i="1"/>
  <c r="V61" i="1"/>
  <c r="U61" i="1"/>
  <c r="T61" i="1"/>
  <c r="M61" i="1"/>
  <c r="Y60" i="1"/>
  <c r="X60" i="1"/>
  <c r="W60" i="1"/>
  <c r="V60" i="1"/>
  <c r="U60" i="1"/>
  <c r="T60" i="1"/>
  <c r="Z60" i="1" s="1"/>
  <c r="M60" i="1"/>
  <c r="X59" i="1"/>
  <c r="W59" i="1"/>
  <c r="V59" i="1"/>
  <c r="U59" i="1"/>
  <c r="T59" i="1"/>
  <c r="Z59" i="1" s="1"/>
  <c r="M59" i="1"/>
  <c r="X58" i="1"/>
  <c r="Y58" i="1" s="1"/>
  <c r="W58" i="1"/>
  <c r="V58" i="1"/>
  <c r="U58" i="1"/>
  <c r="T58" i="1"/>
  <c r="Z58" i="1" s="1"/>
  <c r="M58" i="1"/>
  <c r="Y57" i="1"/>
  <c r="X57" i="1"/>
  <c r="W57" i="1"/>
  <c r="V57" i="1"/>
  <c r="U57" i="1"/>
  <c r="T57" i="1"/>
  <c r="Z57" i="1" s="1"/>
  <c r="M57" i="1"/>
  <c r="X56" i="1"/>
  <c r="W56" i="1"/>
  <c r="V56" i="1"/>
  <c r="Z56" i="1" s="1"/>
  <c r="U56" i="1"/>
  <c r="T56" i="1"/>
  <c r="M56" i="1"/>
  <c r="W55" i="1"/>
  <c r="U55" i="1"/>
  <c r="T55" i="1"/>
  <c r="M55" i="1"/>
  <c r="V55" i="1" s="1"/>
  <c r="Z55" i="1" s="1"/>
  <c r="Y54" i="1"/>
  <c r="X54" i="1"/>
  <c r="W54" i="1"/>
  <c r="V54" i="1"/>
  <c r="U54" i="1"/>
  <c r="T54" i="1"/>
  <c r="Z54" i="1" s="1"/>
  <c r="M54" i="1"/>
  <c r="X53" i="1"/>
  <c r="Y53" i="1" s="1"/>
  <c r="U53" i="1"/>
  <c r="M53" i="1"/>
  <c r="W53" i="1" s="1"/>
  <c r="X52" i="1"/>
  <c r="Y52" i="1" s="1"/>
  <c r="W52" i="1"/>
  <c r="U52" i="1"/>
  <c r="T52" i="1"/>
  <c r="M52" i="1"/>
  <c r="V52" i="1" s="1"/>
  <c r="Z52" i="1" s="1"/>
  <c r="M51" i="1"/>
  <c r="V51" i="1" s="1"/>
  <c r="Z51" i="1" s="1"/>
  <c r="X50" i="1"/>
  <c r="U50" i="1"/>
  <c r="M50" i="1"/>
  <c r="W50" i="1" s="1"/>
  <c r="X49" i="1"/>
  <c r="Y49" i="1" s="1"/>
  <c r="W49" i="1"/>
  <c r="U49" i="1"/>
  <c r="T49" i="1"/>
  <c r="M49" i="1"/>
  <c r="V49" i="1" s="1"/>
  <c r="Z49" i="1" s="1"/>
  <c r="M48" i="1"/>
  <c r="V48" i="1" s="1"/>
  <c r="Z48" i="1" s="1"/>
  <c r="X47" i="1"/>
  <c r="U47" i="1"/>
  <c r="M47" i="1"/>
  <c r="W47" i="1" s="1"/>
  <c r="X46" i="1"/>
  <c r="Y46" i="1" s="1"/>
  <c r="W46" i="1"/>
  <c r="U46" i="1"/>
  <c r="T46" i="1"/>
  <c r="Z46" i="1" s="1"/>
  <c r="M46" i="1"/>
  <c r="V46" i="1" s="1"/>
  <c r="M45" i="1"/>
  <c r="V45" i="1" s="1"/>
  <c r="Z45" i="1" s="1"/>
  <c r="X44" i="1"/>
  <c r="U44" i="1"/>
  <c r="M44" i="1"/>
  <c r="W44" i="1" s="1"/>
  <c r="X43" i="1"/>
  <c r="Y43" i="1" s="1"/>
  <c r="W43" i="1"/>
  <c r="U43" i="1"/>
  <c r="T43" i="1"/>
  <c r="M43" i="1"/>
  <c r="V43" i="1" s="1"/>
  <c r="Z43" i="1" s="1"/>
  <c r="M42" i="1"/>
  <c r="V42" i="1" s="1"/>
  <c r="Z42" i="1" s="1"/>
  <c r="X41" i="1"/>
  <c r="U41" i="1"/>
  <c r="M41" i="1"/>
  <c r="W41" i="1" s="1"/>
  <c r="X40" i="1"/>
  <c r="Y40" i="1" s="1"/>
  <c r="W40" i="1"/>
  <c r="U40" i="1"/>
  <c r="T40" i="1"/>
  <c r="M40" i="1"/>
  <c r="V40" i="1" s="1"/>
  <c r="Z40" i="1" s="1"/>
  <c r="P39" i="1"/>
  <c r="V39" i="1" s="1"/>
  <c r="Z39" i="1" s="1"/>
  <c r="M39" i="1"/>
  <c r="V38" i="1"/>
  <c r="Z38" i="1" s="1"/>
  <c r="M38" i="1"/>
  <c r="X37" i="1"/>
  <c r="U37" i="1"/>
  <c r="M37" i="1"/>
  <c r="W37" i="1" s="1"/>
  <c r="Z36" i="1"/>
  <c r="X36" i="1"/>
  <c r="Y36" i="1" s="1"/>
  <c r="W36" i="1"/>
  <c r="U36" i="1"/>
  <c r="T36" i="1"/>
  <c r="M36" i="1"/>
  <c r="V36" i="1" s="1"/>
  <c r="X31" i="1"/>
  <c r="Y31" i="1" s="1"/>
  <c r="W31" i="1"/>
  <c r="U31" i="1"/>
  <c r="T31" i="1"/>
  <c r="M31" i="1"/>
  <c r="V31" i="1" s="1"/>
  <c r="Z31" i="1" s="1"/>
  <c r="M30" i="1"/>
  <c r="X29" i="1"/>
  <c r="U29" i="1"/>
  <c r="M29" i="1"/>
  <c r="W29" i="1" s="1"/>
  <c r="X28" i="1"/>
  <c r="Y28" i="1" s="1"/>
  <c r="W28" i="1"/>
  <c r="V28" i="1"/>
  <c r="U28" i="1"/>
  <c r="T28" i="1"/>
  <c r="Z28" i="1" s="1"/>
  <c r="M28" i="1"/>
  <c r="V27" i="1"/>
  <c r="M27" i="1"/>
  <c r="X26" i="1"/>
  <c r="W26" i="1"/>
  <c r="V26" i="1"/>
  <c r="U26" i="1"/>
  <c r="T26" i="1"/>
  <c r="Z26" i="1" s="1"/>
  <c r="M26" i="1"/>
  <c r="Z25" i="1"/>
  <c r="X25" i="1"/>
  <c r="Y25" i="1" s="1"/>
  <c r="W25" i="1"/>
  <c r="V25" i="1"/>
  <c r="U25" i="1"/>
  <c r="T25" i="1"/>
  <c r="M25" i="1"/>
  <c r="Y24" i="1"/>
  <c r="X24" i="1"/>
  <c r="W24" i="1"/>
  <c r="V24" i="1"/>
  <c r="U24" i="1"/>
  <c r="T24" i="1"/>
  <c r="Z24" i="1" s="1"/>
  <c r="M24" i="1"/>
  <c r="X23" i="1"/>
  <c r="W23" i="1"/>
  <c r="V23" i="1"/>
  <c r="U23" i="1"/>
  <c r="T23" i="1"/>
  <c r="Z23" i="1" s="1"/>
  <c r="M23" i="1"/>
  <c r="X22" i="1"/>
  <c r="Y22" i="1" s="1"/>
  <c r="W22" i="1"/>
  <c r="V22" i="1"/>
  <c r="U22" i="1"/>
  <c r="T22" i="1"/>
  <c r="Z22" i="1" s="1"/>
  <c r="M22" i="1"/>
  <c r="Y21" i="1"/>
  <c r="X21" i="1"/>
  <c r="W21" i="1"/>
  <c r="V21" i="1"/>
  <c r="U21" i="1"/>
  <c r="T21" i="1"/>
  <c r="Z21" i="1" s="1"/>
  <c r="M21" i="1"/>
  <c r="X20" i="1"/>
  <c r="W20" i="1"/>
  <c r="V20" i="1"/>
  <c r="U20" i="1"/>
  <c r="T20" i="1"/>
  <c r="Z20" i="1" s="1"/>
  <c r="M20" i="1"/>
  <c r="Z19" i="1"/>
  <c r="X19" i="1"/>
  <c r="Y19" i="1" s="1"/>
  <c r="W19" i="1"/>
  <c r="U19" i="1"/>
  <c r="T19" i="1"/>
  <c r="M19" i="1"/>
  <c r="V19" i="1" s="1"/>
  <c r="Y18" i="1"/>
  <c r="X18" i="1"/>
  <c r="W18" i="1"/>
  <c r="V18" i="1"/>
  <c r="U18" i="1"/>
  <c r="T18" i="1"/>
  <c r="Z18" i="1" s="1"/>
  <c r="M18" i="1"/>
  <c r="X17" i="1"/>
  <c r="U17" i="1"/>
  <c r="M17" i="1"/>
  <c r="W17" i="1" s="1"/>
  <c r="X16" i="1"/>
  <c r="Y16" i="1" s="1"/>
  <c r="W16" i="1"/>
  <c r="U16" i="1"/>
  <c r="T16" i="1"/>
  <c r="Z16" i="1" s="1"/>
  <c r="M16" i="1"/>
  <c r="V16" i="1" s="1"/>
  <c r="M15" i="1"/>
  <c r="V15" i="1" s="1"/>
  <c r="X14" i="1"/>
  <c r="Y14" i="1" s="1"/>
  <c r="W14" i="1"/>
  <c r="U14" i="1"/>
  <c r="T14" i="1"/>
  <c r="Z14" i="1" s="1"/>
  <c r="M14" i="1"/>
  <c r="V14" i="1" s="1"/>
  <c r="V13" i="1"/>
  <c r="Z13" i="1" s="1"/>
  <c r="M13" i="1"/>
  <c r="W13" i="1" s="1"/>
  <c r="X12" i="1"/>
  <c r="Y12" i="1" s="1"/>
  <c r="U12" i="1"/>
  <c r="M12" i="1"/>
  <c r="V12" i="1" s="1"/>
  <c r="X11" i="1"/>
  <c r="Y11" i="1" s="1"/>
  <c r="W11" i="1"/>
  <c r="U11" i="1"/>
  <c r="T11" i="1"/>
  <c r="Z11" i="1" s="1"/>
  <c r="M11" i="1"/>
  <c r="V11" i="1" s="1"/>
  <c r="M10" i="1"/>
  <c r="W10" i="1" s="1"/>
  <c r="X9" i="1"/>
  <c r="Y9" i="1" s="1"/>
  <c r="U9" i="1"/>
  <c r="M9" i="1"/>
  <c r="V9" i="1" s="1"/>
  <c r="X8" i="1"/>
  <c r="Y8" i="1" s="1"/>
  <c r="W8" i="1"/>
  <c r="V8" i="1"/>
  <c r="U8" i="1"/>
  <c r="T8" i="1"/>
  <c r="Z8" i="1" s="1"/>
  <c r="M8" i="1"/>
  <c r="M7" i="1"/>
  <c r="W7" i="1" s="1"/>
  <c r="X6" i="1"/>
  <c r="Y6" i="1" s="1"/>
  <c r="U6" i="1"/>
  <c r="M6" i="1"/>
  <c r="V6" i="1" s="1"/>
  <c r="Z6" i="1" s="1"/>
  <c r="X5" i="1"/>
  <c r="Y5" i="1" s="1"/>
  <c r="W5" i="1"/>
  <c r="U5" i="1"/>
  <c r="T5" i="1"/>
  <c r="Z5" i="1" s="1"/>
  <c r="M5" i="1"/>
  <c r="V5" i="1" s="1"/>
  <c r="V7" i="1" l="1"/>
  <c r="V10" i="1"/>
  <c r="W15" i="1"/>
  <c r="T6" i="1"/>
  <c r="W6" i="1"/>
  <c r="U7" i="1"/>
  <c r="X7" i="1"/>
  <c r="Y7" i="1" s="1"/>
  <c r="T9" i="1"/>
  <c r="Z9" i="1" s="1"/>
  <c r="W9" i="1"/>
  <c r="U10" i="1"/>
  <c r="X10" i="1"/>
  <c r="Y10" i="1" s="1"/>
  <c r="T12" i="1"/>
  <c r="Z12" i="1" s="1"/>
  <c r="W12" i="1"/>
  <c r="U13" i="1"/>
  <c r="X13" i="1"/>
  <c r="Y17" i="1"/>
  <c r="Y23" i="1"/>
  <c r="X27" i="1"/>
  <c r="U27" i="1"/>
  <c r="W27" i="1"/>
  <c r="T27" i="1"/>
  <c r="Z27" i="1" s="1"/>
  <c r="Y29" i="1"/>
  <c r="Y37" i="1"/>
  <c r="Y59" i="1"/>
  <c r="Y70" i="1"/>
  <c r="X38" i="1"/>
  <c r="Y38" i="1" s="1"/>
  <c r="U38" i="1"/>
  <c r="W38" i="1"/>
  <c r="T38" i="1"/>
  <c r="X39" i="1"/>
  <c r="Y41" i="1"/>
  <c r="Y44" i="1"/>
  <c r="Y47" i="1"/>
  <c r="Y50" i="1"/>
  <c r="Y56" i="1"/>
  <c r="Y65" i="1"/>
  <c r="Y67" i="1"/>
  <c r="Y76" i="1"/>
  <c r="X15" i="1"/>
  <c r="U15" i="1"/>
  <c r="Y20" i="1"/>
  <c r="X30" i="1"/>
  <c r="U30" i="1"/>
  <c r="W30" i="1"/>
  <c r="T30" i="1"/>
  <c r="T7" i="1"/>
  <c r="Z7" i="1" s="1"/>
  <c r="Z32" i="1" s="1"/>
  <c r="T10" i="1"/>
  <c r="Z10" i="1" s="1"/>
  <c r="T13" i="1"/>
  <c r="T15" i="1"/>
  <c r="Z15" i="1" s="1"/>
  <c r="Y26" i="1"/>
  <c r="V30" i="1"/>
  <c r="Z30" i="1" s="1"/>
  <c r="W39" i="1"/>
  <c r="T39" i="1"/>
  <c r="X42" i="1"/>
  <c r="U42" i="1"/>
  <c r="W42" i="1"/>
  <c r="T42" i="1"/>
  <c r="X45" i="1"/>
  <c r="Y45" i="1" s="1"/>
  <c r="U45" i="1"/>
  <c r="W45" i="1"/>
  <c r="T45" i="1"/>
  <c r="X48" i="1"/>
  <c r="U48" i="1"/>
  <c r="W48" i="1"/>
  <c r="T48" i="1"/>
  <c r="X51" i="1"/>
  <c r="U51" i="1"/>
  <c r="W51" i="1"/>
  <c r="T51" i="1"/>
  <c r="Y62" i="1"/>
  <c r="Y73" i="1"/>
  <c r="V17" i="1"/>
  <c r="V29" i="1"/>
  <c r="V37" i="1"/>
  <c r="Z37" i="1" s="1"/>
  <c r="Z78" i="1" s="1"/>
  <c r="V41" i="1"/>
  <c r="Z41" i="1" s="1"/>
  <c r="V44" i="1"/>
  <c r="Z44" i="1" s="1"/>
  <c r="V47" i="1"/>
  <c r="Z47" i="1" s="1"/>
  <c r="V50" i="1"/>
  <c r="Z50" i="1" s="1"/>
  <c r="V53" i="1"/>
  <c r="Z53" i="1" s="1"/>
  <c r="X55" i="1"/>
  <c r="Y55" i="1" s="1"/>
  <c r="T17" i="1"/>
  <c r="Z17" i="1" s="1"/>
  <c r="T29" i="1"/>
  <c r="Z29" i="1" s="1"/>
  <c r="T37" i="1"/>
  <c r="U39" i="1"/>
  <c r="T41" i="1"/>
  <c r="T44" i="1"/>
  <c r="T47" i="1"/>
  <c r="T50" i="1"/>
  <c r="T53" i="1"/>
  <c r="Y51" i="1" l="1"/>
  <c r="Y42" i="1"/>
  <c r="Y30" i="1"/>
  <c r="Y15" i="1"/>
  <c r="Y39" i="1"/>
  <c r="Y48" i="1"/>
  <c r="Y27" i="1"/>
  <c r="Y13" i="1"/>
</calcChain>
</file>

<file path=xl/sharedStrings.xml><?xml version="1.0" encoding="utf-8"?>
<sst xmlns="http://schemas.openxmlformats.org/spreadsheetml/2006/main" count="356" uniqueCount="168">
  <si>
    <t>DOTACION  PTAR - PTAP</t>
  </si>
  <si>
    <t xml:space="preserve">ANALISIS ECONOMICO </t>
  </si>
  <si>
    <t xml:space="preserve">CLASIFICADOR POR OBJETO DEL GASTO </t>
  </si>
  <si>
    <t>NOMBRE CUENTA</t>
  </si>
  <si>
    <t xml:space="preserve">PROCESO MC 035-2024 HISTORICO </t>
  </si>
  <si>
    <t>IPC</t>
  </si>
  <si>
    <t xml:space="preserve">VALOR HISTORICO + IPC </t>
  </si>
  <si>
    <t>COTIZACION SIMAQ SAS</t>
  </si>
  <si>
    <t>ORINOQUIA SALVAJE COL S.A.S</t>
  </si>
  <si>
    <t>02-02-01-002-008</t>
  </si>
  <si>
    <t>DOTACIÓN (PRENDAS DE VESTIR Y CALZADO) PTAP - PTAR</t>
  </si>
  <si>
    <t>ITEM</t>
  </si>
  <si>
    <t>CÓDIGO DANE</t>
  </si>
  <si>
    <t xml:space="preserve">DESCRIPCIÓN DEL BIEN Y/O SERVICIO </t>
  </si>
  <si>
    <t>UNIDAD MEDIDA</t>
  </si>
  <si>
    <t>EXISTENCIAS (STOCK - INVENTARIOS)</t>
  </si>
  <si>
    <t>NECESIDAD</t>
  </si>
  <si>
    <t>UNSPSC (CCE)</t>
  </si>
  <si>
    <t xml:space="preserve">CÓDIGO MATERIAL SAP </t>
  </si>
  <si>
    <t xml:space="preserve">CÓDIGO OTAN - NOC </t>
  </si>
  <si>
    <t>VALOR ADJUDICADO</t>
  </si>
  <si>
    <t>VR  UNITARIO SIN IVA</t>
  </si>
  <si>
    <t>IVA SI APLICA</t>
  </si>
  <si>
    <t>VR TOTAL UNITARIO</t>
  </si>
  <si>
    <t xml:space="preserve">MENOR VALOR </t>
  </si>
  <si>
    <t>MEDIA</t>
  </si>
  <si>
    <t>MEDIA GEOMETRICA</t>
  </si>
  <si>
    <t>MEDIANA</t>
  </si>
  <si>
    <t>DESVIACION ESTANDAR</t>
  </si>
  <si>
    <t xml:space="preserve">DISPERSION </t>
  </si>
  <si>
    <t xml:space="preserve">PRECIO DE REFERENCIA </t>
  </si>
  <si>
    <t xml:space="preserve">CRITERIO DE REFERENCIA </t>
  </si>
  <si>
    <t xml:space="preserve">ARNÉS O CINTURÓN DE SEGURIDAD: Arnés de cuerpo entero usado como parte de un sistema de detención de caídas, restricción, posicionamiento,ascenso y descenso controlado con soporte lumbar. Detención de Caídas, Fabricado en reata de 45 mm de ancho en 100% poliéster de alta resistencia a la tensión y abrasión. Elaborado con herrajes argolla en D inspeccionados y probados 100% a 3600 (16kN) en la cara del gancho y el sistema de cierre y 5000 libras (22KN) para el trabajo vertical y herrajes de alta resistencia a la tensión de rotura y alta resistencia a la corrosión. Costura fabricadas en hilo poliéster de alta resistencia y de color diferente a la reata para facilitar su identificación. Cumple y supera los estándares y normas OSHA 1926, ANSI Z359.1 y CSA Z259.1 , certificado para 5000 libras ( 22KN).
</t>
  </si>
  <si>
    <t>UNIDAD</t>
  </si>
  <si>
    <t>OMITIDO</t>
  </si>
  <si>
    <t>MENOR VALOR ENTRE LOS PRECIOS HISTORICOS Y LAS COTIZACIONES ALLEGADAS</t>
  </si>
  <si>
    <t>NOTA 1: EL COMITÉ ECONOMICO ESTRUCTURADOR DETERMINA QUE, CUANDO EL PORCENTAJE DE DISPERSION ES MENOR AL 30% EL CRITERIO DE REFERENCIA ES EL MENOR VALOR ENTRE EL PRECIO HISTORICO Y LAS COTIZACIONES ALEGADAS</t>
  </si>
  <si>
    <t>BOTAS DE SEGURIDAD: Bota de seguridad: Caña alta de 8" , fabricado en cuero con puntera reforzada. NTC 2396 Botas
seguridad</t>
  </si>
  <si>
    <t>PAR</t>
  </si>
  <si>
    <t>MEDIA GEOMETRICA  ENTRE LOS PRECIOS HISTORICOS Y LAS COTIZACIONES ALLEGADAS</t>
  </si>
  <si>
    <t>NOTA 2: EL COMITÉ ECONOMICO ESTRUCTURADOR DETERMINA QUE, CUANDO EL PORCENTAJE DE DISPERSION ES MAYOR AL 30,01% EL CRITERIO DE REFERENCIA ES LA MEDIA GEOMETRICA  ENTRE EL PRECIO HISTORICO Y LAS COTIZACIONES ALEGADAS</t>
  </si>
  <si>
    <t>CASCO DE SEGURIDAD COLOR AMARILLO,Casco industrial: Tipo 1 Clase E, fabricado en Copo limero de polipropileno- etileno (y/o polímero) de alta resistencia al impacto, llama y electricidad (descargas de hasta 20,000 voltios). NTC 1523., INCLUYE ARAÑA O CORONE, SISTEMA DE AJUSTE RATCHET, BARBUQUEJO DE TRES PUNTOS DE APOYO CUMPLE ANSI Z89.1-2009.</t>
  </si>
  <si>
    <t>CASCO TIPO SAFARI AMARILLO; Casco tipo safari diseñados para proveer protección contra impactos y penetración a la cabeza de los usuarios, así como a la tensión eléctrica. Componentes - concha fabricada en polietileno de alta densidad - suspensión: cintas - nylon cincho - polietileno clips - polipropileno banda para sudor: vinil perforado acojinado ajuste: fas-trac, staz-on, 1-touch - ancho de bandas de la suspensión: 3/4 pulgadas - tamaño de la suspensión: 6 1/4 a 7 3/4 pulgadas - puntos de apoyo: 4 - visera: anti reflejante - ala completa o redonda - peso: 340 grs - clase e (20,000 volts) - tensión eléctrica hasta 30,000 volts - dieléctrico 100%.</t>
  </si>
  <si>
    <t>8415-80-000-4071</t>
  </si>
  <si>
    <t>CHALECO REFLECTIVO: permitiendo una visibilidad reflectante de 360°, resalta la visibilidad durante el día, amanecer y atardecer, el material Reflectante NO se gasta con el lavado, ANSI 107</t>
  </si>
  <si>
    <t>DELANTAL IMPERMEABLE RESISTENCIA QUIMICA</t>
  </si>
  <si>
    <t>GUANTES DE CARNAZA Fabricado en carnaza , cuero
vaqueta de calibre 2.4 mm. según normas NTC E-79 y cosidos con hilos según lo indicado en la norma NTC-1981de res doble engrase, reforzado en la palma y 5 dedos con vaqueta, manopla de 10 pulgadas. Cumple con las normas de resistencia de la (NFPA).</t>
  </si>
  <si>
    <t>GUANTES DE NEOPERNO EXTRA LARGOS  RESISTENTES A LOS QUIMICOS, (MANO- HOMBRO)</t>
  </si>
  <si>
    <t>MASCARA PROTECCION VISUAL TRANSPARENTE: Lente fabricado en policarbonato de alta resistencia a impactos, tratamiento
antiempañante que evita la condensación de humedad en el lente, resistente a rayones, Angulo de visión amplio. Absorción de rayos ultravioleta (UV400). NTC 1825-1826.</t>
  </si>
  <si>
    <t>Overol de dril  manga larga dos piezas; con botones, con bolsillos tipo parche en pecho y pierna.</t>
  </si>
  <si>
    <t>Overol Impermeable 2 Piezas Industria Calibre 18</t>
  </si>
  <si>
    <t>28250</t>
  </si>
  <si>
    <t>BOTAS DE CAUCHO (NEGRO): Bota fabricada a mano en 100% caucho vulcanizado, impermeable. Proceso: Armado por pieza, vulcanizados en autoclave Forro: 100% algodón, super absorbente Plantilla: en espuma de caucho, forrada 100% algodón Suela: antideslizantes, resistentes a la abrasión Refuerzos: en capellada y contrafuerte Caña: reforzada Impermeabilidad: 100% 
Uso: industrial de construcción y uso general  con suela antideslizante TALLA 39-40-41</t>
  </si>
  <si>
    <t>Prefiltros Ref.1820 Para Cartuchos (Para Polvos Y Neblinas)</t>
  </si>
  <si>
    <t>FILTRO ref. 6003; El cartucho 6003 está diseñado para usarse en los respiradores de la serie 6000, y protege contra cloro, cloruro de hidrógeno y dióxido de azufre o sulfuro de hidrógeno (solo para fugas) o fluoruro de hidrógeno.
El diseño de estos cartuchos le atribuye una mejor distribución del peso unido a la pieza facial, con lo que se incrementa su comodidad. La construcción de la base del cartucho permite la distribución del aire a través de toda la superficie de las capas de carbono, de tal forma que éste se gasta uniformemente y a la vez alarga la vida útil del cartucho.</t>
  </si>
  <si>
    <t>6515-15-143-1272</t>
  </si>
  <si>
    <t>PROTECTOR: Elemento fabricado en silicona, compuesto elastómero antialérgico de larga duración. NTC 2272 Protección auditiva.</t>
  </si>
  <si>
    <t xml:space="preserve">MONO GAFAS ANTI EMPAÑE CLARA ref. 11885115; Lente fabricado en policarbonato de alta resistencia a impactos y la penetración, políme- ro suave, liviano, transparente y adaptable a varios tamaños de la cara. Gracias a la ventilación directa, este permite la circulación de aire para evitar empañamiento. NTC 1825-1826 Monogafas. </t>
  </si>
  <si>
    <t>6605-34-037-3872</t>
  </si>
  <si>
    <t>GUANTES TIPO INGENIERO; Los guantes de carnaza son resistentes a la abrasión y a las chispas de soldadura. ANSI / ISEA 105-2000.</t>
  </si>
  <si>
    <t>8415-00-023-9205</t>
  </si>
  <si>
    <t>GUANTES DE NITRILO; Resistente a un rango de sustancias químicas más amplio que los guantes del mismo espesor de látex, aceptado por FDA para manipulación de alimentos.  caja x 100</t>
  </si>
  <si>
    <t>CAJA</t>
  </si>
  <si>
    <t>8415-00-009-1900</t>
  </si>
  <si>
    <t>BOTA TIPO MILITAR 8” PUNTA DE ACERO; caña alta de 8", fabricado en cuero con puntera reforzada. NTC 2396 Botas seguridad.</t>
  </si>
  <si>
    <t>1305-15-024-0527</t>
  </si>
  <si>
    <t>BOTAS EN PVC 100% IMPERMEABLES, GUERRERA NEGRA, CON PUNTERA DE SEGURIDAD, CAÑA ALTA, TALLA DE LA 38 A LA 46</t>
  </si>
  <si>
    <t>8430-00-262-8252</t>
  </si>
  <si>
    <t xml:space="preserve">TRAJE ANTIFLUIDO  A40; Overol con capucha técnica, elástico en puños y tobillos, tela micro porosa. </t>
  </si>
  <si>
    <t>9930-99-787-6623</t>
  </si>
  <si>
    <t>OVEROL TIPO PILOTO TALLA S, M, L, XL y XXL; Overol completo modelo piloto (12 cremalleras) en ristok milimetrado Color Verde Oliva, con cierre frontal doble carro nylon. 100% algodón   Cuello ajustado con cierre de contacto. dos bolsillos (centrados) en pecho con dimensiones de 14 centímetros de ancho por 22 centímetros de alto con cierres diagonales y cremallera en nylon.  bolsillo portalápices en pecho izquierdo de 3.81 centímetros de ancho y 12.7centímetros de largo.  Mangas con puños rectos ajustados con cierre en cremallera de 13.78 centímetros de largo. Piernas rectas con cierre cremallera en nylon de 15.32 centímetros de largo. dos bolsillos de parche en la parte trasera de 14 centímetros de ancho por 22 centímetros de alto con cierres en cremallera nylon, espalda con fuelle y cintura elasticada. Refuerzos acolchados (guata 500 x 2) en codos y rodillas de tipo rectangular de 20.32 centímetros, un bolsillo interior lateral a cada lado. Dos bolsillos laterales en muslos de 14 centímetros de ancho por 22 centímetros de alto con cierres en cremallera nylon</t>
  </si>
  <si>
    <t>8405-80-000-4122</t>
  </si>
  <si>
    <t xml:space="preserve">MASCARA ref. 6200; Pieza facial de media cara doble cartucho, ofrece la posibilidad de usar filtros y cartuchos remplazables para protección contra ciertos gases, vapores y material particulado como polvo, neblina y humos. NIOSH/MSHA. </t>
  </si>
  <si>
    <t>7025-15-182-8632</t>
  </si>
  <si>
    <t>RESPIRADOR MEDIA CARA: Protector respirador media cara doble filtro: Pieza facial en material elastómero, las piezas en silicona permiten dan comodidad y durabilidad de acuerdo a las condiciones del mantenimiento del EPP. Esta diseñado para utilizarse con cartuchos 6001 y filtros 2091, además se puede utilizar con equipo de línea de aire de flujo continuo. N95 8515 Protección respiratoria.</t>
  </si>
  <si>
    <t>Malla Coladera Nasal Con Mango Telescopico</t>
  </si>
  <si>
    <t>TRAJE ENTERIZO CON CAPOTA O CAPUCHA, CON BOTAS ADHERIDAS AL TRAJE (VULCANIZADAS) Overol tipo fontanero fabricado bajo norma NTC 4615 en tela vinílica compacta con soporte textil en poliéster. Elaborado por proceso de electro sellado de alta frecuencia. Con bota integrada en PVC y con puntera. Color de bota Amarillo.</t>
  </si>
  <si>
    <t>GAFAS PROTECTORAS: Lentes panorámicos de Policarbonato de alta resistencia.</t>
  </si>
  <si>
    <t>MATERIAL REACTIVO Y LABORATORIO PTAR- PTAP Y PISCINAS</t>
  </si>
  <si>
    <t xml:space="preserve">CLASIFICADOR POR OBJETO DEL GASTO 
</t>
  </si>
  <si>
    <t xml:space="preserve">NOMBRE CUENTA
</t>
  </si>
  <si>
    <t xml:space="preserve">HISTORICO + IPC </t>
  </si>
  <si>
    <t>A-02-02-01-003-005</t>
  </si>
  <si>
    <t>OTROS PRODUCTOS QUÍMICOS; FIBRAS ARTIFICIALES (O FIBRAS INDUSTRIALES HECHAS POR EL HOMBRE)</t>
  </si>
  <si>
    <t>CÓDIGO MATERIAL SAP (OPCIONAL)</t>
  </si>
  <si>
    <t>CÓDIGO OTAN - NOC (OPCIONAL)</t>
  </si>
  <si>
    <t>Arena silice color blanco saco si02 min del 93% (bulto): color café, forma de grano subangular, tamaño de grano 1.70 a 0.85 m.m. Rango de a.f.s. 20-30 ------ mcsp-010, gruesos 1 en malla 12 % max. Mcsp-010, finos 5 a menos de 70 mallas % max. Mcsp-010, peso especifico 1.60 -------- mcsp-030, dureza 7.0 -------- mosh, humedad 0 % max. Mcsp-040</t>
  </si>
  <si>
    <t>BULTO X 25KG</t>
  </si>
  <si>
    <t>CARBON ACTIVADO (BULTO): Sinónimos : Carbón Negro - Carborafina - Carbono Elemental. Formula Química : CConcentración : No reportado. Peso molecular :12.01. Grupo Químico : Carbono elemental. Número CAS : 7440-44-0. Número NU : 1362. Código Winkler : CA-0548. Estado Físico : Sólido. Apariencia : Polvos finos de color negro. Olor : Sin olor. Temperatura de Ebullición : 4827ºC. Temperatura de Fusión : 3550ºC. Densidad (Agua1) : 1.50. Densidad de Vapor (Aire1) : 0.40. Solubilidad : Insoluble en Agua</t>
  </si>
  <si>
    <t xml:space="preserve"> BULTO X 50 KG </t>
  </si>
  <si>
    <t>6500-00-579-6015</t>
  </si>
  <si>
    <t>Hipoclorito de sodio, (disolución &gt;5%)LIQUIDO AL 5%</t>
  </si>
  <si>
    <t xml:space="preserve"> 20 LITROS</t>
  </si>
  <si>
    <t>Hidroxicloruro de aluminio,  (Policloruro de Aluminio)</t>
  </si>
  <si>
    <t>Cloro al 91% (pastillas) cloro al 91% (pastillas) tarro por kilogramo. Nombre quimico(iupac): 1,3,5-triazina-2,4,6(1h,3h,5h)- triono,1,3,5-tricloro.  Formula quimica: c3n3o3cl3. Nombre quimico(iupac): 1,3,5-triazina-2,4,6(1h,3h,5h)- triono,1,3,5-tricloro. Formula quimica: c3n3o3cl3.  Componente: tricloro-s-triacinetriona</t>
  </si>
  <si>
    <t>FLOCULANTE POLIMERO (BULTO): Estado Físico: Sólido - líquidos. Color: Blanco a Beige (en el tipo sólido) y crema a cristalino (en el tipo líquido). Olor: Ligero olor amoniacal. Densidad: 1,040 Kg /m3 aproximado. Temperatura de Ebullición: No Aplica. Temperatura de Fusión: 90 -95. Temperatura de Inflamación: No aplica. pH, 50 g/L, (25 ºC): Entre 4.5 y 5.5. Solubilidad en Agua, 20 °C: Fácilmente soluble</t>
  </si>
  <si>
    <t xml:space="preserve"> BULTO X 25 KG </t>
  </si>
  <si>
    <t>JABON BIODEGRADABLE X BULTO: Apariencia. granulado blanco. PH (100%) 8.0 +/- 1.0. Gravedad Específica. 1.04 +/- 0,05. Densidad. 1.04 +/- 0.05 g/ml a 20ºC +/- 1 ºC. Solubilidad. Completamente soluble en agua. Biodegradabilidad. Ingredientes activos totalmente biodegradables. Estabilidad. Un año bajo condiciones normales. Bolsa por 30k.</t>
  </si>
  <si>
    <t>BULTO x 30 kg</t>
  </si>
  <si>
    <t>53131608 </t>
  </si>
  <si>
    <t>JABON INDUSTRIAL EN POLVO X 1000 GR: Detergente aglomerado blanco, de aspecto homogéneo. Densidad aparente: Producto perfumado.0.75 g/ml. pH al 1%: 12.0 ± 0.5. Alta solubilidad: 200 g/litro en agua fría</t>
  </si>
  <si>
    <t>BULTO</t>
  </si>
  <si>
    <t>Kit Analizador 7 Parametros (Cloro, Cloro Libre, Cloro Total, Cloraminas, Dureza, Alcalinidad Y Ph)  (Caja)</t>
  </si>
  <si>
    <t xml:space="preserve">UNIDAD </t>
  </si>
  <si>
    <t xml:space="preserve">HIPOCLORITO DE CALCIO GRANULADO AL 70% (CANECA): Cloro libre 65 – 80% 68%. Cloruro de Sodio, NaCl 10 – 20% 17%. Clorato de Calcio, Ca(ClO3)2 0 – 5% 1.4%. Cloruro de Calcio, CaCl2 0 – 5% 0.5%. Carbonato de Calcio, CaCO3 0 – 5% 2.3%. Hidróxido de Calcio, Ca(OH)2 0 – 4% 1.64%. Agua 5.5 – 8.5. Insolubles &lt;5% w/w </t>
  </si>
  <si>
    <t>CANECA x 40 KG</t>
  </si>
  <si>
    <t xml:space="preserve">SODA CAUSTICA EN ESCAMAS (BULTO):  ANÁLISIS     ESPECIFICACIÓN    MÉTODO DE ENSAYO Apariencia Líquido viscoso; translucido a ligeramente turbio. Visual. Olor                Inoloro. Hidróxido de Sodio  48.5 -52.0%         ME-CC-049. Carbonato de Sodio  0.10 – 0.20        ME-CC-037. Oxido de Sodio           37.2 – 39.5       ME–CC-002. Cloruro de Sodio        100ppm             ME–CC-038. Sulfato de Sodio         80ppm              ME–CC-029.Hierro                   12 ppm Máximo       ME-CC-021. Densidad              1,514 – 1,546 g/cm3 ME-CC-033                  </t>
  </si>
  <si>
    <t>BULTO x 25 KG</t>
  </si>
  <si>
    <t>SULFATO DE ALUMINO TIPO A GRANULADO (BULTO):  FORMULA: Al2 (SO4 ) 3 14 - 18 H2O. ESPECIFICACIONES: Al2O3 mínimo 17.0% Hierro como Fe2O3,, máx. 0.75%. Materia insoluble, máx. 0.50%. Basicidad mínimo 0.05%</t>
  </si>
  <si>
    <t>471016 </t>
  </si>
  <si>
    <t>ALGUICIDA HI-CLOR ALGUICIDA HI-CLOR (LITRO): Plaguicidas para el control de algas en lagos, canales, piscinas, tanques de agua y otros sitios.</t>
  </si>
  <si>
    <t>1,000 CM3</t>
  </si>
  <si>
    <t>FRASCO REACTIVO (Gotero): Frasco Gotero, Tapa Esmerilada Vidrio Ámbar 100 ml</t>
  </si>
  <si>
    <t>1 Onza</t>
  </si>
  <si>
    <t>40 KG</t>
  </si>
  <si>
    <t xml:space="preserve">HIPOCLORITO DE CALCIO GRANULADO AL 91% (CANECA): Cloro libre 65 – 80% 68%, Cloruro de Sodio, NaCl 10 – 20% 17%, Clorato de Calcio, Ca(ClO3)2 0 – 5% 1.4%, Cloruro de Calcio, CaCl2 0 – 5% 0.5%, Carbonato de Calcio, CaCO3 0 – 5% 2.3%, Hidróxido de Calcio, Ca(OH)2 0 – 4% 1.64%, Agua 5.5 – 8.5, Insolubles &lt;5% w/w </t>
  </si>
  <si>
    <t>50 KG</t>
  </si>
  <si>
    <t>ROJOFENOL X 21 mls (Gotero)</t>
  </si>
  <si>
    <t>25 KG</t>
  </si>
  <si>
    <t xml:space="preserve">HIPOCLORITO DE CALCIO; Estado Físico; Sólido granulado; Color Blanco; Olor; Fuerte olor a cloro; Cloro disponible Mín. 70%; NaCl14,2%; Humedad (%) 5,5% - 10,0%; Malla 14 – 50 90 mín. FORMULA QUÍMICA Ca (OCI) 2, PRESENTACIÓN Granular, presentacion en Caneca x 40kg </t>
  </si>
  <si>
    <t>6810-00-169-5163</t>
  </si>
  <si>
    <t>SULFATO DE ALUMINIO  TIPO A : Granulado ,formula quimica Al2(SO4)3.H2O, Apariencia Física; Sólido granular; Color Blanco; Olor Inodoro; Alúmina Min. 17% Al2O3; Hierro  Max. 0.75% Fe2O3; Insolubles Max. 0.5%; Basicidad Min. 0.05% Al2O3; Granulometría (US Std); Malla 4 100% Malla 10 Mín. 90%; Malla 100 Max. 10%; presentcion en Bulto x 25Kg</t>
  </si>
  <si>
    <t>6810-00-065-3139</t>
  </si>
  <si>
    <t>PRODUCTO PARA CLARIFICAR EL AGUA DE PISCINAS; diseñado para lograr excelentes resultados en tratamiento de floculación especialmente cuando se presentan turbiedades elevadas; Apariencia Física Líquido amarillo ámbar; pH2.8 – 3.0; Viscosidad20 +/- cps (spin # 2 rpm. 20 a 20 Grados C); Poliamida inorgánica 2%;  % acidez (expresada como HCI); 12.0% (+/- 1.0); presentacion Garrafa Plástica x 5 kg</t>
  </si>
  <si>
    <t>5 KG</t>
  </si>
  <si>
    <t>SIN CREAR</t>
  </si>
  <si>
    <t>SODA CAUSTICA EN ESCAMAS; Fórmula Química NaOH; Producto químico en Escamas es una sustancia blanca, higrosópica delicuescente y muy corrosiva, se encuentra en presentación sólida, y posee una alta capacidad de absorción de Dióxido de Carbono y agua del aire, es utilizada productos para el tratamiento del agua, Apariencia Física Escamas; Color Blanco; Estabilidad Producto Higroscópico; Pureza Mín. 98%; Alcalinidad Mín. 98%; Carbonatos (como Na2CO3) Máx. 0.2%; Cloruro de Sodio (NaCl) Máx. 0.3%. Presentacion; Sacos de polipropileno 25 kg</t>
  </si>
  <si>
    <t>3549926</t>
  </si>
  <si>
    <t>LIQUIDO ANTI ALGAS PARA PISCINA; Es una solución polimérica de amonio cuaternario usado para formular productos para el control de algas en las piscinas; Estado Físico; Líquido; Color Amarillo ámbar brillante; Densidad (g/cm3) 1.07 - 1.08; pH6.0 - 7.0; presentacion en Garrafa x 4 Kg (liquido)</t>
  </si>
  <si>
    <t>4 KG</t>
  </si>
  <si>
    <t>CLORO GRANULADO AL 91%; Producto empleado en el tratamiento de piscinas, cuyo principal característica es la de estabilizar el cloro contra los rayos ultravioleta del sol; Estado Físico Sólido Granulado; Color Blanco; Olor Fuerte olor a cloro; Cloro disponible Mín. 90%; pH (Sln 1%) 2.7 – 3.3; Humedad 0,5% máx; presentación en Caneca plástica de 50 Kg</t>
  </si>
  <si>
    <t>PRODUCTO QUÍMICO EN POLVO utilizado principalmente para disminuir el pH del agua y como ayudante en procesos de floculación en el tratamiento de piscina; presentación en Contenedor plástico blanco (Caneca) x25Kg</t>
  </si>
  <si>
    <t>PRODUCTO QUÍMICO EN PERLAS PEQUEÑAS, especialmente diseñado para incrementar la dureza en el agua de su piscina. Por ser un producto de fácil disolución su acción es muy rápida y efectiva; Color Blanco; Apariencia Sólido; Solubilidad en Agua Completa; presentación en Baldes x 15 Kg</t>
  </si>
  <si>
    <t>15 KG</t>
  </si>
  <si>
    <t>TABLETA  DE CLORO AL 91%; Es un desinfectante orgánico estabilizado de acción prolongada con una concentración de cloro al 91 % activo, con baja absorción de humedad y que se disuelve completamente a la rapidez adecuada, características que contribuyen a un menor costo de tratamiento de agua, Formula Química: Cl 3 (NCO) 3; CAS No.: 87-90-1; Peso molecular: 232; Cloro disponible %: 99,0 mínimo; Ácido tricloroisocianurico % : 99,0 mínimo; presentación en Contenedor plástico blanco (Tarro) Tab 3" (200 gr) x 1 Kg</t>
  </si>
  <si>
    <t>Tarro x 1 kg</t>
  </si>
  <si>
    <t>810-00-072-0304</t>
  </si>
  <si>
    <t>CARBÓN COQUE; El Carbón Coque es producido a partir de la descomposición térmica de carbones bituminosos en ausencia de aire. Es liviano y poroso; carbono fijo 84 a 89%. materias volatiles 1 a 2%. cenizas 10 a 14%. azufre 0,5 a 1,5% CARACTERÍSTICAS; Carbón de naturaleza mineral con tratamiento de esterilización y capacidad de absorción de cloro y retención de sabores y aromas desagradables. Apariencia Física Sólido granular; Color Negro; Densidad Aparente (kg/m3) 400-500; Humedad del empaque (%) Max. 1; Cenizas (%) Max. 8; Porosidad 70%; Azufre Máximo 1% Carbono Fijo 60 – 64%, Presentaciones en Sacos de polipropileno tejido de 25 kg.</t>
  </si>
  <si>
    <t xml:space="preserve">BULTO X 25 KG </t>
  </si>
  <si>
    <t>6810-00-128-8031</t>
  </si>
  <si>
    <t>SULFATO DE ALUMINIO TIPO B; Se emplea principalmente en el tratamiento de aguas como coagulante-floculante; Formula Química  Al2(SO4)3; Apariencia Física Granular o Polvo; Color Café; Olor Ninguno; Contenido de Aluminio 8.2%; Contenido de Hierro1.3%; Contenido de Sulfatos; 47.1% ;Al2O 316% Mín; Hierro1.6% Máx; Materia Insoluble 5.0% Máx; Granulometría (US Std); Malla 4 Malla 4; Malla 10 Malla 10; Malla 100 Malla 100, Presentaciones en Sacos de polipropileno de 50 kg</t>
  </si>
  <si>
    <t>HIPOCLORITO DE SODIO 15%; Tratamiento de aguas: Desinfección, esterilización, acción alguicida y desodorizarían de aguas industriales, potables y piscinas; Formula Química NaClO; Apariencia Física Líquido; Color Amarillo Verdoso; Olor Característico; Solubilidad en Agua Completa; Hipoclorito Disponible (%w/w NaClO) Mayor a 15; Cloro Disponible (%w/v Cl2) Mayor a 14,0; Alcalinidad Total (%w/v NaOH) Menor a 1,67; Hierro (mg/L como Fe) Menor a 2,0; Presentaciones en  Garrafa plástica de 25 kg.</t>
  </si>
  <si>
    <t>25 kg</t>
  </si>
  <si>
    <t>HIPOCLORITO DE SODIO 15%; Tratamiento de aguas: Desinfección, esterilización, acción alguicida y desodorizarían de aguas industriales, potables y piscinas; Formula Química NaClO; Apariencia Física Líquido; Color Amarillo Verdoso; Olor Característico; Solubilidad en Agua Completa; Hipoclorito Disponible (%w/w NaClO) Mayor a 15; Cloro Disponible (%w/v Cl2) Mayor a 14,0; Alcalinidad Total (%w/v NaOH) Menor a 1,67; Hierro (mg/L como Fe) Menor a 2,0; Presentaciones en  Garrafa plástica de 4.5 kg.</t>
  </si>
  <si>
    <t>Garrafa 4.5 Kg</t>
  </si>
  <si>
    <t>6810-01-225-2682</t>
  </si>
  <si>
    <t>TENIENDO EN CUENTA QUE SOLO SE RECIBIO UNA COTIZACION CON PRECIO EN ESTE PRODUCTO SE DEJA EL VALOR DE LA COTIZACION ALLEGADA, ESTA CORRESPONDE A LA REALIDAD ACTUAL DEL MERCADO</t>
  </si>
  <si>
    <t>POLICLORURO DE ALUMINIO AL 50%; El Policloruro de Aluminio es un producto para clarificar todo tipo de aguas, diseñado para lograr excelentes resultados en tratamientos de floculación; Formula Química [Al(OH)mCl3-m]n; Apariencia Física Líquido Amarillo Ámbar; Olor Característico; pH (@ 25 Grados C) 2.5 +/– 0.3; Densidad (g/ml @ 25 Grados C) 1.23 +/- 0.03; Contenido de Alúmina (% p/p Al2O3) 10.5 +/- 0.5; Relación de Basicidad (%)70.0 Mínimo, Presentaciones en  Garrafa plástica de 70 Kg</t>
  </si>
  <si>
    <t>Garrafa 70 Kg</t>
  </si>
  <si>
    <t>TEST KIT DE ORTHO Y ROJO; Está constituido por una unidad para análisis que consta de: Estuche plástico para el almacenamiento de reactivos. Comparador visual con celdas para cloro y pH. Frasco reactivo de ortholodine para determinación de cloro. Frasco de rojo fenol para determinación de pH. Folleto de instrucción, Presentación Unidad de un kit</t>
  </si>
  <si>
    <t>kit</t>
  </si>
  <si>
    <t>NO CATALOGADO</t>
  </si>
  <si>
    <t>INOCULANTE AMBIENTAL EN FORMA LÍQUIDA. 1 x 108 microorganismos / ml aproximadamente. Está compuesto por 29 cepas de bacterias vivas benéficas (algunas facultativas) con diferentes capacidades de degradación: grasa animal y vegetal, aceites, almidones, proteínas y ácido sulfhídrico. El vehículo es un nutriente líquido a base de proteínas de origen vegetal, azucares y elementos minerales. Indicaciones: Biotratamiento de aguas residuales: PTAR aeróbicas y anaeróbicas (Plantas de Tratamiento de Aguas Residuales), pozos sépticos, trampas de grasa, estaciones de bombeo y cajas de paso, Presentación en  envase plástico de 4 litros.</t>
  </si>
  <si>
    <t>4 Litros</t>
  </si>
  <si>
    <t>6550-01-025-9855</t>
  </si>
  <si>
    <t>INOCULANTE AMBIENTAL EN FORMA LÍQUIDA. 1 x 108 microorganismos / ml aproximadamente. Está compuesto por 29 cepas de bacterias vivas benéficas (algunas facultativas) con diferentes capacidades de degradación: grasa animal y vegetal, aceites, almidones, proteínas y ácido sulfhídrico. El vehículo es un nutriente líquido a base de proteínas de origen vegetal, azucares y elementos minerales. Indicaciones: Biotratamiento de aguas residuales: PTAR aeróbicas y anaeróbicas (Plantas de Tratamiento de Aguas Residuales), pozos sépticos, trampas de grasa, estaciones de bombeo y cajas de paso, Presentación en  envase plástico de 20 litros.</t>
  </si>
  <si>
    <t>20 Litros</t>
  </si>
  <si>
    <t>NASA MALLA PARA LIMPIAR: Medidas 43 largo cm aproximadamente, Material Polietileno, Beneficios instalar a una pértiga extensible, incluye MANGO TELESCÓPICO PRESENTACIÓN 3 - 6 METROS</t>
  </si>
  <si>
    <t>Unidad</t>
  </si>
  <si>
    <t>CAL VIVA; Producido a partir de piedra caliza seleccionada de alta pureza, con un alto contenido de carbonato de calcio, que se calcina en hornos verticales a altas temperaturas; Formula Química; Oxido de Calcio CaO; Apariencia Física Polvo fino de color crema; Olor Característico; CaO 90% Mínimo; CaO Disponible 70% Mínimo; Residuos Insolubles en H2O; 5.0% Máximo; Residuos Insolubles en HCl; 0,8% Máximo, Presentación en Sacos polipropileno laminado de 25 kg</t>
  </si>
  <si>
    <t>6810-15-018-6883</t>
  </si>
  <si>
    <t>CAL VIVA; Producido a partir de piedra caliza seleccionada de alta pureza, con un alto contenido de carbonato de calcio, que se calcina en hornos verticales a altas temperaturas; Formula Química; Oxido de Calcio CaO; Apariencia Física Polvo fino de color crema; Olor Característico; CaO 90% Mínimo; CaO Disponible 70% Mínimo; Residuos Insolubles en H2O; 5.0% Máximo; Residuos Insolubles en HCl; 0,8% Máximo, Presentación en Sacos polipropileno laminado de 10 kg</t>
  </si>
  <si>
    <t>Saco 10 Kg</t>
  </si>
  <si>
    <t>CONTROLADOR DE OLOR - QUÍMICO SOLUBLE EN AGUA DE COLOR AZUL Y FRAGANCIA MARINA, Puntos de retención de aguas residuales y redes con baja y mediana turbulencia donde se presenten olores ofensivos, Dosis: Entre 10 – 30 ppm (10 – 30 ml / m³) de agua residual, Presentación en Envase plástico de 4 litros.</t>
  </si>
  <si>
    <t>CONTROLADOR DE OLOR - QUÍMICO SOLUBLE EN AGUA DE COLOR AZUL Y FRAGANCIA MARINA, Puntos de retención de aguas residuales y redes con baja y mediana turbulencia donde se presenten olores ofensivos, Dosis: Entre 10 – 30 ppm (10 – 30 ml / m³) de agua residual, Presentación en Envase plástico de 20 litros.</t>
  </si>
  <si>
    <t xml:space="preserve">INOCULANTE AMBIENTAL EN FORMA LÍQUIDA; 1 x 108 microorganismos/ ml aproximadamente. Está compuesto por 15 cepas de bacterias vivas (algunas facultativas) y hongos capaces de degradar materiales ricos en polímeros: celulosa, lignina y quitina. El vehículo es un nutriente líquido a base de proteínas de origen vegetal, azucares y elementos minerales, Presentación envase plástico de 4 Litros. </t>
  </si>
  <si>
    <t>DIGESTOR NATURAL EN POLVO; desarrollo para incrementar y mejorar la población nativa de bacterias degradación de residuos contiene 5,000 millones de migro organismos por gramo, Presentaciones en envase plástico por (1) una libra.</t>
  </si>
  <si>
    <t>1 libra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</si>
</sst>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_(* \(#,##0.00\);_(* &quot;-&quot;??_);_(@_)"/>
    <numFmt numFmtId="165" formatCode="_(* #,##0_);_(* \(#,##0\);_(* &quot;-&quot;??_);_(@_)"/>
    <numFmt numFmtId="166" formatCode="&quot;$&quot;\ #,##0.00"/>
    <numFmt numFmtId="167" formatCode="0.0%"/>
    <numFmt numFmtId="168" formatCode="_ * #,##0.00_ ;_ * \-#,##0.00_ ;_ * &quot;-&quot;??_ ;_ @_ "/>
  </numFmts>
  <fonts count="12" x14ac:knownFonts="1">
    <font>
      <sz val="11"/>
      <color theme="1"/>
      <name val="Calibri"/>
      <family val="2"/>
      <scheme val="minor"/>
    </font>
    <font>
      <sz val="11"/>
      <color theme="1"/>
      <name val="Calibri"/>
      <family val="2"/>
      <scheme val="minor"/>
    </font>
    <font>
      <b/>
      <i/>
      <sz val="10"/>
      <color theme="1"/>
      <name val="Arial"/>
      <family val="2"/>
    </font>
    <font>
      <b/>
      <sz val="10"/>
      <color theme="1"/>
      <name val="Arial"/>
      <family val="2"/>
    </font>
    <font>
      <sz val="10"/>
      <color theme="1"/>
      <name val="Arial"/>
      <family val="2"/>
    </font>
    <font>
      <b/>
      <sz val="10"/>
      <name val="Arial"/>
      <family val="2"/>
    </font>
    <font>
      <sz val="10"/>
      <name val="Arial"/>
      <family val="2"/>
    </font>
    <font>
      <sz val="10"/>
      <color rgb="FF333333"/>
      <name val="Arial"/>
      <family val="2"/>
    </font>
    <font>
      <sz val="10"/>
      <color rgb="FF000000"/>
      <name val="Arial"/>
      <family val="2"/>
    </font>
    <font>
      <b/>
      <sz val="8"/>
      <color theme="1"/>
      <name val="Arial"/>
      <family val="2"/>
    </font>
    <font>
      <b/>
      <sz val="10"/>
      <color rgb="FFFF0000"/>
      <name val="Arial"/>
      <family val="2"/>
    </font>
    <font>
      <sz val="10"/>
      <color rgb="FFFF0000"/>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FFFF00"/>
        <bgColor rgb="FF000000"/>
      </patternFill>
    </fill>
    <fill>
      <patternFill patternType="solid">
        <fgColor theme="0" tint="-0.14999847407452621"/>
        <bgColor rgb="FF000000"/>
      </patternFill>
    </fill>
    <fill>
      <patternFill patternType="solid">
        <fgColor rgb="FF00B0F0"/>
        <bgColor rgb="FF000000"/>
      </patternFill>
    </fill>
    <fill>
      <patternFill patternType="solid">
        <fgColor theme="7" tint="0.39997558519241921"/>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249977111117893"/>
        <bgColor indexed="64"/>
      </patternFill>
    </fill>
  </fills>
  <borders count="14">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8" fontId="6" fillId="0" borderId="0" applyFont="0" applyFill="0" applyBorder="0" applyAlignment="0" applyProtection="0"/>
  </cellStyleXfs>
  <cellXfs count="120">
    <xf numFmtId="0" fontId="0" fillId="0" borderId="0" xfId="0"/>
    <xf numFmtId="37" fontId="2" fillId="2" borderId="1" xfId="2" applyNumberFormat="1" applyFont="1" applyFill="1" applyBorder="1" applyAlignment="1">
      <alignment horizontal="center" vertical="center"/>
    </xf>
    <xf numFmtId="37" fontId="2" fillId="2" borderId="2" xfId="2" applyNumberFormat="1" applyFont="1" applyFill="1" applyBorder="1" applyAlignment="1">
      <alignment horizontal="center" vertical="center"/>
    </xf>
    <xf numFmtId="0" fontId="3" fillId="3" borderId="3" xfId="0" applyFont="1" applyFill="1" applyBorder="1" applyAlignment="1" applyProtection="1">
      <alignment horizontal="center" vertical="center" wrapText="1"/>
      <protection locked="0"/>
    </xf>
    <xf numFmtId="0" fontId="4" fillId="0" borderId="0" xfId="0" applyFont="1" applyAlignment="1" applyProtection="1">
      <alignment vertical="center"/>
      <protection locked="0"/>
    </xf>
    <xf numFmtId="0" fontId="3" fillId="2" borderId="3"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0" fontId="5" fillId="5" borderId="3" xfId="0" applyFont="1" applyFill="1" applyBorder="1" applyAlignment="1" applyProtection="1">
      <alignment horizontal="center" vertical="center"/>
      <protection locked="0"/>
    </xf>
    <xf numFmtId="0" fontId="5" fillId="6" borderId="3" xfId="0" applyFont="1" applyFill="1" applyBorder="1" applyAlignment="1" applyProtection="1">
      <alignment horizontal="center" vertical="center"/>
      <protection locked="0"/>
    </xf>
    <xf numFmtId="0" fontId="5" fillId="6" borderId="5" xfId="0" applyFont="1" applyFill="1" applyBorder="1" applyAlignment="1" applyProtection="1">
      <alignment horizontal="center" vertical="center"/>
      <protection locked="0"/>
    </xf>
    <xf numFmtId="164" fontId="3" fillId="2" borderId="3" xfId="2" applyFont="1" applyFill="1" applyBorder="1" applyAlignment="1" applyProtection="1">
      <alignment horizontal="center" vertical="center" wrapText="1"/>
      <protection locked="0"/>
    </xf>
    <xf numFmtId="0" fontId="3" fillId="4" borderId="6" xfId="0" applyFont="1" applyFill="1" applyBorder="1" applyAlignment="1" applyProtection="1">
      <alignment horizontal="center" vertical="center" wrapText="1"/>
      <protection locked="0"/>
    </xf>
    <xf numFmtId="0" fontId="3" fillId="4" borderId="7"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textRotation="90" wrapText="1"/>
      <protection locked="0"/>
    </xf>
    <xf numFmtId="0" fontId="3" fillId="3" borderId="3" xfId="0" applyFont="1" applyFill="1" applyBorder="1" applyAlignment="1" applyProtection="1">
      <alignment horizontal="center" vertical="center" wrapText="1"/>
      <protection locked="0"/>
    </xf>
    <xf numFmtId="0" fontId="3" fillId="3" borderId="3" xfId="0" applyFont="1" applyFill="1" applyBorder="1" applyAlignment="1">
      <alignment horizontal="center" vertical="center" wrapText="1"/>
    </xf>
    <xf numFmtId="0" fontId="3" fillId="4" borderId="3" xfId="0" applyFont="1" applyFill="1" applyBorder="1" applyAlignment="1" applyProtection="1">
      <alignment horizontal="center" vertical="center" wrapText="1"/>
      <protection locked="0"/>
    </xf>
    <xf numFmtId="10" fontId="3" fillId="4" borderId="3" xfId="0" applyNumberFormat="1" applyFont="1" applyFill="1" applyBorder="1" applyAlignment="1" applyProtection="1">
      <alignment horizontal="center" vertical="center" wrapText="1"/>
      <protection locked="0"/>
    </xf>
    <xf numFmtId="165" fontId="5" fillId="7" borderId="3" xfId="3" applyNumberFormat="1"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8" borderId="3" xfId="0" applyFont="1" applyFill="1" applyBorder="1" applyAlignment="1">
      <alignment horizontal="center" vertical="center" wrapText="1"/>
    </xf>
    <xf numFmtId="165" fontId="5" fillId="9" borderId="3" xfId="3" applyNumberFormat="1" applyFont="1" applyFill="1" applyBorder="1" applyAlignment="1">
      <alignment horizontal="center" vertical="center" wrapText="1"/>
    </xf>
    <xf numFmtId="0" fontId="5" fillId="9" borderId="3" xfId="0" applyFont="1" applyFill="1" applyBorder="1" applyAlignment="1">
      <alignment horizontal="center" vertical="center" wrapText="1"/>
    </xf>
    <xf numFmtId="0" fontId="3" fillId="10" borderId="3" xfId="0" applyFont="1" applyFill="1" applyBorder="1" applyAlignment="1" applyProtection="1">
      <alignment horizontal="center" vertical="center" wrapText="1"/>
      <protection locked="0"/>
    </xf>
    <xf numFmtId="0" fontId="3" fillId="11" borderId="3" xfId="0" applyFont="1" applyFill="1" applyBorder="1" applyAlignment="1" applyProtection="1">
      <alignment horizontal="center" vertical="center" wrapText="1"/>
      <protection locked="0"/>
    </xf>
    <xf numFmtId="0" fontId="3" fillId="5" borderId="3" xfId="0" applyFont="1" applyFill="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7" fillId="0" borderId="3" xfId="0" applyFont="1" applyBorder="1" applyAlignment="1">
      <alignment horizontal="center" vertical="center"/>
    </xf>
    <xf numFmtId="0" fontId="8" fillId="12" borderId="3" xfId="0" applyFont="1" applyFill="1" applyBorder="1" applyAlignment="1">
      <alignment horizontal="justify" vertical="top"/>
    </xf>
    <xf numFmtId="0" fontId="4" fillId="0" borderId="3" xfId="0" applyFont="1" applyBorder="1" applyAlignment="1">
      <alignment horizontal="center" vertical="center"/>
    </xf>
    <xf numFmtId="0" fontId="4" fillId="12" borderId="3" xfId="0" applyFont="1" applyFill="1" applyBorder="1" applyAlignment="1" applyProtection="1">
      <alignment horizontal="center" vertical="center" wrapText="1"/>
      <protection locked="0"/>
    </xf>
    <xf numFmtId="166" fontId="4" fillId="12" borderId="3" xfId="0" applyNumberFormat="1" applyFont="1" applyFill="1" applyBorder="1" applyAlignment="1" applyProtection="1">
      <alignment horizontal="center" vertical="center" wrapText="1"/>
      <protection locked="0"/>
    </xf>
    <xf numFmtId="167" fontId="4" fillId="12" borderId="3" xfId="0" applyNumberFormat="1" applyFont="1" applyFill="1" applyBorder="1" applyAlignment="1" applyProtection="1">
      <alignment horizontal="center" vertical="center" wrapText="1"/>
      <protection locked="0"/>
    </xf>
    <xf numFmtId="166" fontId="3" fillId="2" borderId="3" xfId="0" applyNumberFormat="1" applyFont="1" applyFill="1" applyBorder="1" applyAlignment="1" applyProtection="1">
      <alignment horizontal="center" vertical="center" wrapText="1"/>
      <protection locked="0"/>
    </xf>
    <xf numFmtId="166" fontId="4" fillId="0" borderId="3" xfId="0" applyNumberFormat="1" applyFont="1" applyBorder="1" applyAlignment="1">
      <alignment horizontal="center" vertical="center"/>
    </xf>
    <xf numFmtId="166" fontId="4" fillId="0" borderId="3" xfId="0" applyNumberFormat="1" applyFont="1" applyBorder="1" applyAlignment="1" applyProtection="1">
      <alignment horizontal="center" vertical="center"/>
      <protection locked="0"/>
    </xf>
    <xf numFmtId="166" fontId="3" fillId="2" borderId="3" xfId="0" applyNumberFormat="1" applyFont="1" applyFill="1" applyBorder="1" applyAlignment="1" applyProtection="1">
      <alignment horizontal="center" vertical="center"/>
      <protection locked="0"/>
    </xf>
    <xf numFmtId="166" fontId="4" fillId="0" borderId="3" xfId="0" applyNumberFormat="1" applyFont="1" applyBorder="1" applyAlignment="1" applyProtection="1">
      <alignment vertical="center"/>
      <protection locked="0"/>
    </xf>
    <xf numFmtId="10" fontId="3" fillId="10" borderId="3" xfId="1" applyNumberFormat="1" applyFont="1" applyFill="1" applyBorder="1" applyAlignment="1" applyProtection="1">
      <alignment horizontal="center" vertical="center"/>
      <protection locked="0"/>
    </xf>
    <xf numFmtId="166" fontId="3" fillId="11" borderId="3" xfId="0" applyNumberFormat="1" applyFont="1" applyFill="1" applyBorder="1" applyAlignment="1" applyProtection="1">
      <alignment horizontal="center" vertical="center"/>
      <protection locked="0"/>
    </xf>
    <xf numFmtId="0" fontId="9" fillId="5" borderId="3" xfId="0" applyFont="1" applyFill="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6" fillId="12" borderId="3" xfId="0" applyFont="1" applyFill="1" applyBorder="1" applyAlignment="1" applyProtection="1">
      <alignment horizontal="center" vertical="center" wrapText="1"/>
      <protection locked="0"/>
    </xf>
    <xf numFmtId="0" fontId="8" fillId="12" borderId="3" xfId="0" applyFont="1" applyFill="1" applyBorder="1" applyAlignment="1">
      <alignment horizontal="justify" vertical="center" wrapText="1"/>
    </xf>
    <xf numFmtId="0" fontId="4" fillId="12" borderId="3" xfId="0" applyFont="1" applyFill="1" applyBorder="1" applyAlignment="1">
      <alignment horizontal="center" vertical="center"/>
    </xf>
    <xf numFmtId="0" fontId="6" fillId="0" borderId="3" xfId="0" applyFont="1" applyBorder="1" applyAlignment="1">
      <alignment horizontal="center" vertical="center"/>
    </xf>
    <xf numFmtId="166" fontId="3" fillId="5" borderId="3" xfId="0" applyNumberFormat="1" applyFont="1" applyFill="1" applyBorder="1" applyAlignment="1" applyProtection="1">
      <alignment horizontal="center" vertical="center" wrapText="1"/>
      <protection locked="0"/>
    </xf>
    <xf numFmtId="0" fontId="8" fillId="0" borderId="3" xfId="0" applyFont="1" applyBorder="1" applyAlignment="1">
      <alignment horizontal="justify" vertical="center" wrapText="1"/>
    </xf>
    <xf numFmtId="0" fontId="7" fillId="0" borderId="3" xfId="0" quotePrefix="1" applyFont="1" applyBorder="1" applyAlignment="1">
      <alignment horizontal="center" vertical="center"/>
    </xf>
    <xf numFmtId="0" fontId="8" fillId="0" borderId="3" xfId="0" applyFont="1" applyBorder="1" applyAlignment="1">
      <alignment horizontal="justify" vertical="top" wrapText="1"/>
    </xf>
    <xf numFmtId="0" fontId="4" fillId="0" borderId="3" xfId="0" applyFont="1" applyBorder="1" applyAlignment="1">
      <alignment horizontal="center" vertical="center" wrapText="1"/>
    </xf>
    <xf numFmtId="0" fontId="8" fillId="12" borderId="3" xfId="0" applyFont="1" applyFill="1" applyBorder="1" applyAlignment="1">
      <alignment horizontal="justify" vertical="justify" wrapText="1"/>
    </xf>
    <xf numFmtId="37" fontId="2" fillId="0" borderId="5" xfId="2" applyNumberFormat="1" applyFont="1" applyFill="1" applyBorder="1" applyAlignment="1">
      <alignment horizontal="center" vertical="center" wrapText="1"/>
    </xf>
    <xf numFmtId="37" fontId="2" fillId="0" borderId="8" xfId="2" applyNumberFormat="1" applyFont="1" applyFill="1" applyBorder="1" applyAlignment="1">
      <alignment horizontal="center" vertical="center" wrapText="1"/>
    </xf>
    <xf numFmtId="166" fontId="4" fillId="12" borderId="0" xfId="0" applyNumberFormat="1" applyFont="1" applyFill="1" applyAlignment="1" applyProtection="1">
      <alignment horizontal="center" vertical="center"/>
      <protection locked="0"/>
    </xf>
    <xf numFmtId="166" fontId="3" fillId="5" borderId="4" xfId="0" applyNumberFormat="1" applyFont="1" applyFill="1" applyBorder="1" applyAlignment="1" applyProtection="1">
      <alignment horizontal="center" vertical="center"/>
      <protection locked="0"/>
    </xf>
    <xf numFmtId="0" fontId="5" fillId="2" borderId="3" xfId="0" applyFont="1" applyFill="1" applyBorder="1" applyAlignment="1" applyProtection="1">
      <alignment horizontal="center" vertical="top" wrapText="1"/>
      <protection locked="0"/>
    </xf>
    <xf numFmtId="0" fontId="5" fillId="2" borderId="5" xfId="0" applyFont="1" applyFill="1" applyBorder="1" applyAlignment="1" applyProtection="1">
      <alignment horizontal="center" vertical="top" wrapText="1"/>
      <protection locked="0"/>
    </xf>
    <xf numFmtId="0" fontId="5" fillId="2" borderId="8" xfId="0" applyFont="1" applyFill="1" applyBorder="1" applyAlignment="1" applyProtection="1">
      <alignment horizontal="center" vertical="top" wrapText="1"/>
      <protection locked="0"/>
    </xf>
    <xf numFmtId="0" fontId="5" fillId="2" borderId="9" xfId="0" applyFont="1" applyFill="1" applyBorder="1" applyAlignment="1" applyProtection="1">
      <alignment horizontal="center" vertical="top" wrapText="1"/>
      <protection locked="0"/>
    </xf>
    <xf numFmtId="166" fontId="3" fillId="3" borderId="10" xfId="0" applyNumberFormat="1" applyFont="1" applyFill="1" applyBorder="1" applyAlignment="1" applyProtection="1">
      <alignment horizontal="center" vertical="center" wrapText="1"/>
      <protection locked="0"/>
    </xf>
    <xf numFmtId="166" fontId="3" fillId="3" borderId="11" xfId="0" applyNumberFormat="1" applyFont="1" applyFill="1" applyBorder="1" applyAlignment="1" applyProtection="1">
      <alignment horizontal="center" vertical="center" wrapText="1"/>
      <protection locked="0"/>
    </xf>
    <xf numFmtId="166" fontId="3" fillId="3" borderId="12" xfId="0" applyNumberFormat="1" applyFont="1" applyFill="1" applyBorder="1" applyAlignment="1" applyProtection="1">
      <alignment horizontal="center" vertical="center" wrapText="1"/>
      <protection locked="0"/>
    </xf>
    <xf numFmtId="0" fontId="6" fillId="0" borderId="0" xfId="0" applyFont="1" applyAlignment="1" applyProtection="1">
      <alignment vertical="center"/>
      <protection locked="0"/>
    </xf>
    <xf numFmtId="0" fontId="6" fillId="2" borderId="3" xfId="0" applyFont="1" applyFill="1" applyBorder="1" applyAlignment="1" applyProtection="1">
      <alignment horizontal="center" vertical="center" wrapText="1"/>
      <protection locked="0"/>
    </xf>
    <xf numFmtId="168" fontId="6" fillId="2" borderId="5" xfId="4" applyFont="1" applyFill="1" applyBorder="1" applyAlignment="1" applyProtection="1">
      <alignment horizontal="center" vertical="center" wrapText="1"/>
      <protection locked="0"/>
    </xf>
    <xf numFmtId="168" fontId="6" fillId="2" borderId="8" xfId="4" applyFont="1" applyFill="1" applyBorder="1" applyAlignment="1" applyProtection="1">
      <alignment horizontal="center" vertical="center" wrapText="1"/>
      <protection locked="0"/>
    </xf>
    <xf numFmtId="168" fontId="6" fillId="2" borderId="9" xfId="4" applyFont="1" applyFill="1" applyBorder="1" applyAlignment="1" applyProtection="1">
      <alignment horizontal="center" vertical="center" wrapText="1"/>
      <protection locked="0"/>
    </xf>
    <xf numFmtId="166" fontId="3" fillId="3" borderId="1" xfId="0" applyNumberFormat="1" applyFont="1" applyFill="1" applyBorder="1" applyAlignment="1" applyProtection="1">
      <alignment horizontal="center" vertical="center" wrapText="1"/>
      <protection locked="0"/>
    </xf>
    <xf numFmtId="166" fontId="3" fillId="3" borderId="2" xfId="0" applyNumberFormat="1" applyFont="1" applyFill="1" applyBorder="1" applyAlignment="1" applyProtection="1">
      <alignment horizontal="center" vertical="center" wrapText="1"/>
      <protection locked="0"/>
    </xf>
    <xf numFmtId="166" fontId="3" fillId="3" borderId="13" xfId="0" applyNumberFormat="1"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locked="0"/>
    </xf>
    <xf numFmtId="0" fontId="5" fillId="2" borderId="9" xfId="0" applyFont="1" applyFill="1" applyBorder="1" applyAlignment="1" applyProtection="1">
      <alignment horizontal="center" vertical="center" wrapText="1"/>
      <protection locked="0"/>
    </xf>
    <xf numFmtId="0" fontId="5" fillId="2" borderId="3" xfId="0" applyFont="1" applyFill="1" applyBorder="1" applyAlignment="1">
      <alignment horizontal="center" vertical="center" wrapText="1"/>
    </xf>
    <xf numFmtId="0" fontId="6" fillId="0" borderId="5" xfId="0" applyFont="1" applyBorder="1" applyAlignment="1">
      <alignment horizontal="left" vertical="top" wrapText="1"/>
    </xf>
    <xf numFmtId="0" fontId="6" fillId="0" borderId="9" xfId="0" applyFont="1" applyBorder="1" applyAlignment="1">
      <alignment horizontal="left" vertical="top" wrapText="1"/>
    </xf>
    <xf numFmtId="0" fontId="6" fillId="0" borderId="3" xfId="0" applyFont="1" applyBorder="1" applyAlignment="1" applyProtection="1">
      <alignment horizontal="center" vertical="center"/>
      <protection locked="0"/>
    </xf>
    <xf numFmtId="166" fontId="6" fillId="0" borderId="3" xfId="0" applyNumberFormat="1" applyFont="1" applyBorder="1" applyAlignment="1" applyProtection="1">
      <alignment horizontal="center" vertical="center" wrapText="1"/>
      <protection locked="0"/>
    </xf>
    <xf numFmtId="167" fontId="6" fillId="0" borderId="3" xfId="0" applyNumberFormat="1" applyFont="1" applyBorder="1" applyAlignment="1" applyProtection="1">
      <alignment horizontal="center" vertical="center" wrapText="1"/>
      <protection locked="0"/>
    </xf>
    <xf numFmtId="166" fontId="5" fillId="2" borderId="3" xfId="0" applyNumberFormat="1" applyFont="1" applyFill="1" applyBorder="1" applyAlignment="1" applyProtection="1">
      <alignment horizontal="center" vertical="center" wrapText="1"/>
      <protection locked="0"/>
    </xf>
    <xf numFmtId="166" fontId="6" fillId="0" borderId="3" xfId="0" applyNumberFormat="1" applyFont="1" applyBorder="1" applyAlignment="1" applyProtection="1">
      <alignment horizontal="center" vertical="center"/>
      <protection locked="0"/>
    </xf>
    <xf numFmtId="166" fontId="5" fillId="2" borderId="3" xfId="0" applyNumberFormat="1" applyFont="1" applyFill="1" applyBorder="1" applyAlignment="1" applyProtection="1">
      <alignment horizontal="center" vertical="center"/>
      <protection locked="0"/>
    </xf>
    <xf numFmtId="166" fontId="5" fillId="11" borderId="3" xfId="0" applyNumberFormat="1" applyFont="1" applyFill="1" applyBorder="1" applyAlignment="1" applyProtection="1">
      <alignment horizontal="center" vertical="center"/>
      <protection locked="0"/>
    </xf>
    <xf numFmtId="166" fontId="6" fillId="0" borderId="3" xfId="0" applyNumberFormat="1" applyFont="1" applyBorder="1" applyAlignment="1">
      <alignment horizontal="center" vertical="center"/>
    </xf>
    <xf numFmtId="166" fontId="5" fillId="13" borderId="3" xfId="0" applyNumberFormat="1" applyFont="1" applyFill="1" applyBorder="1" applyAlignment="1" applyProtection="1">
      <alignment horizontal="center" vertical="center" wrapText="1"/>
      <protection locked="0"/>
    </xf>
    <xf numFmtId="166" fontId="3" fillId="13" borderId="3" xfId="0" applyNumberFormat="1" applyFont="1" applyFill="1" applyBorder="1" applyAlignment="1" applyProtection="1">
      <alignment horizontal="center" vertical="center"/>
      <protection locked="0"/>
    </xf>
    <xf numFmtId="0" fontId="6" fillId="0" borderId="0" xfId="0" applyFont="1" applyAlignment="1" applyProtection="1">
      <alignment horizontal="center" vertical="center"/>
      <protection locked="0"/>
    </xf>
    <xf numFmtId="166" fontId="10" fillId="11" borderId="3" xfId="0" applyNumberFormat="1" applyFont="1" applyFill="1" applyBorder="1" applyAlignment="1" applyProtection="1">
      <alignment horizontal="center" vertical="center"/>
      <protection locked="0"/>
    </xf>
    <xf numFmtId="0" fontId="6" fillId="12" borderId="3" xfId="0" applyFont="1" applyFill="1" applyBorder="1" applyAlignment="1">
      <alignment horizontal="center" vertical="center" wrapText="1"/>
    </xf>
    <xf numFmtId="0" fontId="6" fillId="12" borderId="3" xfId="0" applyFont="1" applyFill="1" applyBorder="1" applyAlignment="1">
      <alignment vertical="center" wrapText="1"/>
    </xf>
    <xf numFmtId="166" fontId="6" fillId="12" borderId="3" xfId="0"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vertical="center" wrapText="1"/>
    </xf>
    <xf numFmtId="166" fontId="6" fillId="0" borderId="3" xfId="0" applyNumberFormat="1" applyFont="1" applyBorder="1" applyAlignment="1">
      <alignment horizontal="center" vertical="center" wrapText="1"/>
    </xf>
    <xf numFmtId="0" fontId="6" fillId="12" borderId="5" xfId="0" applyFont="1" applyFill="1" applyBorder="1" applyAlignment="1">
      <alignment horizontal="left" vertical="top" wrapText="1"/>
    </xf>
    <xf numFmtId="0" fontId="6" fillId="12" borderId="9" xfId="0" applyFont="1" applyFill="1" applyBorder="1" applyAlignment="1">
      <alignment horizontal="left" vertical="top" wrapText="1"/>
    </xf>
    <xf numFmtId="0" fontId="6" fillId="12" borderId="3" xfId="0" applyFont="1" applyFill="1" applyBorder="1"/>
    <xf numFmtId="0" fontId="6" fillId="5" borderId="3" xfId="0" applyFont="1" applyFill="1" applyBorder="1" applyAlignment="1" applyProtection="1">
      <alignment horizontal="center" vertical="center" wrapText="1"/>
      <protection locked="0"/>
    </xf>
    <xf numFmtId="0" fontId="6" fillId="5" borderId="3" xfId="0" applyFont="1" applyFill="1" applyBorder="1" applyAlignment="1">
      <alignment horizontal="center" vertical="center"/>
    </xf>
    <xf numFmtId="0" fontId="6" fillId="5" borderId="5" xfId="0" applyFont="1" applyFill="1" applyBorder="1" applyAlignment="1">
      <alignment horizontal="left" vertical="top" wrapText="1"/>
    </xf>
    <xf numFmtId="0" fontId="6" fillId="5" borderId="9" xfId="0" applyFont="1" applyFill="1" applyBorder="1" applyAlignment="1">
      <alignment horizontal="left" vertical="top" wrapText="1"/>
    </xf>
    <xf numFmtId="0" fontId="6" fillId="5" borderId="3" xfId="0" applyFont="1" applyFill="1" applyBorder="1" applyAlignment="1">
      <alignment horizontal="center" vertical="center" wrapText="1"/>
    </xf>
    <xf numFmtId="0" fontId="4" fillId="5" borderId="3" xfId="0" applyFont="1" applyFill="1" applyBorder="1" applyAlignment="1">
      <alignment horizontal="center" vertical="center"/>
    </xf>
    <xf numFmtId="0" fontId="6" fillId="5" borderId="3" xfId="0" applyFont="1" applyFill="1" applyBorder="1"/>
    <xf numFmtId="166" fontId="6" fillId="5" borderId="3" xfId="0" applyNumberFormat="1" applyFont="1" applyFill="1" applyBorder="1" applyAlignment="1">
      <alignment horizontal="center" vertical="center"/>
    </xf>
    <xf numFmtId="166" fontId="6" fillId="5" borderId="3" xfId="0" applyNumberFormat="1" applyFont="1" applyFill="1" applyBorder="1" applyAlignment="1" applyProtection="1">
      <alignment horizontal="center" vertical="center"/>
      <protection locked="0"/>
    </xf>
    <xf numFmtId="166" fontId="5" fillId="5" borderId="3" xfId="0" applyNumberFormat="1" applyFont="1" applyFill="1" applyBorder="1" applyAlignment="1" applyProtection="1">
      <alignment horizontal="center" vertical="center"/>
      <protection locked="0"/>
    </xf>
    <xf numFmtId="0" fontId="11" fillId="0" borderId="3" xfId="0" applyFont="1" applyBorder="1" applyAlignment="1" applyProtection="1">
      <alignment horizontal="center" vertical="center" wrapText="1"/>
      <protection locked="0"/>
    </xf>
    <xf numFmtId="0" fontId="11" fillId="0" borderId="3" xfId="0" applyFont="1" applyBorder="1" applyAlignment="1">
      <alignment horizontal="center" vertical="center"/>
    </xf>
    <xf numFmtId="0" fontId="11" fillId="0" borderId="5" xfId="0" applyFont="1" applyBorder="1" applyAlignment="1">
      <alignment horizontal="left" vertical="top" wrapText="1"/>
    </xf>
    <xf numFmtId="0" fontId="11" fillId="0" borderId="9" xfId="0" applyFont="1" applyBorder="1" applyAlignment="1">
      <alignment horizontal="left" vertical="top" wrapText="1"/>
    </xf>
    <xf numFmtId="0" fontId="6" fillId="0" borderId="3" xfId="0" applyFont="1" applyBorder="1"/>
    <xf numFmtId="0" fontId="6" fillId="12" borderId="3" xfId="0" applyFont="1" applyFill="1" applyBorder="1" applyAlignment="1">
      <alignment horizontal="center" vertical="center"/>
    </xf>
    <xf numFmtId="166" fontId="5" fillId="5" borderId="3" xfId="0" applyNumberFormat="1" applyFont="1" applyFill="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4" fillId="0" borderId="0" xfId="0" applyFont="1" applyAlignment="1">
      <alignment vertical="center"/>
    </xf>
    <xf numFmtId="166" fontId="4" fillId="0" borderId="0" xfId="0" applyNumberFormat="1" applyFont="1" applyAlignment="1">
      <alignment vertical="center"/>
    </xf>
    <xf numFmtId="166" fontId="3" fillId="5" borderId="3" xfId="0" applyNumberFormat="1" applyFont="1" applyFill="1" applyBorder="1" applyAlignment="1">
      <alignment horizontal="center" vertical="center"/>
    </xf>
  </cellXfs>
  <cellStyles count="5">
    <cellStyle name="Millares 2" xfId="2" xr:uid="{17A99B28-D5CD-4587-B533-9B7B5120269B}"/>
    <cellStyle name="Millares 2 2 4" xfId="3" xr:uid="{1F390A04-8244-41C7-B5C6-F3E35C01EDDA}"/>
    <cellStyle name="Millares 2 5" xfId="4" xr:uid="{5F733B44-67E0-442B-B53B-5F8ABD382D4E}"/>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17</xdr:col>
      <xdr:colOff>0</xdr:colOff>
      <xdr:row>77</xdr:row>
      <xdr:rowOff>0</xdr:rowOff>
    </xdr:from>
    <xdr:to>
      <xdr:col>17</xdr:col>
      <xdr:colOff>304800</xdr:colOff>
      <xdr:row>78</xdr:row>
      <xdr:rowOff>137319</xdr:rowOff>
    </xdr:to>
    <xdr:sp macro="" textlink="">
      <xdr:nvSpPr>
        <xdr:cNvPr id="2" name="AutoShape 47" descr="blob:https://web.whatsapp.com/be29627d-1e6d-4193-b1bf-cf85b00559fd">
          <a:extLst>
            <a:ext uri="{FF2B5EF4-FFF2-40B4-BE49-F238E27FC236}">
              <a16:creationId xmlns:a16="http://schemas.microsoft.com/office/drawing/2014/main" id="{9DC998A3-E680-4F69-8A6F-FD532FA55BC6}"/>
            </a:ext>
          </a:extLst>
        </xdr:cNvPr>
        <xdr:cNvSpPr>
          <a:spLocks noChangeAspect="1" noChangeArrowheads="1"/>
        </xdr:cNvSpPr>
      </xdr:nvSpPr>
      <xdr:spPr bwMode="auto">
        <a:xfrm>
          <a:off x="20154900" y="84513420"/>
          <a:ext cx="304800" cy="3049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137319</xdr:rowOff>
    </xdr:to>
    <xdr:sp macro="" textlink="">
      <xdr:nvSpPr>
        <xdr:cNvPr id="3" name="AutoShape 48" descr="blob:https://web.whatsapp.com/be29627d-1e6d-4193-b1bf-cf85b00559fd">
          <a:extLst>
            <a:ext uri="{FF2B5EF4-FFF2-40B4-BE49-F238E27FC236}">
              <a16:creationId xmlns:a16="http://schemas.microsoft.com/office/drawing/2014/main" id="{9EA5ED38-EFBA-4788-B07E-E5CE26F65222}"/>
            </a:ext>
          </a:extLst>
        </xdr:cNvPr>
        <xdr:cNvSpPr>
          <a:spLocks noChangeAspect="1" noChangeArrowheads="1"/>
        </xdr:cNvSpPr>
      </xdr:nvSpPr>
      <xdr:spPr bwMode="auto">
        <a:xfrm>
          <a:off x="20154900" y="84513420"/>
          <a:ext cx="304800" cy="3049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137319</xdr:rowOff>
    </xdr:to>
    <xdr:sp macro="" textlink="">
      <xdr:nvSpPr>
        <xdr:cNvPr id="4" name="AutoShape 47" descr="blob:https://web.whatsapp.com/be29627d-1e6d-4193-b1bf-cf85b00559fd">
          <a:extLst>
            <a:ext uri="{FF2B5EF4-FFF2-40B4-BE49-F238E27FC236}">
              <a16:creationId xmlns:a16="http://schemas.microsoft.com/office/drawing/2014/main" id="{5185EA96-3197-4687-8181-BFD34D639501}"/>
            </a:ext>
          </a:extLst>
        </xdr:cNvPr>
        <xdr:cNvSpPr>
          <a:spLocks noChangeAspect="1" noChangeArrowheads="1"/>
        </xdr:cNvSpPr>
      </xdr:nvSpPr>
      <xdr:spPr bwMode="auto">
        <a:xfrm>
          <a:off x="20154900" y="84513420"/>
          <a:ext cx="304800" cy="3049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137319</xdr:rowOff>
    </xdr:to>
    <xdr:sp macro="" textlink="">
      <xdr:nvSpPr>
        <xdr:cNvPr id="5" name="AutoShape 48" descr="blob:https://web.whatsapp.com/be29627d-1e6d-4193-b1bf-cf85b00559fd">
          <a:extLst>
            <a:ext uri="{FF2B5EF4-FFF2-40B4-BE49-F238E27FC236}">
              <a16:creationId xmlns:a16="http://schemas.microsoft.com/office/drawing/2014/main" id="{1C554FCA-86FF-475D-9605-D4983656B837}"/>
            </a:ext>
          </a:extLst>
        </xdr:cNvPr>
        <xdr:cNvSpPr>
          <a:spLocks noChangeAspect="1" noChangeArrowheads="1"/>
        </xdr:cNvSpPr>
      </xdr:nvSpPr>
      <xdr:spPr bwMode="auto">
        <a:xfrm>
          <a:off x="20154900" y="84513420"/>
          <a:ext cx="304800" cy="3049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 name="AutoShape 47" descr="blob:https://web.whatsapp.com/be29627d-1e6d-4193-b1bf-cf85b00559fd">
          <a:extLst>
            <a:ext uri="{FF2B5EF4-FFF2-40B4-BE49-F238E27FC236}">
              <a16:creationId xmlns:a16="http://schemas.microsoft.com/office/drawing/2014/main" id="{3556EFE2-AB52-4EF9-8D2C-8F029F23665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 name="AutoShape 48" descr="blob:https://web.whatsapp.com/be29627d-1e6d-4193-b1bf-cf85b00559fd">
          <a:extLst>
            <a:ext uri="{FF2B5EF4-FFF2-40B4-BE49-F238E27FC236}">
              <a16:creationId xmlns:a16="http://schemas.microsoft.com/office/drawing/2014/main" id="{AB1383C2-DEE8-4A1D-A47B-CDAAD5A6059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 name="AutoShape 47" descr="blob:https://web.whatsapp.com/be29627d-1e6d-4193-b1bf-cf85b00559fd">
          <a:extLst>
            <a:ext uri="{FF2B5EF4-FFF2-40B4-BE49-F238E27FC236}">
              <a16:creationId xmlns:a16="http://schemas.microsoft.com/office/drawing/2014/main" id="{8E30432C-82CD-402D-BEF7-DB9B44500BC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 name="AutoShape 48" descr="blob:https://web.whatsapp.com/be29627d-1e6d-4193-b1bf-cf85b00559fd">
          <a:extLst>
            <a:ext uri="{FF2B5EF4-FFF2-40B4-BE49-F238E27FC236}">
              <a16:creationId xmlns:a16="http://schemas.microsoft.com/office/drawing/2014/main" id="{4F585751-162C-4959-8D0C-1630A4CFF5B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 name="AutoShape 47" descr="blob:https://web.whatsapp.com/be29627d-1e6d-4193-b1bf-cf85b00559fd">
          <a:extLst>
            <a:ext uri="{FF2B5EF4-FFF2-40B4-BE49-F238E27FC236}">
              <a16:creationId xmlns:a16="http://schemas.microsoft.com/office/drawing/2014/main" id="{3D50DE54-C360-4116-9F93-6ED74491397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 name="AutoShape 48" descr="blob:https://web.whatsapp.com/be29627d-1e6d-4193-b1bf-cf85b00559fd">
          <a:extLst>
            <a:ext uri="{FF2B5EF4-FFF2-40B4-BE49-F238E27FC236}">
              <a16:creationId xmlns:a16="http://schemas.microsoft.com/office/drawing/2014/main" id="{D690DD4B-1AD8-4C1F-A7B7-C7584F35FF8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 name="AutoShape 47" descr="blob:https://web.whatsapp.com/be29627d-1e6d-4193-b1bf-cf85b00559fd">
          <a:extLst>
            <a:ext uri="{FF2B5EF4-FFF2-40B4-BE49-F238E27FC236}">
              <a16:creationId xmlns:a16="http://schemas.microsoft.com/office/drawing/2014/main" id="{C957D911-F99B-4498-9B3D-1224862EDFA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 name="AutoShape 48" descr="blob:https://web.whatsapp.com/be29627d-1e6d-4193-b1bf-cf85b00559fd">
          <a:extLst>
            <a:ext uri="{FF2B5EF4-FFF2-40B4-BE49-F238E27FC236}">
              <a16:creationId xmlns:a16="http://schemas.microsoft.com/office/drawing/2014/main" id="{BE01EDF5-823A-4440-B82C-57131D443E4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 name="AutoShape 47" descr="blob:https://web.whatsapp.com/be29627d-1e6d-4193-b1bf-cf85b00559fd">
          <a:extLst>
            <a:ext uri="{FF2B5EF4-FFF2-40B4-BE49-F238E27FC236}">
              <a16:creationId xmlns:a16="http://schemas.microsoft.com/office/drawing/2014/main" id="{D613C5D1-05F7-4D81-B3AB-E535AE10C5C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5" name="AutoShape 48" descr="blob:https://web.whatsapp.com/be29627d-1e6d-4193-b1bf-cf85b00559fd">
          <a:extLst>
            <a:ext uri="{FF2B5EF4-FFF2-40B4-BE49-F238E27FC236}">
              <a16:creationId xmlns:a16="http://schemas.microsoft.com/office/drawing/2014/main" id="{2BDF292F-DD32-4D49-BF7B-4C09FCA049B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6" name="AutoShape 47" descr="blob:https://web.whatsapp.com/be29627d-1e6d-4193-b1bf-cf85b00559fd">
          <a:extLst>
            <a:ext uri="{FF2B5EF4-FFF2-40B4-BE49-F238E27FC236}">
              <a16:creationId xmlns:a16="http://schemas.microsoft.com/office/drawing/2014/main" id="{F8BFA961-44B3-4EA4-9D42-1BA51F20287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 name="AutoShape 48" descr="blob:https://web.whatsapp.com/be29627d-1e6d-4193-b1bf-cf85b00559fd">
          <a:extLst>
            <a:ext uri="{FF2B5EF4-FFF2-40B4-BE49-F238E27FC236}">
              <a16:creationId xmlns:a16="http://schemas.microsoft.com/office/drawing/2014/main" id="{18B44301-57A9-40D7-B956-4B5D21EECDC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18" name="AutoShape 47" descr="blob:https://web.whatsapp.com/be29627d-1e6d-4193-b1bf-cf85b00559fd">
          <a:extLst>
            <a:ext uri="{FF2B5EF4-FFF2-40B4-BE49-F238E27FC236}">
              <a16:creationId xmlns:a16="http://schemas.microsoft.com/office/drawing/2014/main" id="{01CD2B3C-3B4D-4ACD-892E-B7C4DFE7D7D0}"/>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19" name="AutoShape 48" descr="blob:https://web.whatsapp.com/be29627d-1e6d-4193-b1bf-cf85b00559fd">
          <a:extLst>
            <a:ext uri="{FF2B5EF4-FFF2-40B4-BE49-F238E27FC236}">
              <a16:creationId xmlns:a16="http://schemas.microsoft.com/office/drawing/2014/main" id="{0E7A3A95-F8B4-451B-8D95-B46588399BD5}"/>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0" name="AutoShape 47" descr="blob:https://web.whatsapp.com/be29627d-1e6d-4193-b1bf-cf85b00559fd">
          <a:extLst>
            <a:ext uri="{FF2B5EF4-FFF2-40B4-BE49-F238E27FC236}">
              <a16:creationId xmlns:a16="http://schemas.microsoft.com/office/drawing/2014/main" id="{60BAD345-844E-4BC4-B691-E250CB06A0AB}"/>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1" name="AutoShape 48" descr="blob:https://web.whatsapp.com/be29627d-1e6d-4193-b1bf-cf85b00559fd">
          <a:extLst>
            <a:ext uri="{FF2B5EF4-FFF2-40B4-BE49-F238E27FC236}">
              <a16:creationId xmlns:a16="http://schemas.microsoft.com/office/drawing/2014/main" id="{92B0F8B1-895A-4E31-B379-017DB975631C}"/>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2" name="AutoShape 47" descr="blob:https://web.whatsapp.com/be29627d-1e6d-4193-b1bf-cf85b00559fd">
          <a:extLst>
            <a:ext uri="{FF2B5EF4-FFF2-40B4-BE49-F238E27FC236}">
              <a16:creationId xmlns:a16="http://schemas.microsoft.com/office/drawing/2014/main" id="{8A2E5655-327D-4DFE-8555-5CE5A5B95407}"/>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3" name="AutoShape 48" descr="blob:https://web.whatsapp.com/be29627d-1e6d-4193-b1bf-cf85b00559fd">
          <a:extLst>
            <a:ext uri="{FF2B5EF4-FFF2-40B4-BE49-F238E27FC236}">
              <a16:creationId xmlns:a16="http://schemas.microsoft.com/office/drawing/2014/main" id="{FB39F6D8-A6EA-49F8-A282-C49AF33E6A2E}"/>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4" name="AutoShape 47" descr="blob:https://web.whatsapp.com/be29627d-1e6d-4193-b1bf-cf85b00559fd">
          <a:extLst>
            <a:ext uri="{FF2B5EF4-FFF2-40B4-BE49-F238E27FC236}">
              <a16:creationId xmlns:a16="http://schemas.microsoft.com/office/drawing/2014/main" id="{31A16ED4-5D05-46B6-8247-7575BE95F6DB}"/>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5" name="AutoShape 48" descr="blob:https://web.whatsapp.com/be29627d-1e6d-4193-b1bf-cf85b00559fd">
          <a:extLst>
            <a:ext uri="{FF2B5EF4-FFF2-40B4-BE49-F238E27FC236}">
              <a16:creationId xmlns:a16="http://schemas.microsoft.com/office/drawing/2014/main" id="{3B04DD27-D75E-44FF-BBA7-77DC372703C1}"/>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6" name="AutoShape 47" descr="blob:https://web.whatsapp.com/be29627d-1e6d-4193-b1bf-cf85b00559fd">
          <a:extLst>
            <a:ext uri="{FF2B5EF4-FFF2-40B4-BE49-F238E27FC236}">
              <a16:creationId xmlns:a16="http://schemas.microsoft.com/office/drawing/2014/main" id="{5F5C21C9-7EED-4159-89A8-11D46AE2A5DF}"/>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7" name="AutoShape 48" descr="blob:https://web.whatsapp.com/be29627d-1e6d-4193-b1bf-cf85b00559fd">
          <a:extLst>
            <a:ext uri="{FF2B5EF4-FFF2-40B4-BE49-F238E27FC236}">
              <a16:creationId xmlns:a16="http://schemas.microsoft.com/office/drawing/2014/main" id="{B94BEB2A-FF47-4AC9-8361-494002447B9F}"/>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8" name="AutoShape 47" descr="blob:https://web.whatsapp.com/be29627d-1e6d-4193-b1bf-cf85b00559fd">
          <a:extLst>
            <a:ext uri="{FF2B5EF4-FFF2-40B4-BE49-F238E27FC236}">
              <a16:creationId xmlns:a16="http://schemas.microsoft.com/office/drawing/2014/main" id="{032F9E43-6385-4F93-87A5-A2FFB64087A9}"/>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9" name="AutoShape 48" descr="blob:https://web.whatsapp.com/be29627d-1e6d-4193-b1bf-cf85b00559fd">
          <a:extLst>
            <a:ext uri="{FF2B5EF4-FFF2-40B4-BE49-F238E27FC236}">
              <a16:creationId xmlns:a16="http://schemas.microsoft.com/office/drawing/2014/main" id="{00B158A4-6BC4-4E85-88F5-F4AD022CCE44}"/>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30" name="AutoShape 47" descr="blob:https://web.whatsapp.com/be29627d-1e6d-4193-b1bf-cf85b00559fd">
          <a:extLst>
            <a:ext uri="{FF2B5EF4-FFF2-40B4-BE49-F238E27FC236}">
              <a16:creationId xmlns:a16="http://schemas.microsoft.com/office/drawing/2014/main" id="{6663EBCC-3060-4006-A936-6C89677F680A}"/>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31" name="AutoShape 48" descr="blob:https://web.whatsapp.com/be29627d-1e6d-4193-b1bf-cf85b00559fd">
          <a:extLst>
            <a:ext uri="{FF2B5EF4-FFF2-40B4-BE49-F238E27FC236}">
              <a16:creationId xmlns:a16="http://schemas.microsoft.com/office/drawing/2014/main" id="{3423C8CE-3C12-4B61-913D-7DCBB248A54F}"/>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32" name="AutoShape 47" descr="blob:https://web.whatsapp.com/be29627d-1e6d-4193-b1bf-cf85b00559fd">
          <a:extLst>
            <a:ext uri="{FF2B5EF4-FFF2-40B4-BE49-F238E27FC236}">
              <a16:creationId xmlns:a16="http://schemas.microsoft.com/office/drawing/2014/main" id="{66945AC1-E5DA-44F4-8D29-E988378B664F}"/>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33" name="AutoShape 48" descr="blob:https://web.whatsapp.com/be29627d-1e6d-4193-b1bf-cf85b00559fd">
          <a:extLst>
            <a:ext uri="{FF2B5EF4-FFF2-40B4-BE49-F238E27FC236}">
              <a16:creationId xmlns:a16="http://schemas.microsoft.com/office/drawing/2014/main" id="{E596E289-F651-4E32-BF31-EA9E67D62205}"/>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34" name="AutoShape 47" descr="blob:https://web.whatsapp.com/be29627d-1e6d-4193-b1bf-cf85b00559fd">
          <a:extLst>
            <a:ext uri="{FF2B5EF4-FFF2-40B4-BE49-F238E27FC236}">
              <a16:creationId xmlns:a16="http://schemas.microsoft.com/office/drawing/2014/main" id="{EA97A831-EF37-40CE-BED0-4BBCA52E6EF7}"/>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35" name="AutoShape 48" descr="blob:https://web.whatsapp.com/be29627d-1e6d-4193-b1bf-cf85b00559fd">
          <a:extLst>
            <a:ext uri="{FF2B5EF4-FFF2-40B4-BE49-F238E27FC236}">
              <a16:creationId xmlns:a16="http://schemas.microsoft.com/office/drawing/2014/main" id="{D3943C26-D9FC-44E7-A4C3-D4DD48E61441}"/>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36" name="AutoShape 47" descr="blob:https://web.whatsapp.com/be29627d-1e6d-4193-b1bf-cf85b00559fd">
          <a:extLst>
            <a:ext uri="{FF2B5EF4-FFF2-40B4-BE49-F238E27FC236}">
              <a16:creationId xmlns:a16="http://schemas.microsoft.com/office/drawing/2014/main" id="{2E94ACCC-5DE2-4892-88F0-6E90715E7C12}"/>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37" name="AutoShape 48" descr="blob:https://web.whatsapp.com/be29627d-1e6d-4193-b1bf-cf85b00559fd">
          <a:extLst>
            <a:ext uri="{FF2B5EF4-FFF2-40B4-BE49-F238E27FC236}">
              <a16:creationId xmlns:a16="http://schemas.microsoft.com/office/drawing/2014/main" id="{B7EA21D1-2020-45DD-B502-A4C2DE10ACC0}"/>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38" name="AutoShape 47" descr="blob:https://web.whatsapp.com/be29627d-1e6d-4193-b1bf-cf85b00559fd">
          <a:extLst>
            <a:ext uri="{FF2B5EF4-FFF2-40B4-BE49-F238E27FC236}">
              <a16:creationId xmlns:a16="http://schemas.microsoft.com/office/drawing/2014/main" id="{50DECC3D-4EFE-44E5-9C38-E279CA155B05}"/>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39" name="AutoShape 48" descr="blob:https://web.whatsapp.com/be29627d-1e6d-4193-b1bf-cf85b00559fd">
          <a:extLst>
            <a:ext uri="{FF2B5EF4-FFF2-40B4-BE49-F238E27FC236}">
              <a16:creationId xmlns:a16="http://schemas.microsoft.com/office/drawing/2014/main" id="{6CE8437B-8DD0-4DEE-8014-D3E982C16315}"/>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40" name="AutoShape 47" descr="blob:https://web.whatsapp.com/be29627d-1e6d-4193-b1bf-cf85b00559fd">
          <a:extLst>
            <a:ext uri="{FF2B5EF4-FFF2-40B4-BE49-F238E27FC236}">
              <a16:creationId xmlns:a16="http://schemas.microsoft.com/office/drawing/2014/main" id="{AF79F540-72D8-4FF3-9931-D6A8C62F0670}"/>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41" name="AutoShape 48" descr="blob:https://web.whatsapp.com/be29627d-1e6d-4193-b1bf-cf85b00559fd">
          <a:extLst>
            <a:ext uri="{FF2B5EF4-FFF2-40B4-BE49-F238E27FC236}">
              <a16:creationId xmlns:a16="http://schemas.microsoft.com/office/drawing/2014/main" id="{413A606B-51BB-40B6-AD5A-9344A4B9356B}"/>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42" name="AutoShape 47" descr="blob:https://web.whatsapp.com/be29627d-1e6d-4193-b1bf-cf85b00559fd">
          <a:extLst>
            <a:ext uri="{FF2B5EF4-FFF2-40B4-BE49-F238E27FC236}">
              <a16:creationId xmlns:a16="http://schemas.microsoft.com/office/drawing/2014/main" id="{836C88A3-250D-4F8F-939D-4419F6704B5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43" name="AutoShape 48" descr="blob:https://web.whatsapp.com/be29627d-1e6d-4193-b1bf-cf85b00559fd">
          <a:extLst>
            <a:ext uri="{FF2B5EF4-FFF2-40B4-BE49-F238E27FC236}">
              <a16:creationId xmlns:a16="http://schemas.microsoft.com/office/drawing/2014/main" id="{57667569-B0D8-4144-81BB-9ACE8E413F0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44" name="AutoShape 47" descr="blob:https://web.whatsapp.com/be29627d-1e6d-4193-b1bf-cf85b00559fd">
          <a:extLst>
            <a:ext uri="{FF2B5EF4-FFF2-40B4-BE49-F238E27FC236}">
              <a16:creationId xmlns:a16="http://schemas.microsoft.com/office/drawing/2014/main" id="{EB23CEA7-74ED-4501-8ECA-C3355EA165C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45" name="AutoShape 48" descr="blob:https://web.whatsapp.com/be29627d-1e6d-4193-b1bf-cf85b00559fd">
          <a:extLst>
            <a:ext uri="{FF2B5EF4-FFF2-40B4-BE49-F238E27FC236}">
              <a16:creationId xmlns:a16="http://schemas.microsoft.com/office/drawing/2014/main" id="{57A6FBD7-8CC7-442D-8B60-05FB13202A5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46" name="AutoShape 47" descr="blob:https://web.whatsapp.com/be29627d-1e6d-4193-b1bf-cf85b00559fd">
          <a:extLst>
            <a:ext uri="{FF2B5EF4-FFF2-40B4-BE49-F238E27FC236}">
              <a16:creationId xmlns:a16="http://schemas.microsoft.com/office/drawing/2014/main" id="{9D0039D1-81CB-44AA-8FA9-E38D1431F104}"/>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47" name="AutoShape 48" descr="blob:https://web.whatsapp.com/be29627d-1e6d-4193-b1bf-cf85b00559fd">
          <a:extLst>
            <a:ext uri="{FF2B5EF4-FFF2-40B4-BE49-F238E27FC236}">
              <a16:creationId xmlns:a16="http://schemas.microsoft.com/office/drawing/2014/main" id="{3D6307F5-9BA1-4AFE-8682-79CF604C9C4C}"/>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48" name="AutoShape 47" descr="blob:https://web.whatsapp.com/be29627d-1e6d-4193-b1bf-cf85b00559fd">
          <a:extLst>
            <a:ext uri="{FF2B5EF4-FFF2-40B4-BE49-F238E27FC236}">
              <a16:creationId xmlns:a16="http://schemas.microsoft.com/office/drawing/2014/main" id="{05994093-79DC-4672-A47D-F3FDEFB43EED}"/>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49" name="AutoShape 48" descr="blob:https://web.whatsapp.com/be29627d-1e6d-4193-b1bf-cf85b00559fd">
          <a:extLst>
            <a:ext uri="{FF2B5EF4-FFF2-40B4-BE49-F238E27FC236}">
              <a16:creationId xmlns:a16="http://schemas.microsoft.com/office/drawing/2014/main" id="{C368DA27-CB14-4BE2-A843-8B403A5EFD5B}"/>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50" name="AutoShape 47" descr="blob:https://web.whatsapp.com/be29627d-1e6d-4193-b1bf-cf85b00559fd">
          <a:extLst>
            <a:ext uri="{FF2B5EF4-FFF2-40B4-BE49-F238E27FC236}">
              <a16:creationId xmlns:a16="http://schemas.microsoft.com/office/drawing/2014/main" id="{A708BCDA-E3AA-4CFC-86B5-9D391231A1E8}"/>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51" name="AutoShape 48" descr="blob:https://web.whatsapp.com/be29627d-1e6d-4193-b1bf-cf85b00559fd">
          <a:extLst>
            <a:ext uri="{FF2B5EF4-FFF2-40B4-BE49-F238E27FC236}">
              <a16:creationId xmlns:a16="http://schemas.microsoft.com/office/drawing/2014/main" id="{85B6398B-E104-4D8D-902D-8B4266B9B445}"/>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52" name="AutoShape 47" descr="blob:https://web.whatsapp.com/be29627d-1e6d-4193-b1bf-cf85b00559fd">
          <a:extLst>
            <a:ext uri="{FF2B5EF4-FFF2-40B4-BE49-F238E27FC236}">
              <a16:creationId xmlns:a16="http://schemas.microsoft.com/office/drawing/2014/main" id="{C4DC4D3E-FF51-4494-A9F0-D2441097FC7A}"/>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53" name="AutoShape 48" descr="blob:https://web.whatsapp.com/be29627d-1e6d-4193-b1bf-cf85b00559fd">
          <a:extLst>
            <a:ext uri="{FF2B5EF4-FFF2-40B4-BE49-F238E27FC236}">
              <a16:creationId xmlns:a16="http://schemas.microsoft.com/office/drawing/2014/main" id="{D3385FD7-0480-4A94-A6CC-A4FA8899A43E}"/>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54" name="AutoShape 47" descr="blob:https://web.whatsapp.com/be29627d-1e6d-4193-b1bf-cf85b00559fd">
          <a:extLst>
            <a:ext uri="{FF2B5EF4-FFF2-40B4-BE49-F238E27FC236}">
              <a16:creationId xmlns:a16="http://schemas.microsoft.com/office/drawing/2014/main" id="{A769EBBB-F8CA-4A0C-B5AB-13D6A8C26EC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55" name="AutoShape 48" descr="blob:https://web.whatsapp.com/be29627d-1e6d-4193-b1bf-cf85b00559fd">
          <a:extLst>
            <a:ext uri="{FF2B5EF4-FFF2-40B4-BE49-F238E27FC236}">
              <a16:creationId xmlns:a16="http://schemas.microsoft.com/office/drawing/2014/main" id="{C81B9BAD-0A55-4C43-ADA4-7EAAE4C6AB1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56" name="AutoShape 47" descr="blob:https://web.whatsapp.com/be29627d-1e6d-4193-b1bf-cf85b00559fd">
          <a:extLst>
            <a:ext uri="{FF2B5EF4-FFF2-40B4-BE49-F238E27FC236}">
              <a16:creationId xmlns:a16="http://schemas.microsoft.com/office/drawing/2014/main" id="{E6972039-265C-43FF-B2F0-BD4E5CFB010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57" name="AutoShape 48" descr="blob:https://web.whatsapp.com/be29627d-1e6d-4193-b1bf-cf85b00559fd">
          <a:extLst>
            <a:ext uri="{FF2B5EF4-FFF2-40B4-BE49-F238E27FC236}">
              <a16:creationId xmlns:a16="http://schemas.microsoft.com/office/drawing/2014/main" id="{55C583DD-4E65-4847-AC1C-CC987888D3C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58" name="AutoShape 47" descr="blob:https://web.whatsapp.com/be29627d-1e6d-4193-b1bf-cf85b00559fd">
          <a:extLst>
            <a:ext uri="{FF2B5EF4-FFF2-40B4-BE49-F238E27FC236}">
              <a16:creationId xmlns:a16="http://schemas.microsoft.com/office/drawing/2014/main" id="{61528577-E269-4D51-932C-DC0A68902BC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59" name="AutoShape 48" descr="blob:https://web.whatsapp.com/be29627d-1e6d-4193-b1bf-cf85b00559fd">
          <a:extLst>
            <a:ext uri="{FF2B5EF4-FFF2-40B4-BE49-F238E27FC236}">
              <a16:creationId xmlns:a16="http://schemas.microsoft.com/office/drawing/2014/main" id="{871C410A-75C6-4020-8562-2EB68EB6BD4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0" name="AutoShape 47" descr="blob:https://web.whatsapp.com/be29627d-1e6d-4193-b1bf-cf85b00559fd">
          <a:extLst>
            <a:ext uri="{FF2B5EF4-FFF2-40B4-BE49-F238E27FC236}">
              <a16:creationId xmlns:a16="http://schemas.microsoft.com/office/drawing/2014/main" id="{CDF85346-5BD7-4CE0-93A6-38B4CA82EA9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1" name="AutoShape 48" descr="blob:https://web.whatsapp.com/be29627d-1e6d-4193-b1bf-cf85b00559fd">
          <a:extLst>
            <a:ext uri="{FF2B5EF4-FFF2-40B4-BE49-F238E27FC236}">
              <a16:creationId xmlns:a16="http://schemas.microsoft.com/office/drawing/2014/main" id="{86ED3B2F-4076-4CF8-B6BA-D004424E273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2" name="AutoShape 47" descr="blob:https://web.whatsapp.com/be29627d-1e6d-4193-b1bf-cf85b00559fd">
          <a:extLst>
            <a:ext uri="{FF2B5EF4-FFF2-40B4-BE49-F238E27FC236}">
              <a16:creationId xmlns:a16="http://schemas.microsoft.com/office/drawing/2014/main" id="{AE56094D-DD67-4CE8-95C7-42E0B3555FE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3" name="AutoShape 48" descr="blob:https://web.whatsapp.com/be29627d-1e6d-4193-b1bf-cf85b00559fd">
          <a:extLst>
            <a:ext uri="{FF2B5EF4-FFF2-40B4-BE49-F238E27FC236}">
              <a16:creationId xmlns:a16="http://schemas.microsoft.com/office/drawing/2014/main" id="{95AAC2C3-403E-49BD-A74A-695650CB910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4" name="AutoShape 47" descr="blob:https://web.whatsapp.com/be29627d-1e6d-4193-b1bf-cf85b00559fd">
          <a:extLst>
            <a:ext uri="{FF2B5EF4-FFF2-40B4-BE49-F238E27FC236}">
              <a16:creationId xmlns:a16="http://schemas.microsoft.com/office/drawing/2014/main" id="{75034347-A774-45E6-BB0B-A2BFF35E5BA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5" name="AutoShape 48" descr="blob:https://web.whatsapp.com/be29627d-1e6d-4193-b1bf-cf85b00559fd">
          <a:extLst>
            <a:ext uri="{FF2B5EF4-FFF2-40B4-BE49-F238E27FC236}">
              <a16:creationId xmlns:a16="http://schemas.microsoft.com/office/drawing/2014/main" id="{FE194A71-DBD8-49D9-8A14-2ADDC5762B9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6" name="AutoShape 47" descr="blob:https://web.whatsapp.com/be29627d-1e6d-4193-b1bf-cf85b00559fd">
          <a:extLst>
            <a:ext uri="{FF2B5EF4-FFF2-40B4-BE49-F238E27FC236}">
              <a16:creationId xmlns:a16="http://schemas.microsoft.com/office/drawing/2014/main" id="{E223227D-03D1-41E4-9038-265BC7BA5F8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7" name="AutoShape 48" descr="blob:https://web.whatsapp.com/be29627d-1e6d-4193-b1bf-cf85b00559fd">
          <a:extLst>
            <a:ext uri="{FF2B5EF4-FFF2-40B4-BE49-F238E27FC236}">
              <a16:creationId xmlns:a16="http://schemas.microsoft.com/office/drawing/2014/main" id="{24C03FEB-E41D-42FF-8C94-F46BA1B21FF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8" name="AutoShape 47" descr="blob:https://web.whatsapp.com/be29627d-1e6d-4193-b1bf-cf85b00559fd">
          <a:extLst>
            <a:ext uri="{FF2B5EF4-FFF2-40B4-BE49-F238E27FC236}">
              <a16:creationId xmlns:a16="http://schemas.microsoft.com/office/drawing/2014/main" id="{641EC162-FB44-4A9B-8A37-B53AB99E0AA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69" name="AutoShape 48" descr="blob:https://web.whatsapp.com/be29627d-1e6d-4193-b1bf-cf85b00559fd">
          <a:extLst>
            <a:ext uri="{FF2B5EF4-FFF2-40B4-BE49-F238E27FC236}">
              <a16:creationId xmlns:a16="http://schemas.microsoft.com/office/drawing/2014/main" id="{63B89DA2-EA37-4F86-8F4A-0702D124EB3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0" name="AutoShape 47" descr="blob:https://web.whatsapp.com/be29627d-1e6d-4193-b1bf-cf85b00559fd">
          <a:extLst>
            <a:ext uri="{FF2B5EF4-FFF2-40B4-BE49-F238E27FC236}">
              <a16:creationId xmlns:a16="http://schemas.microsoft.com/office/drawing/2014/main" id="{D7B5D54A-3758-42BA-81F4-814898C6CA9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1" name="AutoShape 48" descr="blob:https://web.whatsapp.com/be29627d-1e6d-4193-b1bf-cf85b00559fd">
          <a:extLst>
            <a:ext uri="{FF2B5EF4-FFF2-40B4-BE49-F238E27FC236}">
              <a16:creationId xmlns:a16="http://schemas.microsoft.com/office/drawing/2014/main" id="{71000BEA-4B10-46B1-9DE0-00D1BCFCF5D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2" name="AutoShape 47" descr="blob:https://web.whatsapp.com/be29627d-1e6d-4193-b1bf-cf85b00559fd">
          <a:extLst>
            <a:ext uri="{FF2B5EF4-FFF2-40B4-BE49-F238E27FC236}">
              <a16:creationId xmlns:a16="http://schemas.microsoft.com/office/drawing/2014/main" id="{BECA3631-14F0-4137-90E6-634D8A4B74A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3" name="AutoShape 48" descr="blob:https://web.whatsapp.com/be29627d-1e6d-4193-b1bf-cf85b00559fd">
          <a:extLst>
            <a:ext uri="{FF2B5EF4-FFF2-40B4-BE49-F238E27FC236}">
              <a16:creationId xmlns:a16="http://schemas.microsoft.com/office/drawing/2014/main" id="{13974CFB-54F9-47A7-82C3-EF890DC486A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4" name="AutoShape 47" descr="blob:https://web.whatsapp.com/be29627d-1e6d-4193-b1bf-cf85b00559fd">
          <a:extLst>
            <a:ext uri="{FF2B5EF4-FFF2-40B4-BE49-F238E27FC236}">
              <a16:creationId xmlns:a16="http://schemas.microsoft.com/office/drawing/2014/main" id="{AB19E555-E245-4C44-ACA3-F3FF2FFAC06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5" name="AutoShape 48" descr="blob:https://web.whatsapp.com/be29627d-1e6d-4193-b1bf-cf85b00559fd">
          <a:extLst>
            <a:ext uri="{FF2B5EF4-FFF2-40B4-BE49-F238E27FC236}">
              <a16:creationId xmlns:a16="http://schemas.microsoft.com/office/drawing/2014/main" id="{464BBD89-F3ED-4442-A2E3-BD2A52E10AE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6" name="AutoShape 47" descr="blob:https://web.whatsapp.com/be29627d-1e6d-4193-b1bf-cf85b00559fd">
          <a:extLst>
            <a:ext uri="{FF2B5EF4-FFF2-40B4-BE49-F238E27FC236}">
              <a16:creationId xmlns:a16="http://schemas.microsoft.com/office/drawing/2014/main" id="{0A418F3C-9680-4042-B65B-E61519CCD9F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7" name="AutoShape 48" descr="blob:https://web.whatsapp.com/be29627d-1e6d-4193-b1bf-cf85b00559fd">
          <a:extLst>
            <a:ext uri="{FF2B5EF4-FFF2-40B4-BE49-F238E27FC236}">
              <a16:creationId xmlns:a16="http://schemas.microsoft.com/office/drawing/2014/main" id="{7003750E-1062-4C35-9E2C-C13BA69822F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8" name="AutoShape 47" descr="blob:https://web.whatsapp.com/be29627d-1e6d-4193-b1bf-cf85b00559fd">
          <a:extLst>
            <a:ext uri="{FF2B5EF4-FFF2-40B4-BE49-F238E27FC236}">
              <a16:creationId xmlns:a16="http://schemas.microsoft.com/office/drawing/2014/main" id="{31335548-4BD0-4DF9-A5D3-503055AEDF3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79" name="AutoShape 48" descr="blob:https://web.whatsapp.com/be29627d-1e6d-4193-b1bf-cf85b00559fd">
          <a:extLst>
            <a:ext uri="{FF2B5EF4-FFF2-40B4-BE49-F238E27FC236}">
              <a16:creationId xmlns:a16="http://schemas.microsoft.com/office/drawing/2014/main" id="{42A124C6-8FAE-4FD1-B5DC-106B4209F8F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0" name="AutoShape 47" descr="blob:https://web.whatsapp.com/be29627d-1e6d-4193-b1bf-cf85b00559fd">
          <a:extLst>
            <a:ext uri="{FF2B5EF4-FFF2-40B4-BE49-F238E27FC236}">
              <a16:creationId xmlns:a16="http://schemas.microsoft.com/office/drawing/2014/main" id="{483B7E08-1662-4A34-A50B-4F4D8520CB4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1" name="AutoShape 48" descr="blob:https://web.whatsapp.com/be29627d-1e6d-4193-b1bf-cf85b00559fd">
          <a:extLst>
            <a:ext uri="{FF2B5EF4-FFF2-40B4-BE49-F238E27FC236}">
              <a16:creationId xmlns:a16="http://schemas.microsoft.com/office/drawing/2014/main" id="{8562E047-8F4C-4413-920D-10F87880F20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2" name="AutoShape 47" descr="blob:https://web.whatsapp.com/be29627d-1e6d-4193-b1bf-cf85b00559fd">
          <a:extLst>
            <a:ext uri="{FF2B5EF4-FFF2-40B4-BE49-F238E27FC236}">
              <a16:creationId xmlns:a16="http://schemas.microsoft.com/office/drawing/2014/main" id="{35B8F956-6798-44F1-8C8F-4292B413A72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3" name="AutoShape 48" descr="blob:https://web.whatsapp.com/be29627d-1e6d-4193-b1bf-cf85b00559fd">
          <a:extLst>
            <a:ext uri="{FF2B5EF4-FFF2-40B4-BE49-F238E27FC236}">
              <a16:creationId xmlns:a16="http://schemas.microsoft.com/office/drawing/2014/main" id="{1A5BA8EE-8AD2-491F-AE2B-188E0AF9957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4" name="AutoShape 47" descr="blob:https://web.whatsapp.com/be29627d-1e6d-4193-b1bf-cf85b00559fd">
          <a:extLst>
            <a:ext uri="{FF2B5EF4-FFF2-40B4-BE49-F238E27FC236}">
              <a16:creationId xmlns:a16="http://schemas.microsoft.com/office/drawing/2014/main" id="{63004653-87BA-46CB-A809-9560684CF11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5" name="AutoShape 48" descr="blob:https://web.whatsapp.com/be29627d-1e6d-4193-b1bf-cf85b00559fd">
          <a:extLst>
            <a:ext uri="{FF2B5EF4-FFF2-40B4-BE49-F238E27FC236}">
              <a16:creationId xmlns:a16="http://schemas.microsoft.com/office/drawing/2014/main" id="{A4FAA892-94ED-4F3C-84E2-48536CF331B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6" name="AutoShape 47" descr="blob:https://web.whatsapp.com/be29627d-1e6d-4193-b1bf-cf85b00559fd">
          <a:extLst>
            <a:ext uri="{FF2B5EF4-FFF2-40B4-BE49-F238E27FC236}">
              <a16:creationId xmlns:a16="http://schemas.microsoft.com/office/drawing/2014/main" id="{FF98CD44-33C4-4B05-9533-C4C5D0A154E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7" name="AutoShape 48" descr="blob:https://web.whatsapp.com/be29627d-1e6d-4193-b1bf-cf85b00559fd">
          <a:extLst>
            <a:ext uri="{FF2B5EF4-FFF2-40B4-BE49-F238E27FC236}">
              <a16:creationId xmlns:a16="http://schemas.microsoft.com/office/drawing/2014/main" id="{42F95FA0-81D0-4E2D-B3A9-727E8C4AB13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8" name="AutoShape 47" descr="blob:https://web.whatsapp.com/be29627d-1e6d-4193-b1bf-cf85b00559fd">
          <a:extLst>
            <a:ext uri="{FF2B5EF4-FFF2-40B4-BE49-F238E27FC236}">
              <a16:creationId xmlns:a16="http://schemas.microsoft.com/office/drawing/2014/main" id="{9D62D13B-FD5D-488F-B084-26C63E43F87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89" name="AutoShape 48" descr="blob:https://web.whatsapp.com/be29627d-1e6d-4193-b1bf-cf85b00559fd">
          <a:extLst>
            <a:ext uri="{FF2B5EF4-FFF2-40B4-BE49-F238E27FC236}">
              <a16:creationId xmlns:a16="http://schemas.microsoft.com/office/drawing/2014/main" id="{6D74549D-8D05-4DA7-AA41-9DAAEEAA180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0" name="AutoShape 47" descr="blob:https://web.whatsapp.com/be29627d-1e6d-4193-b1bf-cf85b00559fd">
          <a:extLst>
            <a:ext uri="{FF2B5EF4-FFF2-40B4-BE49-F238E27FC236}">
              <a16:creationId xmlns:a16="http://schemas.microsoft.com/office/drawing/2014/main" id="{566E6346-BAB1-4BC7-9583-560F694F7A2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1" name="AutoShape 48" descr="blob:https://web.whatsapp.com/be29627d-1e6d-4193-b1bf-cf85b00559fd">
          <a:extLst>
            <a:ext uri="{FF2B5EF4-FFF2-40B4-BE49-F238E27FC236}">
              <a16:creationId xmlns:a16="http://schemas.microsoft.com/office/drawing/2014/main" id="{DFBF59D0-7970-41C4-97C0-6FBE544E8D1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2" name="AutoShape 47" descr="blob:https://web.whatsapp.com/be29627d-1e6d-4193-b1bf-cf85b00559fd">
          <a:extLst>
            <a:ext uri="{FF2B5EF4-FFF2-40B4-BE49-F238E27FC236}">
              <a16:creationId xmlns:a16="http://schemas.microsoft.com/office/drawing/2014/main" id="{04FE9769-E8F6-41F2-B557-32F13AD254F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3" name="AutoShape 48" descr="blob:https://web.whatsapp.com/be29627d-1e6d-4193-b1bf-cf85b00559fd">
          <a:extLst>
            <a:ext uri="{FF2B5EF4-FFF2-40B4-BE49-F238E27FC236}">
              <a16:creationId xmlns:a16="http://schemas.microsoft.com/office/drawing/2014/main" id="{13E1F321-3909-4BF9-B373-69FBD84C747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4" name="AutoShape 47" descr="blob:https://web.whatsapp.com/be29627d-1e6d-4193-b1bf-cf85b00559fd">
          <a:extLst>
            <a:ext uri="{FF2B5EF4-FFF2-40B4-BE49-F238E27FC236}">
              <a16:creationId xmlns:a16="http://schemas.microsoft.com/office/drawing/2014/main" id="{8866B2DC-CB90-4770-BB71-98F65AA91B6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5" name="AutoShape 48" descr="blob:https://web.whatsapp.com/be29627d-1e6d-4193-b1bf-cf85b00559fd">
          <a:extLst>
            <a:ext uri="{FF2B5EF4-FFF2-40B4-BE49-F238E27FC236}">
              <a16:creationId xmlns:a16="http://schemas.microsoft.com/office/drawing/2014/main" id="{7CD29CC7-227B-48EB-81A6-3839D390D4D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6" name="AutoShape 47" descr="blob:https://web.whatsapp.com/be29627d-1e6d-4193-b1bf-cf85b00559fd">
          <a:extLst>
            <a:ext uri="{FF2B5EF4-FFF2-40B4-BE49-F238E27FC236}">
              <a16:creationId xmlns:a16="http://schemas.microsoft.com/office/drawing/2014/main" id="{317DD617-7D3D-4725-9F77-D7DA5EBAB43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7" name="AutoShape 48" descr="blob:https://web.whatsapp.com/be29627d-1e6d-4193-b1bf-cf85b00559fd">
          <a:extLst>
            <a:ext uri="{FF2B5EF4-FFF2-40B4-BE49-F238E27FC236}">
              <a16:creationId xmlns:a16="http://schemas.microsoft.com/office/drawing/2014/main" id="{FD0083B1-BAAB-4093-B507-9F38B0E5EDD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8" name="AutoShape 47" descr="blob:https://web.whatsapp.com/be29627d-1e6d-4193-b1bf-cf85b00559fd">
          <a:extLst>
            <a:ext uri="{FF2B5EF4-FFF2-40B4-BE49-F238E27FC236}">
              <a16:creationId xmlns:a16="http://schemas.microsoft.com/office/drawing/2014/main" id="{18F892E4-7B11-404F-A857-A1BFE0F3F20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99" name="AutoShape 48" descr="blob:https://web.whatsapp.com/be29627d-1e6d-4193-b1bf-cf85b00559fd">
          <a:extLst>
            <a:ext uri="{FF2B5EF4-FFF2-40B4-BE49-F238E27FC236}">
              <a16:creationId xmlns:a16="http://schemas.microsoft.com/office/drawing/2014/main" id="{A0F19B98-E0E4-4978-98C9-7CC526F6B90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0" name="AutoShape 47" descr="blob:https://web.whatsapp.com/be29627d-1e6d-4193-b1bf-cf85b00559fd">
          <a:extLst>
            <a:ext uri="{FF2B5EF4-FFF2-40B4-BE49-F238E27FC236}">
              <a16:creationId xmlns:a16="http://schemas.microsoft.com/office/drawing/2014/main" id="{34B34085-2CB2-4517-BC33-F321D985DB8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1" name="AutoShape 48" descr="blob:https://web.whatsapp.com/be29627d-1e6d-4193-b1bf-cf85b00559fd">
          <a:extLst>
            <a:ext uri="{FF2B5EF4-FFF2-40B4-BE49-F238E27FC236}">
              <a16:creationId xmlns:a16="http://schemas.microsoft.com/office/drawing/2014/main" id="{0D85BA16-1AEF-4764-9342-40F87B9AB55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2" name="AutoShape 47" descr="blob:https://web.whatsapp.com/be29627d-1e6d-4193-b1bf-cf85b00559fd">
          <a:extLst>
            <a:ext uri="{FF2B5EF4-FFF2-40B4-BE49-F238E27FC236}">
              <a16:creationId xmlns:a16="http://schemas.microsoft.com/office/drawing/2014/main" id="{7C2A23C2-E933-4ACA-820B-84AB3103A96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3" name="AutoShape 48" descr="blob:https://web.whatsapp.com/be29627d-1e6d-4193-b1bf-cf85b00559fd">
          <a:extLst>
            <a:ext uri="{FF2B5EF4-FFF2-40B4-BE49-F238E27FC236}">
              <a16:creationId xmlns:a16="http://schemas.microsoft.com/office/drawing/2014/main" id="{070D949D-869C-4430-8F47-30C91BB4E95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4" name="AutoShape 47" descr="blob:https://web.whatsapp.com/be29627d-1e6d-4193-b1bf-cf85b00559fd">
          <a:extLst>
            <a:ext uri="{FF2B5EF4-FFF2-40B4-BE49-F238E27FC236}">
              <a16:creationId xmlns:a16="http://schemas.microsoft.com/office/drawing/2014/main" id="{0FEA036F-6D4A-4823-AF41-7ABFB589C61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5" name="AutoShape 48" descr="blob:https://web.whatsapp.com/be29627d-1e6d-4193-b1bf-cf85b00559fd">
          <a:extLst>
            <a:ext uri="{FF2B5EF4-FFF2-40B4-BE49-F238E27FC236}">
              <a16:creationId xmlns:a16="http://schemas.microsoft.com/office/drawing/2014/main" id="{B311A691-D52F-4DC2-B31E-C99BB14EA88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6" name="AutoShape 47" descr="blob:https://web.whatsapp.com/be29627d-1e6d-4193-b1bf-cf85b00559fd">
          <a:extLst>
            <a:ext uri="{FF2B5EF4-FFF2-40B4-BE49-F238E27FC236}">
              <a16:creationId xmlns:a16="http://schemas.microsoft.com/office/drawing/2014/main" id="{E55D2AD7-34C1-4ED1-BCA0-8C354F8A0F8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7" name="AutoShape 48" descr="blob:https://web.whatsapp.com/be29627d-1e6d-4193-b1bf-cf85b00559fd">
          <a:extLst>
            <a:ext uri="{FF2B5EF4-FFF2-40B4-BE49-F238E27FC236}">
              <a16:creationId xmlns:a16="http://schemas.microsoft.com/office/drawing/2014/main" id="{8EC5BE5B-9816-4165-98C2-5FF6DAB9B8C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8" name="AutoShape 47" descr="blob:https://web.whatsapp.com/be29627d-1e6d-4193-b1bf-cf85b00559fd">
          <a:extLst>
            <a:ext uri="{FF2B5EF4-FFF2-40B4-BE49-F238E27FC236}">
              <a16:creationId xmlns:a16="http://schemas.microsoft.com/office/drawing/2014/main" id="{215ED6C3-3B76-46C7-9D38-3BCC31D205C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09" name="AutoShape 48" descr="blob:https://web.whatsapp.com/be29627d-1e6d-4193-b1bf-cf85b00559fd">
          <a:extLst>
            <a:ext uri="{FF2B5EF4-FFF2-40B4-BE49-F238E27FC236}">
              <a16:creationId xmlns:a16="http://schemas.microsoft.com/office/drawing/2014/main" id="{A26E7976-206C-4F96-A13A-BD0296DFC73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0" name="AutoShape 47" descr="blob:https://web.whatsapp.com/be29627d-1e6d-4193-b1bf-cf85b00559fd">
          <a:extLst>
            <a:ext uri="{FF2B5EF4-FFF2-40B4-BE49-F238E27FC236}">
              <a16:creationId xmlns:a16="http://schemas.microsoft.com/office/drawing/2014/main" id="{3BEE517B-F8AA-41C5-907D-22B43FB32CE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1" name="AutoShape 48" descr="blob:https://web.whatsapp.com/be29627d-1e6d-4193-b1bf-cf85b00559fd">
          <a:extLst>
            <a:ext uri="{FF2B5EF4-FFF2-40B4-BE49-F238E27FC236}">
              <a16:creationId xmlns:a16="http://schemas.microsoft.com/office/drawing/2014/main" id="{1966C206-4993-4E89-BAA8-157BF4291A5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2" name="AutoShape 47" descr="blob:https://web.whatsapp.com/be29627d-1e6d-4193-b1bf-cf85b00559fd">
          <a:extLst>
            <a:ext uri="{FF2B5EF4-FFF2-40B4-BE49-F238E27FC236}">
              <a16:creationId xmlns:a16="http://schemas.microsoft.com/office/drawing/2014/main" id="{4485F4BD-4360-481D-8622-CE146AAF496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3" name="AutoShape 48" descr="blob:https://web.whatsapp.com/be29627d-1e6d-4193-b1bf-cf85b00559fd">
          <a:extLst>
            <a:ext uri="{FF2B5EF4-FFF2-40B4-BE49-F238E27FC236}">
              <a16:creationId xmlns:a16="http://schemas.microsoft.com/office/drawing/2014/main" id="{B9D0F4E6-B88D-4CA1-8A8D-4782F952371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4" name="AutoShape 47" descr="blob:https://web.whatsapp.com/be29627d-1e6d-4193-b1bf-cf85b00559fd">
          <a:extLst>
            <a:ext uri="{FF2B5EF4-FFF2-40B4-BE49-F238E27FC236}">
              <a16:creationId xmlns:a16="http://schemas.microsoft.com/office/drawing/2014/main" id="{6DD662DE-F5B3-42A7-9C6C-50C50822B9E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5" name="AutoShape 48" descr="blob:https://web.whatsapp.com/be29627d-1e6d-4193-b1bf-cf85b00559fd">
          <a:extLst>
            <a:ext uri="{FF2B5EF4-FFF2-40B4-BE49-F238E27FC236}">
              <a16:creationId xmlns:a16="http://schemas.microsoft.com/office/drawing/2014/main" id="{97901A12-C1EC-4F5B-A2AB-9821ADF8105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6" name="AutoShape 47" descr="blob:https://web.whatsapp.com/be29627d-1e6d-4193-b1bf-cf85b00559fd">
          <a:extLst>
            <a:ext uri="{FF2B5EF4-FFF2-40B4-BE49-F238E27FC236}">
              <a16:creationId xmlns:a16="http://schemas.microsoft.com/office/drawing/2014/main" id="{1766CA65-0A7C-4930-9595-0967EDFE893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7" name="AutoShape 48" descr="blob:https://web.whatsapp.com/be29627d-1e6d-4193-b1bf-cf85b00559fd">
          <a:extLst>
            <a:ext uri="{FF2B5EF4-FFF2-40B4-BE49-F238E27FC236}">
              <a16:creationId xmlns:a16="http://schemas.microsoft.com/office/drawing/2014/main" id="{6ACB1922-BDB8-4378-9C5F-E3F7A14B24B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8" name="AutoShape 47" descr="blob:https://web.whatsapp.com/be29627d-1e6d-4193-b1bf-cf85b00559fd">
          <a:extLst>
            <a:ext uri="{FF2B5EF4-FFF2-40B4-BE49-F238E27FC236}">
              <a16:creationId xmlns:a16="http://schemas.microsoft.com/office/drawing/2014/main" id="{771B87F5-C65B-4887-98ED-EF6462E02B6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19" name="AutoShape 48" descr="blob:https://web.whatsapp.com/be29627d-1e6d-4193-b1bf-cf85b00559fd">
          <a:extLst>
            <a:ext uri="{FF2B5EF4-FFF2-40B4-BE49-F238E27FC236}">
              <a16:creationId xmlns:a16="http://schemas.microsoft.com/office/drawing/2014/main" id="{B56F631A-56D5-4E90-BFC1-23346D64AA1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0" name="AutoShape 47" descr="blob:https://web.whatsapp.com/be29627d-1e6d-4193-b1bf-cf85b00559fd">
          <a:extLst>
            <a:ext uri="{FF2B5EF4-FFF2-40B4-BE49-F238E27FC236}">
              <a16:creationId xmlns:a16="http://schemas.microsoft.com/office/drawing/2014/main" id="{0E653B29-07A6-4B5C-94F0-EF3CA160EE8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1" name="AutoShape 48" descr="blob:https://web.whatsapp.com/be29627d-1e6d-4193-b1bf-cf85b00559fd">
          <a:extLst>
            <a:ext uri="{FF2B5EF4-FFF2-40B4-BE49-F238E27FC236}">
              <a16:creationId xmlns:a16="http://schemas.microsoft.com/office/drawing/2014/main" id="{2EF1FB96-EDF9-4633-95E8-AFA49F45FAD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2" name="AutoShape 47" descr="blob:https://web.whatsapp.com/be29627d-1e6d-4193-b1bf-cf85b00559fd">
          <a:extLst>
            <a:ext uri="{FF2B5EF4-FFF2-40B4-BE49-F238E27FC236}">
              <a16:creationId xmlns:a16="http://schemas.microsoft.com/office/drawing/2014/main" id="{C79D635A-019A-4171-AC9B-F2E84E0ABDA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3" name="AutoShape 48" descr="blob:https://web.whatsapp.com/be29627d-1e6d-4193-b1bf-cf85b00559fd">
          <a:extLst>
            <a:ext uri="{FF2B5EF4-FFF2-40B4-BE49-F238E27FC236}">
              <a16:creationId xmlns:a16="http://schemas.microsoft.com/office/drawing/2014/main" id="{23563FED-DAB3-4B4C-B5B7-4BFF9FB0BAF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4" name="AutoShape 47" descr="blob:https://web.whatsapp.com/be29627d-1e6d-4193-b1bf-cf85b00559fd">
          <a:extLst>
            <a:ext uri="{FF2B5EF4-FFF2-40B4-BE49-F238E27FC236}">
              <a16:creationId xmlns:a16="http://schemas.microsoft.com/office/drawing/2014/main" id="{9691701D-F12D-4796-B253-29FA93A6EE5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5" name="AutoShape 48" descr="blob:https://web.whatsapp.com/be29627d-1e6d-4193-b1bf-cf85b00559fd">
          <a:extLst>
            <a:ext uri="{FF2B5EF4-FFF2-40B4-BE49-F238E27FC236}">
              <a16:creationId xmlns:a16="http://schemas.microsoft.com/office/drawing/2014/main" id="{403C55EF-E679-46A7-A167-FCD0F65ADD9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6" name="AutoShape 47" descr="blob:https://web.whatsapp.com/be29627d-1e6d-4193-b1bf-cf85b00559fd">
          <a:extLst>
            <a:ext uri="{FF2B5EF4-FFF2-40B4-BE49-F238E27FC236}">
              <a16:creationId xmlns:a16="http://schemas.microsoft.com/office/drawing/2014/main" id="{84716EDF-8B09-426A-A1C0-422B27F68FB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7" name="AutoShape 48" descr="blob:https://web.whatsapp.com/be29627d-1e6d-4193-b1bf-cf85b00559fd">
          <a:extLst>
            <a:ext uri="{FF2B5EF4-FFF2-40B4-BE49-F238E27FC236}">
              <a16:creationId xmlns:a16="http://schemas.microsoft.com/office/drawing/2014/main" id="{AC0C7B8E-7077-4713-A999-0691C2A41B6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8" name="AutoShape 47" descr="blob:https://web.whatsapp.com/be29627d-1e6d-4193-b1bf-cf85b00559fd">
          <a:extLst>
            <a:ext uri="{FF2B5EF4-FFF2-40B4-BE49-F238E27FC236}">
              <a16:creationId xmlns:a16="http://schemas.microsoft.com/office/drawing/2014/main" id="{E59BEA53-9C2B-43F1-AE9F-797BDC08B10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29" name="AutoShape 48" descr="blob:https://web.whatsapp.com/be29627d-1e6d-4193-b1bf-cf85b00559fd">
          <a:extLst>
            <a:ext uri="{FF2B5EF4-FFF2-40B4-BE49-F238E27FC236}">
              <a16:creationId xmlns:a16="http://schemas.microsoft.com/office/drawing/2014/main" id="{F94530E2-12EC-4D2B-9EE5-1AD8A9DBA92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0" name="AutoShape 47" descr="blob:https://web.whatsapp.com/be29627d-1e6d-4193-b1bf-cf85b00559fd">
          <a:extLst>
            <a:ext uri="{FF2B5EF4-FFF2-40B4-BE49-F238E27FC236}">
              <a16:creationId xmlns:a16="http://schemas.microsoft.com/office/drawing/2014/main" id="{900D31DE-7ED3-4923-ADCF-BD324BAD901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1" name="AutoShape 48" descr="blob:https://web.whatsapp.com/be29627d-1e6d-4193-b1bf-cf85b00559fd">
          <a:extLst>
            <a:ext uri="{FF2B5EF4-FFF2-40B4-BE49-F238E27FC236}">
              <a16:creationId xmlns:a16="http://schemas.microsoft.com/office/drawing/2014/main" id="{3A5CD539-9066-4ADF-95A7-9E4871D00C4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2" name="AutoShape 47" descr="blob:https://web.whatsapp.com/be29627d-1e6d-4193-b1bf-cf85b00559fd">
          <a:extLst>
            <a:ext uri="{FF2B5EF4-FFF2-40B4-BE49-F238E27FC236}">
              <a16:creationId xmlns:a16="http://schemas.microsoft.com/office/drawing/2014/main" id="{27680ACB-2001-4749-8CDE-360F8974D08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3" name="AutoShape 48" descr="blob:https://web.whatsapp.com/be29627d-1e6d-4193-b1bf-cf85b00559fd">
          <a:extLst>
            <a:ext uri="{FF2B5EF4-FFF2-40B4-BE49-F238E27FC236}">
              <a16:creationId xmlns:a16="http://schemas.microsoft.com/office/drawing/2014/main" id="{B2030121-68BC-4AFF-8BC0-7BA757212A6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4" name="AutoShape 47" descr="blob:https://web.whatsapp.com/be29627d-1e6d-4193-b1bf-cf85b00559fd">
          <a:extLst>
            <a:ext uri="{FF2B5EF4-FFF2-40B4-BE49-F238E27FC236}">
              <a16:creationId xmlns:a16="http://schemas.microsoft.com/office/drawing/2014/main" id="{8857486C-BB07-46C8-9C7A-84EF8966751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5" name="AutoShape 48" descr="blob:https://web.whatsapp.com/be29627d-1e6d-4193-b1bf-cf85b00559fd">
          <a:extLst>
            <a:ext uri="{FF2B5EF4-FFF2-40B4-BE49-F238E27FC236}">
              <a16:creationId xmlns:a16="http://schemas.microsoft.com/office/drawing/2014/main" id="{DC0B631A-9E04-4D9C-947B-5D29E347BBB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6" name="AutoShape 47" descr="blob:https://web.whatsapp.com/be29627d-1e6d-4193-b1bf-cf85b00559fd">
          <a:extLst>
            <a:ext uri="{FF2B5EF4-FFF2-40B4-BE49-F238E27FC236}">
              <a16:creationId xmlns:a16="http://schemas.microsoft.com/office/drawing/2014/main" id="{4804B8F7-60A3-45A3-99DD-B81B04FFC64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7" name="AutoShape 48" descr="blob:https://web.whatsapp.com/be29627d-1e6d-4193-b1bf-cf85b00559fd">
          <a:extLst>
            <a:ext uri="{FF2B5EF4-FFF2-40B4-BE49-F238E27FC236}">
              <a16:creationId xmlns:a16="http://schemas.microsoft.com/office/drawing/2014/main" id="{6FB4BB8D-803A-4B89-ABCB-A93F303E3B7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8" name="AutoShape 47" descr="blob:https://web.whatsapp.com/be29627d-1e6d-4193-b1bf-cf85b00559fd">
          <a:extLst>
            <a:ext uri="{FF2B5EF4-FFF2-40B4-BE49-F238E27FC236}">
              <a16:creationId xmlns:a16="http://schemas.microsoft.com/office/drawing/2014/main" id="{4E6594AE-2FC5-486B-AD25-A3D5EF9F025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39" name="AutoShape 48" descr="blob:https://web.whatsapp.com/be29627d-1e6d-4193-b1bf-cf85b00559fd">
          <a:extLst>
            <a:ext uri="{FF2B5EF4-FFF2-40B4-BE49-F238E27FC236}">
              <a16:creationId xmlns:a16="http://schemas.microsoft.com/office/drawing/2014/main" id="{B2EBE6A3-78B9-43BC-9EA2-D65BF7F161A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0" name="AutoShape 47" descr="blob:https://web.whatsapp.com/be29627d-1e6d-4193-b1bf-cf85b00559fd">
          <a:extLst>
            <a:ext uri="{FF2B5EF4-FFF2-40B4-BE49-F238E27FC236}">
              <a16:creationId xmlns:a16="http://schemas.microsoft.com/office/drawing/2014/main" id="{B20BB55E-F1C1-47CF-A6DD-49E7A2165BC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1" name="AutoShape 48" descr="blob:https://web.whatsapp.com/be29627d-1e6d-4193-b1bf-cf85b00559fd">
          <a:extLst>
            <a:ext uri="{FF2B5EF4-FFF2-40B4-BE49-F238E27FC236}">
              <a16:creationId xmlns:a16="http://schemas.microsoft.com/office/drawing/2014/main" id="{C39E658D-37F1-4409-A381-199C61FBB5D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2" name="AutoShape 47" descr="blob:https://web.whatsapp.com/be29627d-1e6d-4193-b1bf-cf85b00559fd">
          <a:extLst>
            <a:ext uri="{FF2B5EF4-FFF2-40B4-BE49-F238E27FC236}">
              <a16:creationId xmlns:a16="http://schemas.microsoft.com/office/drawing/2014/main" id="{A1706F87-18B8-4E06-939A-1968BD53841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3" name="AutoShape 48" descr="blob:https://web.whatsapp.com/be29627d-1e6d-4193-b1bf-cf85b00559fd">
          <a:extLst>
            <a:ext uri="{FF2B5EF4-FFF2-40B4-BE49-F238E27FC236}">
              <a16:creationId xmlns:a16="http://schemas.microsoft.com/office/drawing/2014/main" id="{53AE78C8-8689-4C2A-986C-7E813ACB19B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4" name="AutoShape 47" descr="blob:https://web.whatsapp.com/be29627d-1e6d-4193-b1bf-cf85b00559fd">
          <a:extLst>
            <a:ext uri="{FF2B5EF4-FFF2-40B4-BE49-F238E27FC236}">
              <a16:creationId xmlns:a16="http://schemas.microsoft.com/office/drawing/2014/main" id="{16ED2E43-95E7-4DAD-987F-27F6789F704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5" name="AutoShape 48" descr="blob:https://web.whatsapp.com/be29627d-1e6d-4193-b1bf-cf85b00559fd">
          <a:extLst>
            <a:ext uri="{FF2B5EF4-FFF2-40B4-BE49-F238E27FC236}">
              <a16:creationId xmlns:a16="http://schemas.microsoft.com/office/drawing/2014/main" id="{2732D94A-97B5-400E-97A6-594510A178F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6" name="AutoShape 47" descr="blob:https://web.whatsapp.com/be29627d-1e6d-4193-b1bf-cf85b00559fd">
          <a:extLst>
            <a:ext uri="{FF2B5EF4-FFF2-40B4-BE49-F238E27FC236}">
              <a16:creationId xmlns:a16="http://schemas.microsoft.com/office/drawing/2014/main" id="{A60E3990-B3C5-4BA5-A20C-AFCBD941DD7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7" name="AutoShape 48" descr="blob:https://web.whatsapp.com/be29627d-1e6d-4193-b1bf-cf85b00559fd">
          <a:extLst>
            <a:ext uri="{FF2B5EF4-FFF2-40B4-BE49-F238E27FC236}">
              <a16:creationId xmlns:a16="http://schemas.microsoft.com/office/drawing/2014/main" id="{4823FE21-C942-4E49-B1F6-3ED24954971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8" name="AutoShape 47" descr="blob:https://web.whatsapp.com/be29627d-1e6d-4193-b1bf-cf85b00559fd">
          <a:extLst>
            <a:ext uri="{FF2B5EF4-FFF2-40B4-BE49-F238E27FC236}">
              <a16:creationId xmlns:a16="http://schemas.microsoft.com/office/drawing/2014/main" id="{E9469F1B-75EF-4255-9CB4-5F3EA49B274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49" name="AutoShape 48" descr="blob:https://web.whatsapp.com/be29627d-1e6d-4193-b1bf-cf85b00559fd">
          <a:extLst>
            <a:ext uri="{FF2B5EF4-FFF2-40B4-BE49-F238E27FC236}">
              <a16:creationId xmlns:a16="http://schemas.microsoft.com/office/drawing/2014/main" id="{B97B4BB8-8F10-436B-B17C-4A1AE7C7F35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50" name="AutoShape 47" descr="blob:https://web.whatsapp.com/be29627d-1e6d-4193-b1bf-cf85b00559fd">
          <a:extLst>
            <a:ext uri="{FF2B5EF4-FFF2-40B4-BE49-F238E27FC236}">
              <a16:creationId xmlns:a16="http://schemas.microsoft.com/office/drawing/2014/main" id="{88029173-8A4E-46DA-94CC-07F9FB084F6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51" name="AutoShape 48" descr="blob:https://web.whatsapp.com/be29627d-1e6d-4193-b1bf-cf85b00559fd">
          <a:extLst>
            <a:ext uri="{FF2B5EF4-FFF2-40B4-BE49-F238E27FC236}">
              <a16:creationId xmlns:a16="http://schemas.microsoft.com/office/drawing/2014/main" id="{8366C2BC-35D7-4B17-AC8D-116E6E00164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52" name="AutoShape 47" descr="blob:https://web.whatsapp.com/be29627d-1e6d-4193-b1bf-cf85b00559fd">
          <a:extLst>
            <a:ext uri="{FF2B5EF4-FFF2-40B4-BE49-F238E27FC236}">
              <a16:creationId xmlns:a16="http://schemas.microsoft.com/office/drawing/2014/main" id="{F45B877A-8730-4EF0-B0B8-A010EEFD784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53" name="AutoShape 48" descr="blob:https://web.whatsapp.com/be29627d-1e6d-4193-b1bf-cf85b00559fd">
          <a:extLst>
            <a:ext uri="{FF2B5EF4-FFF2-40B4-BE49-F238E27FC236}">
              <a16:creationId xmlns:a16="http://schemas.microsoft.com/office/drawing/2014/main" id="{7C16230F-E6C6-434A-A7A3-E77B9E0EBC2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54" name="AutoShape 47" descr="blob:https://web.whatsapp.com/be29627d-1e6d-4193-b1bf-cf85b00559fd">
          <a:extLst>
            <a:ext uri="{FF2B5EF4-FFF2-40B4-BE49-F238E27FC236}">
              <a16:creationId xmlns:a16="http://schemas.microsoft.com/office/drawing/2014/main" id="{3E330F39-BDAC-4774-BE30-01451B294098}"/>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55" name="AutoShape 48" descr="blob:https://web.whatsapp.com/be29627d-1e6d-4193-b1bf-cf85b00559fd">
          <a:extLst>
            <a:ext uri="{FF2B5EF4-FFF2-40B4-BE49-F238E27FC236}">
              <a16:creationId xmlns:a16="http://schemas.microsoft.com/office/drawing/2014/main" id="{E19813B1-69EF-4A50-88C2-41A1F87436B4}"/>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56" name="AutoShape 47" descr="blob:https://web.whatsapp.com/be29627d-1e6d-4193-b1bf-cf85b00559fd">
          <a:extLst>
            <a:ext uri="{FF2B5EF4-FFF2-40B4-BE49-F238E27FC236}">
              <a16:creationId xmlns:a16="http://schemas.microsoft.com/office/drawing/2014/main" id="{FEC1E9FD-5ED4-441D-9706-054E0F0BC701}"/>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57" name="AutoShape 48" descr="blob:https://web.whatsapp.com/be29627d-1e6d-4193-b1bf-cf85b00559fd">
          <a:extLst>
            <a:ext uri="{FF2B5EF4-FFF2-40B4-BE49-F238E27FC236}">
              <a16:creationId xmlns:a16="http://schemas.microsoft.com/office/drawing/2014/main" id="{B27B0DD4-5203-4E53-8AE6-95904854B19F}"/>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58" name="AutoShape 47" descr="blob:https://web.whatsapp.com/be29627d-1e6d-4193-b1bf-cf85b00559fd">
          <a:extLst>
            <a:ext uri="{FF2B5EF4-FFF2-40B4-BE49-F238E27FC236}">
              <a16:creationId xmlns:a16="http://schemas.microsoft.com/office/drawing/2014/main" id="{22FA367B-2CB0-47D9-B7FC-5C6F82443A35}"/>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59" name="AutoShape 48" descr="blob:https://web.whatsapp.com/be29627d-1e6d-4193-b1bf-cf85b00559fd">
          <a:extLst>
            <a:ext uri="{FF2B5EF4-FFF2-40B4-BE49-F238E27FC236}">
              <a16:creationId xmlns:a16="http://schemas.microsoft.com/office/drawing/2014/main" id="{45A3A1B3-DF13-4369-B8B5-EB74CD367932}"/>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0" name="AutoShape 47" descr="blob:https://web.whatsapp.com/be29627d-1e6d-4193-b1bf-cf85b00559fd">
          <a:extLst>
            <a:ext uri="{FF2B5EF4-FFF2-40B4-BE49-F238E27FC236}">
              <a16:creationId xmlns:a16="http://schemas.microsoft.com/office/drawing/2014/main" id="{D0EB4074-DFC2-4849-8A87-A1EA52326DDA}"/>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1" name="AutoShape 48" descr="blob:https://web.whatsapp.com/be29627d-1e6d-4193-b1bf-cf85b00559fd">
          <a:extLst>
            <a:ext uri="{FF2B5EF4-FFF2-40B4-BE49-F238E27FC236}">
              <a16:creationId xmlns:a16="http://schemas.microsoft.com/office/drawing/2014/main" id="{836E84AE-34B3-485E-AF82-F231472CB864}"/>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2" name="AutoShape 47" descr="blob:https://web.whatsapp.com/be29627d-1e6d-4193-b1bf-cf85b00559fd">
          <a:extLst>
            <a:ext uri="{FF2B5EF4-FFF2-40B4-BE49-F238E27FC236}">
              <a16:creationId xmlns:a16="http://schemas.microsoft.com/office/drawing/2014/main" id="{021BB833-F3C4-4365-BD89-FBA2DBBBB6CE}"/>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3" name="AutoShape 48" descr="blob:https://web.whatsapp.com/be29627d-1e6d-4193-b1bf-cf85b00559fd">
          <a:extLst>
            <a:ext uri="{FF2B5EF4-FFF2-40B4-BE49-F238E27FC236}">
              <a16:creationId xmlns:a16="http://schemas.microsoft.com/office/drawing/2014/main" id="{83BC481B-1FC1-4F65-A23E-F6FE305CAF90}"/>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4" name="AutoShape 47" descr="blob:https://web.whatsapp.com/be29627d-1e6d-4193-b1bf-cf85b00559fd">
          <a:extLst>
            <a:ext uri="{FF2B5EF4-FFF2-40B4-BE49-F238E27FC236}">
              <a16:creationId xmlns:a16="http://schemas.microsoft.com/office/drawing/2014/main" id="{8EF423A2-EA7D-47EC-BABF-28738D28E0F0}"/>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5" name="AutoShape 48" descr="blob:https://web.whatsapp.com/be29627d-1e6d-4193-b1bf-cf85b00559fd">
          <a:extLst>
            <a:ext uri="{FF2B5EF4-FFF2-40B4-BE49-F238E27FC236}">
              <a16:creationId xmlns:a16="http://schemas.microsoft.com/office/drawing/2014/main" id="{A25AFBBA-0324-4A18-8BF5-F27718D7B39B}"/>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6" name="AutoShape 47" descr="blob:https://web.whatsapp.com/be29627d-1e6d-4193-b1bf-cf85b00559fd">
          <a:extLst>
            <a:ext uri="{FF2B5EF4-FFF2-40B4-BE49-F238E27FC236}">
              <a16:creationId xmlns:a16="http://schemas.microsoft.com/office/drawing/2014/main" id="{9E36D9E2-2F3E-4BDC-BFA3-43EAD0E387E0}"/>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7" name="AutoShape 48" descr="blob:https://web.whatsapp.com/be29627d-1e6d-4193-b1bf-cf85b00559fd">
          <a:extLst>
            <a:ext uri="{FF2B5EF4-FFF2-40B4-BE49-F238E27FC236}">
              <a16:creationId xmlns:a16="http://schemas.microsoft.com/office/drawing/2014/main" id="{873E857F-00D8-48A6-A3F2-3F22F9D12F73}"/>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8" name="AutoShape 47" descr="blob:https://web.whatsapp.com/be29627d-1e6d-4193-b1bf-cf85b00559fd">
          <a:extLst>
            <a:ext uri="{FF2B5EF4-FFF2-40B4-BE49-F238E27FC236}">
              <a16:creationId xmlns:a16="http://schemas.microsoft.com/office/drawing/2014/main" id="{64DA6F5D-5758-4E56-A7DC-06D9DE5D9E5F}"/>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169" name="AutoShape 48" descr="blob:https://web.whatsapp.com/be29627d-1e6d-4193-b1bf-cf85b00559fd">
          <a:extLst>
            <a:ext uri="{FF2B5EF4-FFF2-40B4-BE49-F238E27FC236}">
              <a16:creationId xmlns:a16="http://schemas.microsoft.com/office/drawing/2014/main" id="{CAA5ED83-CA60-4110-8906-994714470BDB}"/>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0" name="AutoShape 47" descr="blob:https://web.whatsapp.com/be29627d-1e6d-4193-b1bf-cf85b00559fd">
          <a:extLst>
            <a:ext uri="{FF2B5EF4-FFF2-40B4-BE49-F238E27FC236}">
              <a16:creationId xmlns:a16="http://schemas.microsoft.com/office/drawing/2014/main" id="{FADDA2B6-0DDB-4784-BEF1-9ADC77DE450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1" name="AutoShape 48" descr="blob:https://web.whatsapp.com/be29627d-1e6d-4193-b1bf-cf85b00559fd">
          <a:extLst>
            <a:ext uri="{FF2B5EF4-FFF2-40B4-BE49-F238E27FC236}">
              <a16:creationId xmlns:a16="http://schemas.microsoft.com/office/drawing/2014/main" id="{62640C0C-4DD0-433A-ABDF-7BC86688D98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2" name="AutoShape 47" descr="blob:https://web.whatsapp.com/be29627d-1e6d-4193-b1bf-cf85b00559fd">
          <a:extLst>
            <a:ext uri="{FF2B5EF4-FFF2-40B4-BE49-F238E27FC236}">
              <a16:creationId xmlns:a16="http://schemas.microsoft.com/office/drawing/2014/main" id="{1EE4A394-3917-4EDF-9C17-EA32FA63B78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3" name="AutoShape 48" descr="blob:https://web.whatsapp.com/be29627d-1e6d-4193-b1bf-cf85b00559fd">
          <a:extLst>
            <a:ext uri="{FF2B5EF4-FFF2-40B4-BE49-F238E27FC236}">
              <a16:creationId xmlns:a16="http://schemas.microsoft.com/office/drawing/2014/main" id="{6C1A4FE9-EF46-4B4E-A800-F63093B8C2F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4" name="AutoShape 47" descr="blob:https://web.whatsapp.com/be29627d-1e6d-4193-b1bf-cf85b00559fd">
          <a:extLst>
            <a:ext uri="{FF2B5EF4-FFF2-40B4-BE49-F238E27FC236}">
              <a16:creationId xmlns:a16="http://schemas.microsoft.com/office/drawing/2014/main" id="{045E142B-C59F-478F-BAA5-E3D42019355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5" name="AutoShape 48" descr="blob:https://web.whatsapp.com/be29627d-1e6d-4193-b1bf-cf85b00559fd">
          <a:extLst>
            <a:ext uri="{FF2B5EF4-FFF2-40B4-BE49-F238E27FC236}">
              <a16:creationId xmlns:a16="http://schemas.microsoft.com/office/drawing/2014/main" id="{BC998693-35B4-465A-9C6F-F2F279FD223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6" name="AutoShape 47" descr="blob:https://web.whatsapp.com/be29627d-1e6d-4193-b1bf-cf85b00559fd">
          <a:extLst>
            <a:ext uri="{FF2B5EF4-FFF2-40B4-BE49-F238E27FC236}">
              <a16:creationId xmlns:a16="http://schemas.microsoft.com/office/drawing/2014/main" id="{D727A17A-82A5-4AD4-B65D-C3FB9516D67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7" name="AutoShape 48" descr="blob:https://web.whatsapp.com/be29627d-1e6d-4193-b1bf-cf85b00559fd">
          <a:extLst>
            <a:ext uri="{FF2B5EF4-FFF2-40B4-BE49-F238E27FC236}">
              <a16:creationId xmlns:a16="http://schemas.microsoft.com/office/drawing/2014/main" id="{0824F827-93EF-4F63-991D-D360D68BCE8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8" name="AutoShape 47" descr="blob:https://web.whatsapp.com/be29627d-1e6d-4193-b1bf-cf85b00559fd">
          <a:extLst>
            <a:ext uri="{FF2B5EF4-FFF2-40B4-BE49-F238E27FC236}">
              <a16:creationId xmlns:a16="http://schemas.microsoft.com/office/drawing/2014/main" id="{2C6A1100-5974-4DF4-B9B1-6CF1FA9A16C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79" name="AutoShape 48" descr="blob:https://web.whatsapp.com/be29627d-1e6d-4193-b1bf-cf85b00559fd">
          <a:extLst>
            <a:ext uri="{FF2B5EF4-FFF2-40B4-BE49-F238E27FC236}">
              <a16:creationId xmlns:a16="http://schemas.microsoft.com/office/drawing/2014/main" id="{BEFEC405-D458-4665-BE96-7D8F3DE79BD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0" name="AutoShape 47" descr="blob:https://web.whatsapp.com/be29627d-1e6d-4193-b1bf-cf85b00559fd">
          <a:extLst>
            <a:ext uri="{FF2B5EF4-FFF2-40B4-BE49-F238E27FC236}">
              <a16:creationId xmlns:a16="http://schemas.microsoft.com/office/drawing/2014/main" id="{8185E2B1-4829-4DC6-A67C-E3EF9B41B1A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1" name="AutoShape 48" descr="blob:https://web.whatsapp.com/be29627d-1e6d-4193-b1bf-cf85b00559fd">
          <a:extLst>
            <a:ext uri="{FF2B5EF4-FFF2-40B4-BE49-F238E27FC236}">
              <a16:creationId xmlns:a16="http://schemas.microsoft.com/office/drawing/2014/main" id="{C708E2E1-F15D-4629-B915-EA57BC65BE7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2" name="AutoShape 47" descr="blob:https://web.whatsapp.com/be29627d-1e6d-4193-b1bf-cf85b00559fd">
          <a:extLst>
            <a:ext uri="{FF2B5EF4-FFF2-40B4-BE49-F238E27FC236}">
              <a16:creationId xmlns:a16="http://schemas.microsoft.com/office/drawing/2014/main" id="{D91FD29B-7522-4DFC-8C93-1570D9DB93B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3" name="AutoShape 48" descr="blob:https://web.whatsapp.com/be29627d-1e6d-4193-b1bf-cf85b00559fd">
          <a:extLst>
            <a:ext uri="{FF2B5EF4-FFF2-40B4-BE49-F238E27FC236}">
              <a16:creationId xmlns:a16="http://schemas.microsoft.com/office/drawing/2014/main" id="{CCFE0FBA-EE55-4530-A89F-F14210E43E4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4" name="AutoShape 47" descr="blob:https://web.whatsapp.com/be29627d-1e6d-4193-b1bf-cf85b00559fd">
          <a:extLst>
            <a:ext uri="{FF2B5EF4-FFF2-40B4-BE49-F238E27FC236}">
              <a16:creationId xmlns:a16="http://schemas.microsoft.com/office/drawing/2014/main" id="{4E1FDB9A-B2D0-4BDE-8D00-28C9FFF9838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5" name="AutoShape 48" descr="blob:https://web.whatsapp.com/be29627d-1e6d-4193-b1bf-cf85b00559fd">
          <a:extLst>
            <a:ext uri="{FF2B5EF4-FFF2-40B4-BE49-F238E27FC236}">
              <a16:creationId xmlns:a16="http://schemas.microsoft.com/office/drawing/2014/main" id="{35DF0966-D53D-4FDB-9452-2CB78B6BE5C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6" name="AutoShape 47" descr="blob:https://web.whatsapp.com/be29627d-1e6d-4193-b1bf-cf85b00559fd">
          <a:extLst>
            <a:ext uri="{FF2B5EF4-FFF2-40B4-BE49-F238E27FC236}">
              <a16:creationId xmlns:a16="http://schemas.microsoft.com/office/drawing/2014/main" id="{8BE43773-2EEF-4B98-8FE9-64448A8B0DD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7" name="AutoShape 48" descr="blob:https://web.whatsapp.com/be29627d-1e6d-4193-b1bf-cf85b00559fd">
          <a:extLst>
            <a:ext uri="{FF2B5EF4-FFF2-40B4-BE49-F238E27FC236}">
              <a16:creationId xmlns:a16="http://schemas.microsoft.com/office/drawing/2014/main" id="{C7C7D384-A926-4EFD-906F-F04276E930D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8" name="AutoShape 47" descr="blob:https://web.whatsapp.com/be29627d-1e6d-4193-b1bf-cf85b00559fd">
          <a:extLst>
            <a:ext uri="{FF2B5EF4-FFF2-40B4-BE49-F238E27FC236}">
              <a16:creationId xmlns:a16="http://schemas.microsoft.com/office/drawing/2014/main" id="{5E63B92E-31B0-4B5E-A785-37161265F13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89" name="AutoShape 48" descr="blob:https://web.whatsapp.com/be29627d-1e6d-4193-b1bf-cf85b00559fd">
          <a:extLst>
            <a:ext uri="{FF2B5EF4-FFF2-40B4-BE49-F238E27FC236}">
              <a16:creationId xmlns:a16="http://schemas.microsoft.com/office/drawing/2014/main" id="{79440C12-C472-40F5-AF9F-38ADA90CF2D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0" name="AutoShape 47" descr="blob:https://web.whatsapp.com/be29627d-1e6d-4193-b1bf-cf85b00559fd">
          <a:extLst>
            <a:ext uri="{FF2B5EF4-FFF2-40B4-BE49-F238E27FC236}">
              <a16:creationId xmlns:a16="http://schemas.microsoft.com/office/drawing/2014/main" id="{ED767A9D-D955-4C5C-AA90-4376A46C65B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1" name="AutoShape 48" descr="blob:https://web.whatsapp.com/be29627d-1e6d-4193-b1bf-cf85b00559fd">
          <a:extLst>
            <a:ext uri="{FF2B5EF4-FFF2-40B4-BE49-F238E27FC236}">
              <a16:creationId xmlns:a16="http://schemas.microsoft.com/office/drawing/2014/main" id="{72018B9E-FA23-4180-A8B3-8DBE3911C2C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2" name="AutoShape 47" descr="blob:https://web.whatsapp.com/be29627d-1e6d-4193-b1bf-cf85b00559fd">
          <a:extLst>
            <a:ext uri="{FF2B5EF4-FFF2-40B4-BE49-F238E27FC236}">
              <a16:creationId xmlns:a16="http://schemas.microsoft.com/office/drawing/2014/main" id="{F4FC463D-F065-4989-A235-9FEEA30E6C0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3" name="AutoShape 48" descr="blob:https://web.whatsapp.com/be29627d-1e6d-4193-b1bf-cf85b00559fd">
          <a:extLst>
            <a:ext uri="{FF2B5EF4-FFF2-40B4-BE49-F238E27FC236}">
              <a16:creationId xmlns:a16="http://schemas.microsoft.com/office/drawing/2014/main" id="{24B6BC1D-78C5-4262-A84F-D3E38648813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4" name="AutoShape 47" descr="blob:https://web.whatsapp.com/be29627d-1e6d-4193-b1bf-cf85b00559fd">
          <a:extLst>
            <a:ext uri="{FF2B5EF4-FFF2-40B4-BE49-F238E27FC236}">
              <a16:creationId xmlns:a16="http://schemas.microsoft.com/office/drawing/2014/main" id="{F87ED7B2-11D7-4F98-915A-1447348191D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5" name="AutoShape 48" descr="blob:https://web.whatsapp.com/be29627d-1e6d-4193-b1bf-cf85b00559fd">
          <a:extLst>
            <a:ext uri="{FF2B5EF4-FFF2-40B4-BE49-F238E27FC236}">
              <a16:creationId xmlns:a16="http://schemas.microsoft.com/office/drawing/2014/main" id="{95470D9A-8D36-4B82-871C-95B29EEA6C3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6" name="AutoShape 47" descr="blob:https://web.whatsapp.com/be29627d-1e6d-4193-b1bf-cf85b00559fd">
          <a:extLst>
            <a:ext uri="{FF2B5EF4-FFF2-40B4-BE49-F238E27FC236}">
              <a16:creationId xmlns:a16="http://schemas.microsoft.com/office/drawing/2014/main" id="{B5675B05-A2D0-4C1F-B5CF-1057274424B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7" name="AutoShape 48" descr="blob:https://web.whatsapp.com/be29627d-1e6d-4193-b1bf-cf85b00559fd">
          <a:extLst>
            <a:ext uri="{FF2B5EF4-FFF2-40B4-BE49-F238E27FC236}">
              <a16:creationId xmlns:a16="http://schemas.microsoft.com/office/drawing/2014/main" id="{915E73CB-C3AB-4EA4-9332-26129C5BDB7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8" name="AutoShape 47" descr="blob:https://web.whatsapp.com/be29627d-1e6d-4193-b1bf-cf85b00559fd">
          <a:extLst>
            <a:ext uri="{FF2B5EF4-FFF2-40B4-BE49-F238E27FC236}">
              <a16:creationId xmlns:a16="http://schemas.microsoft.com/office/drawing/2014/main" id="{A4D663A2-F3E3-4552-82BC-F675C54F033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199" name="AutoShape 48" descr="blob:https://web.whatsapp.com/be29627d-1e6d-4193-b1bf-cf85b00559fd">
          <a:extLst>
            <a:ext uri="{FF2B5EF4-FFF2-40B4-BE49-F238E27FC236}">
              <a16:creationId xmlns:a16="http://schemas.microsoft.com/office/drawing/2014/main" id="{75561DDA-E622-4CE6-86A5-184CB2D7911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0" name="AutoShape 47" descr="blob:https://web.whatsapp.com/be29627d-1e6d-4193-b1bf-cf85b00559fd">
          <a:extLst>
            <a:ext uri="{FF2B5EF4-FFF2-40B4-BE49-F238E27FC236}">
              <a16:creationId xmlns:a16="http://schemas.microsoft.com/office/drawing/2014/main" id="{3440D7C8-FDF9-40FE-804A-758148F3464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1" name="AutoShape 48" descr="blob:https://web.whatsapp.com/be29627d-1e6d-4193-b1bf-cf85b00559fd">
          <a:extLst>
            <a:ext uri="{FF2B5EF4-FFF2-40B4-BE49-F238E27FC236}">
              <a16:creationId xmlns:a16="http://schemas.microsoft.com/office/drawing/2014/main" id="{6FDB0E65-7747-4492-A8F3-6D71526719C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2" name="AutoShape 47" descr="blob:https://web.whatsapp.com/be29627d-1e6d-4193-b1bf-cf85b00559fd">
          <a:extLst>
            <a:ext uri="{FF2B5EF4-FFF2-40B4-BE49-F238E27FC236}">
              <a16:creationId xmlns:a16="http://schemas.microsoft.com/office/drawing/2014/main" id="{0DA87A32-AD0B-4482-96FB-649EB95147A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3" name="AutoShape 48" descr="blob:https://web.whatsapp.com/be29627d-1e6d-4193-b1bf-cf85b00559fd">
          <a:extLst>
            <a:ext uri="{FF2B5EF4-FFF2-40B4-BE49-F238E27FC236}">
              <a16:creationId xmlns:a16="http://schemas.microsoft.com/office/drawing/2014/main" id="{3892CD10-0935-41DC-A61C-5BA7882D7E1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4" name="AutoShape 47" descr="blob:https://web.whatsapp.com/be29627d-1e6d-4193-b1bf-cf85b00559fd">
          <a:extLst>
            <a:ext uri="{FF2B5EF4-FFF2-40B4-BE49-F238E27FC236}">
              <a16:creationId xmlns:a16="http://schemas.microsoft.com/office/drawing/2014/main" id="{71EADFA1-3EEC-45E7-AFE1-931F31B054D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5" name="AutoShape 48" descr="blob:https://web.whatsapp.com/be29627d-1e6d-4193-b1bf-cf85b00559fd">
          <a:extLst>
            <a:ext uri="{FF2B5EF4-FFF2-40B4-BE49-F238E27FC236}">
              <a16:creationId xmlns:a16="http://schemas.microsoft.com/office/drawing/2014/main" id="{7776E756-5734-4621-ACA5-0BC0B9A4137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6" name="AutoShape 47" descr="blob:https://web.whatsapp.com/be29627d-1e6d-4193-b1bf-cf85b00559fd">
          <a:extLst>
            <a:ext uri="{FF2B5EF4-FFF2-40B4-BE49-F238E27FC236}">
              <a16:creationId xmlns:a16="http://schemas.microsoft.com/office/drawing/2014/main" id="{949772A5-13F5-49AA-9704-B004304F732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7" name="AutoShape 48" descr="blob:https://web.whatsapp.com/be29627d-1e6d-4193-b1bf-cf85b00559fd">
          <a:extLst>
            <a:ext uri="{FF2B5EF4-FFF2-40B4-BE49-F238E27FC236}">
              <a16:creationId xmlns:a16="http://schemas.microsoft.com/office/drawing/2014/main" id="{C36016E0-61CB-4071-AA5A-79389AD47A9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8" name="AutoShape 47" descr="blob:https://web.whatsapp.com/be29627d-1e6d-4193-b1bf-cf85b00559fd">
          <a:extLst>
            <a:ext uri="{FF2B5EF4-FFF2-40B4-BE49-F238E27FC236}">
              <a16:creationId xmlns:a16="http://schemas.microsoft.com/office/drawing/2014/main" id="{1693D49E-7DB0-410E-963D-72D19932D79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09" name="AutoShape 48" descr="blob:https://web.whatsapp.com/be29627d-1e6d-4193-b1bf-cf85b00559fd">
          <a:extLst>
            <a:ext uri="{FF2B5EF4-FFF2-40B4-BE49-F238E27FC236}">
              <a16:creationId xmlns:a16="http://schemas.microsoft.com/office/drawing/2014/main" id="{FA62CC1E-E1E7-4326-87FB-6E4C88E2903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10" name="AutoShape 47" descr="blob:https://web.whatsapp.com/be29627d-1e6d-4193-b1bf-cf85b00559fd">
          <a:extLst>
            <a:ext uri="{FF2B5EF4-FFF2-40B4-BE49-F238E27FC236}">
              <a16:creationId xmlns:a16="http://schemas.microsoft.com/office/drawing/2014/main" id="{371BBBEB-2767-4940-BE50-761CDD1231D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11" name="AutoShape 48" descr="blob:https://web.whatsapp.com/be29627d-1e6d-4193-b1bf-cf85b00559fd">
          <a:extLst>
            <a:ext uri="{FF2B5EF4-FFF2-40B4-BE49-F238E27FC236}">
              <a16:creationId xmlns:a16="http://schemas.microsoft.com/office/drawing/2014/main" id="{6329A739-577E-4394-B7FD-71D21299698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12" name="AutoShape 47" descr="blob:https://web.whatsapp.com/be29627d-1e6d-4193-b1bf-cf85b00559fd">
          <a:extLst>
            <a:ext uri="{FF2B5EF4-FFF2-40B4-BE49-F238E27FC236}">
              <a16:creationId xmlns:a16="http://schemas.microsoft.com/office/drawing/2014/main" id="{E6628D30-02E8-41C7-BCD8-CB9E6868E02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13" name="AutoShape 48" descr="blob:https://web.whatsapp.com/be29627d-1e6d-4193-b1bf-cf85b00559fd">
          <a:extLst>
            <a:ext uri="{FF2B5EF4-FFF2-40B4-BE49-F238E27FC236}">
              <a16:creationId xmlns:a16="http://schemas.microsoft.com/office/drawing/2014/main" id="{CADDA22C-C2F4-45A4-8921-B19395325BC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14" name="AutoShape 47" descr="blob:https://web.whatsapp.com/be29627d-1e6d-4193-b1bf-cf85b00559fd">
          <a:extLst>
            <a:ext uri="{FF2B5EF4-FFF2-40B4-BE49-F238E27FC236}">
              <a16:creationId xmlns:a16="http://schemas.microsoft.com/office/drawing/2014/main" id="{BB329B2E-1233-403F-89E4-005814B4B9F9}"/>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15" name="AutoShape 48" descr="blob:https://web.whatsapp.com/be29627d-1e6d-4193-b1bf-cf85b00559fd">
          <a:extLst>
            <a:ext uri="{FF2B5EF4-FFF2-40B4-BE49-F238E27FC236}">
              <a16:creationId xmlns:a16="http://schemas.microsoft.com/office/drawing/2014/main" id="{F2F0DFAC-4D00-45CA-BC98-FAA56B7C8B14}"/>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16" name="AutoShape 47" descr="blob:https://web.whatsapp.com/be29627d-1e6d-4193-b1bf-cf85b00559fd">
          <a:extLst>
            <a:ext uri="{FF2B5EF4-FFF2-40B4-BE49-F238E27FC236}">
              <a16:creationId xmlns:a16="http://schemas.microsoft.com/office/drawing/2014/main" id="{7F1B7089-8D16-463C-87A0-12B2CC85F0DD}"/>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17" name="AutoShape 48" descr="blob:https://web.whatsapp.com/be29627d-1e6d-4193-b1bf-cf85b00559fd">
          <a:extLst>
            <a:ext uri="{FF2B5EF4-FFF2-40B4-BE49-F238E27FC236}">
              <a16:creationId xmlns:a16="http://schemas.microsoft.com/office/drawing/2014/main" id="{99C27C0D-1A39-4E6B-B788-B4E2A6B24113}"/>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18" name="AutoShape 47" descr="blob:https://web.whatsapp.com/be29627d-1e6d-4193-b1bf-cf85b00559fd">
          <a:extLst>
            <a:ext uri="{FF2B5EF4-FFF2-40B4-BE49-F238E27FC236}">
              <a16:creationId xmlns:a16="http://schemas.microsoft.com/office/drawing/2014/main" id="{0ECA1E14-E2A0-4046-9BFD-431FD29B5487}"/>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19" name="AutoShape 48" descr="blob:https://web.whatsapp.com/be29627d-1e6d-4193-b1bf-cf85b00559fd">
          <a:extLst>
            <a:ext uri="{FF2B5EF4-FFF2-40B4-BE49-F238E27FC236}">
              <a16:creationId xmlns:a16="http://schemas.microsoft.com/office/drawing/2014/main" id="{30FE2EEC-AF3E-45D1-B9B0-74727C82BE21}"/>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20" name="AutoShape 47" descr="blob:https://web.whatsapp.com/be29627d-1e6d-4193-b1bf-cf85b00559fd">
          <a:extLst>
            <a:ext uri="{FF2B5EF4-FFF2-40B4-BE49-F238E27FC236}">
              <a16:creationId xmlns:a16="http://schemas.microsoft.com/office/drawing/2014/main" id="{0F824AA2-2BFC-4CB4-9D98-CEA806652B73}"/>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21" name="AutoShape 48" descr="blob:https://web.whatsapp.com/be29627d-1e6d-4193-b1bf-cf85b00559fd">
          <a:extLst>
            <a:ext uri="{FF2B5EF4-FFF2-40B4-BE49-F238E27FC236}">
              <a16:creationId xmlns:a16="http://schemas.microsoft.com/office/drawing/2014/main" id="{1E164713-02D4-45A3-8A27-E7D16B9CB6CA}"/>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22" name="AutoShape 47" descr="blob:https://web.whatsapp.com/be29627d-1e6d-4193-b1bf-cf85b00559fd">
          <a:extLst>
            <a:ext uri="{FF2B5EF4-FFF2-40B4-BE49-F238E27FC236}">
              <a16:creationId xmlns:a16="http://schemas.microsoft.com/office/drawing/2014/main" id="{082CDEB9-C332-4797-A185-D81370F0DF39}"/>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23" name="AutoShape 48" descr="blob:https://web.whatsapp.com/be29627d-1e6d-4193-b1bf-cf85b00559fd">
          <a:extLst>
            <a:ext uri="{FF2B5EF4-FFF2-40B4-BE49-F238E27FC236}">
              <a16:creationId xmlns:a16="http://schemas.microsoft.com/office/drawing/2014/main" id="{EDBBAF36-0BC9-414A-92A6-85B7EF1323A3}"/>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24" name="AutoShape 47" descr="blob:https://web.whatsapp.com/be29627d-1e6d-4193-b1bf-cf85b00559fd">
          <a:extLst>
            <a:ext uri="{FF2B5EF4-FFF2-40B4-BE49-F238E27FC236}">
              <a16:creationId xmlns:a16="http://schemas.microsoft.com/office/drawing/2014/main" id="{35658553-BC32-4757-81D4-E5596D8F26E5}"/>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25" name="AutoShape 48" descr="blob:https://web.whatsapp.com/be29627d-1e6d-4193-b1bf-cf85b00559fd">
          <a:extLst>
            <a:ext uri="{FF2B5EF4-FFF2-40B4-BE49-F238E27FC236}">
              <a16:creationId xmlns:a16="http://schemas.microsoft.com/office/drawing/2014/main" id="{19C43B7C-AFB2-4CC6-A871-F1A50B8316D5}"/>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226" name="AutoShape 47" descr="blob:https://web.whatsapp.com/be29627d-1e6d-4193-b1bf-cf85b00559fd">
          <a:extLst>
            <a:ext uri="{FF2B5EF4-FFF2-40B4-BE49-F238E27FC236}">
              <a16:creationId xmlns:a16="http://schemas.microsoft.com/office/drawing/2014/main" id="{9FF7B475-BC23-451D-B059-96B46F37E458}"/>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227" name="AutoShape 48" descr="blob:https://web.whatsapp.com/be29627d-1e6d-4193-b1bf-cf85b00559fd">
          <a:extLst>
            <a:ext uri="{FF2B5EF4-FFF2-40B4-BE49-F238E27FC236}">
              <a16:creationId xmlns:a16="http://schemas.microsoft.com/office/drawing/2014/main" id="{351551A9-83D1-49C3-BF62-00C3DA37A676}"/>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228" name="AutoShape 47" descr="blob:https://web.whatsapp.com/be29627d-1e6d-4193-b1bf-cf85b00559fd">
          <a:extLst>
            <a:ext uri="{FF2B5EF4-FFF2-40B4-BE49-F238E27FC236}">
              <a16:creationId xmlns:a16="http://schemas.microsoft.com/office/drawing/2014/main" id="{BA49E356-EAB5-471B-BF6F-2B6326B6918B}"/>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136622</xdr:rowOff>
    </xdr:to>
    <xdr:sp macro="" textlink="">
      <xdr:nvSpPr>
        <xdr:cNvPr id="229" name="AutoShape 48" descr="blob:https://web.whatsapp.com/be29627d-1e6d-4193-b1bf-cf85b00559fd">
          <a:extLst>
            <a:ext uri="{FF2B5EF4-FFF2-40B4-BE49-F238E27FC236}">
              <a16:creationId xmlns:a16="http://schemas.microsoft.com/office/drawing/2014/main" id="{9A993B9E-2AF1-478B-B1BC-299D879356D4}"/>
            </a:ext>
          </a:extLst>
        </xdr:cNvPr>
        <xdr:cNvSpPr>
          <a:spLocks noChangeAspect="1" noChangeArrowheads="1"/>
        </xdr:cNvSpPr>
      </xdr:nvSpPr>
      <xdr:spPr bwMode="auto">
        <a:xfrm>
          <a:off x="20154900" y="84513420"/>
          <a:ext cx="304800" cy="3042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230" name="AutoShape 47" descr="blob:https://web.whatsapp.com/be29627d-1e6d-4193-b1bf-cf85b00559fd">
          <a:extLst>
            <a:ext uri="{FF2B5EF4-FFF2-40B4-BE49-F238E27FC236}">
              <a16:creationId xmlns:a16="http://schemas.microsoft.com/office/drawing/2014/main" id="{E910569B-5684-45CD-A06B-25B431C8D221}"/>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231" name="AutoShape 48" descr="blob:https://web.whatsapp.com/be29627d-1e6d-4193-b1bf-cf85b00559fd">
          <a:extLst>
            <a:ext uri="{FF2B5EF4-FFF2-40B4-BE49-F238E27FC236}">
              <a16:creationId xmlns:a16="http://schemas.microsoft.com/office/drawing/2014/main" id="{A7934122-B7EC-49E6-8656-636046F822C6}"/>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232" name="AutoShape 47" descr="blob:https://web.whatsapp.com/be29627d-1e6d-4193-b1bf-cf85b00559fd">
          <a:extLst>
            <a:ext uri="{FF2B5EF4-FFF2-40B4-BE49-F238E27FC236}">
              <a16:creationId xmlns:a16="http://schemas.microsoft.com/office/drawing/2014/main" id="{8953F6A3-6C62-486F-84C7-ECD1ABA65EE5}"/>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151275</xdr:rowOff>
    </xdr:to>
    <xdr:sp macro="" textlink="">
      <xdr:nvSpPr>
        <xdr:cNvPr id="233" name="AutoShape 48" descr="blob:https://web.whatsapp.com/be29627d-1e6d-4193-b1bf-cf85b00559fd">
          <a:extLst>
            <a:ext uri="{FF2B5EF4-FFF2-40B4-BE49-F238E27FC236}">
              <a16:creationId xmlns:a16="http://schemas.microsoft.com/office/drawing/2014/main" id="{D102D27D-4E09-4693-8FBA-050639B4DA32}"/>
            </a:ext>
          </a:extLst>
        </xdr:cNvPr>
        <xdr:cNvSpPr>
          <a:spLocks noChangeAspect="1" noChangeArrowheads="1"/>
        </xdr:cNvSpPr>
      </xdr:nvSpPr>
      <xdr:spPr bwMode="auto">
        <a:xfrm>
          <a:off x="20154900" y="84513420"/>
          <a:ext cx="304800" cy="3189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34" name="AutoShape 47" descr="blob:https://web.whatsapp.com/be29627d-1e6d-4193-b1bf-cf85b00559fd">
          <a:extLst>
            <a:ext uri="{FF2B5EF4-FFF2-40B4-BE49-F238E27FC236}">
              <a16:creationId xmlns:a16="http://schemas.microsoft.com/office/drawing/2014/main" id="{0A53CE37-3BCA-4C1F-B3B3-19DD37483E77}"/>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35" name="AutoShape 48" descr="blob:https://web.whatsapp.com/be29627d-1e6d-4193-b1bf-cf85b00559fd">
          <a:extLst>
            <a:ext uri="{FF2B5EF4-FFF2-40B4-BE49-F238E27FC236}">
              <a16:creationId xmlns:a16="http://schemas.microsoft.com/office/drawing/2014/main" id="{8AE55E36-1845-4E47-A41B-1565222FAEAF}"/>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36" name="AutoShape 47" descr="blob:https://web.whatsapp.com/be29627d-1e6d-4193-b1bf-cf85b00559fd">
          <a:extLst>
            <a:ext uri="{FF2B5EF4-FFF2-40B4-BE49-F238E27FC236}">
              <a16:creationId xmlns:a16="http://schemas.microsoft.com/office/drawing/2014/main" id="{ED0FE6E4-9EF5-4E4F-A8A0-E7004231ED84}"/>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151276</xdr:rowOff>
    </xdr:to>
    <xdr:sp macro="" textlink="">
      <xdr:nvSpPr>
        <xdr:cNvPr id="237" name="AutoShape 48" descr="blob:https://web.whatsapp.com/be29627d-1e6d-4193-b1bf-cf85b00559fd">
          <a:extLst>
            <a:ext uri="{FF2B5EF4-FFF2-40B4-BE49-F238E27FC236}">
              <a16:creationId xmlns:a16="http://schemas.microsoft.com/office/drawing/2014/main" id="{88CEF728-EBB5-4156-BF3C-870DB2D4A0BB}"/>
            </a:ext>
          </a:extLst>
        </xdr:cNvPr>
        <xdr:cNvSpPr>
          <a:spLocks noChangeAspect="1" noChangeArrowheads="1"/>
        </xdr:cNvSpPr>
      </xdr:nvSpPr>
      <xdr:spPr bwMode="auto">
        <a:xfrm>
          <a:off x="20154900" y="84513420"/>
          <a:ext cx="304800" cy="3189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38" name="AutoShape 47" descr="blob:https://web.whatsapp.com/be29627d-1e6d-4193-b1bf-cf85b00559fd">
          <a:extLst>
            <a:ext uri="{FF2B5EF4-FFF2-40B4-BE49-F238E27FC236}">
              <a16:creationId xmlns:a16="http://schemas.microsoft.com/office/drawing/2014/main" id="{16B12A01-F10E-4FEF-9EFE-F04F28B90DB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39" name="AutoShape 48" descr="blob:https://web.whatsapp.com/be29627d-1e6d-4193-b1bf-cf85b00559fd">
          <a:extLst>
            <a:ext uri="{FF2B5EF4-FFF2-40B4-BE49-F238E27FC236}">
              <a16:creationId xmlns:a16="http://schemas.microsoft.com/office/drawing/2014/main" id="{054E0121-81F1-4CF0-8705-25F6B758670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40" name="AutoShape 47" descr="blob:https://web.whatsapp.com/be29627d-1e6d-4193-b1bf-cf85b00559fd">
          <a:extLst>
            <a:ext uri="{FF2B5EF4-FFF2-40B4-BE49-F238E27FC236}">
              <a16:creationId xmlns:a16="http://schemas.microsoft.com/office/drawing/2014/main" id="{8EE6FCDA-A984-4D59-B068-97B0E7BEFF6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41" name="AutoShape 48" descr="blob:https://web.whatsapp.com/be29627d-1e6d-4193-b1bf-cf85b00559fd">
          <a:extLst>
            <a:ext uri="{FF2B5EF4-FFF2-40B4-BE49-F238E27FC236}">
              <a16:creationId xmlns:a16="http://schemas.microsoft.com/office/drawing/2014/main" id="{C1F668B1-6652-487D-BE35-8CF627A9EA7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2" name="AutoShape 47" descr="blob:https://web.whatsapp.com/be29627d-1e6d-4193-b1bf-cf85b00559fd">
          <a:extLst>
            <a:ext uri="{FF2B5EF4-FFF2-40B4-BE49-F238E27FC236}">
              <a16:creationId xmlns:a16="http://schemas.microsoft.com/office/drawing/2014/main" id="{2023C664-6A2B-458A-9BCC-60B1BC0EEC74}"/>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3" name="AutoShape 48" descr="blob:https://web.whatsapp.com/be29627d-1e6d-4193-b1bf-cf85b00559fd">
          <a:extLst>
            <a:ext uri="{FF2B5EF4-FFF2-40B4-BE49-F238E27FC236}">
              <a16:creationId xmlns:a16="http://schemas.microsoft.com/office/drawing/2014/main" id="{74CCEEC3-5A42-4741-9BA4-925D531FAAF3}"/>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4" name="AutoShape 47" descr="blob:https://web.whatsapp.com/be29627d-1e6d-4193-b1bf-cf85b00559fd">
          <a:extLst>
            <a:ext uri="{FF2B5EF4-FFF2-40B4-BE49-F238E27FC236}">
              <a16:creationId xmlns:a16="http://schemas.microsoft.com/office/drawing/2014/main" id="{3D4A93B2-5885-46DB-95D2-9FB9CED16000}"/>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5" name="AutoShape 48" descr="blob:https://web.whatsapp.com/be29627d-1e6d-4193-b1bf-cf85b00559fd">
          <a:extLst>
            <a:ext uri="{FF2B5EF4-FFF2-40B4-BE49-F238E27FC236}">
              <a16:creationId xmlns:a16="http://schemas.microsoft.com/office/drawing/2014/main" id="{F7A8AFA5-21ED-4D76-A3E3-291D02B9C8B1}"/>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6" name="AutoShape 47" descr="blob:https://web.whatsapp.com/be29627d-1e6d-4193-b1bf-cf85b00559fd">
          <a:extLst>
            <a:ext uri="{FF2B5EF4-FFF2-40B4-BE49-F238E27FC236}">
              <a16:creationId xmlns:a16="http://schemas.microsoft.com/office/drawing/2014/main" id="{A4FD8E6A-8715-4937-831B-4F7D909F66C2}"/>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7" name="AutoShape 48" descr="blob:https://web.whatsapp.com/be29627d-1e6d-4193-b1bf-cf85b00559fd">
          <a:extLst>
            <a:ext uri="{FF2B5EF4-FFF2-40B4-BE49-F238E27FC236}">
              <a16:creationId xmlns:a16="http://schemas.microsoft.com/office/drawing/2014/main" id="{7785DB41-19D4-4FBE-8329-E7F35CA86695}"/>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8" name="AutoShape 47" descr="blob:https://web.whatsapp.com/be29627d-1e6d-4193-b1bf-cf85b00559fd">
          <a:extLst>
            <a:ext uri="{FF2B5EF4-FFF2-40B4-BE49-F238E27FC236}">
              <a16:creationId xmlns:a16="http://schemas.microsoft.com/office/drawing/2014/main" id="{C0F8E596-4FD2-4139-89DA-792A43459B47}"/>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249" name="AutoShape 48" descr="blob:https://web.whatsapp.com/be29627d-1e6d-4193-b1bf-cf85b00559fd">
          <a:extLst>
            <a:ext uri="{FF2B5EF4-FFF2-40B4-BE49-F238E27FC236}">
              <a16:creationId xmlns:a16="http://schemas.microsoft.com/office/drawing/2014/main" id="{86FD7CF2-EEB0-4095-9C97-60A0FF927497}"/>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0" name="AutoShape 47" descr="blob:https://web.whatsapp.com/be29627d-1e6d-4193-b1bf-cf85b00559fd">
          <a:extLst>
            <a:ext uri="{FF2B5EF4-FFF2-40B4-BE49-F238E27FC236}">
              <a16:creationId xmlns:a16="http://schemas.microsoft.com/office/drawing/2014/main" id="{4724F085-EFC0-4224-BAFE-9AA8378B1D8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1" name="AutoShape 48" descr="blob:https://web.whatsapp.com/be29627d-1e6d-4193-b1bf-cf85b00559fd">
          <a:extLst>
            <a:ext uri="{FF2B5EF4-FFF2-40B4-BE49-F238E27FC236}">
              <a16:creationId xmlns:a16="http://schemas.microsoft.com/office/drawing/2014/main" id="{8DAF17E3-1111-49BE-984A-46B1D2F711D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2" name="AutoShape 47" descr="blob:https://web.whatsapp.com/be29627d-1e6d-4193-b1bf-cf85b00559fd">
          <a:extLst>
            <a:ext uri="{FF2B5EF4-FFF2-40B4-BE49-F238E27FC236}">
              <a16:creationId xmlns:a16="http://schemas.microsoft.com/office/drawing/2014/main" id="{72D49F0E-3EEA-4BED-81EB-DACCCC37E18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3" name="AutoShape 48" descr="blob:https://web.whatsapp.com/be29627d-1e6d-4193-b1bf-cf85b00559fd">
          <a:extLst>
            <a:ext uri="{FF2B5EF4-FFF2-40B4-BE49-F238E27FC236}">
              <a16:creationId xmlns:a16="http://schemas.microsoft.com/office/drawing/2014/main" id="{C551D974-34AF-45F4-B674-84E81043596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4" name="AutoShape 47" descr="blob:https://web.whatsapp.com/be29627d-1e6d-4193-b1bf-cf85b00559fd">
          <a:extLst>
            <a:ext uri="{FF2B5EF4-FFF2-40B4-BE49-F238E27FC236}">
              <a16:creationId xmlns:a16="http://schemas.microsoft.com/office/drawing/2014/main" id="{463F57DB-01BD-4428-AE36-F20C4200B48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5" name="AutoShape 48" descr="blob:https://web.whatsapp.com/be29627d-1e6d-4193-b1bf-cf85b00559fd">
          <a:extLst>
            <a:ext uri="{FF2B5EF4-FFF2-40B4-BE49-F238E27FC236}">
              <a16:creationId xmlns:a16="http://schemas.microsoft.com/office/drawing/2014/main" id="{718553A9-008D-4E3A-BEF0-A744D94AC50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6" name="AutoShape 47" descr="blob:https://web.whatsapp.com/be29627d-1e6d-4193-b1bf-cf85b00559fd">
          <a:extLst>
            <a:ext uri="{FF2B5EF4-FFF2-40B4-BE49-F238E27FC236}">
              <a16:creationId xmlns:a16="http://schemas.microsoft.com/office/drawing/2014/main" id="{478F6B26-D1A1-4674-839A-5911530E19C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7" name="AutoShape 48" descr="blob:https://web.whatsapp.com/be29627d-1e6d-4193-b1bf-cf85b00559fd">
          <a:extLst>
            <a:ext uri="{FF2B5EF4-FFF2-40B4-BE49-F238E27FC236}">
              <a16:creationId xmlns:a16="http://schemas.microsoft.com/office/drawing/2014/main" id="{C79A318D-8436-4253-9802-CA9510491C7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8" name="AutoShape 47" descr="blob:https://web.whatsapp.com/be29627d-1e6d-4193-b1bf-cf85b00559fd">
          <a:extLst>
            <a:ext uri="{FF2B5EF4-FFF2-40B4-BE49-F238E27FC236}">
              <a16:creationId xmlns:a16="http://schemas.microsoft.com/office/drawing/2014/main" id="{8853330D-C43C-476D-AAB8-513B257DEB7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59" name="AutoShape 48" descr="blob:https://web.whatsapp.com/be29627d-1e6d-4193-b1bf-cf85b00559fd">
          <a:extLst>
            <a:ext uri="{FF2B5EF4-FFF2-40B4-BE49-F238E27FC236}">
              <a16:creationId xmlns:a16="http://schemas.microsoft.com/office/drawing/2014/main" id="{549C77FC-B855-4F93-BE75-A39DC5FE896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0" name="AutoShape 47" descr="blob:https://web.whatsapp.com/be29627d-1e6d-4193-b1bf-cf85b00559fd">
          <a:extLst>
            <a:ext uri="{FF2B5EF4-FFF2-40B4-BE49-F238E27FC236}">
              <a16:creationId xmlns:a16="http://schemas.microsoft.com/office/drawing/2014/main" id="{A7DC31CE-F64B-4057-AC3D-AB5C41E92E9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1" name="AutoShape 48" descr="blob:https://web.whatsapp.com/be29627d-1e6d-4193-b1bf-cf85b00559fd">
          <a:extLst>
            <a:ext uri="{FF2B5EF4-FFF2-40B4-BE49-F238E27FC236}">
              <a16:creationId xmlns:a16="http://schemas.microsoft.com/office/drawing/2014/main" id="{1297A368-577B-40F6-92A4-08688111293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2" name="AutoShape 47" descr="blob:https://web.whatsapp.com/be29627d-1e6d-4193-b1bf-cf85b00559fd">
          <a:extLst>
            <a:ext uri="{FF2B5EF4-FFF2-40B4-BE49-F238E27FC236}">
              <a16:creationId xmlns:a16="http://schemas.microsoft.com/office/drawing/2014/main" id="{81CC1A9D-833B-4D9F-B51A-A973193CFDB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3" name="AutoShape 48" descr="blob:https://web.whatsapp.com/be29627d-1e6d-4193-b1bf-cf85b00559fd">
          <a:extLst>
            <a:ext uri="{FF2B5EF4-FFF2-40B4-BE49-F238E27FC236}">
              <a16:creationId xmlns:a16="http://schemas.microsoft.com/office/drawing/2014/main" id="{555B6D8F-E506-486A-871D-D7ACCA6EB17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4" name="AutoShape 47" descr="blob:https://web.whatsapp.com/be29627d-1e6d-4193-b1bf-cf85b00559fd">
          <a:extLst>
            <a:ext uri="{FF2B5EF4-FFF2-40B4-BE49-F238E27FC236}">
              <a16:creationId xmlns:a16="http://schemas.microsoft.com/office/drawing/2014/main" id="{76C44C96-9EEB-4E80-BE49-AAB9F571514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5" name="AutoShape 48" descr="blob:https://web.whatsapp.com/be29627d-1e6d-4193-b1bf-cf85b00559fd">
          <a:extLst>
            <a:ext uri="{FF2B5EF4-FFF2-40B4-BE49-F238E27FC236}">
              <a16:creationId xmlns:a16="http://schemas.microsoft.com/office/drawing/2014/main" id="{6B6A6FDD-87EB-4573-AD14-2AA3C16C543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6" name="AutoShape 47" descr="blob:https://web.whatsapp.com/be29627d-1e6d-4193-b1bf-cf85b00559fd">
          <a:extLst>
            <a:ext uri="{FF2B5EF4-FFF2-40B4-BE49-F238E27FC236}">
              <a16:creationId xmlns:a16="http://schemas.microsoft.com/office/drawing/2014/main" id="{89B47926-21D8-46EC-B94D-2B6DC3ACA6F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7" name="AutoShape 48" descr="blob:https://web.whatsapp.com/be29627d-1e6d-4193-b1bf-cf85b00559fd">
          <a:extLst>
            <a:ext uri="{FF2B5EF4-FFF2-40B4-BE49-F238E27FC236}">
              <a16:creationId xmlns:a16="http://schemas.microsoft.com/office/drawing/2014/main" id="{E15C0DAE-E632-4B5C-9541-8862F662060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8" name="AutoShape 47" descr="blob:https://web.whatsapp.com/be29627d-1e6d-4193-b1bf-cf85b00559fd">
          <a:extLst>
            <a:ext uri="{FF2B5EF4-FFF2-40B4-BE49-F238E27FC236}">
              <a16:creationId xmlns:a16="http://schemas.microsoft.com/office/drawing/2014/main" id="{2985B70E-D4D5-416B-8948-7BDCB5C16F4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69" name="AutoShape 48" descr="blob:https://web.whatsapp.com/be29627d-1e6d-4193-b1bf-cf85b00559fd">
          <a:extLst>
            <a:ext uri="{FF2B5EF4-FFF2-40B4-BE49-F238E27FC236}">
              <a16:creationId xmlns:a16="http://schemas.microsoft.com/office/drawing/2014/main" id="{8FEB4415-E3EC-4577-974C-5CFD01655AA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0" name="AutoShape 47" descr="blob:https://web.whatsapp.com/be29627d-1e6d-4193-b1bf-cf85b00559fd">
          <a:extLst>
            <a:ext uri="{FF2B5EF4-FFF2-40B4-BE49-F238E27FC236}">
              <a16:creationId xmlns:a16="http://schemas.microsoft.com/office/drawing/2014/main" id="{DDDC3947-F78E-4C83-84C5-300E1D091C0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1" name="AutoShape 48" descr="blob:https://web.whatsapp.com/be29627d-1e6d-4193-b1bf-cf85b00559fd">
          <a:extLst>
            <a:ext uri="{FF2B5EF4-FFF2-40B4-BE49-F238E27FC236}">
              <a16:creationId xmlns:a16="http://schemas.microsoft.com/office/drawing/2014/main" id="{91B8147C-9DCB-4B9C-819E-BCDF6D5175A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2" name="AutoShape 47" descr="blob:https://web.whatsapp.com/be29627d-1e6d-4193-b1bf-cf85b00559fd">
          <a:extLst>
            <a:ext uri="{FF2B5EF4-FFF2-40B4-BE49-F238E27FC236}">
              <a16:creationId xmlns:a16="http://schemas.microsoft.com/office/drawing/2014/main" id="{9A726248-0934-48DB-B5BE-4FEFFC0DCC9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3" name="AutoShape 48" descr="blob:https://web.whatsapp.com/be29627d-1e6d-4193-b1bf-cf85b00559fd">
          <a:extLst>
            <a:ext uri="{FF2B5EF4-FFF2-40B4-BE49-F238E27FC236}">
              <a16:creationId xmlns:a16="http://schemas.microsoft.com/office/drawing/2014/main" id="{41F7FF2C-BB0F-4D72-89E2-CF630216A9A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4" name="AutoShape 47" descr="blob:https://web.whatsapp.com/be29627d-1e6d-4193-b1bf-cf85b00559fd">
          <a:extLst>
            <a:ext uri="{FF2B5EF4-FFF2-40B4-BE49-F238E27FC236}">
              <a16:creationId xmlns:a16="http://schemas.microsoft.com/office/drawing/2014/main" id="{4C24FBA1-963C-493C-B250-D0B2E19840E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5" name="AutoShape 48" descr="blob:https://web.whatsapp.com/be29627d-1e6d-4193-b1bf-cf85b00559fd">
          <a:extLst>
            <a:ext uri="{FF2B5EF4-FFF2-40B4-BE49-F238E27FC236}">
              <a16:creationId xmlns:a16="http://schemas.microsoft.com/office/drawing/2014/main" id="{B0E178DE-79EC-4FEF-8702-7B2179A51E9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6" name="AutoShape 47" descr="blob:https://web.whatsapp.com/be29627d-1e6d-4193-b1bf-cf85b00559fd">
          <a:extLst>
            <a:ext uri="{FF2B5EF4-FFF2-40B4-BE49-F238E27FC236}">
              <a16:creationId xmlns:a16="http://schemas.microsoft.com/office/drawing/2014/main" id="{C30DE03F-E899-416F-892E-99B166AF648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7" name="AutoShape 48" descr="blob:https://web.whatsapp.com/be29627d-1e6d-4193-b1bf-cf85b00559fd">
          <a:extLst>
            <a:ext uri="{FF2B5EF4-FFF2-40B4-BE49-F238E27FC236}">
              <a16:creationId xmlns:a16="http://schemas.microsoft.com/office/drawing/2014/main" id="{EB7C3521-BD35-4464-8CF1-BA1D8231687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8" name="AutoShape 47" descr="blob:https://web.whatsapp.com/be29627d-1e6d-4193-b1bf-cf85b00559fd">
          <a:extLst>
            <a:ext uri="{FF2B5EF4-FFF2-40B4-BE49-F238E27FC236}">
              <a16:creationId xmlns:a16="http://schemas.microsoft.com/office/drawing/2014/main" id="{A76032B9-1460-4EAE-8C72-132AFCAA779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79" name="AutoShape 48" descr="blob:https://web.whatsapp.com/be29627d-1e6d-4193-b1bf-cf85b00559fd">
          <a:extLst>
            <a:ext uri="{FF2B5EF4-FFF2-40B4-BE49-F238E27FC236}">
              <a16:creationId xmlns:a16="http://schemas.microsoft.com/office/drawing/2014/main" id="{B7E86E71-7178-41ED-85E9-66706DB1C0B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0" name="AutoShape 47" descr="blob:https://web.whatsapp.com/be29627d-1e6d-4193-b1bf-cf85b00559fd">
          <a:extLst>
            <a:ext uri="{FF2B5EF4-FFF2-40B4-BE49-F238E27FC236}">
              <a16:creationId xmlns:a16="http://schemas.microsoft.com/office/drawing/2014/main" id="{95CA80C4-28A4-4B78-96BD-F78DBC62C0F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1" name="AutoShape 48" descr="blob:https://web.whatsapp.com/be29627d-1e6d-4193-b1bf-cf85b00559fd">
          <a:extLst>
            <a:ext uri="{FF2B5EF4-FFF2-40B4-BE49-F238E27FC236}">
              <a16:creationId xmlns:a16="http://schemas.microsoft.com/office/drawing/2014/main" id="{DC2DF62D-551B-49DE-9E5F-4CC2615987D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2" name="AutoShape 47" descr="blob:https://web.whatsapp.com/be29627d-1e6d-4193-b1bf-cf85b00559fd">
          <a:extLst>
            <a:ext uri="{FF2B5EF4-FFF2-40B4-BE49-F238E27FC236}">
              <a16:creationId xmlns:a16="http://schemas.microsoft.com/office/drawing/2014/main" id="{0613C754-4FBD-4C8F-9EB1-44F04812298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3" name="AutoShape 48" descr="blob:https://web.whatsapp.com/be29627d-1e6d-4193-b1bf-cf85b00559fd">
          <a:extLst>
            <a:ext uri="{FF2B5EF4-FFF2-40B4-BE49-F238E27FC236}">
              <a16:creationId xmlns:a16="http://schemas.microsoft.com/office/drawing/2014/main" id="{D2EE0D5B-A621-462C-A098-4621D51ADE8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4" name="AutoShape 47" descr="blob:https://web.whatsapp.com/be29627d-1e6d-4193-b1bf-cf85b00559fd">
          <a:extLst>
            <a:ext uri="{FF2B5EF4-FFF2-40B4-BE49-F238E27FC236}">
              <a16:creationId xmlns:a16="http://schemas.microsoft.com/office/drawing/2014/main" id="{EE69536F-B03D-4C15-BA43-30DF2357DDF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5" name="AutoShape 48" descr="blob:https://web.whatsapp.com/be29627d-1e6d-4193-b1bf-cf85b00559fd">
          <a:extLst>
            <a:ext uri="{FF2B5EF4-FFF2-40B4-BE49-F238E27FC236}">
              <a16:creationId xmlns:a16="http://schemas.microsoft.com/office/drawing/2014/main" id="{BC3DDDB8-4FE9-409D-91E0-091AC39000E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6" name="AutoShape 47" descr="blob:https://web.whatsapp.com/be29627d-1e6d-4193-b1bf-cf85b00559fd">
          <a:extLst>
            <a:ext uri="{FF2B5EF4-FFF2-40B4-BE49-F238E27FC236}">
              <a16:creationId xmlns:a16="http://schemas.microsoft.com/office/drawing/2014/main" id="{BECDE57D-3D54-40DA-887F-4154DAB7879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7" name="AutoShape 48" descr="blob:https://web.whatsapp.com/be29627d-1e6d-4193-b1bf-cf85b00559fd">
          <a:extLst>
            <a:ext uri="{FF2B5EF4-FFF2-40B4-BE49-F238E27FC236}">
              <a16:creationId xmlns:a16="http://schemas.microsoft.com/office/drawing/2014/main" id="{0644CAF6-EA9C-4555-98B1-4119ABAA1B5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8" name="AutoShape 47" descr="blob:https://web.whatsapp.com/be29627d-1e6d-4193-b1bf-cf85b00559fd">
          <a:extLst>
            <a:ext uri="{FF2B5EF4-FFF2-40B4-BE49-F238E27FC236}">
              <a16:creationId xmlns:a16="http://schemas.microsoft.com/office/drawing/2014/main" id="{77B76ED2-96A9-45CB-BB4D-C65CC9733C4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89" name="AutoShape 48" descr="blob:https://web.whatsapp.com/be29627d-1e6d-4193-b1bf-cf85b00559fd">
          <a:extLst>
            <a:ext uri="{FF2B5EF4-FFF2-40B4-BE49-F238E27FC236}">
              <a16:creationId xmlns:a16="http://schemas.microsoft.com/office/drawing/2014/main" id="{3CC01007-6A86-4C43-9DAF-BC0479D1ED6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0" name="AutoShape 47" descr="blob:https://web.whatsapp.com/be29627d-1e6d-4193-b1bf-cf85b00559fd">
          <a:extLst>
            <a:ext uri="{FF2B5EF4-FFF2-40B4-BE49-F238E27FC236}">
              <a16:creationId xmlns:a16="http://schemas.microsoft.com/office/drawing/2014/main" id="{7BE459FC-7F59-44A8-8A0E-9AD36665BEB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1" name="AutoShape 48" descr="blob:https://web.whatsapp.com/be29627d-1e6d-4193-b1bf-cf85b00559fd">
          <a:extLst>
            <a:ext uri="{FF2B5EF4-FFF2-40B4-BE49-F238E27FC236}">
              <a16:creationId xmlns:a16="http://schemas.microsoft.com/office/drawing/2014/main" id="{58C7D7BB-490E-4298-9E17-0BFA9C21622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2" name="AutoShape 47" descr="blob:https://web.whatsapp.com/be29627d-1e6d-4193-b1bf-cf85b00559fd">
          <a:extLst>
            <a:ext uri="{FF2B5EF4-FFF2-40B4-BE49-F238E27FC236}">
              <a16:creationId xmlns:a16="http://schemas.microsoft.com/office/drawing/2014/main" id="{9F0C4F01-D389-4B63-B6B4-0769D4EA3CA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3" name="AutoShape 48" descr="blob:https://web.whatsapp.com/be29627d-1e6d-4193-b1bf-cf85b00559fd">
          <a:extLst>
            <a:ext uri="{FF2B5EF4-FFF2-40B4-BE49-F238E27FC236}">
              <a16:creationId xmlns:a16="http://schemas.microsoft.com/office/drawing/2014/main" id="{04BC7F5F-7418-4368-A0C2-82243E679A8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4" name="AutoShape 47" descr="blob:https://web.whatsapp.com/be29627d-1e6d-4193-b1bf-cf85b00559fd">
          <a:extLst>
            <a:ext uri="{FF2B5EF4-FFF2-40B4-BE49-F238E27FC236}">
              <a16:creationId xmlns:a16="http://schemas.microsoft.com/office/drawing/2014/main" id="{E10EF687-22C1-429C-9AF0-AFF1FCA2A7E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5" name="AutoShape 48" descr="blob:https://web.whatsapp.com/be29627d-1e6d-4193-b1bf-cf85b00559fd">
          <a:extLst>
            <a:ext uri="{FF2B5EF4-FFF2-40B4-BE49-F238E27FC236}">
              <a16:creationId xmlns:a16="http://schemas.microsoft.com/office/drawing/2014/main" id="{92020B36-CB98-4E51-A4B3-565E112272A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6" name="AutoShape 47" descr="blob:https://web.whatsapp.com/be29627d-1e6d-4193-b1bf-cf85b00559fd">
          <a:extLst>
            <a:ext uri="{FF2B5EF4-FFF2-40B4-BE49-F238E27FC236}">
              <a16:creationId xmlns:a16="http://schemas.microsoft.com/office/drawing/2014/main" id="{30A6C26F-0B75-4FD5-8A63-4D3B0199464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7" name="AutoShape 48" descr="blob:https://web.whatsapp.com/be29627d-1e6d-4193-b1bf-cf85b00559fd">
          <a:extLst>
            <a:ext uri="{FF2B5EF4-FFF2-40B4-BE49-F238E27FC236}">
              <a16:creationId xmlns:a16="http://schemas.microsoft.com/office/drawing/2014/main" id="{22D8F74F-46CB-491D-9CF1-A3A12BEF165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8" name="AutoShape 47" descr="blob:https://web.whatsapp.com/be29627d-1e6d-4193-b1bf-cf85b00559fd">
          <a:extLst>
            <a:ext uri="{FF2B5EF4-FFF2-40B4-BE49-F238E27FC236}">
              <a16:creationId xmlns:a16="http://schemas.microsoft.com/office/drawing/2014/main" id="{69A39452-7872-46E3-A22D-4CCD61ADC74D}"/>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299" name="AutoShape 48" descr="blob:https://web.whatsapp.com/be29627d-1e6d-4193-b1bf-cf85b00559fd">
          <a:extLst>
            <a:ext uri="{FF2B5EF4-FFF2-40B4-BE49-F238E27FC236}">
              <a16:creationId xmlns:a16="http://schemas.microsoft.com/office/drawing/2014/main" id="{96B15F9B-25E1-4DCC-8C9E-A7F8835EB04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0" name="AutoShape 47" descr="blob:https://web.whatsapp.com/be29627d-1e6d-4193-b1bf-cf85b00559fd">
          <a:extLst>
            <a:ext uri="{FF2B5EF4-FFF2-40B4-BE49-F238E27FC236}">
              <a16:creationId xmlns:a16="http://schemas.microsoft.com/office/drawing/2014/main" id="{FCC372CB-582F-40BB-951A-C108A00B7D7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1" name="AutoShape 48" descr="blob:https://web.whatsapp.com/be29627d-1e6d-4193-b1bf-cf85b00559fd">
          <a:extLst>
            <a:ext uri="{FF2B5EF4-FFF2-40B4-BE49-F238E27FC236}">
              <a16:creationId xmlns:a16="http://schemas.microsoft.com/office/drawing/2014/main" id="{D55EEB0B-F072-4DE0-BE62-FA53F8632A3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2" name="AutoShape 47" descr="blob:https://web.whatsapp.com/be29627d-1e6d-4193-b1bf-cf85b00559fd">
          <a:extLst>
            <a:ext uri="{FF2B5EF4-FFF2-40B4-BE49-F238E27FC236}">
              <a16:creationId xmlns:a16="http://schemas.microsoft.com/office/drawing/2014/main" id="{6770282A-6405-4C04-ACC6-671A053C9E9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3" name="AutoShape 48" descr="blob:https://web.whatsapp.com/be29627d-1e6d-4193-b1bf-cf85b00559fd">
          <a:extLst>
            <a:ext uri="{FF2B5EF4-FFF2-40B4-BE49-F238E27FC236}">
              <a16:creationId xmlns:a16="http://schemas.microsoft.com/office/drawing/2014/main" id="{44F1E1B6-A9E5-443F-83FE-5BD3BA174D1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4" name="AutoShape 47" descr="blob:https://web.whatsapp.com/be29627d-1e6d-4193-b1bf-cf85b00559fd">
          <a:extLst>
            <a:ext uri="{FF2B5EF4-FFF2-40B4-BE49-F238E27FC236}">
              <a16:creationId xmlns:a16="http://schemas.microsoft.com/office/drawing/2014/main" id="{0544A1F4-07D9-4A28-B2D5-E80219F795F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5" name="AutoShape 48" descr="blob:https://web.whatsapp.com/be29627d-1e6d-4193-b1bf-cf85b00559fd">
          <a:extLst>
            <a:ext uri="{FF2B5EF4-FFF2-40B4-BE49-F238E27FC236}">
              <a16:creationId xmlns:a16="http://schemas.microsoft.com/office/drawing/2014/main" id="{289F18FC-4B73-4CAB-855C-4BFEF7878F2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6" name="AutoShape 47" descr="blob:https://web.whatsapp.com/be29627d-1e6d-4193-b1bf-cf85b00559fd">
          <a:extLst>
            <a:ext uri="{FF2B5EF4-FFF2-40B4-BE49-F238E27FC236}">
              <a16:creationId xmlns:a16="http://schemas.microsoft.com/office/drawing/2014/main" id="{17081DDC-7175-4046-BAB0-9D0CFE72E65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7" name="AutoShape 48" descr="blob:https://web.whatsapp.com/be29627d-1e6d-4193-b1bf-cf85b00559fd">
          <a:extLst>
            <a:ext uri="{FF2B5EF4-FFF2-40B4-BE49-F238E27FC236}">
              <a16:creationId xmlns:a16="http://schemas.microsoft.com/office/drawing/2014/main" id="{0E0608EF-E27A-49DF-A2E0-A8D981148E3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8" name="AutoShape 47" descr="blob:https://web.whatsapp.com/be29627d-1e6d-4193-b1bf-cf85b00559fd">
          <a:extLst>
            <a:ext uri="{FF2B5EF4-FFF2-40B4-BE49-F238E27FC236}">
              <a16:creationId xmlns:a16="http://schemas.microsoft.com/office/drawing/2014/main" id="{7C1FC57C-F134-44E9-979A-7C8CAEA4E1F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09" name="AutoShape 48" descr="blob:https://web.whatsapp.com/be29627d-1e6d-4193-b1bf-cf85b00559fd">
          <a:extLst>
            <a:ext uri="{FF2B5EF4-FFF2-40B4-BE49-F238E27FC236}">
              <a16:creationId xmlns:a16="http://schemas.microsoft.com/office/drawing/2014/main" id="{F8E97D4B-E8EF-4DC2-8395-7BE8D3A218A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0" name="AutoShape 47" descr="blob:https://web.whatsapp.com/be29627d-1e6d-4193-b1bf-cf85b00559fd">
          <a:extLst>
            <a:ext uri="{FF2B5EF4-FFF2-40B4-BE49-F238E27FC236}">
              <a16:creationId xmlns:a16="http://schemas.microsoft.com/office/drawing/2014/main" id="{331CBF69-D34A-4BA7-B267-A8658899C06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1" name="AutoShape 48" descr="blob:https://web.whatsapp.com/be29627d-1e6d-4193-b1bf-cf85b00559fd">
          <a:extLst>
            <a:ext uri="{FF2B5EF4-FFF2-40B4-BE49-F238E27FC236}">
              <a16:creationId xmlns:a16="http://schemas.microsoft.com/office/drawing/2014/main" id="{8F6690E7-2B12-4328-B908-53B1060E406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2" name="AutoShape 47" descr="blob:https://web.whatsapp.com/be29627d-1e6d-4193-b1bf-cf85b00559fd">
          <a:extLst>
            <a:ext uri="{FF2B5EF4-FFF2-40B4-BE49-F238E27FC236}">
              <a16:creationId xmlns:a16="http://schemas.microsoft.com/office/drawing/2014/main" id="{7B47BE46-7DFC-4662-98D9-4CB737DB251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3" name="AutoShape 48" descr="blob:https://web.whatsapp.com/be29627d-1e6d-4193-b1bf-cf85b00559fd">
          <a:extLst>
            <a:ext uri="{FF2B5EF4-FFF2-40B4-BE49-F238E27FC236}">
              <a16:creationId xmlns:a16="http://schemas.microsoft.com/office/drawing/2014/main" id="{BE20FA1F-A3D2-41B0-9533-1AEB38B2EC6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4" name="AutoShape 47" descr="blob:https://web.whatsapp.com/be29627d-1e6d-4193-b1bf-cf85b00559fd">
          <a:extLst>
            <a:ext uri="{FF2B5EF4-FFF2-40B4-BE49-F238E27FC236}">
              <a16:creationId xmlns:a16="http://schemas.microsoft.com/office/drawing/2014/main" id="{2A1CE23D-E108-4D41-9B5B-27B7F6C41C2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5" name="AutoShape 48" descr="blob:https://web.whatsapp.com/be29627d-1e6d-4193-b1bf-cf85b00559fd">
          <a:extLst>
            <a:ext uri="{FF2B5EF4-FFF2-40B4-BE49-F238E27FC236}">
              <a16:creationId xmlns:a16="http://schemas.microsoft.com/office/drawing/2014/main" id="{EA8B0F63-C043-43D6-97CA-A2590CA7454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6" name="AutoShape 47" descr="blob:https://web.whatsapp.com/be29627d-1e6d-4193-b1bf-cf85b00559fd">
          <a:extLst>
            <a:ext uri="{FF2B5EF4-FFF2-40B4-BE49-F238E27FC236}">
              <a16:creationId xmlns:a16="http://schemas.microsoft.com/office/drawing/2014/main" id="{C58A116F-161B-491D-A174-4B05301FB7E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7" name="AutoShape 48" descr="blob:https://web.whatsapp.com/be29627d-1e6d-4193-b1bf-cf85b00559fd">
          <a:extLst>
            <a:ext uri="{FF2B5EF4-FFF2-40B4-BE49-F238E27FC236}">
              <a16:creationId xmlns:a16="http://schemas.microsoft.com/office/drawing/2014/main" id="{70D4BE60-E7B4-428A-9762-7F87C08D32B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8" name="AutoShape 47" descr="blob:https://web.whatsapp.com/be29627d-1e6d-4193-b1bf-cf85b00559fd">
          <a:extLst>
            <a:ext uri="{FF2B5EF4-FFF2-40B4-BE49-F238E27FC236}">
              <a16:creationId xmlns:a16="http://schemas.microsoft.com/office/drawing/2014/main" id="{FD1A930E-D5BB-4472-A267-AED56005B65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19" name="AutoShape 48" descr="blob:https://web.whatsapp.com/be29627d-1e6d-4193-b1bf-cf85b00559fd">
          <a:extLst>
            <a:ext uri="{FF2B5EF4-FFF2-40B4-BE49-F238E27FC236}">
              <a16:creationId xmlns:a16="http://schemas.microsoft.com/office/drawing/2014/main" id="{BF39A576-99E8-4FBC-99D1-ADB7E5E89E0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0" name="AutoShape 47" descr="blob:https://web.whatsapp.com/be29627d-1e6d-4193-b1bf-cf85b00559fd">
          <a:extLst>
            <a:ext uri="{FF2B5EF4-FFF2-40B4-BE49-F238E27FC236}">
              <a16:creationId xmlns:a16="http://schemas.microsoft.com/office/drawing/2014/main" id="{3B28C219-2F3E-4B87-9DFF-94974EE9889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1" name="AutoShape 48" descr="blob:https://web.whatsapp.com/be29627d-1e6d-4193-b1bf-cf85b00559fd">
          <a:extLst>
            <a:ext uri="{FF2B5EF4-FFF2-40B4-BE49-F238E27FC236}">
              <a16:creationId xmlns:a16="http://schemas.microsoft.com/office/drawing/2014/main" id="{032BC7D9-9F5A-4F6F-8ABA-C8623DE85D3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2" name="AutoShape 47" descr="blob:https://web.whatsapp.com/be29627d-1e6d-4193-b1bf-cf85b00559fd">
          <a:extLst>
            <a:ext uri="{FF2B5EF4-FFF2-40B4-BE49-F238E27FC236}">
              <a16:creationId xmlns:a16="http://schemas.microsoft.com/office/drawing/2014/main" id="{FEE722B5-28FC-4E2F-BC4C-D4CA461F46E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3" name="AutoShape 48" descr="blob:https://web.whatsapp.com/be29627d-1e6d-4193-b1bf-cf85b00559fd">
          <a:extLst>
            <a:ext uri="{FF2B5EF4-FFF2-40B4-BE49-F238E27FC236}">
              <a16:creationId xmlns:a16="http://schemas.microsoft.com/office/drawing/2014/main" id="{57430749-829F-43BD-A8A2-0E5DF306687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4" name="AutoShape 47" descr="blob:https://web.whatsapp.com/be29627d-1e6d-4193-b1bf-cf85b00559fd">
          <a:extLst>
            <a:ext uri="{FF2B5EF4-FFF2-40B4-BE49-F238E27FC236}">
              <a16:creationId xmlns:a16="http://schemas.microsoft.com/office/drawing/2014/main" id="{6FB93FFA-56C4-48A2-A3BF-130E2DB3E33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5" name="AutoShape 48" descr="blob:https://web.whatsapp.com/be29627d-1e6d-4193-b1bf-cf85b00559fd">
          <a:extLst>
            <a:ext uri="{FF2B5EF4-FFF2-40B4-BE49-F238E27FC236}">
              <a16:creationId xmlns:a16="http://schemas.microsoft.com/office/drawing/2014/main" id="{02A84D25-7F97-416D-97A0-0246EF28ACA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6" name="AutoShape 47" descr="blob:https://web.whatsapp.com/be29627d-1e6d-4193-b1bf-cf85b00559fd">
          <a:extLst>
            <a:ext uri="{FF2B5EF4-FFF2-40B4-BE49-F238E27FC236}">
              <a16:creationId xmlns:a16="http://schemas.microsoft.com/office/drawing/2014/main" id="{2E54C738-0A32-4418-969D-88200F6C43B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7" name="AutoShape 48" descr="blob:https://web.whatsapp.com/be29627d-1e6d-4193-b1bf-cf85b00559fd">
          <a:extLst>
            <a:ext uri="{FF2B5EF4-FFF2-40B4-BE49-F238E27FC236}">
              <a16:creationId xmlns:a16="http://schemas.microsoft.com/office/drawing/2014/main" id="{6DE06C7D-BE26-4CCE-9071-326A66BE164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8" name="AutoShape 47" descr="blob:https://web.whatsapp.com/be29627d-1e6d-4193-b1bf-cf85b00559fd">
          <a:extLst>
            <a:ext uri="{FF2B5EF4-FFF2-40B4-BE49-F238E27FC236}">
              <a16:creationId xmlns:a16="http://schemas.microsoft.com/office/drawing/2014/main" id="{CDCA01BB-2094-493E-B95F-FBE1D90B4C0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29" name="AutoShape 48" descr="blob:https://web.whatsapp.com/be29627d-1e6d-4193-b1bf-cf85b00559fd">
          <a:extLst>
            <a:ext uri="{FF2B5EF4-FFF2-40B4-BE49-F238E27FC236}">
              <a16:creationId xmlns:a16="http://schemas.microsoft.com/office/drawing/2014/main" id="{06AA653D-F16D-4BFC-A3EA-AEDFA014DBC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0" name="AutoShape 47" descr="blob:https://web.whatsapp.com/be29627d-1e6d-4193-b1bf-cf85b00559fd">
          <a:extLst>
            <a:ext uri="{FF2B5EF4-FFF2-40B4-BE49-F238E27FC236}">
              <a16:creationId xmlns:a16="http://schemas.microsoft.com/office/drawing/2014/main" id="{F2422914-C62B-4A54-B5CF-BF0940EBFC7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1" name="AutoShape 48" descr="blob:https://web.whatsapp.com/be29627d-1e6d-4193-b1bf-cf85b00559fd">
          <a:extLst>
            <a:ext uri="{FF2B5EF4-FFF2-40B4-BE49-F238E27FC236}">
              <a16:creationId xmlns:a16="http://schemas.microsoft.com/office/drawing/2014/main" id="{642F9DA3-01DD-4831-AE5A-B0CD95C3CDD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2" name="AutoShape 47" descr="blob:https://web.whatsapp.com/be29627d-1e6d-4193-b1bf-cf85b00559fd">
          <a:extLst>
            <a:ext uri="{FF2B5EF4-FFF2-40B4-BE49-F238E27FC236}">
              <a16:creationId xmlns:a16="http://schemas.microsoft.com/office/drawing/2014/main" id="{2D1AC654-C96A-4829-8625-928EF25AE1A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3" name="AutoShape 48" descr="blob:https://web.whatsapp.com/be29627d-1e6d-4193-b1bf-cf85b00559fd">
          <a:extLst>
            <a:ext uri="{FF2B5EF4-FFF2-40B4-BE49-F238E27FC236}">
              <a16:creationId xmlns:a16="http://schemas.microsoft.com/office/drawing/2014/main" id="{BFD92D51-E86F-4BD3-9708-1CFD17E53DC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4" name="AutoShape 47" descr="blob:https://web.whatsapp.com/be29627d-1e6d-4193-b1bf-cf85b00559fd">
          <a:extLst>
            <a:ext uri="{FF2B5EF4-FFF2-40B4-BE49-F238E27FC236}">
              <a16:creationId xmlns:a16="http://schemas.microsoft.com/office/drawing/2014/main" id="{3ACB0D30-875D-4D8F-8F10-88699A0CB3B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5" name="AutoShape 48" descr="blob:https://web.whatsapp.com/be29627d-1e6d-4193-b1bf-cf85b00559fd">
          <a:extLst>
            <a:ext uri="{FF2B5EF4-FFF2-40B4-BE49-F238E27FC236}">
              <a16:creationId xmlns:a16="http://schemas.microsoft.com/office/drawing/2014/main" id="{F1B88221-2245-4107-BE34-C3556CA3B49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6" name="AutoShape 47" descr="blob:https://web.whatsapp.com/be29627d-1e6d-4193-b1bf-cf85b00559fd">
          <a:extLst>
            <a:ext uri="{FF2B5EF4-FFF2-40B4-BE49-F238E27FC236}">
              <a16:creationId xmlns:a16="http://schemas.microsoft.com/office/drawing/2014/main" id="{39A295ED-300C-4AD0-9049-6F5C1D65F8B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7" name="AutoShape 48" descr="blob:https://web.whatsapp.com/be29627d-1e6d-4193-b1bf-cf85b00559fd">
          <a:extLst>
            <a:ext uri="{FF2B5EF4-FFF2-40B4-BE49-F238E27FC236}">
              <a16:creationId xmlns:a16="http://schemas.microsoft.com/office/drawing/2014/main" id="{FBE44E60-352D-4B5C-B7A1-202E4B2229E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8" name="AutoShape 47" descr="blob:https://web.whatsapp.com/be29627d-1e6d-4193-b1bf-cf85b00559fd">
          <a:extLst>
            <a:ext uri="{FF2B5EF4-FFF2-40B4-BE49-F238E27FC236}">
              <a16:creationId xmlns:a16="http://schemas.microsoft.com/office/drawing/2014/main" id="{C395F42D-7ADF-4ECA-ADFC-E1B48A44218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39" name="AutoShape 48" descr="blob:https://web.whatsapp.com/be29627d-1e6d-4193-b1bf-cf85b00559fd">
          <a:extLst>
            <a:ext uri="{FF2B5EF4-FFF2-40B4-BE49-F238E27FC236}">
              <a16:creationId xmlns:a16="http://schemas.microsoft.com/office/drawing/2014/main" id="{9747BB38-02B7-4B05-B219-024E1DF4CB8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0" name="AutoShape 47" descr="blob:https://web.whatsapp.com/be29627d-1e6d-4193-b1bf-cf85b00559fd">
          <a:extLst>
            <a:ext uri="{FF2B5EF4-FFF2-40B4-BE49-F238E27FC236}">
              <a16:creationId xmlns:a16="http://schemas.microsoft.com/office/drawing/2014/main" id="{A951AE7A-6048-4105-B947-3C903AD0B34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1" name="AutoShape 48" descr="blob:https://web.whatsapp.com/be29627d-1e6d-4193-b1bf-cf85b00559fd">
          <a:extLst>
            <a:ext uri="{FF2B5EF4-FFF2-40B4-BE49-F238E27FC236}">
              <a16:creationId xmlns:a16="http://schemas.microsoft.com/office/drawing/2014/main" id="{53A30AE4-962B-4FD0-A67A-62E2B93E881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2" name="AutoShape 47" descr="blob:https://web.whatsapp.com/be29627d-1e6d-4193-b1bf-cf85b00559fd">
          <a:extLst>
            <a:ext uri="{FF2B5EF4-FFF2-40B4-BE49-F238E27FC236}">
              <a16:creationId xmlns:a16="http://schemas.microsoft.com/office/drawing/2014/main" id="{544EEDEA-AD10-4B4E-BC04-D531519C025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3" name="AutoShape 48" descr="blob:https://web.whatsapp.com/be29627d-1e6d-4193-b1bf-cf85b00559fd">
          <a:extLst>
            <a:ext uri="{FF2B5EF4-FFF2-40B4-BE49-F238E27FC236}">
              <a16:creationId xmlns:a16="http://schemas.microsoft.com/office/drawing/2014/main" id="{77E57867-58E4-42FE-A712-771A4FC7D72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4" name="AutoShape 47" descr="blob:https://web.whatsapp.com/be29627d-1e6d-4193-b1bf-cf85b00559fd">
          <a:extLst>
            <a:ext uri="{FF2B5EF4-FFF2-40B4-BE49-F238E27FC236}">
              <a16:creationId xmlns:a16="http://schemas.microsoft.com/office/drawing/2014/main" id="{59171D86-350D-4031-AD75-88ACE5485D7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5" name="AutoShape 48" descr="blob:https://web.whatsapp.com/be29627d-1e6d-4193-b1bf-cf85b00559fd">
          <a:extLst>
            <a:ext uri="{FF2B5EF4-FFF2-40B4-BE49-F238E27FC236}">
              <a16:creationId xmlns:a16="http://schemas.microsoft.com/office/drawing/2014/main" id="{D3A1824A-B75F-474F-A53B-A51BDA0107A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6" name="AutoShape 47" descr="blob:https://web.whatsapp.com/be29627d-1e6d-4193-b1bf-cf85b00559fd">
          <a:extLst>
            <a:ext uri="{FF2B5EF4-FFF2-40B4-BE49-F238E27FC236}">
              <a16:creationId xmlns:a16="http://schemas.microsoft.com/office/drawing/2014/main" id="{3076380C-2518-4C92-8261-79F369ED6CA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7" name="AutoShape 48" descr="blob:https://web.whatsapp.com/be29627d-1e6d-4193-b1bf-cf85b00559fd">
          <a:extLst>
            <a:ext uri="{FF2B5EF4-FFF2-40B4-BE49-F238E27FC236}">
              <a16:creationId xmlns:a16="http://schemas.microsoft.com/office/drawing/2014/main" id="{00EA0F8F-A28B-494B-815E-62F06CEE8C3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8" name="AutoShape 47" descr="blob:https://web.whatsapp.com/be29627d-1e6d-4193-b1bf-cf85b00559fd">
          <a:extLst>
            <a:ext uri="{FF2B5EF4-FFF2-40B4-BE49-F238E27FC236}">
              <a16:creationId xmlns:a16="http://schemas.microsoft.com/office/drawing/2014/main" id="{F754B40A-A920-4CD9-ADF9-A3A852657F5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49" name="AutoShape 48" descr="blob:https://web.whatsapp.com/be29627d-1e6d-4193-b1bf-cf85b00559fd">
          <a:extLst>
            <a:ext uri="{FF2B5EF4-FFF2-40B4-BE49-F238E27FC236}">
              <a16:creationId xmlns:a16="http://schemas.microsoft.com/office/drawing/2014/main" id="{90BA0187-D43E-4EA9-8130-A6899770CB5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0" name="AutoShape 47" descr="blob:https://web.whatsapp.com/be29627d-1e6d-4193-b1bf-cf85b00559fd">
          <a:extLst>
            <a:ext uri="{FF2B5EF4-FFF2-40B4-BE49-F238E27FC236}">
              <a16:creationId xmlns:a16="http://schemas.microsoft.com/office/drawing/2014/main" id="{4AF86101-224C-4174-9A5B-44801DD44B74}"/>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1" name="AutoShape 48" descr="blob:https://web.whatsapp.com/be29627d-1e6d-4193-b1bf-cf85b00559fd">
          <a:extLst>
            <a:ext uri="{FF2B5EF4-FFF2-40B4-BE49-F238E27FC236}">
              <a16:creationId xmlns:a16="http://schemas.microsoft.com/office/drawing/2014/main" id="{BB915A13-60D0-42ED-8B71-2E6CA6999757}"/>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2" name="AutoShape 47" descr="blob:https://web.whatsapp.com/be29627d-1e6d-4193-b1bf-cf85b00559fd">
          <a:extLst>
            <a:ext uri="{FF2B5EF4-FFF2-40B4-BE49-F238E27FC236}">
              <a16:creationId xmlns:a16="http://schemas.microsoft.com/office/drawing/2014/main" id="{C4EEEE88-9EBA-481F-B060-8D777DCCDA06}"/>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3" name="AutoShape 48" descr="blob:https://web.whatsapp.com/be29627d-1e6d-4193-b1bf-cf85b00559fd">
          <a:extLst>
            <a:ext uri="{FF2B5EF4-FFF2-40B4-BE49-F238E27FC236}">
              <a16:creationId xmlns:a16="http://schemas.microsoft.com/office/drawing/2014/main" id="{5B3DA735-2CA2-4F71-ADC1-8C1B0F533D1F}"/>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4" name="AutoShape 47" descr="blob:https://web.whatsapp.com/be29627d-1e6d-4193-b1bf-cf85b00559fd">
          <a:extLst>
            <a:ext uri="{FF2B5EF4-FFF2-40B4-BE49-F238E27FC236}">
              <a16:creationId xmlns:a16="http://schemas.microsoft.com/office/drawing/2014/main" id="{49E28342-4D65-40CE-B08E-3E3048D180BA}"/>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5" name="AutoShape 48" descr="blob:https://web.whatsapp.com/be29627d-1e6d-4193-b1bf-cf85b00559fd">
          <a:extLst>
            <a:ext uri="{FF2B5EF4-FFF2-40B4-BE49-F238E27FC236}">
              <a16:creationId xmlns:a16="http://schemas.microsoft.com/office/drawing/2014/main" id="{5F933BFD-378F-4C7D-8D58-E92FD2F029AA}"/>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6" name="AutoShape 47" descr="blob:https://web.whatsapp.com/be29627d-1e6d-4193-b1bf-cf85b00559fd">
          <a:extLst>
            <a:ext uri="{FF2B5EF4-FFF2-40B4-BE49-F238E27FC236}">
              <a16:creationId xmlns:a16="http://schemas.microsoft.com/office/drawing/2014/main" id="{577FE16D-FD8F-476C-A5A7-61FCBF76022C}"/>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7" name="AutoShape 48" descr="blob:https://web.whatsapp.com/be29627d-1e6d-4193-b1bf-cf85b00559fd">
          <a:extLst>
            <a:ext uri="{FF2B5EF4-FFF2-40B4-BE49-F238E27FC236}">
              <a16:creationId xmlns:a16="http://schemas.microsoft.com/office/drawing/2014/main" id="{DDF4A19E-7BA8-4D86-82BC-8AA6120F10E8}"/>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8" name="AutoShape 47" descr="blob:https://web.whatsapp.com/be29627d-1e6d-4193-b1bf-cf85b00559fd">
          <a:extLst>
            <a:ext uri="{FF2B5EF4-FFF2-40B4-BE49-F238E27FC236}">
              <a16:creationId xmlns:a16="http://schemas.microsoft.com/office/drawing/2014/main" id="{470C8D6C-35C7-4D9B-8E69-0980FEDC7E41}"/>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59" name="AutoShape 48" descr="blob:https://web.whatsapp.com/be29627d-1e6d-4193-b1bf-cf85b00559fd">
          <a:extLst>
            <a:ext uri="{FF2B5EF4-FFF2-40B4-BE49-F238E27FC236}">
              <a16:creationId xmlns:a16="http://schemas.microsoft.com/office/drawing/2014/main" id="{C3EA9BBB-EBDE-4855-AE84-419D59D3BE37}"/>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60" name="AutoShape 47" descr="blob:https://web.whatsapp.com/be29627d-1e6d-4193-b1bf-cf85b00559fd">
          <a:extLst>
            <a:ext uri="{FF2B5EF4-FFF2-40B4-BE49-F238E27FC236}">
              <a16:creationId xmlns:a16="http://schemas.microsoft.com/office/drawing/2014/main" id="{99634C7B-FEEA-49A7-A43C-AEE0A90965E5}"/>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61" name="AutoShape 48" descr="blob:https://web.whatsapp.com/be29627d-1e6d-4193-b1bf-cf85b00559fd">
          <a:extLst>
            <a:ext uri="{FF2B5EF4-FFF2-40B4-BE49-F238E27FC236}">
              <a16:creationId xmlns:a16="http://schemas.microsoft.com/office/drawing/2014/main" id="{45D13CC0-9BE1-4A3A-B646-E44AF568EB7D}"/>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62" name="AutoShape 47" descr="blob:https://web.whatsapp.com/be29627d-1e6d-4193-b1bf-cf85b00559fd">
          <a:extLst>
            <a:ext uri="{FF2B5EF4-FFF2-40B4-BE49-F238E27FC236}">
              <a16:creationId xmlns:a16="http://schemas.microsoft.com/office/drawing/2014/main" id="{308782B0-9AD5-43E6-B341-BFFECF1E6DAE}"/>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63" name="AutoShape 48" descr="blob:https://web.whatsapp.com/be29627d-1e6d-4193-b1bf-cf85b00559fd">
          <a:extLst>
            <a:ext uri="{FF2B5EF4-FFF2-40B4-BE49-F238E27FC236}">
              <a16:creationId xmlns:a16="http://schemas.microsoft.com/office/drawing/2014/main" id="{475625AB-546D-469B-AF67-7F4F3807CE78}"/>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64" name="AutoShape 47" descr="blob:https://web.whatsapp.com/be29627d-1e6d-4193-b1bf-cf85b00559fd">
          <a:extLst>
            <a:ext uri="{FF2B5EF4-FFF2-40B4-BE49-F238E27FC236}">
              <a16:creationId xmlns:a16="http://schemas.microsoft.com/office/drawing/2014/main" id="{8477D621-4EAD-474D-B6C7-280426CE5029}"/>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21317</xdr:rowOff>
    </xdr:to>
    <xdr:sp macro="" textlink="">
      <xdr:nvSpPr>
        <xdr:cNvPr id="365" name="AutoShape 48" descr="blob:https://web.whatsapp.com/be29627d-1e6d-4193-b1bf-cf85b00559fd">
          <a:extLst>
            <a:ext uri="{FF2B5EF4-FFF2-40B4-BE49-F238E27FC236}">
              <a16:creationId xmlns:a16="http://schemas.microsoft.com/office/drawing/2014/main" id="{CDE54B29-10C9-495F-8546-0A698C5AB861}"/>
            </a:ext>
          </a:extLst>
        </xdr:cNvPr>
        <xdr:cNvSpPr>
          <a:spLocks noChangeAspect="1" noChangeArrowheads="1"/>
        </xdr:cNvSpPr>
      </xdr:nvSpPr>
      <xdr:spPr bwMode="auto">
        <a:xfrm>
          <a:off x="20154900" y="84513420"/>
          <a:ext cx="304800" cy="1889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66" name="AutoShape 47" descr="blob:https://web.whatsapp.com/be29627d-1e6d-4193-b1bf-cf85b00559fd">
          <a:extLst>
            <a:ext uri="{FF2B5EF4-FFF2-40B4-BE49-F238E27FC236}">
              <a16:creationId xmlns:a16="http://schemas.microsoft.com/office/drawing/2014/main" id="{224CE0A6-A601-4304-9799-5BBA9B716BA7}"/>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67" name="AutoShape 48" descr="blob:https://web.whatsapp.com/be29627d-1e6d-4193-b1bf-cf85b00559fd">
          <a:extLst>
            <a:ext uri="{FF2B5EF4-FFF2-40B4-BE49-F238E27FC236}">
              <a16:creationId xmlns:a16="http://schemas.microsoft.com/office/drawing/2014/main" id="{DD43AEC4-C2C3-40F9-90EA-B0D7BA4C76C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68" name="AutoShape 47" descr="blob:https://web.whatsapp.com/be29627d-1e6d-4193-b1bf-cf85b00559fd">
          <a:extLst>
            <a:ext uri="{FF2B5EF4-FFF2-40B4-BE49-F238E27FC236}">
              <a16:creationId xmlns:a16="http://schemas.microsoft.com/office/drawing/2014/main" id="{60FE144E-9027-4B7D-AAD7-D98712C1F05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69" name="AutoShape 48" descr="blob:https://web.whatsapp.com/be29627d-1e6d-4193-b1bf-cf85b00559fd">
          <a:extLst>
            <a:ext uri="{FF2B5EF4-FFF2-40B4-BE49-F238E27FC236}">
              <a16:creationId xmlns:a16="http://schemas.microsoft.com/office/drawing/2014/main" id="{E027C103-6BBA-450E-939C-D832859A6FE3}"/>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0" name="AutoShape 47" descr="blob:https://web.whatsapp.com/be29627d-1e6d-4193-b1bf-cf85b00559fd">
          <a:extLst>
            <a:ext uri="{FF2B5EF4-FFF2-40B4-BE49-F238E27FC236}">
              <a16:creationId xmlns:a16="http://schemas.microsoft.com/office/drawing/2014/main" id="{D6C62420-8267-4D1B-A401-77E48718658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1" name="AutoShape 48" descr="blob:https://web.whatsapp.com/be29627d-1e6d-4193-b1bf-cf85b00559fd">
          <a:extLst>
            <a:ext uri="{FF2B5EF4-FFF2-40B4-BE49-F238E27FC236}">
              <a16:creationId xmlns:a16="http://schemas.microsoft.com/office/drawing/2014/main" id="{D80104A3-6E7D-4A63-8EDB-EAB1DD954E05}"/>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2" name="AutoShape 47" descr="blob:https://web.whatsapp.com/be29627d-1e6d-4193-b1bf-cf85b00559fd">
          <a:extLst>
            <a:ext uri="{FF2B5EF4-FFF2-40B4-BE49-F238E27FC236}">
              <a16:creationId xmlns:a16="http://schemas.microsoft.com/office/drawing/2014/main" id="{15164CB0-B9BE-43E6-AB6F-2A7EB0FA7D4E}"/>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3" name="AutoShape 48" descr="blob:https://web.whatsapp.com/be29627d-1e6d-4193-b1bf-cf85b00559fd">
          <a:extLst>
            <a:ext uri="{FF2B5EF4-FFF2-40B4-BE49-F238E27FC236}">
              <a16:creationId xmlns:a16="http://schemas.microsoft.com/office/drawing/2014/main" id="{A411522A-99AA-406F-9CF5-65C8D0E779C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4" name="AutoShape 47" descr="blob:https://web.whatsapp.com/be29627d-1e6d-4193-b1bf-cf85b00559fd">
          <a:extLst>
            <a:ext uri="{FF2B5EF4-FFF2-40B4-BE49-F238E27FC236}">
              <a16:creationId xmlns:a16="http://schemas.microsoft.com/office/drawing/2014/main" id="{738A420A-23DD-4205-BF2E-455CE726DB0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5" name="AutoShape 48" descr="blob:https://web.whatsapp.com/be29627d-1e6d-4193-b1bf-cf85b00559fd">
          <a:extLst>
            <a:ext uri="{FF2B5EF4-FFF2-40B4-BE49-F238E27FC236}">
              <a16:creationId xmlns:a16="http://schemas.microsoft.com/office/drawing/2014/main" id="{60D78553-838A-4E04-8A4B-12E8058B597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6" name="AutoShape 47" descr="blob:https://web.whatsapp.com/be29627d-1e6d-4193-b1bf-cf85b00559fd">
          <a:extLst>
            <a:ext uri="{FF2B5EF4-FFF2-40B4-BE49-F238E27FC236}">
              <a16:creationId xmlns:a16="http://schemas.microsoft.com/office/drawing/2014/main" id="{DBF3AC2E-748E-487E-A7BB-6AF3FBDDFBF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7" name="AutoShape 48" descr="blob:https://web.whatsapp.com/be29627d-1e6d-4193-b1bf-cf85b00559fd">
          <a:extLst>
            <a:ext uri="{FF2B5EF4-FFF2-40B4-BE49-F238E27FC236}">
              <a16:creationId xmlns:a16="http://schemas.microsoft.com/office/drawing/2014/main" id="{4F069DA5-7753-4302-88DD-C3FEDDA417D4}"/>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8" name="AutoShape 47" descr="blob:https://web.whatsapp.com/be29627d-1e6d-4193-b1bf-cf85b00559fd">
          <a:extLst>
            <a:ext uri="{FF2B5EF4-FFF2-40B4-BE49-F238E27FC236}">
              <a16:creationId xmlns:a16="http://schemas.microsoft.com/office/drawing/2014/main" id="{7959BD0A-90C2-4EFB-8483-6D7F27B7B25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79" name="AutoShape 48" descr="blob:https://web.whatsapp.com/be29627d-1e6d-4193-b1bf-cf85b00559fd">
          <a:extLst>
            <a:ext uri="{FF2B5EF4-FFF2-40B4-BE49-F238E27FC236}">
              <a16:creationId xmlns:a16="http://schemas.microsoft.com/office/drawing/2014/main" id="{71679FFF-3E8C-4ACB-992D-0CD98C4D139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0" name="AutoShape 47" descr="blob:https://web.whatsapp.com/be29627d-1e6d-4193-b1bf-cf85b00559fd">
          <a:extLst>
            <a:ext uri="{FF2B5EF4-FFF2-40B4-BE49-F238E27FC236}">
              <a16:creationId xmlns:a16="http://schemas.microsoft.com/office/drawing/2014/main" id="{2CECB314-EADB-4991-AC6B-7D36006BEB7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1" name="AutoShape 48" descr="blob:https://web.whatsapp.com/be29627d-1e6d-4193-b1bf-cf85b00559fd">
          <a:extLst>
            <a:ext uri="{FF2B5EF4-FFF2-40B4-BE49-F238E27FC236}">
              <a16:creationId xmlns:a16="http://schemas.microsoft.com/office/drawing/2014/main" id="{43038F9D-016B-4B44-AB97-6600BDFD4561}"/>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2" name="AutoShape 47" descr="blob:https://web.whatsapp.com/be29627d-1e6d-4193-b1bf-cf85b00559fd">
          <a:extLst>
            <a:ext uri="{FF2B5EF4-FFF2-40B4-BE49-F238E27FC236}">
              <a16:creationId xmlns:a16="http://schemas.microsoft.com/office/drawing/2014/main" id="{26B3D3E7-F507-4225-9B5D-1AB04D1CCFF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3" name="AutoShape 48" descr="blob:https://web.whatsapp.com/be29627d-1e6d-4193-b1bf-cf85b00559fd">
          <a:extLst>
            <a:ext uri="{FF2B5EF4-FFF2-40B4-BE49-F238E27FC236}">
              <a16:creationId xmlns:a16="http://schemas.microsoft.com/office/drawing/2014/main" id="{D3C67077-C070-4C29-AD48-874D091278E8}"/>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4" name="AutoShape 47" descr="blob:https://web.whatsapp.com/be29627d-1e6d-4193-b1bf-cf85b00559fd">
          <a:extLst>
            <a:ext uri="{FF2B5EF4-FFF2-40B4-BE49-F238E27FC236}">
              <a16:creationId xmlns:a16="http://schemas.microsoft.com/office/drawing/2014/main" id="{FA44E1D3-9B63-476E-889A-E92D54F2C09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5" name="AutoShape 48" descr="blob:https://web.whatsapp.com/be29627d-1e6d-4193-b1bf-cf85b00559fd">
          <a:extLst>
            <a:ext uri="{FF2B5EF4-FFF2-40B4-BE49-F238E27FC236}">
              <a16:creationId xmlns:a16="http://schemas.microsoft.com/office/drawing/2014/main" id="{DCE3E683-516D-4243-BD7C-C04152A3F53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6" name="AutoShape 47" descr="blob:https://web.whatsapp.com/be29627d-1e6d-4193-b1bf-cf85b00559fd">
          <a:extLst>
            <a:ext uri="{FF2B5EF4-FFF2-40B4-BE49-F238E27FC236}">
              <a16:creationId xmlns:a16="http://schemas.microsoft.com/office/drawing/2014/main" id="{87FD00ED-BDB0-4AB7-8BB0-4FE63637E99F}"/>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7" name="AutoShape 48" descr="blob:https://web.whatsapp.com/be29627d-1e6d-4193-b1bf-cf85b00559fd">
          <a:extLst>
            <a:ext uri="{FF2B5EF4-FFF2-40B4-BE49-F238E27FC236}">
              <a16:creationId xmlns:a16="http://schemas.microsoft.com/office/drawing/2014/main" id="{07D5576B-EB1B-4E9E-A0AB-2DF5F16ED1B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8" name="AutoShape 47" descr="blob:https://web.whatsapp.com/be29627d-1e6d-4193-b1bf-cf85b00559fd">
          <a:extLst>
            <a:ext uri="{FF2B5EF4-FFF2-40B4-BE49-F238E27FC236}">
              <a16:creationId xmlns:a16="http://schemas.microsoft.com/office/drawing/2014/main" id="{A6BDB09D-6E3E-44C9-AC6A-913084B3892A}"/>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89" name="AutoShape 48" descr="blob:https://web.whatsapp.com/be29627d-1e6d-4193-b1bf-cf85b00559fd">
          <a:extLst>
            <a:ext uri="{FF2B5EF4-FFF2-40B4-BE49-F238E27FC236}">
              <a16:creationId xmlns:a16="http://schemas.microsoft.com/office/drawing/2014/main" id="{C00D9055-B61F-401F-A3B2-47DD0EAAD0F2}"/>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0" name="AutoShape 47" descr="blob:https://web.whatsapp.com/be29627d-1e6d-4193-b1bf-cf85b00559fd">
          <a:extLst>
            <a:ext uri="{FF2B5EF4-FFF2-40B4-BE49-F238E27FC236}">
              <a16:creationId xmlns:a16="http://schemas.microsoft.com/office/drawing/2014/main" id="{DE1DAEB7-1A12-4542-AA45-B7E387645EE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1" name="AutoShape 48" descr="blob:https://web.whatsapp.com/be29627d-1e6d-4193-b1bf-cf85b00559fd">
          <a:extLst>
            <a:ext uri="{FF2B5EF4-FFF2-40B4-BE49-F238E27FC236}">
              <a16:creationId xmlns:a16="http://schemas.microsoft.com/office/drawing/2014/main" id="{43264039-8293-49AE-9D65-D3A49D26DC2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2" name="AutoShape 47" descr="blob:https://web.whatsapp.com/be29627d-1e6d-4193-b1bf-cf85b00559fd">
          <a:extLst>
            <a:ext uri="{FF2B5EF4-FFF2-40B4-BE49-F238E27FC236}">
              <a16:creationId xmlns:a16="http://schemas.microsoft.com/office/drawing/2014/main" id="{98CC8C35-1395-4533-B802-02DA877CC3C6}"/>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3" name="AutoShape 48" descr="blob:https://web.whatsapp.com/be29627d-1e6d-4193-b1bf-cf85b00559fd">
          <a:extLst>
            <a:ext uri="{FF2B5EF4-FFF2-40B4-BE49-F238E27FC236}">
              <a16:creationId xmlns:a16="http://schemas.microsoft.com/office/drawing/2014/main" id="{EB081205-F152-4191-9888-6F80B3929860}"/>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4" name="AutoShape 47" descr="blob:https://web.whatsapp.com/be29627d-1e6d-4193-b1bf-cf85b00559fd">
          <a:extLst>
            <a:ext uri="{FF2B5EF4-FFF2-40B4-BE49-F238E27FC236}">
              <a16:creationId xmlns:a16="http://schemas.microsoft.com/office/drawing/2014/main" id="{A2BE6396-B69C-4C17-B9E3-CD946F9D54E9}"/>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5" name="AutoShape 48" descr="blob:https://web.whatsapp.com/be29627d-1e6d-4193-b1bf-cf85b00559fd">
          <a:extLst>
            <a:ext uri="{FF2B5EF4-FFF2-40B4-BE49-F238E27FC236}">
              <a16:creationId xmlns:a16="http://schemas.microsoft.com/office/drawing/2014/main" id="{7E0A64DB-B940-440C-801B-4CFA3E89346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6" name="AutoShape 47" descr="blob:https://web.whatsapp.com/be29627d-1e6d-4193-b1bf-cf85b00559fd">
          <a:extLst>
            <a:ext uri="{FF2B5EF4-FFF2-40B4-BE49-F238E27FC236}">
              <a16:creationId xmlns:a16="http://schemas.microsoft.com/office/drawing/2014/main" id="{CDA126B7-FEEF-430A-BCAD-D532DF14B7EC}"/>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132435</xdr:rowOff>
    </xdr:to>
    <xdr:sp macro="" textlink="">
      <xdr:nvSpPr>
        <xdr:cNvPr id="397" name="AutoShape 48" descr="blob:https://web.whatsapp.com/be29627d-1e6d-4193-b1bf-cf85b00559fd">
          <a:extLst>
            <a:ext uri="{FF2B5EF4-FFF2-40B4-BE49-F238E27FC236}">
              <a16:creationId xmlns:a16="http://schemas.microsoft.com/office/drawing/2014/main" id="{73DC5B89-0041-467A-8809-D9E77076D44B}"/>
            </a:ext>
          </a:extLst>
        </xdr:cNvPr>
        <xdr:cNvSpPr>
          <a:spLocks noChangeAspect="1" noChangeArrowheads="1"/>
        </xdr:cNvSpPr>
      </xdr:nvSpPr>
      <xdr:spPr bwMode="auto">
        <a:xfrm>
          <a:off x="20154900" y="84513420"/>
          <a:ext cx="304800" cy="30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952500</xdr:colOff>
      <xdr:row>77</xdr:row>
      <xdr:rowOff>0</xdr:rowOff>
    </xdr:from>
    <xdr:ext cx="971550" cy="28575"/>
    <xdr:sp macro="" textlink="">
      <xdr:nvSpPr>
        <xdr:cNvPr id="398" name="80 Rectángulo">
          <a:extLst>
            <a:ext uri="{FF2B5EF4-FFF2-40B4-BE49-F238E27FC236}">
              <a16:creationId xmlns:a16="http://schemas.microsoft.com/office/drawing/2014/main" id="{52C1E979-F146-45E3-A692-B5D192FC59E7}"/>
            </a:ext>
          </a:extLst>
        </xdr:cNvPr>
        <xdr:cNvSpPr>
          <a:spLocks noChangeArrowheads="1"/>
        </xdr:cNvSpPr>
      </xdr:nvSpPr>
      <xdr:spPr bwMode="auto">
        <a:xfrm>
          <a:off x="502920" y="84513420"/>
          <a:ext cx="9715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399" name="Rectangle 23">
          <a:extLst>
            <a:ext uri="{FF2B5EF4-FFF2-40B4-BE49-F238E27FC236}">
              <a16:creationId xmlns:a16="http://schemas.microsoft.com/office/drawing/2014/main" id="{77F01D3F-5F1C-4AC8-BE06-E0E2ED638C6F}"/>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400" name="Rectangle 24">
          <a:extLst>
            <a:ext uri="{FF2B5EF4-FFF2-40B4-BE49-F238E27FC236}">
              <a16:creationId xmlns:a16="http://schemas.microsoft.com/office/drawing/2014/main" id="{6901B465-C8A5-4E7D-A148-B1286BDF7D83}"/>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28575"/>
    <xdr:sp macro="" textlink="">
      <xdr:nvSpPr>
        <xdr:cNvPr id="401" name="80 Rectángulo">
          <a:extLst>
            <a:ext uri="{FF2B5EF4-FFF2-40B4-BE49-F238E27FC236}">
              <a16:creationId xmlns:a16="http://schemas.microsoft.com/office/drawing/2014/main" id="{D4C92DE4-E949-4690-B227-C869537B221F}"/>
            </a:ext>
          </a:extLst>
        </xdr:cNvPr>
        <xdr:cNvSpPr>
          <a:spLocks noChangeArrowheads="1"/>
        </xdr:cNvSpPr>
      </xdr:nvSpPr>
      <xdr:spPr bwMode="auto">
        <a:xfrm>
          <a:off x="9525" y="84513420"/>
          <a:ext cx="9715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19050"/>
    <xdr:sp macro="" textlink="">
      <xdr:nvSpPr>
        <xdr:cNvPr id="402" name="Rectangle 23">
          <a:extLst>
            <a:ext uri="{FF2B5EF4-FFF2-40B4-BE49-F238E27FC236}">
              <a16:creationId xmlns:a16="http://schemas.microsoft.com/office/drawing/2014/main" id="{636E6901-492D-4A27-9D6D-33E05A9DE751}"/>
            </a:ext>
          </a:extLst>
        </xdr:cNvPr>
        <xdr:cNvSpPr>
          <a:spLocks noChangeArrowheads="1"/>
        </xdr:cNvSpPr>
      </xdr:nvSpPr>
      <xdr:spPr bwMode="auto">
        <a:xfrm>
          <a:off x="9525" y="84513420"/>
          <a:ext cx="9715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19050"/>
    <xdr:sp macro="" textlink="">
      <xdr:nvSpPr>
        <xdr:cNvPr id="403" name="Rectangle 24">
          <a:extLst>
            <a:ext uri="{FF2B5EF4-FFF2-40B4-BE49-F238E27FC236}">
              <a16:creationId xmlns:a16="http://schemas.microsoft.com/office/drawing/2014/main" id="{3A9B27B9-85C9-46E5-8F02-45BF52FF8374}"/>
            </a:ext>
          </a:extLst>
        </xdr:cNvPr>
        <xdr:cNvSpPr>
          <a:spLocks noChangeArrowheads="1"/>
        </xdr:cNvSpPr>
      </xdr:nvSpPr>
      <xdr:spPr bwMode="auto">
        <a:xfrm>
          <a:off x="9525" y="84513420"/>
          <a:ext cx="9715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28575"/>
    <xdr:sp macro="" textlink="">
      <xdr:nvSpPr>
        <xdr:cNvPr id="404" name="80 Rectángulo">
          <a:extLst>
            <a:ext uri="{FF2B5EF4-FFF2-40B4-BE49-F238E27FC236}">
              <a16:creationId xmlns:a16="http://schemas.microsoft.com/office/drawing/2014/main" id="{DFBB1B63-BDEE-44A7-A614-259DE5FA8DD6}"/>
            </a:ext>
          </a:extLst>
        </xdr:cNvPr>
        <xdr:cNvSpPr>
          <a:spLocks noChangeArrowheads="1"/>
        </xdr:cNvSpPr>
      </xdr:nvSpPr>
      <xdr:spPr bwMode="auto">
        <a:xfrm>
          <a:off x="9525" y="84513420"/>
          <a:ext cx="6953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405" name="Rectangle 23">
          <a:extLst>
            <a:ext uri="{FF2B5EF4-FFF2-40B4-BE49-F238E27FC236}">
              <a16:creationId xmlns:a16="http://schemas.microsoft.com/office/drawing/2014/main" id="{0F668330-B65D-4EAD-86F8-D9EF574DB2F8}"/>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406" name="Rectangle 24">
          <a:extLst>
            <a:ext uri="{FF2B5EF4-FFF2-40B4-BE49-F238E27FC236}">
              <a16:creationId xmlns:a16="http://schemas.microsoft.com/office/drawing/2014/main" id="{3C245154-E7D5-4BFE-BC88-7944527A6903}"/>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28575"/>
    <xdr:sp macro="" textlink="">
      <xdr:nvSpPr>
        <xdr:cNvPr id="407" name="80 Rectángulo">
          <a:extLst>
            <a:ext uri="{FF2B5EF4-FFF2-40B4-BE49-F238E27FC236}">
              <a16:creationId xmlns:a16="http://schemas.microsoft.com/office/drawing/2014/main" id="{2147BD71-1B59-48A8-95DB-A2010D4EE27F}"/>
            </a:ext>
          </a:extLst>
        </xdr:cNvPr>
        <xdr:cNvSpPr>
          <a:spLocks noChangeArrowheads="1"/>
        </xdr:cNvSpPr>
      </xdr:nvSpPr>
      <xdr:spPr bwMode="auto">
        <a:xfrm>
          <a:off x="9525" y="84513420"/>
          <a:ext cx="9715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19050"/>
    <xdr:sp macro="" textlink="">
      <xdr:nvSpPr>
        <xdr:cNvPr id="408" name="Rectangle 23">
          <a:extLst>
            <a:ext uri="{FF2B5EF4-FFF2-40B4-BE49-F238E27FC236}">
              <a16:creationId xmlns:a16="http://schemas.microsoft.com/office/drawing/2014/main" id="{7F1F4E7F-4630-49F3-8513-A5E91760CA56}"/>
            </a:ext>
          </a:extLst>
        </xdr:cNvPr>
        <xdr:cNvSpPr>
          <a:spLocks noChangeArrowheads="1"/>
        </xdr:cNvSpPr>
      </xdr:nvSpPr>
      <xdr:spPr bwMode="auto">
        <a:xfrm>
          <a:off x="9525" y="84513420"/>
          <a:ext cx="9715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19050"/>
    <xdr:sp macro="" textlink="">
      <xdr:nvSpPr>
        <xdr:cNvPr id="409" name="Rectangle 24">
          <a:extLst>
            <a:ext uri="{FF2B5EF4-FFF2-40B4-BE49-F238E27FC236}">
              <a16:creationId xmlns:a16="http://schemas.microsoft.com/office/drawing/2014/main" id="{B55AF9EE-CE3D-4DCA-B9C0-EF5D7B01EC9F}"/>
            </a:ext>
          </a:extLst>
        </xdr:cNvPr>
        <xdr:cNvSpPr>
          <a:spLocks noChangeArrowheads="1"/>
        </xdr:cNvSpPr>
      </xdr:nvSpPr>
      <xdr:spPr bwMode="auto">
        <a:xfrm>
          <a:off x="9525" y="84513420"/>
          <a:ext cx="9715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28575"/>
    <xdr:sp macro="" textlink="">
      <xdr:nvSpPr>
        <xdr:cNvPr id="410" name="80 Rectángulo">
          <a:extLst>
            <a:ext uri="{FF2B5EF4-FFF2-40B4-BE49-F238E27FC236}">
              <a16:creationId xmlns:a16="http://schemas.microsoft.com/office/drawing/2014/main" id="{B55A804A-1E26-4BCA-8A04-AF152ABC64D1}"/>
            </a:ext>
          </a:extLst>
        </xdr:cNvPr>
        <xdr:cNvSpPr>
          <a:spLocks noChangeArrowheads="1"/>
        </xdr:cNvSpPr>
      </xdr:nvSpPr>
      <xdr:spPr bwMode="auto">
        <a:xfrm>
          <a:off x="9525" y="84513420"/>
          <a:ext cx="6953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411" name="Rectangle 23">
          <a:extLst>
            <a:ext uri="{FF2B5EF4-FFF2-40B4-BE49-F238E27FC236}">
              <a16:creationId xmlns:a16="http://schemas.microsoft.com/office/drawing/2014/main" id="{C5E147C8-9957-4071-95C3-9CCA7CC3BF02}"/>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412" name="Rectangle 24">
          <a:extLst>
            <a:ext uri="{FF2B5EF4-FFF2-40B4-BE49-F238E27FC236}">
              <a16:creationId xmlns:a16="http://schemas.microsoft.com/office/drawing/2014/main" id="{2F55E656-33D0-472C-8084-51F3A09AB7C8}"/>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19050"/>
    <xdr:sp macro="" textlink="">
      <xdr:nvSpPr>
        <xdr:cNvPr id="413" name="Rectangle 23">
          <a:extLst>
            <a:ext uri="{FF2B5EF4-FFF2-40B4-BE49-F238E27FC236}">
              <a16:creationId xmlns:a16="http://schemas.microsoft.com/office/drawing/2014/main" id="{493E4D3D-944E-43B3-8041-3AFFD4ABAE48}"/>
            </a:ext>
          </a:extLst>
        </xdr:cNvPr>
        <xdr:cNvSpPr>
          <a:spLocks noChangeArrowheads="1"/>
        </xdr:cNvSpPr>
      </xdr:nvSpPr>
      <xdr:spPr bwMode="auto">
        <a:xfrm>
          <a:off x="9525" y="84513420"/>
          <a:ext cx="9715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971550" cy="19050"/>
    <xdr:sp macro="" textlink="">
      <xdr:nvSpPr>
        <xdr:cNvPr id="414" name="Rectangle 24">
          <a:extLst>
            <a:ext uri="{FF2B5EF4-FFF2-40B4-BE49-F238E27FC236}">
              <a16:creationId xmlns:a16="http://schemas.microsoft.com/office/drawing/2014/main" id="{636E04D4-1F31-452B-873B-B0EB8BF9C719}"/>
            </a:ext>
          </a:extLst>
        </xdr:cNvPr>
        <xdr:cNvSpPr>
          <a:spLocks noChangeArrowheads="1"/>
        </xdr:cNvSpPr>
      </xdr:nvSpPr>
      <xdr:spPr bwMode="auto">
        <a:xfrm>
          <a:off x="9525" y="84513420"/>
          <a:ext cx="9715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28575"/>
    <xdr:sp macro="" textlink="">
      <xdr:nvSpPr>
        <xdr:cNvPr id="415" name="80 Rectángulo">
          <a:extLst>
            <a:ext uri="{FF2B5EF4-FFF2-40B4-BE49-F238E27FC236}">
              <a16:creationId xmlns:a16="http://schemas.microsoft.com/office/drawing/2014/main" id="{7CC2B41D-55CE-4F41-BE77-D4832611A6EC}"/>
            </a:ext>
          </a:extLst>
        </xdr:cNvPr>
        <xdr:cNvSpPr>
          <a:spLocks noChangeArrowheads="1"/>
        </xdr:cNvSpPr>
      </xdr:nvSpPr>
      <xdr:spPr bwMode="auto">
        <a:xfrm>
          <a:off x="9525" y="84513420"/>
          <a:ext cx="6953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416" name="Rectangle 23">
          <a:extLst>
            <a:ext uri="{FF2B5EF4-FFF2-40B4-BE49-F238E27FC236}">
              <a16:creationId xmlns:a16="http://schemas.microsoft.com/office/drawing/2014/main" id="{7B11CDF9-A9AF-40D7-BAE4-8B08DA77BCC1}"/>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9525</xdr:colOff>
      <xdr:row>77</xdr:row>
      <xdr:rowOff>0</xdr:rowOff>
    </xdr:from>
    <xdr:ext cx="695325" cy="19050"/>
    <xdr:sp macro="" textlink="">
      <xdr:nvSpPr>
        <xdr:cNvPr id="417" name="Rectangle 24">
          <a:extLst>
            <a:ext uri="{FF2B5EF4-FFF2-40B4-BE49-F238E27FC236}">
              <a16:creationId xmlns:a16="http://schemas.microsoft.com/office/drawing/2014/main" id="{23C3B9B4-4DC3-40E4-82EE-64F9D7F71071}"/>
            </a:ext>
          </a:extLst>
        </xdr:cNvPr>
        <xdr:cNvSpPr>
          <a:spLocks noChangeArrowheads="1"/>
        </xdr:cNvSpPr>
      </xdr:nvSpPr>
      <xdr:spPr bwMode="auto">
        <a:xfrm>
          <a:off x="9525" y="84513420"/>
          <a:ext cx="6953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17</xdr:col>
      <xdr:colOff>0</xdr:colOff>
      <xdr:row>77</xdr:row>
      <xdr:rowOff>0</xdr:rowOff>
    </xdr:from>
    <xdr:to>
      <xdr:col>17</xdr:col>
      <xdr:colOff>304800</xdr:colOff>
      <xdr:row>78</xdr:row>
      <xdr:rowOff>139699</xdr:rowOff>
    </xdr:to>
    <xdr:sp macro="" textlink="">
      <xdr:nvSpPr>
        <xdr:cNvPr id="418" name="AutoShape 47" descr="blob:https://web.whatsapp.com/be29627d-1e6d-4193-b1bf-cf85b00559fd">
          <a:extLst>
            <a:ext uri="{FF2B5EF4-FFF2-40B4-BE49-F238E27FC236}">
              <a16:creationId xmlns:a16="http://schemas.microsoft.com/office/drawing/2014/main" id="{B6C6C772-C1DA-49BA-8DDC-A06EC3482C76}"/>
            </a:ext>
          </a:extLst>
        </xdr:cNvPr>
        <xdr:cNvSpPr>
          <a:spLocks noChangeAspect="1" noChangeArrowheads="1"/>
        </xdr:cNvSpPr>
      </xdr:nvSpPr>
      <xdr:spPr bwMode="auto">
        <a:xfrm>
          <a:off x="20154900" y="84513420"/>
          <a:ext cx="304800" cy="3073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139699</xdr:rowOff>
    </xdr:to>
    <xdr:sp macro="" textlink="">
      <xdr:nvSpPr>
        <xdr:cNvPr id="419" name="AutoShape 48" descr="blob:https://web.whatsapp.com/be29627d-1e6d-4193-b1bf-cf85b00559fd">
          <a:extLst>
            <a:ext uri="{FF2B5EF4-FFF2-40B4-BE49-F238E27FC236}">
              <a16:creationId xmlns:a16="http://schemas.microsoft.com/office/drawing/2014/main" id="{63D7D226-B204-4E00-96E4-32269A8A869D}"/>
            </a:ext>
          </a:extLst>
        </xdr:cNvPr>
        <xdr:cNvSpPr>
          <a:spLocks noChangeAspect="1" noChangeArrowheads="1"/>
        </xdr:cNvSpPr>
      </xdr:nvSpPr>
      <xdr:spPr bwMode="auto">
        <a:xfrm>
          <a:off x="20154900" y="84513420"/>
          <a:ext cx="304800" cy="3073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139699</xdr:rowOff>
    </xdr:to>
    <xdr:sp macro="" textlink="">
      <xdr:nvSpPr>
        <xdr:cNvPr id="420" name="AutoShape 47" descr="blob:https://web.whatsapp.com/be29627d-1e6d-4193-b1bf-cf85b00559fd">
          <a:extLst>
            <a:ext uri="{FF2B5EF4-FFF2-40B4-BE49-F238E27FC236}">
              <a16:creationId xmlns:a16="http://schemas.microsoft.com/office/drawing/2014/main" id="{5961B49D-F8AC-48B6-AC42-3AB5839B03FD}"/>
            </a:ext>
          </a:extLst>
        </xdr:cNvPr>
        <xdr:cNvSpPr>
          <a:spLocks noChangeAspect="1" noChangeArrowheads="1"/>
        </xdr:cNvSpPr>
      </xdr:nvSpPr>
      <xdr:spPr bwMode="auto">
        <a:xfrm>
          <a:off x="20154900" y="84513420"/>
          <a:ext cx="304800" cy="3073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139699</xdr:rowOff>
    </xdr:to>
    <xdr:sp macro="" textlink="">
      <xdr:nvSpPr>
        <xdr:cNvPr id="421" name="AutoShape 48" descr="blob:https://web.whatsapp.com/be29627d-1e6d-4193-b1bf-cf85b00559fd">
          <a:extLst>
            <a:ext uri="{FF2B5EF4-FFF2-40B4-BE49-F238E27FC236}">
              <a16:creationId xmlns:a16="http://schemas.microsoft.com/office/drawing/2014/main" id="{4F1D51C3-CB33-4FAF-9A66-68CF704931C0}"/>
            </a:ext>
          </a:extLst>
        </xdr:cNvPr>
        <xdr:cNvSpPr>
          <a:spLocks noChangeAspect="1" noChangeArrowheads="1"/>
        </xdr:cNvSpPr>
      </xdr:nvSpPr>
      <xdr:spPr bwMode="auto">
        <a:xfrm>
          <a:off x="20154900" y="84513420"/>
          <a:ext cx="304800" cy="3073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2" name="AutoShape 47" descr="blob:https://web.whatsapp.com/be29627d-1e6d-4193-b1bf-cf85b00559fd">
          <a:extLst>
            <a:ext uri="{FF2B5EF4-FFF2-40B4-BE49-F238E27FC236}">
              <a16:creationId xmlns:a16="http://schemas.microsoft.com/office/drawing/2014/main" id="{21E26B46-A174-4515-9FB3-6760E87E9D0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3" name="AutoShape 48" descr="blob:https://web.whatsapp.com/be29627d-1e6d-4193-b1bf-cf85b00559fd">
          <a:extLst>
            <a:ext uri="{FF2B5EF4-FFF2-40B4-BE49-F238E27FC236}">
              <a16:creationId xmlns:a16="http://schemas.microsoft.com/office/drawing/2014/main" id="{0A21BCCD-F269-4958-88D4-37F26C30D92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4" name="AutoShape 47" descr="blob:https://web.whatsapp.com/be29627d-1e6d-4193-b1bf-cf85b00559fd">
          <a:extLst>
            <a:ext uri="{FF2B5EF4-FFF2-40B4-BE49-F238E27FC236}">
              <a16:creationId xmlns:a16="http://schemas.microsoft.com/office/drawing/2014/main" id="{FF7DC3F9-FFE4-4FF6-ADB0-E3651529DDF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5" name="AutoShape 48" descr="blob:https://web.whatsapp.com/be29627d-1e6d-4193-b1bf-cf85b00559fd">
          <a:extLst>
            <a:ext uri="{FF2B5EF4-FFF2-40B4-BE49-F238E27FC236}">
              <a16:creationId xmlns:a16="http://schemas.microsoft.com/office/drawing/2014/main" id="{48F0A801-1C54-4AD1-926D-09E553F56CC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6" name="AutoShape 47" descr="blob:https://web.whatsapp.com/be29627d-1e6d-4193-b1bf-cf85b00559fd">
          <a:extLst>
            <a:ext uri="{FF2B5EF4-FFF2-40B4-BE49-F238E27FC236}">
              <a16:creationId xmlns:a16="http://schemas.microsoft.com/office/drawing/2014/main" id="{79FC501A-26D0-4875-A7BB-B933F8844B7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7" name="AutoShape 48" descr="blob:https://web.whatsapp.com/be29627d-1e6d-4193-b1bf-cf85b00559fd">
          <a:extLst>
            <a:ext uri="{FF2B5EF4-FFF2-40B4-BE49-F238E27FC236}">
              <a16:creationId xmlns:a16="http://schemas.microsoft.com/office/drawing/2014/main" id="{BF3F7EB7-245A-4163-92E0-E1C2DFDABDB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8" name="AutoShape 47" descr="blob:https://web.whatsapp.com/be29627d-1e6d-4193-b1bf-cf85b00559fd">
          <a:extLst>
            <a:ext uri="{FF2B5EF4-FFF2-40B4-BE49-F238E27FC236}">
              <a16:creationId xmlns:a16="http://schemas.microsoft.com/office/drawing/2014/main" id="{11E6A5CA-45DB-44B3-B4AD-75F1DF2A6E5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29" name="AutoShape 48" descr="blob:https://web.whatsapp.com/be29627d-1e6d-4193-b1bf-cf85b00559fd">
          <a:extLst>
            <a:ext uri="{FF2B5EF4-FFF2-40B4-BE49-F238E27FC236}">
              <a16:creationId xmlns:a16="http://schemas.microsoft.com/office/drawing/2014/main" id="{324528E8-1B2C-4BCF-B9A5-194744ACA37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30" name="AutoShape 47" descr="blob:https://web.whatsapp.com/be29627d-1e6d-4193-b1bf-cf85b00559fd">
          <a:extLst>
            <a:ext uri="{FF2B5EF4-FFF2-40B4-BE49-F238E27FC236}">
              <a16:creationId xmlns:a16="http://schemas.microsoft.com/office/drawing/2014/main" id="{D3353D20-2810-44DE-B8A6-CCC8D60574C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31" name="AutoShape 48" descr="blob:https://web.whatsapp.com/be29627d-1e6d-4193-b1bf-cf85b00559fd">
          <a:extLst>
            <a:ext uri="{FF2B5EF4-FFF2-40B4-BE49-F238E27FC236}">
              <a16:creationId xmlns:a16="http://schemas.microsoft.com/office/drawing/2014/main" id="{C5102DE6-8AEB-4BA4-BF4B-ABA0D476CC4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32" name="AutoShape 47" descr="blob:https://web.whatsapp.com/be29627d-1e6d-4193-b1bf-cf85b00559fd">
          <a:extLst>
            <a:ext uri="{FF2B5EF4-FFF2-40B4-BE49-F238E27FC236}">
              <a16:creationId xmlns:a16="http://schemas.microsoft.com/office/drawing/2014/main" id="{DE497D56-9398-4B61-B65C-6A157BB33AF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33" name="AutoShape 48" descr="blob:https://web.whatsapp.com/be29627d-1e6d-4193-b1bf-cf85b00559fd">
          <a:extLst>
            <a:ext uri="{FF2B5EF4-FFF2-40B4-BE49-F238E27FC236}">
              <a16:creationId xmlns:a16="http://schemas.microsoft.com/office/drawing/2014/main" id="{042EC5F3-6B8D-424E-8F11-E7A3BE1F9FD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34" name="AutoShape 47" descr="blob:https://web.whatsapp.com/be29627d-1e6d-4193-b1bf-cf85b00559fd">
          <a:extLst>
            <a:ext uri="{FF2B5EF4-FFF2-40B4-BE49-F238E27FC236}">
              <a16:creationId xmlns:a16="http://schemas.microsoft.com/office/drawing/2014/main" id="{DBA5B725-AB2F-40C4-B753-979535325A60}"/>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35" name="AutoShape 48" descr="blob:https://web.whatsapp.com/be29627d-1e6d-4193-b1bf-cf85b00559fd">
          <a:extLst>
            <a:ext uri="{FF2B5EF4-FFF2-40B4-BE49-F238E27FC236}">
              <a16:creationId xmlns:a16="http://schemas.microsoft.com/office/drawing/2014/main" id="{5D8C0FC8-5DEB-464C-B9F1-E7A0E717C79E}"/>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36" name="AutoShape 47" descr="blob:https://web.whatsapp.com/be29627d-1e6d-4193-b1bf-cf85b00559fd">
          <a:extLst>
            <a:ext uri="{FF2B5EF4-FFF2-40B4-BE49-F238E27FC236}">
              <a16:creationId xmlns:a16="http://schemas.microsoft.com/office/drawing/2014/main" id="{3843FD53-8782-4611-A5CF-83EB80F5EF80}"/>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37" name="AutoShape 48" descr="blob:https://web.whatsapp.com/be29627d-1e6d-4193-b1bf-cf85b00559fd">
          <a:extLst>
            <a:ext uri="{FF2B5EF4-FFF2-40B4-BE49-F238E27FC236}">
              <a16:creationId xmlns:a16="http://schemas.microsoft.com/office/drawing/2014/main" id="{3BE11E2F-8A36-4430-A794-BC16A6AE2E58}"/>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38" name="AutoShape 47" descr="blob:https://web.whatsapp.com/be29627d-1e6d-4193-b1bf-cf85b00559fd">
          <a:extLst>
            <a:ext uri="{FF2B5EF4-FFF2-40B4-BE49-F238E27FC236}">
              <a16:creationId xmlns:a16="http://schemas.microsoft.com/office/drawing/2014/main" id="{EC3DE3EC-3F3D-4015-8CD8-6092BCEFF48E}"/>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39" name="AutoShape 48" descr="blob:https://web.whatsapp.com/be29627d-1e6d-4193-b1bf-cf85b00559fd">
          <a:extLst>
            <a:ext uri="{FF2B5EF4-FFF2-40B4-BE49-F238E27FC236}">
              <a16:creationId xmlns:a16="http://schemas.microsoft.com/office/drawing/2014/main" id="{ED018852-C5FD-4604-878B-DD2FEC579E32}"/>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40" name="AutoShape 47" descr="blob:https://web.whatsapp.com/be29627d-1e6d-4193-b1bf-cf85b00559fd">
          <a:extLst>
            <a:ext uri="{FF2B5EF4-FFF2-40B4-BE49-F238E27FC236}">
              <a16:creationId xmlns:a16="http://schemas.microsoft.com/office/drawing/2014/main" id="{9DD28EC6-B2B4-47A5-BEAF-4EAF815BBBA0}"/>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41" name="AutoShape 48" descr="blob:https://web.whatsapp.com/be29627d-1e6d-4193-b1bf-cf85b00559fd">
          <a:extLst>
            <a:ext uri="{FF2B5EF4-FFF2-40B4-BE49-F238E27FC236}">
              <a16:creationId xmlns:a16="http://schemas.microsoft.com/office/drawing/2014/main" id="{316920E3-590E-42CF-84F2-402F5314369B}"/>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42" name="AutoShape 47" descr="blob:https://web.whatsapp.com/be29627d-1e6d-4193-b1bf-cf85b00559fd">
          <a:extLst>
            <a:ext uri="{FF2B5EF4-FFF2-40B4-BE49-F238E27FC236}">
              <a16:creationId xmlns:a16="http://schemas.microsoft.com/office/drawing/2014/main" id="{219EBAAE-BFEE-423E-9CFB-0BDDD7A9CB7B}"/>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43" name="AutoShape 48" descr="blob:https://web.whatsapp.com/be29627d-1e6d-4193-b1bf-cf85b00559fd">
          <a:extLst>
            <a:ext uri="{FF2B5EF4-FFF2-40B4-BE49-F238E27FC236}">
              <a16:creationId xmlns:a16="http://schemas.microsoft.com/office/drawing/2014/main" id="{75DDDE25-CCB5-412A-99DE-8E2ED9BD68C4}"/>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44" name="AutoShape 47" descr="blob:https://web.whatsapp.com/be29627d-1e6d-4193-b1bf-cf85b00559fd">
          <a:extLst>
            <a:ext uri="{FF2B5EF4-FFF2-40B4-BE49-F238E27FC236}">
              <a16:creationId xmlns:a16="http://schemas.microsoft.com/office/drawing/2014/main" id="{DB6A4EEA-6848-40B7-B56C-B2B5123C9027}"/>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45" name="AutoShape 48" descr="blob:https://web.whatsapp.com/be29627d-1e6d-4193-b1bf-cf85b00559fd">
          <a:extLst>
            <a:ext uri="{FF2B5EF4-FFF2-40B4-BE49-F238E27FC236}">
              <a16:creationId xmlns:a16="http://schemas.microsoft.com/office/drawing/2014/main" id="{7E4EB3F9-9B08-4502-8E0E-1BD4BD0DF95F}"/>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446" name="AutoShape 47" descr="blob:https://web.whatsapp.com/be29627d-1e6d-4193-b1bf-cf85b00559fd">
          <a:extLst>
            <a:ext uri="{FF2B5EF4-FFF2-40B4-BE49-F238E27FC236}">
              <a16:creationId xmlns:a16="http://schemas.microsoft.com/office/drawing/2014/main" id="{E129827F-287F-4D2A-B103-27CF6C7B3B62}"/>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447" name="AutoShape 48" descr="blob:https://web.whatsapp.com/be29627d-1e6d-4193-b1bf-cf85b00559fd">
          <a:extLst>
            <a:ext uri="{FF2B5EF4-FFF2-40B4-BE49-F238E27FC236}">
              <a16:creationId xmlns:a16="http://schemas.microsoft.com/office/drawing/2014/main" id="{0857A8A4-6FC1-4479-B014-C327B35FB12B}"/>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448" name="AutoShape 47" descr="blob:https://web.whatsapp.com/be29627d-1e6d-4193-b1bf-cf85b00559fd">
          <a:extLst>
            <a:ext uri="{FF2B5EF4-FFF2-40B4-BE49-F238E27FC236}">
              <a16:creationId xmlns:a16="http://schemas.microsoft.com/office/drawing/2014/main" id="{187F1C0A-769D-416B-8F49-2CFC5FB10BDC}"/>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449" name="AutoShape 48" descr="blob:https://web.whatsapp.com/be29627d-1e6d-4193-b1bf-cf85b00559fd">
          <a:extLst>
            <a:ext uri="{FF2B5EF4-FFF2-40B4-BE49-F238E27FC236}">
              <a16:creationId xmlns:a16="http://schemas.microsoft.com/office/drawing/2014/main" id="{98FE1118-F19C-4AE4-97C5-10746A794B98}"/>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450" name="AutoShape 47" descr="blob:https://web.whatsapp.com/be29627d-1e6d-4193-b1bf-cf85b00559fd">
          <a:extLst>
            <a:ext uri="{FF2B5EF4-FFF2-40B4-BE49-F238E27FC236}">
              <a16:creationId xmlns:a16="http://schemas.microsoft.com/office/drawing/2014/main" id="{E572E3B2-BB24-40B9-BA8C-91F031A784BC}"/>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451" name="AutoShape 48" descr="blob:https://web.whatsapp.com/be29627d-1e6d-4193-b1bf-cf85b00559fd">
          <a:extLst>
            <a:ext uri="{FF2B5EF4-FFF2-40B4-BE49-F238E27FC236}">
              <a16:creationId xmlns:a16="http://schemas.microsoft.com/office/drawing/2014/main" id="{14632C49-58E8-412C-8EDA-850758BBAD08}"/>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452" name="AutoShape 47" descr="blob:https://web.whatsapp.com/be29627d-1e6d-4193-b1bf-cf85b00559fd">
          <a:extLst>
            <a:ext uri="{FF2B5EF4-FFF2-40B4-BE49-F238E27FC236}">
              <a16:creationId xmlns:a16="http://schemas.microsoft.com/office/drawing/2014/main" id="{71928E61-5447-471D-808C-357604ABF187}"/>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453" name="AutoShape 48" descr="blob:https://web.whatsapp.com/be29627d-1e6d-4193-b1bf-cf85b00559fd">
          <a:extLst>
            <a:ext uri="{FF2B5EF4-FFF2-40B4-BE49-F238E27FC236}">
              <a16:creationId xmlns:a16="http://schemas.microsoft.com/office/drawing/2014/main" id="{12571F09-383F-4C9C-8AC8-4258577C72A2}"/>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54" name="AutoShape 47" descr="blob:https://web.whatsapp.com/be29627d-1e6d-4193-b1bf-cf85b00559fd">
          <a:extLst>
            <a:ext uri="{FF2B5EF4-FFF2-40B4-BE49-F238E27FC236}">
              <a16:creationId xmlns:a16="http://schemas.microsoft.com/office/drawing/2014/main" id="{C403834B-F5B8-484C-984A-B09CF7616877}"/>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55" name="AutoShape 48" descr="blob:https://web.whatsapp.com/be29627d-1e6d-4193-b1bf-cf85b00559fd">
          <a:extLst>
            <a:ext uri="{FF2B5EF4-FFF2-40B4-BE49-F238E27FC236}">
              <a16:creationId xmlns:a16="http://schemas.microsoft.com/office/drawing/2014/main" id="{321FDEE5-F7FF-42B2-BE8D-DF3F0B07CA12}"/>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56" name="AutoShape 47" descr="blob:https://web.whatsapp.com/be29627d-1e6d-4193-b1bf-cf85b00559fd">
          <a:extLst>
            <a:ext uri="{FF2B5EF4-FFF2-40B4-BE49-F238E27FC236}">
              <a16:creationId xmlns:a16="http://schemas.microsoft.com/office/drawing/2014/main" id="{51492BBB-6EAA-41CB-989F-0C55C189B6D7}"/>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457" name="AutoShape 48" descr="blob:https://web.whatsapp.com/be29627d-1e6d-4193-b1bf-cf85b00559fd">
          <a:extLst>
            <a:ext uri="{FF2B5EF4-FFF2-40B4-BE49-F238E27FC236}">
              <a16:creationId xmlns:a16="http://schemas.microsoft.com/office/drawing/2014/main" id="{D141645D-D7C2-422E-BD9E-CAB6BA99F247}"/>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58" name="AutoShape 47" descr="blob:https://web.whatsapp.com/be29627d-1e6d-4193-b1bf-cf85b00559fd">
          <a:extLst>
            <a:ext uri="{FF2B5EF4-FFF2-40B4-BE49-F238E27FC236}">
              <a16:creationId xmlns:a16="http://schemas.microsoft.com/office/drawing/2014/main" id="{057CDB61-B26A-40BE-BBD7-D399BB15701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59" name="AutoShape 48" descr="blob:https://web.whatsapp.com/be29627d-1e6d-4193-b1bf-cf85b00559fd">
          <a:extLst>
            <a:ext uri="{FF2B5EF4-FFF2-40B4-BE49-F238E27FC236}">
              <a16:creationId xmlns:a16="http://schemas.microsoft.com/office/drawing/2014/main" id="{609C7CD8-98EA-4467-805D-23347D40E8C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0" name="AutoShape 47" descr="blob:https://web.whatsapp.com/be29627d-1e6d-4193-b1bf-cf85b00559fd">
          <a:extLst>
            <a:ext uri="{FF2B5EF4-FFF2-40B4-BE49-F238E27FC236}">
              <a16:creationId xmlns:a16="http://schemas.microsoft.com/office/drawing/2014/main" id="{BF33A1F7-F3AF-4B00-97FD-81303981ACD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1" name="AutoShape 48" descr="blob:https://web.whatsapp.com/be29627d-1e6d-4193-b1bf-cf85b00559fd">
          <a:extLst>
            <a:ext uri="{FF2B5EF4-FFF2-40B4-BE49-F238E27FC236}">
              <a16:creationId xmlns:a16="http://schemas.microsoft.com/office/drawing/2014/main" id="{79E44A8B-4C4C-4208-A72B-4E7559E55C2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2" name="AutoShape 47" descr="blob:https://web.whatsapp.com/be29627d-1e6d-4193-b1bf-cf85b00559fd">
          <a:extLst>
            <a:ext uri="{FF2B5EF4-FFF2-40B4-BE49-F238E27FC236}">
              <a16:creationId xmlns:a16="http://schemas.microsoft.com/office/drawing/2014/main" id="{2EFD6AA2-514E-4FEA-83A2-E465BC866E3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3" name="AutoShape 48" descr="blob:https://web.whatsapp.com/be29627d-1e6d-4193-b1bf-cf85b00559fd">
          <a:extLst>
            <a:ext uri="{FF2B5EF4-FFF2-40B4-BE49-F238E27FC236}">
              <a16:creationId xmlns:a16="http://schemas.microsoft.com/office/drawing/2014/main" id="{CAA6AF94-949B-4985-A17D-27E59E1708C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4" name="AutoShape 47" descr="blob:https://web.whatsapp.com/be29627d-1e6d-4193-b1bf-cf85b00559fd">
          <a:extLst>
            <a:ext uri="{FF2B5EF4-FFF2-40B4-BE49-F238E27FC236}">
              <a16:creationId xmlns:a16="http://schemas.microsoft.com/office/drawing/2014/main" id="{317A5668-AF4D-43DA-A833-B539D305779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5" name="AutoShape 48" descr="blob:https://web.whatsapp.com/be29627d-1e6d-4193-b1bf-cf85b00559fd">
          <a:extLst>
            <a:ext uri="{FF2B5EF4-FFF2-40B4-BE49-F238E27FC236}">
              <a16:creationId xmlns:a16="http://schemas.microsoft.com/office/drawing/2014/main" id="{48C851D2-5940-4857-8462-3D93541CB66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6" name="AutoShape 47" descr="blob:https://web.whatsapp.com/be29627d-1e6d-4193-b1bf-cf85b00559fd">
          <a:extLst>
            <a:ext uri="{FF2B5EF4-FFF2-40B4-BE49-F238E27FC236}">
              <a16:creationId xmlns:a16="http://schemas.microsoft.com/office/drawing/2014/main" id="{516C216C-1441-4020-BF31-C59363E4926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7" name="AutoShape 48" descr="blob:https://web.whatsapp.com/be29627d-1e6d-4193-b1bf-cf85b00559fd">
          <a:extLst>
            <a:ext uri="{FF2B5EF4-FFF2-40B4-BE49-F238E27FC236}">
              <a16:creationId xmlns:a16="http://schemas.microsoft.com/office/drawing/2014/main" id="{F8A801E5-7686-4347-A87E-890CF90B816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8" name="AutoShape 47" descr="blob:https://web.whatsapp.com/be29627d-1e6d-4193-b1bf-cf85b00559fd">
          <a:extLst>
            <a:ext uri="{FF2B5EF4-FFF2-40B4-BE49-F238E27FC236}">
              <a16:creationId xmlns:a16="http://schemas.microsoft.com/office/drawing/2014/main" id="{471120A2-49B5-4D91-8EF8-7A6C856CBFB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69" name="AutoShape 48" descr="blob:https://web.whatsapp.com/be29627d-1e6d-4193-b1bf-cf85b00559fd">
          <a:extLst>
            <a:ext uri="{FF2B5EF4-FFF2-40B4-BE49-F238E27FC236}">
              <a16:creationId xmlns:a16="http://schemas.microsoft.com/office/drawing/2014/main" id="{FB657507-817B-4AEF-B0C5-ED69769F77A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0" name="AutoShape 47" descr="blob:https://web.whatsapp.com/be29627d-1e6d-4193-b1bf-cf85b00559fd">
          <a:extLst>
            <a:ext uri="{FF2B5EF4-FFF2-40B4-BE49-F238E27FC236}">
              <a16:creationId xmlns:a16="http://schemas.microsoft.com/office/drawing/2014/main" id="{D63E5CCB-7A8C-4676-9528-E7589CC5210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1" name="AutoShape 48" descr="blob:https://web.whatsapp.com/be29627d-1e6d-4193-b1bf-cf85b00559fd">
          <a:extLst>
            <a:ext uri="{FF2B5EF4-FFF2-40B4-BE49-F238E27FC236}">
              <a16:creationId xmlns:a16="http://schemas.microsoft.com/office/drawing/2014/main" id="{1D858277-8ACB-4AFD-954F-F319DA87D35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2" name="AutoShape 47" descr="blob:https://web.whatsapp.com/be29627d-1e6d-4193-b1bf-cf85b00559fd">
          <a:extLst>
            <a:ext uri="{FF2B5EF4-FFF2-40B4-BE49-F238E27FC236}">
              <a16:creationId xmlns:a16="http://schemas.microsoft.com/office/drawing/2014/main" id="{C487AE3C-EA1D-411D-AE69-8BAD8715091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3" name="AutoShape 48" descr="blob:https://web.whatsapp.com/be29627d-1e6d-4193-b1bf-cf85b00559fd">
          <a:extLst>
            <a:ext uri="{FF2B5EF4-FFF2-40B4-BE49-F238E27FC236}">
              <a16:creationId xmlns:a16="http://schemas.microsoft.com/office/drawing/2014/main" id="{F2BE652C-BE01-4B2A-8A36-1E5AF91DE9B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4" name="AutoShape 47" descr="blob:https://web.whatsapp.com/be29627d-1e6d-4193-b1bf-cf85b00559fd">
          <a:extLst>
            <a:ext uri="{FF2B5EF4-FFF2-40B4-BE49-F238E27FC236}">
              <a16:creationId xmlns:a16="http://schemas.microsoft.com/office/drawing/2014/main" id="{79C21D58-3F51-4BB5-B08E-C183B2007D8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5" name="AutoShape 48" descr="blob:https://web.whatsapp.com/be29627d-1e6d-4193-b1bf-cf85b00559fd">
          <a:extLst>
            <a:ext uri="{FF2B5EF4-FFF2-40B4-BE49-F238E27FC236}">
              <a16:creationId xmlns:a16="http://schemas.microsoft.com/office/drawing/2014/main" id="{66A46AD9-F108-4BC2-B66D-F4F85AE4E29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6" name="AutoShape 47" descr="blob:https://web.whatsapp.com/be29627d-1e6d-4193-b1bf-cf85b00559fd">
          <a:extLst>
            <a:ext uri="{FF2B5EF4-FFF2-40B4-BE49-F238E27FC236}">
              <a16:creationId xmlns:a16="http://schemas.microsoft.com/office/drawing/2014/main" id="{38D5D5D8-D6A5-4B90-BBFD-3CAC7FDA0F1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7" name="AutoShape 48" descr="blob:https://web.whatsapp.com/be29627d-1e6d-4193-b1bf-cf85b00559fd">
          <a:extLst>
            <a:ext uri="{FF2B5EF4-FFF2-40B4-BE49-F238E27FC236}">
              <a16:creationId xmlns:a16="http://schemas.microsoft.com/office/drawing/2014/main" id="{19E44EBC-74AD-457A-A0D3-E61394127D1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8" name="AutoShape 47" descr="blob:https://web.whatsapp.com/be29627d-1e6d-4193-b1bf-cf85b00559fd">
          <a:extLst>
            <a:ext uri="{FF2B5EF4-FFF2-40B4-BE49-F238E27FC236}">
              <a16:creationId xmlns:a16="http://schemas.microsoft.com/office/drawing/2014/main" id="{04773C25-826F-43A3-A948-4436A46385B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79" name="AutoShape 48" descr="blob:https://web.whatsapp.com/be29627d-1e6d-4193-b1bf-cf85b00559fd">
          <a:extLst>
            <a:ext uri="{FF2B5EF4-FFF2-40B4-BE49-F238E27FC236}">
              <a16:creationId xmlns:a16="http://schemas.microsoft.com/office/drawing/2014/main" id="{20D280E9-A6A2-48CF-B8B0-B269F0C215B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0" name="AutoShape 47" descr="blob:https://web.whatsapp.com/be29627d-1e6d-4193-b1bf-cf85b00559fd">
          <a:extLst>
            <a:ext uri="{FF2B5EF4-FFF2-40B4-BE49-F238E27FC236}">
              <a16:creationId xmlns:a16="http://schemas.microsoft.com/office/drawing/2014/main" id="{8F78AB13-DF70-4E86-BE5E-A3FABC4481B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1" name="AutoShape 48" descr="blob:https://web.whatsapp.com/be29627d-1e6d-4193-b1bf-cf85b00559fd">
          <a:extLst>
            <a:ext uri="{FF2B5EF4-FFF2-40B4-BE49-F238E27FC236}">
              <a16:creationId xmlns:a16="http://schemas.microsoft.com/office/drawing/2014/main" id="{BFA1EE65-54CD-4864-B0BB-AD48156A237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2" name="AutoShape 47" descr="blob:https://web.whatsapp.com/be29627d-1e6d-4193-b1bf-cf85b00559fd">
          <a:extLst>
            <a:ext uri="{FF2B5EF4-FFF2-40B4-BE49-F238E27FC236}">
              <a16:creationId xmlns:a16="http://schemas.microsoft.com/office/drawing/2014/main" id="{8BC47865-6DF0-4F56-9C02-C2797C797AF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3" name="AutoShape 48" descr="blob:https://web.whatsapp.com/be29627d-1e6d-4193-b1bf-cf85b00559fd">
          <a:extLst>
            <a:ext uri="{FF2B5EF4-FFF2-40B4-BE49-F238E27FC236}">
              <a16:creationId xmlns:a16="http://schemas.microsoft.com/office/drawing/2014/main" id="{57F546B4-A355-4AAC-810A-1FFC8FFCFC4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4" name="AutoShape 47" descr="blob:https://web.whatsapp.com/be29627d-1e6d-4193-b1bf-cf85b00559fd">
          <a:extLst>
            <a:ext uri="{FF2B5EF4-FFF2-40B4-BE49-F238E27FC236}">
              <a16:creationId xmlns:a16="http://schemas.microsoft.com/office/drawing/2014/main" id="{B065C3AF-DDCD-48B1-AAFA-F2A5C9D6198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5" name="AutoShape 48" descr="blob:https://web.whatsapp.com/be29627d-1e6d-4193-b1bf-cf85b00559fd">
          <a:extLst>
            <a:ext uri="{FF2B5EF4-FFF2-40B4-BE49-F238E27FC236}">
              <a16:creationId xmlns:a16="http://schemas.microsoft.com/office/drawing/2014/main" id="{B6DD0A6A-80D6-43D9-86E7-53215C85983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6" name="AutoShape 47" descr="blob:https://web.whatsapp.com/be29627d-1e6d-4193-b1bf-cf85b00559fd">
          <a:extLst>
            <a:ext uri="{FF2B5EF4-FFF2-40B4-BE49-F238E27FC236}">
              <a16:creationId xmlns:a16="http://schemas.microsoft.com/office/drawing/2014/main" id="{50784207-F975-4991-BFA3-C58FBBBABE1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7" name="AutoShape 48" descr="blob:https://web.whatsapp.com/be29627d-1e6d-4193-b1bf-cf85b00559fd">
          <a:extLst>
            <a:ext uri="{FF2B5EF4-FFF2-40B4-BE49-F238E27FC236}">
              <a16:creationId xmlns:a16="http://schemas.microsoft.com/office/drawing/2014/main" id="{D371E042-18FF-49C2-BCEB-BEC3900ABDA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8" name="AutoShape 47" descr="blob:https://web.whatsapp.com/be29627d-1e6d-4193-b1bf-cf85b00559fd">
          <a:extLst>
            <a:ext uri="{FF2B5EF4-FFF2-40B4-BE49-F238E27FC236}">
              <a16:creationId xmlns:a16="http://schemas.microsoft.com/office/drawing/2014/main" id="{2D176467-FDF8-4A27-A3F1-9F84DE8FE56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89" name="AutoShape 48" descr="blob:https://web.whatsapp.com/be29627d-1e6d-4193-b1bf-cf85b00559fd">
          <a:extLst>
            <a:ext uri="{FF2B5EF4-FFF2-40B4-BE49-F238E27FC236}">
              <a16:creationId xmlns:a16="http://schemas.microsoft.com/office/drawing/2014/main" id="{4D3AAC2C-F82F-4148-9DF7-9ED82CB3AE6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0" name="AutoShape 47" descr="blob:https://web.whatsapp.com/be29627d-1e6d-4193-b1bf-cf85b00559fd">
          <a:extLst>
            <a:ext uri="{FF2B5EF4-FFF2-40B4-BE49-F238E27FC236}">
              <a16:creationId xmlns:a16="http://schemas.microsoft.com/office/drawing/2014/main" id="{F27F8597-B399-4FBA-A8E1-8400EBC316E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1" name="AutoShape 48" descr="blob:https://web.whatsapp.com/be29627d-1e6d-4193-b1bf-cf85b00559fd">
          <a:extLst>
            <a:ext uri="{FF2B5EF4-FFF2-40B4-BE49-F238E27FC236}">
              <a16:creationId xmlns:a16="http://schemas.microsoft.com/office/drawing/2014/main" id="{711C1AAC-504C-4389-9CA0-D3166DC89A1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2" name="AutoShape 47" descr="blob:https://web.whatsapp.com/be29627d-1e6d-4193-b1bf-cf85b00559fd">
          <a:extLst>
            <a:ext uri="{FF2B5EF4-FFF2-40B4-BE49-F238E27FC236}">
              <a16:creationId xmlns:a16="http://schemas.microsoft.com/office/drawing/2014/main" id="{133B8E63-F603-4C0A-AE51-93CA46F9D30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3" name="AutoShape 48" descr="blob:https://web.whatsapp.com/be29627d-1e6d-4193-b1bf-cf85b00559fd">
          <a:extLst>
            <a:ext uri="{FF2B5EF4-FFF2-40B4-BE49-F238E27FC236}">
              <a16:creationId xmlns:a16="http://schemas.microsoft.com/office/drawing/2014/main" id="{C66D7ADA-91C7-4350-814F-2F964D5BBF2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4" name="AutoShape 47" descr="blob:https://web.whatsapp.com/be29627d-1e6d-4193-b1bf-cf85b00559fd">
          <a:extLst>
            <a:ext uri="{FF2B5EF4-FFF2-40B4-BE49-F238E27FC236}">
              <a16:creationId xmlns:a16="http://schemas.microsoft.com/office/drawing/2014/main" id="{22AA3F4C-38A1-4F36-A5A8-54F30A89FCB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5" name="AutoShape 48" descr="blob:https://web.whatsapp.com/be29627d-1e6d-4193-b1bf-cf85b00559fd">
          <a:extLst>
            <a:ext uri="{FF2B5EF4-FFF2-40B4-BE49-F238E27FC236}">
              <a16:creationId xmlns:a16="http://schemas.microsoft.com/office/drawing/2014/main" id="{A231B41F-F11F-4249-ACCC-76FFF6998DE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6" name="AutoShape 47" descr="blob:https://web.whatsapp.com/be29627d-1e6d-4193-b1bf-cf85b00559fd">
          <a:extLst>
            <a:ext uri="{FF2B5EF4-FFF2-40B4-BE49-F238E27FC236}">
              <a16:creationId xmlns:a16="http://schemas.microsoft.com/office/drawing/2014/main" id="{174BB0AF-3A23-4E27-9E77-ACA9367E1CC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7" name="AutoShape 48" descr="blob:https://web.whatsapp.com/be29627d-1e6d-4193-b1bf-cf85b00559fd">
          <a:extLst>
            <a:ext uri="{FF2B5EF4-FFF2-40B4-BE49-F238E27FC236}">
              <a16:creationId xmlns:a16="http://schemas.microsoft.com/office/drawing/2014/main" id="{9B66F269-0BFA-4B73-95C0-FADEE15EACD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8" name="AutoShape 47" descr="blob:https://web.whatsapp.com/be29627d-1e6d-4193-b1bf-cf85b00559fd">
          <a:extLst>
            <a:ext uri="{FF2B5EF4-FFF2-40B4-BE49-F238E27FC236}">
              <a16:creationId xmlns:a16="http://schemas.microsoft.com/office/drawing/2014/main" id="{C7105E74-DB26-4150-A5B0-0ED6F9882CD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499" name="AutoShape 48" descr="blob:https://web.whatsapp.com/be29627d-1e6d-4193-b1bf-cf85b00559fd">
          <a:extLst>
            <a:ext uri="{FF2B5EF4-FFF2-40B4-BE49-F238E27FC236}">
              <a16:creationId xmlns:a16="http://schemas.microsoft.com/office/drawing/2014/main" id="{F1E48B5C-A6B6-44E0-85AA-DA388F5880A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0" name="AutoShape 47" descr="blob:https://web.whatsapp.com/be29627d-1e6d-4193-b1bf-cf85b00559fd">
          <a:extLst>
            <a:ext uri="{FF2B5EF4-FFF2-40B4-BE49-F238E27FC236}">
              <a16:creationId xmlns:a16="http://schemas.microsoft.com/office/drawing/2014/main" id="{563531C7-EFBF-4F7F-B1EF-8B6B08D8241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1" name="AutoShape 48" descr="blob:https://web.whatsapp.com/be29627d-1e6d-4193-b1bf-cf85b00559fd">
          <a:extLst>
            <a:ext uri="{FF2B5EF4-FFF2-40B4-BE49-F238E27FC236}">
              <a16:creationId xmlns:a16="http://schemas.microsoft.com/office/drawing/2014/main" id="{0E3173CD-4796-4442-BD97-60FD18BD287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2" name="AutoShape 47" descr="blob:https://web.whatsapp.com/be29627d-1e6d-4193-b1bf-cf85b00559fd">
          <a:extLst>
            <a:ext uri="{FF2B5EF4-FFF2-40B4-BE49-F238E27FC236}">
              <a16:creationId xmlns:a16="http://schemas.microsoft.com/office/drawing/2014/main" id="{B7E87096-9ADF-4D65-9003-DE66E5E8413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3" name="AutoShape 48" descr="blob:https://web.whatsapp.com/be29627d-1e6d-4193-b1bf-cf85b00559fd">
          <a:extLst>
            <a:ext uri="{FF2B5EF4-FFF2-40B4-BE49-F238E27FC236}">
              <a16:creationId xmlns:a16="http://schemas.microsoft.com/office/drawing/2014/main" id="{E88BF963-3A75-40F2-906B-4BF1B087456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4" name="AutoShape 47" descr="blob:https://web.whatsapp.com/be29627d-1e6d-4193-b1bf-cf85b00559fd">
          <a:extLst>
            <a:ext uri="{FF2B5EF4-FFF2-40B4-BE49-F238E27FC236}">
              <a16:creationId xmlns:a16="http://schemas.microsoft.com/office/drawing/2014/main" id="{AEF73702-4853-447C-A9A4-5492F3120EF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5" name="AutoShape 48" descr="blob:https://web.whatsapp.com/be29627d-1e6d-4193-b1bf-cf85b00559fd">
          <a:extLst>
            <a:ext uri="{FF2B5EF4-FFF2-40B4-BE49-F238E27FC236}">
              <a16:creationId xmlns:a16="http://schemas.microsoft.com/office/drawing/2014/main" id="{EC053DB9-65FA-40E4-A1A5-C4CFA9AC2E4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6" name="AutoShape 47" descr="blob:https://web.whatsapp.com/be29627d-1e6d-4193-b1bf-cf85b00559fd">
          <a:extLst>
            <a:ext uri="{FF2B5EF4-FFF2-40B4-BE49-F238E27FC236}">
              <a16:creationId xmlns:a16="http://schemas.microsoft.com/office/drawing/2014/main" id="{CF22694A-6054-47C4-A2DC-61A2A3A04B3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7" name="AutoShape 48" descr="blob:https://web.whatsapp.com/be29627d-1e6d-4193-b1bf-cf85b00559fd">
          <a:extLst>
            <a:ext uri="{FF2B5EF4-FFF2-40B4-BE49-F238E27FC236}">
              <a16:creationId xmlns:a16="http://schemas.microsoft.com/office/drawing/2014/main" id="{BAED29CC-5FB6-460C-AB04-7D19D68C79B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8" name="AutoShape 47" descr="blob:https://web.whatsapp.com/be29627d-1e6d-4193-b1bf-cf85b00559fd">
          <a:extLst>
            <a:ext uri="{FF2B5EF4-FFF2-40B4-BE49-F238E27FC236}">
              <a16:creationId xmlns:a16="http://schemas.microsoft.com/office/drawing/2014/main" id="{0D19DAC1-E859-4D33-9DB2-A9D0C5846AC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09" name="AutoShape 48" descr="blob:https://web.whatsapp.com/be29627d-1e6d-4193-b1bf-cf85b00559fd">
          <a:extLst>
            <a:ext uri="{FF2B5EF4-FFF2-40B4-BE49-F238E27FC236}">
              <a16:creationId xmlns:a16="http://schemas.microsoft.com/office/drawing/2014/main" id="{A2D3A10A-877D-4183-B920-9B041FBC227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0" name="AutoShape 47" descr="blob:https://web.whatsapp.com/be29627d-1e6d-4193-b1bf-cf85b00559fd">
          <a:extLst>
            <a:ext uri="{FF2B5EF4-FFF2-40B4-BE49-F238E27FC236}">
              <a16:creationId xmlns:a16="http://schemas.microsoft.com/office/drawing/2014/main" id="{095E0F38-707F-4A5B-B9EB-7BCEF1F4186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1" name="AutoShape 48" descr="blob:https://web.whatsapp.com/be29627d-1e6d-4193-b1bf-cf85b00559fd">
          <a:extLst>
            <a:ext uri="{FF2B5EF4-FFF2-40B4-BE49-F238E27FC236}">
              <a16:creationId xmlns:a16="http://schemas.microsoft.com/office/drawing/2014/main" id="{C2E25DC0-7FA0-4771-B3CB-567F4FE5C54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2" name="AutoShape 47" descr="blob:https://web.whatsapp.com/be29627d-1e6d-4193-b1bf-cf85b00559fd">
          <a:extLst>
            <a:ext uri="{FF2B5EF4-FFF2-40B4-BE49-F238E27FC236}">
              <a16:creationId xmlns:a16="http://schemas.microsoft.com/office/drawing/2014/main" id="{CBA115B5-17C6-49E5-B7AA-C83D0DD74A3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3" name="AutoShape 48" descr="blob:https://web.whatsapp.com/be29627d-1e6d-4193-b1bf-cf85b00559fd">
          <a:extLst>
            <a:ext uri="{FF2B5EF4-FFF2-40B4-BE49-F238E27FC236}">
              <a16:creationId xmlns:a16="http://schemas.microsoft.com/office/drawing/2014/main" id="{C1E46D39-3223-41B9-9FD6-42B7FCBCAC5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4" name="AutoShape 47" descr="blob:https://web.whatsapp.com/be29627d-1e6d-4193-b1bf-cf85b00559fd">
          <a:extLst>
            <a:ext uri="{FF2B5EF4-FFF2-40B4-BE49-F238E27FC236}">
              <a16:creationId xmlns:a16="http://schemas.microsoft.com/office/drawing/2014/main" id="{41C4ACEB-FB8E-4608-8AEB-9A30F9A3341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5" name="AutoShape 48" descr="blob:https://web.whatsapp.com/be29627d-1e6d-4193-b1bf-cf85b00559fd">
          <a:extLst>
            <a:ext uri="{FF2B5EF4-FFF2-40B4-BE49-F238E27FC236}">
              <a16:creationId xmlns:a16="http://schemas.microsoft.com/office/drawing/2014/main" id="{FBA7995D-E424-4B37-9574-09A9B067DAE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6" name="AutoShape 47" descr="blob:https://web.whatsapp.com/be29627d-1e6d-4193-b1bf-cf85b00559fd">
          <a:extLst>
            <a:ext uri="{FF2B5EF4-FFF2-40B4-BE49-F238E27FC236}">
              <a16:creationId xmlns:a16="http://schemas.microsoft.com/office/drawing/2014/main" id="{07D271EE-51AC-4625-BFB9-45E5FEA1276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7" name="AutoShape 48" descr="blob:https://web.whatsapp.com/be29627d-1e6d-4193-b1bf-cf85b00559fd">
          <a:extLst>
            <a:ext uri="{FF2B5EF4-FFF2-40B4-BE49-F238E27FC236}">
              <a16:creationId xmlns:a16="http://schemas.microsoft.com/office/drawing/2014/main" id="{29C23F4B-F988-41B8-8200-D88727D0413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8" name="AutoShape 47" descr="blob:https://web.whatsapp.com/be29627d-1e6d-4193-b1bf-cf85b00559fd">
          <a:extLst>
            <a:ext uri="{FF2B5EF4-FFF2-40B4-BE49-F238E27FC236}">
              <a16:creationId xmlns:a16="http://schemas.microsoft.com/office/drawing/2014/main" id="{6181D707-D73A-4727-906D-453D30D07C2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19" name="AutoShape 48" descr="blob:https://web.whatsapp.com/be29627d-1e6d-4193-b1bf-cf85b00559fd">
          <a:extLst>
            <a:ext uri="{FF2B5EF4-FFF2-40B4-BE49-F238E27FC236}">
              <a16:creationId xmlns:a16="http://schemas.microsoft.com/office/drawing/2014/main" id="{95A2B12D-C5D4-4E65-8B6A-DE9E89BDA59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0" name="AutoShape 47" descr="blob:https://web.whatsapp.com/be29627d-1e6d-4193-b1bf-cf85b00559fd">
          <a:extLst>
            <a:ext uri="{FF2B5EF4-FFF2-40B4-BE49-F238E27FC236}">
              <a16:creationId xmlns:a16="http://schemas.microsoft.com/office/drawing/2014/main" id="{5D2B33DE-1D75-40C0-8FFE-078065574BF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1" name="AutoShape 48" descr="blob:https://web.whatsapp.com/be29627d-1e6d-4193-b1bf-cf85b00559fd">
          <a:extLst>
            <a:ext uri="{FF2B5EF4-FFF2-40B4-BE49-F238E27FC236}">
              <a16:creationId xmlns:a16="http://schemas.microsoft.com/office/drawing/2014/main" id="{3CA5CFB5-2680-4601-9A81-F5435828D90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2" name="AutoShape 47" descr="blob:https://web.whatsapp.com/be29627d-1e6d-4193-b1bf-cf85b00559fd">
          <a:extLst>
            <a:ext uri="{FF2B5EF4-FFF2-40B4-BE49-F238E27FC236}">
              <a16:creationId xmlns:a16="http://schemas.microsoft.com/office/drawing/2014/main" id="{325A0125-A96B-4EC6-9E86-89EC71FB00F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3" name="AutoShape 48" descr="blob:https://web.whatsapp.com/be29627d-1e6d-4193-b1bf-cf85b00559fd">
          <a:extLst>
            <a:ext uri="{FF2B5EF4-FFF2-40B4-BE49-F238E27FC236}">
              <a16:creationId xmlns:a16="http://schemas.microsoft.com/office/drawing/2014/main" id="{19D80EB2-6F8F-4579-94F0-8390B6E884C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4" name="AutoShape 47" descr="blob:https://web.whatsapp.com/be29627d-1e6d-4193-b1bf-cf85b00559fd">
          <a:extLst>
            <a:ext uri="{FF2B5EF4-FFF2-40B4-BE49-F238E27FC236}">
              <a16:creationId xmlns:a16="http://schemas.microsoft.com/office/drawing/2014/main" id="{CBC45A0C-4599-4237-AC19-9D346C348D6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5" name="AutoShape 48" descr="blob:https://web.whatsapp.com/be29627d-1e6d-4193-b1bf-cf85b00559fd">
          <a:extLst>
            <a:ext uri="{FF2B5EF4-FFF2-40B4-BE49-F238E27FC236}">
              <a16:creationId xmlns:a16="http://schemas.microsoft.com/office/drawing/2014/main" id="{0609DA1B-1452-4270-84A9-7B624CAA660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6" name="AutoShape 47" descr="blob:https://web.whatsapp.com/be29627d-1e6d-4193-b1bf-cf85b00559fd">
          <a:extLst>
            <a:ext uri="{FF2B5EF4-FFF2-40B4-BE49-F238E27FC236}">
              <a16:creationId xmlns:a16="http://schemas.microsoft.com/office/drawing/2014/main" id="{F33C82A0-609D-4DC8-B540-EE14EC8E635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7" name="AutoShape 48" descr="blob:https://web.whatsapp.com/be29627d-1e6d-4193-b1bf-cf85b00559fd">
          <a:extLst>
            <a:ext uri="{FF2B5EF4-FFF2-40B4-BE49-F238E27FC236}">
              <a16:creationId xmlns:a16="http://schemas.microsoft.com/office/drawing/2014/main" id="{8C39752A-D737-4C08-9176-F02D32854D3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8" name="AutoShape 47" descr="blob:https://web.whatsapp.com/be29627d-1e6d-4193-b1bf-cf85b00559fd">
          <a:extLst>
            <a:ext uri="{FF2B5EF4-FFF2-40B4-BE49-F238E27FC236}">
              <a16:creationId xmlns:a16="http://schemas.microsoft.com/office/drawing/2014/main" id="{92015FAA-329C-4583-B554-8DBE7F2D390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29" name="AutoShape 48" descr="blob:https://web.whatsapp.com/be29627d-1e6d-4193-b1bf-cf85b00559fd">
          <a:extLst>
            <a:ext uri="{FF2B5EF4-FFF2-40B4-BE49-F238E27FC236}">
              <a16:creationId xmlns:a16="http://schemas.microsoft.com/office/drawing/2014/main" id="{E42E050A-409C-4D23-87D3-43F177AEA15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0" name="AutoShape 47" descr="blob:https://web.whatsapp.com/be29627d-1e6d-4193-b1bf-cf85b00559fd">
          <a:extLst>
            <a:ext uri="{FF2B5EF4-FFF2-40B4-BE49-F238E27FC236}">
              <a16:creationId xmlns:a16="http://schemas.microsoft.com/office/drawing/2014/main" id="{6BFEBC08-4E2B-4BF8-A3C9-80F5782FEF8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1" name="AutoShape 48" descr="blob:https://web.whatsapp.com/be29627d-1e6d-4193-b1bf-cf85b00559fd">
          <a:extLst>
            <a:ext uri="{FF2B5EF4-FFF2-40B4-BE49-F238E27FC236}">
              <a16:creationId xmlns:a16="http://schemas.microsoft.com/office/drawing/2014/main" id="{AD7FB3B5-BA3A-462D-BFFE-88274051EC7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2" name="AutoShape 47" descr="blob:https://web.whatsapp.com/be29627d-1e6d-4193-b1bf-cf85b00559fd">
          <a:extLst>
            <a:ext uri="{FF2B5EF4-FFF2-40B4-BE49-F238E27FC236}">
              <a16:creationId xmlns:a16="http://schemas.microsoft.com/office/drawing/2014/main" id="{D8F7DCB7-AC2D-4E62-B437-C540B8E9846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3" name="AutoShape 48" descr="blob:https://web.whatsapp.com/be29627d-1e6d-4193-b1bf-cf85b00559fd">
          <a:extLst>
            <a:ext uri="{FF2B5EF4-FFF2-40B4-BE49-F238E27FC236}">
              <a16:creationId xmlns:a16="http://schemas.microsoft.com/office/drawing/2014/main" id="{61616C8E-BB88-4FA1-AE4B-CB8B778D0BD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4" name="AutoShape 47" descr="blob:https://web.whatsapp.com/be29627d-1e6d-4193-b1bf-cf85b00559fd">
          <a:extLst>
            <a:ext uri="{FF2B5EF4-FFF2-40B4-BE49-F238E27FC236}">
              <a16:creationId xmlns:a16="http://schemas.microsoft.com/office/drawing/2014/main" id="{AF8FF4D2-BF4F-4EC7-95DA-9DD92C8098C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5" name="AutoShape 48" descr="blob:https://web.whatsapp.com/be29627d-1e6d-4193-b1bf-cf85b00559fd">
          <a:extLst>
            <a:ext uri="{FF2B5EF4-FFF2-40B4-BE49-F238E27FC236}">
              <a16:creationId xmlns:a16="http://schemas.microsoft.com/office/drawing/2014/main" id="{261A190F-AEA6-45C9-A65C-D9F261CCBEA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6" name="AutoShape 47" descr="blob:https://web.whatsapp.com/be29627d-1e6d-4193-b1bf-cf85b00559fd">
          <a:extLst>
            <a:ext uri="{FF2B5EF4-FFF2-40B4-BE49-F238E27FC236}">
              <a16:creationId xmlns:a16="http://schemas.microsoft.com/office/drawing/2014/main" id="{30EF8BB9-39CC-4625-B319-AEE7F3E3E29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7" name="AutoShape 48" descr="blob:https://web.whatsapp.com/be29627d-1e6d-4193-b1bf-cf85b00559fd">
          <a:extLst>
            <a:ext uri="{FF2B5EF4-FFF2-40B4-BE49-F238E27FC236}">
              <a16:creationId xmlns:a16="http://schemas.microsoft.com/office/drawing/2014/main" id="{6E61C2A7-7D9D-4420-AE3D-D31E9F9ED10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8" name="AutoShape 47" descr="blob:https://web.whatsapp.com/be29627d-1e6d-4193-b1bf-cf85b00559fd">
          <a:extLst>
            <a:ext uri="{FF2B5EF4-FFF2-40B4-BE49-F238E27FC236}">
              <a16:creationId xmlns:a16="http://schemas.microsoft.com/office/drawing/2014/main" id="{7BF42B73-9BFE-4948-94A4-985620BDBF1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39" name="AutoShape 48" descr="blob:https://web.whatsapp.com/be29627d-1e6d-4193-b1bf-cf85b00559fd">
          <a:extLst>
            <a:ext uri="{FF2B5EF4-FFF2-40B4-BE49-F238E27FC236}">
              <a16:creationId xmlns:a16="http://schemas.microsoft.com/office/drawing/2014/main" id="{650D92AC-30F2-43CF-83BC-74FEF95CD8F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0" name="AutoShape 47" descr="blob:https://web.whatsapp.com/be29627d-1e6d-4193-b1bf-cf85b00559fd">
          <a:extLst>
            <a:ext uri="{FF2B5EF4-FFF2-40B4-BE49-F238E27FC236}">
              <a16:creationId xmlns:a16="http://schemas.microsoft.com/office/drawing/2014/main" id="{B7C1F755-9A09-4C1A-83BD-4E88D53FA7E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1" name="AutoShape 48" descr="blob:https://web.whatsapp.com/be29627d-1e6d-4193-b1bf-cf85b00559fd">
          <a:extLst>
            <a:ext uri="{FF2B5EF4-FFF2-40B4-BE49-F238E27FC236}">
              <a16:creationId xmlns:a16="http://schemas.microsoft.com/office/drawing/2014/main" id="{A0C243C9-04ED-440E-B78B-A90B0322F24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2" name="AutoShape 47" descr="blob:https://web.whatsapp.com/be29627d-1e6d-4193-b1bf-cf85b00559fd">
          <a:extLst>
            <a:ext uri="{FF2B5EF4-FFF2-40B4-BE49-F238E27FC236}">
              <a16:creationId xmlns:a16="http://schemas.microsoft.com/office/drawing/2014/main" id="{9833B391-9990-4C7D-BFB2-99645D7B79B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3" name="AutoShape 48" descr="blob:https://web.whatsapp.com/be29627d-1e6d-4193-b1bf-cf85b00559fd">
          <a:extLst>
            <a:ext uri="{FF2B5EF4-FFF2-40B4-BE49-F238E27FC236}">
              <a16:creationId xmlns:a16="http://schemas.microsoft.com/office/drawing/2014/main" id="{07DE6C41-E819-4DD7-8478-43FCF335D9A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4" name="AutoShape 47" descr="blob:https://web.whatsapp.com/be29627d-1e6d-4193-b1bf-cf85b00559fd">
          <a:extLst>
            <a:ext uri="{FF2B5EF4-FFF2-40B4-BE49-F238E27FC236}">
              <a16:creationId xmlns:a16="http://schemas.microsoft.com/office/drawing/2014/main" id="{E32D6BC4-A4D9-48AA-B4A4-4C9113896B7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5" name="AutoShape 48" descr="blob:https://web.whatsapp.com/be29627d-1e6d-4193-b1bf-cf85b00559fd">
          <a:extLst>
            <a:ext uri="{FF2B5EF4-FFF2-40B4-BE49-F238E27FC236}">
              <a16:creationId xmlns:a16="http://schemas.microsoft.com/office/drawing/2014/main" id="{BBABA079-8279-4729-A00C-7F5678D7AE0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6" name="AutoShape 47" descr="blob:https://web.whatsapp.com/be29627d-1e6d-4193-b1bf-cf85b00559fd">
          <a:extLst>
            <a:ext uri="{FF2B5EF4-FFF2-40B4-BE49-F238E27FC236}">
              <a16:creationId xmlns:a16="http://schemas.microsoft.com/office/drawing/2014/main" id="{8296B937-483B-4CD5-8218-F7C78B72C95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7" name="AutoShape 48" descr="blob:https://web.whatsapp.com/be29627d-1e6d-4193-b1bf-cf85b00559fd">
          <a:extLst>
            <a:ext uri="{FF2B5EF4-FFF2-40B4-BE49-F238E27FC236}">
              <a16:creationId xmlns:a16="http://schemas.microsoft.com/office/drawing/2014/main" id="{972CBE50-B1F2-49D5-B6BF-1792B091C80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8" name="AutoShape 47" descr="blob:https://web.whatsapp.com/be29627d-1e6d-4193-b1bf-cf85b00559fd">
          <a:extLst>
            <a:ext uri="{FF2B5EF4-FFF2-40B4-BE49-F238E27FC236}">
              <a16:creationId xmlns:a16="http://schemas.microsoft.com/office/drawing/2014/main" id="{19839571-FA7B-4B3C-B425-1B8106CDBD0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49" name="AutoShape 48" descr="blob:https://web.whatsapp.com/be29627d-1e6d-4193-b1bf-cf85b00559fd">
          <a:extLst>
            <a:ext uri="{FF2B5EF4-FFF2-40B4-BE49-F238E27FC236}">
              <a16:creationId xmlns:a16="http://schemas.microsoft.com/office/drawing/2014/main" id="{967A010C-DFA2-4B43-A079-86884C29A56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0" name="AutoShape 47" descr="blob:https://web.whatsapp.com/be29627d-1e6d-4193-b1bf-cf85b00559fd">
          <a:extLst>
            <a:ext uri="{FF2B5EF4-FFF2-40B4-BE49-F238E27FC236}">
              <a16:creationId xmlns:a16="http://schemas.microsoft.com/office/drawing/2014/main" id="{2A000926-1CAD-4B20-B450-EB5AC845957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1" name="AutoShape 48" descr="blob:https://web.whatsapp.com/be29627d-1e6d-4193-b1bf-cf85b00559fd">
          <a:extLst>
            <a:ext uri="{FF2B5EF4-FFF2-40B4-BE49-F238E27FC236}">
              <a16:creationId xmlns:a16="http://schemas.microsoft.com/office/drawing/2014/main" id="{0881B9F2-940D-4133-BF70-94E0C8F2F5A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2" name="AutoShape 47" descr="blob:https://web.whatsapp.com/be29627d-1e6d-4193-b1bf-cf85b00559fd">
          <a:extLst>
            <a:ext uri="{FF2B5EF4-FFF2-40B4-BE49-F238E27FC236}">
              <a16:creationId xmlns:a16="http://schemas.microsoft.com/office/drawing/2014/main" id="{E0E04306-FD6A-4B7D-9C03-7E1C4EC0F7A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3" name="AutoShape 48" descr="blob:https://web.whatsapp.com/be29627d-1e6d-4193-b1bf-cf85b00559fd">
          <a:extLst>
            <a:ext uri="{FF2B5EF4-FFF2-40B4-BE49-F238E27FC236}">
              <a16:creationId xmlns:a16="http://schemas.microsoft.com/office/drawing/2014/main" id="{A3304BA4-53C4-4580-892D-9FD0CBE5B1B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4" name="AutoShape 47" descr="blob:https://web.whatsapp.com/be29627d-1e6d-4193-b1bf-cf85b00559fd">
          <a:extLst>
            <a:ext uri="{FF2B5EF4-FFF2-40B4-BE49-F238E27FC236}">
              <a16:creationId xmlns:a16="http://schemas.microsoft.com/office/drawing/2014/main" id="{75608B97-FF2A-40F7-8963-BAAAD2BA833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5" name="AutoShape 48" descr="blob:https://web.whatsapp.com/be29627d-1e6d-4193-b1bf-cf85b00559fd">
          <a:extLst>
            <a:ext uri="{FF2B5EF4-FFF2-40B4-BE49-F238E27FC236}">
              <a16:creationId xmlns:a16="http://schemas.microsoft.com/office/drawing/2014/main" id="{BD86B5A2-BB29-482C-87CB-D326557C8E1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6" name="AutoShape 47" descr="blob:https://web.whatsapp.com/be29627d-1e6d-4193-b1bf-cf85b00559fd">
          <a:extLst>
            <a:ext uri="{FF2B5EF4-FFF2-40B4-BE49-F238E27FC236}">
              <a16:creationId xmlns:a16="http://schemas.microsoft.com/office/drawing/2014/main" id="{40C98E91-304B-498B-9F30-ED9487503A7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7" name="AutoShape 48" descr="blob:https://web.whatsapp.com/be29627d-1e6d-4193-b1bf-cf85b00559fd">
          <a:extLst>
            <a:ext uri="{FF2B5EF4-FFF2-40B4-BE49-F238E27FC236}">
              <a16:creationId xmlns:a16="http://schemas.microsoft.com/office/drawing/2014/main" id="{217414B7-75FF-446E-8C2B-4A553E8A3D7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8" name="AutoShape 47" descr="blob:https://web.whatsapp.com/be29627d-1e6d-4193-b1bf-cf85b00559fd">
          <a:extLst>
            <a:ext uri="{FF2B5EF4-FFF2-40B4-BE49-F238E27FC236}">
              <a16:creationId xmlns:a16="http://schemas.microsoft.com/office/drawing/2014/main" id="{FB1217EA-5A10-4EF2-B6A9-131108BA633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59" name="AutoShape 48" descr="blob:https://web.whatsapp.com/be29627d-1e6d-4193-b1bf-cf85b00559fd">
          <a:extLst>
            <a:ext uri="{FF2B5EF4-FFF2-40B4-BE49-F238E27FC236}">
              <a16:creationId xmlns:a16="http://schemas.microsoft.com/office/drawing/2014/main" id="{C7B8BDB7-C6F7-4A50-A857-F247FD9189D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0" name="AutoShape 47" descr="blob:https://web.whatsapp.com/be29627d-1e6d-4193-b1bf-cf85b00559fd">
          <a:extLst>
            <a:ext uri="{FF2B5EF4-FFF2-40B4-BE49-F238E27FC236}">
              <a16:creationId xmlns:a16="http://schemas.microsoft.com/office/drawing/2014/main" id="{D013344E-D472-4268-ABC9-A2979C10EFB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1" name="AutoShape 48" descr="blob:https://web.whatsapp.com/be29627d-1e6d-4193-b1bf-cf85b00559fd">
          <a:extLst>
            <a:ext uri="{FF2B5EF4-FFF2-40B4-BE49-F238E27FC236}">
              <a16:creationId xmlns:a16="http://schemas.microsoft.com/office/drawing/2014/main" id="{BFA52D7B-A198-46E6-A8BA-2C01A2FED5E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2" name="AutoShape 47" descr="blob:https://web.whatsapp.com/be29627d-1e6d-4193-b1bf-cf85b00559fd">
          <a:extLst>
            <a:ext uri="{FF2B5EF4-FFF2-40B4-BE49-F238E27FC236}">
              <a16:creationId xmlns:a16="http://schemas.microsoft.com/office/drawing/2014/main" id="{CAC4D340-2422-4A5E-B9CA-CFF1F797340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3" name="AutoShape 48" descr="blob:https://web.whatsapp.com/be29627d-1e6d-4193-b1bf-cf85b00559fd">
          <a:extLst>
            <a:ext uri="{FF2B5EF4-FFF2-40B4-BE49-F238E27FC236}">
              <a16:creationId xmlns:a16="http://schemas.microsoft.com/office/drawing/2014/main" id="{3DE625A4-7C49-4D74-8FA6-12EF71EC1FE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4" name="AutoShape 47" descr="blob:https://web.whatsapp.com/be29627d-1e6d-4193-b1bf-cf85b00559fd">
          <a:extLst>
            <a:ext uri="{FF2B5EF4-FFF2-40B4-BE49-F238E27FC236}">
              <a16:creationId xmlns:a16="http://schemas.microsoft.com/office/drawing/2014/main" id="{60ED29E9-E1B8-44C8-A5F1-374D07162B8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5" name="AutoShape 48" descr="blob:https://web.whatsapp.com/be29627d-1e6d-4193-b1bf-cf85b00559fd">
          <a:extLst>
            <a:ext uri="{FF2B5EF4-FFF2-40B4-BE49-F238E27FC236}">
              <a16:creationId xmlns:a16="http://schemas.microsoft.com/office/drawing/2014/main" id="{E25AF3F1-4849-41A6-9F91-095A770CFA7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6" name="AutoShape 47" descr="blob:https://web.whatsapp.com/be29627d-1e6d-4193-b1bf-cf85b00559fd">
          <a:extLst>
            <a:ext uri="{FF2B5EF4-FFF2-40B4-BE49-F238E27FC236}">
              <a16:creationId xmlns:a16="http://schemas.microsoft.com/office/drawing/2014/main" id="{D7CA00DB-1F15-4EFC-93ED-61D563F1EED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7" name="AutoShape 48" descr="blob:https://web.whatsapp.com/be29627d-1e6d-4193-b1bf-cf85b00559fd">
          <a:extLst>
            <a:ext uri="{FF2B5EF4-FFF2-40B4-BE49-F238E27FC236}">
              <a16:creationId xmlns:a16="http://schemas.microsoft.com/office/drawing/2014/main" id="{51CDC466-8A78-4E07-8BEF-AC083FE1097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8" name="AutoShape 47" descr="blob:https://web.whatsapp.com/be29627d-1e6d-4193-b1bf-cf85b00559fd">
          <a:extLst>
            <a:ext uri="{FF2B5EF4-FFF2-40B4-BE49-F238E27FC236}">
              <a16:creationId xmlns:a16="http://schemas.microsoft.com/office/drawing/2014/main" id="{2544CDD7-884C-4926-B8E7-E4C73D278CC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69" name="AutoShape 48" descr="blob:https://web.whatsapp.com/be29627d-1e6d-4193-b1bf-cf85b00559fd">
          <a:extLst>
            <a:ext uri="{FF2B5EF4-FFF2-40B4-BE49-F238E27FC236}">
              <a16:creationId xmlns:a16="http://schemas.microsoft.com/office/drawing/2014/main" id="{C7D9DA34-8EE8-43DF-8288-0B5A0F0270B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0" name="AutoShape 47" descr="blob:https://web.whatsapp.com/be29627d-1e6d-4193-b1bf-cf85b00559fd">
          <a:extLst>
            <a:ext uri="{FF2B5EF4-FFF2-40B4-BE49-F238E27FC236}">
              <a16:creationId xmlns:a16="http://schemas.microsoft.com/office/drawing/2014/main" id="{DEFB06B0-FC05-4618-98CA-98E6B261B85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1" name="AutoShape 48" descr="blob:https://web.whatsapp.com/be29627d-1e6d-4193-b1bf-cf85b00559fd">
          <a:extLst>
            <a:ext uri="{FF2B5EF4-FFF2-40B4-BE49-F238E27FC236}">
              <a16:creationId xmlns:a16="http://schemas.microsoft.com/office/drawing/2014/main" id="{BFC199F4-EC9B-45A7-A578-AA18156325F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2" name="AutoShape 47" descr="blob:https://web.whatsapp.com/be29627d-1e6d-4193-b1bf-cf85b00559fd">
          <a:extLst>
            <a:ext uri="{FF2B5EF4-FFF2-40B4-BE49-F238E27FC236}">
              <a16:creationId xmlns:a16="http://schemas.microsoft.com/office/drawing/2014/main" id="{3CB3C315-BD38-42B7-8D0B-D2CD4C5B401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3" name="AutoShape 48" descr="blob:https://web.whatsapp.com/be29627d-1e6d-4193-b1bf-cf85b00559fd">
          <a:extLst>
            <a:ext uri="{FF2B5EF4-FFF2-40B4-BE49-F238E27FC236}">
              <a16:creationId xmlns:a16="http://schemas.microsoft.com/office/drawing/2014/main" id="{250C6002-DEC6-4648-A0E3-77B4D64DCCD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4" name="AutoShape 47" descr="blob:https://web.whatsapp.com/be29627d-1e6d-4193-b1bf-cf85b00559fd">
          <a:extLst>
            <a:ext uri="{FF2B5EF4-FFF2-40B4-BE49-F238E27FC236}">
              <a16:creationId xmlns:a16="http://schemas.microsoft.com/office/drawing/2014/main" id="{08514A03-011D-4830-8F03-ED0900676CB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5" name="AutoShape 48" descr="blob:https://web.whatsapp.com/be29627d-1e6d-4193-b1bf-cf85b00559fd">
          <a:extLst>
            <a:ext uri="{FF2B5EF4-FFF2-40B4-BE49-F238E27FC236}">
              <a16:creationId xmlns:a16="http://schemas.microsoft.com/office/drawing/2014/main" id="{1C2C6B80-D917-4E73-BAC9-8FB2B5AB1EF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6" name="AutoShape 47" descr="blob:https://web.whatsapp.com/be29627d-1e6d-4193-b1bf-cf85b00559fd">
          <a:extLst>
            <a:ext uri="{FF2B5EF4-FFF2-40B4-BE49-F238E27FC236}">
              <a16:creationId xmlns:a16="http://schemas.microsoft.com/office/drawing/2014/main" id="{FCD0C7CF-7BA6-403C-8291-AA564729CD6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7" name="AutoShape 48" descr="blob:https://web.whatsapp.com/be29627d-1e6d-4193-b1bf-cf85b00559fd">
          <a:extLst>
            <a:ext uri="{FF2B5EF4-FFF2-40B4-BE49-F238E27FC236}">
              <a16:creationId xmlns:a16="http://schemas.microsoft.com/office/drawing/2014/main" id="{C0DAF1DF-51EB-43FE-965C-582B61E1F3A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8" name="AutoShape 47" descr="blob:https://web.whatsapp.com/be29627d-1e6d-4193-b1bf-cf85b00559fd">
          <a:extLst>
            <a:ext uri="{FF2B5EF4-FFF2-40B4-BE49-F238E27FC236}">
              <a16:creationId xmlns:a16="http://schemas.microsoft.com/office/drawing/2014/main" id="{47497CC0-286A-4680-AF1F-177A8398205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79" name="AutoShape 48" descr="blob:https://web.whatsapp.com/be29627d-1e6d-4193-b1bf-cf85b00559fd">
          <a:extLst>
            <a:ext uri="{FF2B5EF4-FFF2-40B4-BE49-F238E27FC236}">
              <a16:creationId xmlns:a16="http://schemas.microsoft.com/office/drawing/2014/main" id="{DAE95D3A-F243-4873-BBB5-338AFB330C0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0" name="AutoShape 47" descr="blob:https://web.whatsapp.com/be29627d-1e6d-4193-b1bf-cf85b00559fd">
          <a:extLst>
            <a:ext uri="{FF2B5EF4-FFF2-40B4-BE49-F238E27FC236}">
              <a16:creationId xmlns:a16="http://schemas.microsoft.com/office/drawing/2014/main" id="{89CDABB9-2B3F-4687-AF54-72DC92F8FC1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1" name="AutoShape 48" descr="blob:https://web.whatsapp.com/be29627d-1e6d-4193-b1bf-cf85b00559fd">
          <a:extLst>
            <a:ext uri="{FF2B5EF4-FFF2-40B4-BE49-F238E27FC236}">
              <a16:creationId xmlns:a16="http://schemas.microsoft.com/office/drawing/2014/main" id="{EF375A16-735D-4C55-A67E-5D2AAEAF9A8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2" name="AutoShape 47" descr="blob:https://web.whatsapp.com/be29627d-1e6d-4193-b1bf-cf85b00559fd">
          <a:extLst>
            <a:ext uri="{FF2B5EF4-FFF2-40B4-BE49-F238E27FC236}">
              <a16:creationId xmlns:a16="http://schemas.microsoft.com/office/drawing/2014/main" id="{335188A1-226D-42F4-BCB8-F1D0A982EA3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3" name="AutoShape 48" descr="blob:https://web.whatsapp.com/be29627d-1e6d-4193-b1bf-cf85b00559fd">
          <a:extLst>
            <a:ext uri="{FF2B5EF4-FFF2-40B4-BE49-F238E27FC236}">
              <a16:creationId xmlns:a16="http://schemas.microsoft.com/office/drawing/2014/main" id="{C7A37D7F-53E5-476E-866B-3D82BC54A83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4" name="AutoShape 47" descr="blob:https://web.whatsapp.com/be29627d-1e6d-4193-b1bf-cf85b00559fd">
          <a:extLst>
            <a:ext uri="{FF2B5EF4-FFF2-40B4-BE49-F238E27FC236}">
              <a16:creationId xmlns:a16="http://schemas.microsoft.com/office/drawing/2014/main" id="{516393F7-01D0-446D-9C58-1178576D26C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5" name="AutoShape 48" descr="blob:https://web.whatsapp.com/be29627d-1e6d-4193-b1bf-cf85b00559fd">
          <a:extLst>
            <a:ext uri="{FF2B5EF4-FFF2-40B4-BE49-F238E27FC236}">
              <a16:creationId xmlns:a16="http://schemas.microsoft.com/office/drawing/2014/main" id="{7F2188AC-11B2-4DAB-8341-CD978243507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6" name="AutoShape 47" descr="blob:https://web.whatsapp.com/be29627d-1e6d-4193-b1bf-cf85b00559fd">
          <a:extLst>
            <a:ext uri="{FF2B5EF4-FFF2-40B4-BE49-F238E27FC236}">
              <a16:creationId xmlns:a16="http://schemas.microsoft.com/office/drawing/2014/main" id="{44473E94-915B-46B1-9164-86B481E2B36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7" name="AutoShape 48" descr="blob:https://web.whatsapp.com/be29627d-1e6d-4193-b1bf-cf85b00559fd">
          <a:extLst>
            <a:ext uri="{FF2B5EF4-FFF2-40B4-BE49-F238E27FC236}">
              <a16:creationId xmlns:a16="http://schemas.microsoft.com/office/drawing/2014/main" id="{511A4D7A-4355-4F18-95FC-3D514BB438C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8" name="AutoShape 47" descr="blob:https://web.whatsapp.com/be29627d-1e6d-4193-b1bf-cf85b00559fd">
          <a:extLst>
            <a:ext uri="{FF2B5EF4-FFF2-40B4-BE49-F238E27FC236}">
              <a16:creationId xmlns:a16="http://schemas.microsoft.com/office/drawing/2014/main" id="{453C6F4C-B12E-414F-9915-184FF5D74B1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89" name="AutoShape 48" descr="blob:https://web.whatsapp.com/be29627d-1e6d-4193-b1bf-cf85b00559fd">
          <a:extLst>
            <a:ext uri="{FF2B5EF4-FFF2-40B4-BE49-F238E27FC236}">
              <a16:creationId xmlns:a16="http://schemas.microsoft.com/office/drawing/2014/main" id="{5EB76CD8-6EE7-4AD4-A2CC-0932039788E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0" name="AutoShape 47" descr="blob:https://web.whatsapp.com/be29627d-1e6d-4193-b1bf-cf85b00559fd">
          <a:extLst>
            <a:ext uri="{FF2B5EF4-FFF2-40B4-BE49-F238E27FC236}">
              <a16:creationId xmlns:a16="http://schemas.microsoft.com/office/drawing/2014/main" id="{8D77B7A3-2402-403C-8386-3A0A4A091CA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1" name="AutoShape 48" descr="blob:https://web.whatsapp.com/be29627d-1e6d-4193-b1bf-cf85b00559fd">
          <a:extLst>
            <a:ext uri="{FF2B5EF4-FFF2-40B4-BE49-F238E27FC236}">
              <a16:creationId xmlns:a16="http://schemas.microsoft.com/office/drawing/2014/main" id="{39C669FC-1905-47C7-97CB-CBEA4D73A51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2" name="AutoShape 47" descr="blob:https://web.whatsapp.com/be29627d-1e6d-4193-b1bf-cf85b00559fd">
          <a:extLst>
            <a:ext uri="{FF2B5EF4-FFF2-40B4-BE49-F238E27FC236}">
              <a16:creationId xmlns:a16="http://schemas.microsoft.com/office/drawing/2014/main" id="{F0CF5521-C67B-42A6-8490-D76F537AEB2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3" name="AutoShape 48" descr="blob:https://web.whatsapp.com/be29627d-1e6d-4193-b1bf-cf85b00559fd">
          <a:extLst>
            <a:ext uri="{FF2B5EF4-FFF2-40B4-BE49-F238E27FC236}">
              <a16:creationId xmlns:a16="http://schemas.microsoft.com/office/drawing/2014/main" id="{1879A438-29E4-4901-9617-B007A4E4C84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4" name="AutoShape 47" descr="blob:https://web.whatsapp.com/be29627d-1e6d-4193-b1bf-cf85b00559fd">
          <a:extLst>
            <a:ext uri="{FF2B5EF4-FFF2-40B4-BE49-F238E27FC236}">
              <a16:creationId xmlns:a16="http://schemas.microsoft.com/office/drawing/2014/main" id="{18E4FF7D-142F-49A3-B45C-EC7B2EED926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5" name="AutoShape 48" descr="blob:https://web.whatsapp.com/be29627d-1e6d-4193-b1bf-cf85b00559fd">
          <a:extLst>
            <a:ext uri="{FF2B5EF4-FFF2-40B4-BE49-F238E27FC236}">
              <a16:creationId xmlns:a16="http://schemas.microsoft.com/office/drawing/2014/main" id="{C588217F-5DDE-4E99-89B6-BC43FB099D1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6" name="AutoShape 47" descr="blob:https://web.whatsapp.com/be29627d-1e6d-4193-b1bf-cf85b00559fd">
          <a:extLst>
            <a:ext uri="{FF2B5EF4-FFF2-40B4-BE49-F238E27FC236}">
              <a16:creationId xmlns:a16="http://schemas.microsoft.com/office/drawing/2014/main" id="{1A4BA8AD-7A6D-43DE-8D94-CEFD46E9FBF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7" name="AutoShape 48" descr="blob:https://web.whatsapp.com/be29627d-1e6d-4193-b1bf-cf85b00559fd">
          <a:extLst>
            <a:ext uri="{FF2B5EF4-FFF2-40B4-BE49-F238E27FC236}">
              <a16:creationId xmlns:a16="http://schemas.microsoft.com/office/drawing/2014/main" id="{53BA564D-60E2-4B00-A972-BE92D1BD861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8" name="AutoShape 47" descr="blob:https://web.whatsapp.com/be29627d-1e6d-4193-b1bf-cf85b00559fd">
          <a:extLst>
            <a:ext uri="{FF2B5EF4-FFF2-40B4-BE49-F238E27FC236}">
              <a16:creationId xmlns:a16="http://schemas.microsoft.com/office/drawing/2014/main" id="{B0524ABB-6587-4028-8818-167AF404C87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599" name="AutoShape 48" descr="blob:https://web.whatsapp.com/be29627d-1e6d-4193-b1bf-cf85b00559fd">
          <a:extLst>
            <a:ext uri="{FF2B5EF4-FFF2-40B4-BE49-F238E27FC236}">
              <a16:creationId xmlns:a16="http://schemas.microsoft.com/office/drawing/2014/main" id="{86A74B18-01F0-4DD4-A870-8808CC886FD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00" name="AutoShape 47" descr="blob:https://web.whatsapp.com/be29627d-1e6d-4193-b1bf-cf85b00559fd">
          <a:extLst>
            <a:ext uri="{FF2B5EF4-FFF2-40B4-BE49-F238E27FC236}">
              <a16:creationId xmlns:a16="http://schemas.microsoft.com/office/drawing/2014/main" id="{1377D0AF-AA53-4BE3-9CAE-7892EAB297E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01" name="AutoShape 48" descr="blob:https://web.whatsapp.com/be29627d-1e6d-4193-b1bf-cf85b00559fd">
          <a:extLst>
            <a:ext uri="{FF2B5EF4-FFF2-40B4-BE49-F238E27FC236}">
              <a16:creationId xmlns:a16="http://schemas.microsoft.com/office/drawing/2014/main" id="{D38A045B-9673-4D2F-B422-F43940D5FF8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02" name="AutoShape 47" descr="blob:https://web.whatsapp.com/be29627d-1e6d-4193-b1bf-cf85b00559fd">
          <a:extLst>
            <a:ext uri="{FF2B5EF4-FFF2-40B4-BE49-F238E27FC236}">
              <a16:creationId xmlns:a16="http://schemas.microsoft.com/office/drawing/2014/main" id="{BEB5A2B3-E17B-4887-9F30-283B9E97015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03" name="AutoShape 48" descr="blob:https://web.whatsapp.com/be29627d-1e6d-4193-b1bf-cf85b00559fd">
          <a:extLst>
            <a:ext uri="{FF2B5EF4-FFF2-40B4-BE49-F238E27FC236}">
              <a16:creationId xmlns:a16="http://schemas.microsoft.com/office/drawing/2014/main" id="{BE807F99-19D5-454D-88B6-A5A4AF9CC1D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04" name="AutoShape 47" descr="blob:https://web.whatsapp.com/be29627d-1e6d-4193-b1bf-cf85b00559fd">
          <a:extLst>
            <a:ext uri="{FF2B5EF4-FFF2-40B4-BE49-F238E27FC236}">
              <a16:creationId xmlns:a16="http://schemas.microsoft.com/office/drawing/2014/main" id="{399FFA2F-7474-48C0-9A88-2E95EB8E315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05" name="AutoShape 48" descr="blob:https://web.whatsapp.com/be29627d-1e6d-4193-b1bf-cf85b00559fd">
          <a:extLst>
            <a:ext uri="{FF2B5EF4-FFF2-40B4-BE49-F238E27FC236}">
              <a16:creationId xmlns:a16="http://schemas.microsoft.com/office/drawing/2014/main" id="{9634CF19-D756-4F14-8873-E70B59B8491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06" name="AutoShape 47" descr="blob:https://web.whatsapp.com/be29627d-1e6d-4193-b1bf-cf85b00559fd">
          <a:extLst>
            <a:ext uri="{FF2B5EF4-FFF2-40B4-BE49-F238E27FC236}">
              <a16:creationId xmlns:a16="http://schemas.microsoft.com/office/drawing/2014/main" id="{FBE9AAFF-AF23-4D98-9C79-C236B7F19992}"/>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07" name="AutoShape 48" descr="blob:https://web.whatsapp.com/be29627d-1e6d-4193-b1bf-cf85b00559fd">
          <a:extLst>
            <a:ext uri="{FF2B5EF4-FFF2-40B4-BE49-F238E27FC236}">
              <a16:creationId xmlns:a16="http://schemas.microsoft.com/office/drawing/2014/main" id="{E7E82278-A5DF-48BD-BA4B-15F54B2F4454}"/>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08" name="AutoShape 47" descr="blob:https://web.whatsapp.com/be29627d-1e6d-4193-b1bf-cf85b00559fd">
          <a:extLst>
            <a:ext uri="{FF2B5EF4-FFF2-40B4-BE49-F238E27FC236}">
              <a16:creationId xmlns:a16="http://schemas.microsoft.com/office/drawing/2014/main" id="{58709378-5D74-4AC8-9BFA-F46DA49F54B4}"/>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09" name="AutoShape 48" descr="blob:https://web.whatsapp.com/be29627d-1e6d-4193-b1bf-cf85b00559fd">
          <a:extLst>
            <a:ext uri="{FF2B5EF4-FFF2-40B4-BE49-F238E27FC236}">
              <a16:creationId xmlns:a16="http://schemas.microsoft.com/office/drawing/2014/main" id="{3B0BC3D2-7DEC-4A29-AE50-31F917922396}"/>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0" name="AutoShape 47" descr="blob:https://web.whatsapp.com/be29627d-1e6d-4193-b1bf-cf85b00559fd">
          <a:extLst>
            <a:ext uri="{FF2B5EF4-FFF2-40B4-BE49-F238E27FC236}">
              <a16:creationId xmlns:a16="http://schemas.microsoft.com/office/drawing/2014/main" id="{E9793CCE-3859-4C97-AA17-C11F339E314C}"/>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1" name="AutoShape 48" descr="blob:https://web.whatsapp.com/be29627d-1e6d-4193-b1bf-cf85b00559fd">
          <a:extLst>
            <a:ext uri="{FF2B5EF4-FFF2-40B4-BE49-F238E27FC236}">
              <a16:creationId xmlns:a16="http://schemas.microsoft.com/office/drawing/2014/main" id="{7D87D7F8-1F64-4245-9D6B-CC39CF508B17}"/>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2" name="AutoShape 47" descr="blob:https://web.whatsapp.com/be29627d-1e6d-4193-b1bf-cf85b00559fd">
          <a:extLst>
            <a:ext uri="{FF2B5EF4-FFF2-40B4-BE49-F238E27FC236}">
              <a16:creationId xmlns:a16="http://schemas.microsoft.com/office/drawing/2014/main" id="{DB6164D8-4313-4E82-967F-8C5CA30D28A7}"/>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3" name="AutoShape 48" descr="blob:https://web.whatsapp.com/be29627d-1e6d-4193-b1bf-cf85b00559fd">
          <a:extLst>
            <a:ext uri="{FF2B5EF4-FFF2-40B4-BE49-F238E27FC236}">
              <a16:creationId xmlns:a16="http://schemas.microsoft.com/office/drawing/2014/main" id="{D34430AB-5941-4777-8D8A-0C35910E2DA1}"/>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4" name="AutoShape 47" descr="blob:https://web.whatsapp.com/be29627d-1e6d-4193-b1bf-cf85b00559fd">
          <a:extLst>
            <a:ext uri="{FF2B5EF4-FFF2-40B4-BE49-F238E27FC236}">
              <a16:creationId xmlns:a16="http://schemas.microsoft.com/office/drawing/2014/main" id="{56AA14F6-57EC-4ED4-B37F-7FBBCBECCCE4}"/>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5" name="AutoShape 48" descr="blob:https://web.whatsapp.com/be29627d-1e6d-4193-b1bf-cf85b00559fd">
          <a:extLst>
            <a:ext uri="{FF2B5EF4-FFF2-40B4-BE49-F238E27FC236}">
              <a16:creationId xmlns:a16="http://schemas.microsoft.com/office/drawing/2014/main" id="{0F656031-83F4-4546-9B5A-23AE6E7514FB}"/>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6" name="AutoShape 47" descr="blob:https://web.whatsapp.com/be29627d-1e6d-4193-b1bf-cf85b00559fd">
          <a:extLst>
            <a:ext uri="{FF2B5EF4-FFF2-40B4-BE49-F238E27FC236}">
              <a16:creationId xmlns:a16="http://schemas.microsoft.com/office/drawing/2014/main" id="{5C8A4430-F63D-4944-BC84-F7D6C457B10A}"/>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17" name="AutoShape 48" descr="blob:https://web.whatsapp.com/be29627d-1e6d-4193-b1bf-cf85b00559fd">
          <a:extLst>
            <a:ext uri="{FF2B5EF4-FFF2-40B4-BE49-F238E27FC236}">
              <a16:creationId xmlns:a16="http://schemas.microsoft.com/office/drawing/2014/main" id="{BF5CEDBC-E54F-4132-8447-99B85327563F}"/>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618" name="AutoShape 47" descr="blob:https://web.whatsapp.com/be29627d-1e6d-4193-b1bf-cf85b00559fd">
          <a:extLst>
            <a:ext uri="{FF2B5EF4-FFF2-40B4-BE49-F238E27FC236}">
              <a16:creationId xmlns:a16="http://schemas.microsoft.com/office/drawing/2014/main" id="{2E43C029-5C8F-4913-B5CC-4A5FEFA27BF0}"/>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619" name="AutoShape 48" descr="blob:https://web.whatsapp.com/be29627d-1e6d-4193-b1bf-cf85b00559fd">
          <a:extLst>
            <a:ext uri="{FF2B5EF4-FFF2-40B4-BE49-F238E27FC236}">
              <a16:creationId xmlns:a16="http://schemas.microsoft.com/office/drawing/2014/main" id="{D1DEA45F-F59E-483B-BC20-3060DACF84B3}"/>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620" name="AutoShape 47" descr="blob:https://web.whatsapp.com/be29627d-1e6d-4193-b1bf-cf85b00559fd">
          <a:extLst>
            <a:ext uri="{FF2B5EF4-FFF2-40B4-BE49-F238E27FC236}">
              <a16:creationId xmlns:a16="http://schemas.microsoft.com/office/drawing/2014/main" id="{C555E3BB-0E38-4C81-A315-733111512F78}"/>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139002</xdr:rowOff>
    </xdr:to>
    <xdr:sp macro="" textlink="">
      <xdr:nvSpPr>
        <xdr:cNvPr id="621" name="AutoShape 48" descr="blob:https://web.whatsapp.com/be29627d-1e6d-4193-b1bf-cf85b00559fd">
          <a:extLst>
            <a:ext uri="{FF2B5EF4-FFF2-40B4-BE49-F238E27FC236}">
              <a16:creationId xmlns:a16="http://schemas.microsoft.com/office/drawing/2014/main" id="{11F049BF-2F48-49B8-8FC4-A4825076966E}"/>
            </a:ext>
          </a:extLst>
        </xdr:cNvPr>
        <xdr:cNvSpPr>
          <a:spLocks noChangeAspect="1" noChangeArrowheads="1"/>
        </xdr:cNvSpPr>
      </xdr:nvSpPr>
      <xdr:spPr bwMode="auto">
        <a:xfrm>
          <a:off x="20154900" y="84513420"/>
          <a:ext cx="304800" cy="30664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622" name="AutoShape 47" descr="blob:https://web.whatsapp.com/be29627d-1e6d-4193-b1bf-cf85b00559fd">
          <a:extLst>
            <a:ext uri="{FF2B5EF4-FFF2-40B4-BE49-F238E27FC236}">
              <a16:creationId xmlns:a16="http://schemas.microsoft.com/office/drawing/2014/main" id="{9C697329-E28B-425F-8D4B-80D4FE96D969}"/>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623" name="AutoShape 48" descr="blob:https://web.whatsapp.com/be29627d-1e6d-4193-b1bf-cf85b00559fd">
          <a:extLst>
            <a:ext uri="{FF2B5EF4-FFF2-40B4-BE49-F238E27FC236}">
              <a16:creationId xmlns:a16="http://schemas.microsoft.com/office/drawing/2014/main" id="{A55E662B-0658-4641-AEE2-DF04955F03E9}"/>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624" name="AutoShape 47" descr="blob:https://web.whatsapp.com/be29627d-1e6d-4193-b1bf-cf85b00559fd">
          <a:extLst>
            <a:ext uri="{FF2B5EF4-FFF2-40B4-BE49-F238E27FC236}">
              <a16:creationId xmlns:a16="http://schemas.microsoft.com/office/drawing/2014/main" id="{62DDD1B5-B540-4812-A24C-2D66F711938D}"/>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153655</xdr:rowOff>
    </xdr:to>
    <xdr:sp macro="" textlink="">
      <xdr:nvSpPr>
        <xdr:cNvPr id="625" name="AutoShape 48" descr="blob:https://web.whatsapp.com/be29627d-1e6d-4193-b1bf-cf85b00559fd">
          <a:extLst>
            <a:ext uri="{FF2B5EF4-FFF2-40B4-BE49-F238E27FC236}">
              <a16:creationId xmlns:a16="http://schemas.microsoft.com/office/drawing/2014/main" id="{0E92A669-CD6F-4F68-9B56-7FFE5A90F4FB}"/>
            </a:ext>
          </a:extLst>
        </xdr:cNvPr>
        <xdr:cNvSpPr>
          <a:spLocks noChangeAspect="1" noChangeArrowheads="1"/>
        </xdr:cNvSpPr>
      </xdr:nvSpPr>
      <xdr:spPr bwMode="auto">
        <a:xfrm>
          <a:off x="20154900" y="84513420"/>
          <a:ext cx="304800" cy="32129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26" name="AutoShape 47" descr="blob:https://web.whatsapp.com/be29627d-1e6d-4193-b1bf-cf85b00559fd">
          <a:extLst>
            <a:ext uri="{FF2B5EF4-FFF2-40B4-BE49-F238E27FC236}">
              <a16:creationId xmlns:a16="http://schemas.microsoft.com/office/drawing/2014/main" id="{E30B6B0A-64B7-4D4C-9ED5-9786563C7ED8}"/>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27" name="AutoShape 48" descr="blob:https://web.whatsapp.com/be29627d-1e6d-4193-b1bf-cf85b00559fd">
          <a:extLst>
            <a:ext uri="{FF2B5EF4-FFF2-40B4-BE49-F238E27FC236}">
              <a16:creationId xmlns:a16="http://schemas.microsoft.com/office/drawing/2014/main" id="{F26C915E-6948-4B3B-BDC0-58DCA0FBD140}"/>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28" name="AutoShape 47" descr="blob:https://web.whatsapp.com/be29627d-1e6d-4193-b1bf-cf85b00559fd">
          <a:extLst>
            <a:ext uri="{FF2B5EF4-FFF2-40B4-BE49-F238E27FC236}">
              <a16:creationId xmlns:a16="http://schemas.microsoft.com/office/drawing/2014/main" id="{F2C87F3F-3335-43D6-BCC6-3601CC0D0504}"/>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153656</xdr:rowOff>
    </xdr:to>
    <xdr:sp macro="" textlink="">
      <xdr:nvSpPr>
        <xdr:cNvPr id="629" name="AutoShape 48" descr="blob:https://web.whatsapp.com/be29627d-1e6d-4193-b1bf-cf85b00559fd">
          <a:extLst>
            <a:ext uri="{FF2B5EF4-FFF2-40B4-BE49-F238E27FC236}">
              <a16:creationId xmlns:a16="http://schemas.microsoft.com/office/drawing/2014/main" id="{01D05FED-03BF-4824-863B-5F5702ECCB99}"/>
            </a:ext>
          </a:extLst>
        </xdr:cNvPr>
        <xdr:cNvSpPr>
          <a:spLocks noChangeAspect="1" noChangeArrowheads="1"/>
        </xdr:cNvSpPr>
      </xdr:nvSpPr>
      <xdr:spPr bwMode="auto">
        <a:xfrm>
          <a:off x="20154900" y="84513420"/>
          <a:ext cx="304800" cy="321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0" name="AutoShape 47" descr="blob:https://web.whatsapp.com/be29627d-1e6d-4193-b1bf-cf85b00559fd">
          <a:extLst>
            <a:ext uri="{FF2B5EF4-FFF2-40B4-BE49-F238E27FC236}">
              <a16:creationId xmlns:a16="http://schemas.microsoft.com/office/drawing/2014/main" id="{93BF88E4-AF02-4294-9CCF-213180E979C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1" name="AutoShape 48" descr="blob:https://web.whatsapp.com/be29627d-1e6d-4193-b1bf-cf85b00559fd">
          <a:extLst>
            <a:ext uri="{FF2B5EF4-FFF2-40B4-BE49-F238E27FC236}">
              <a16:creationId xmlns:a16="http://schemas.microsoft.com/office/drawing/2014/main" id="{0538F132-36E5-43D4-8845-7F0BFC0D71C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2" name="AutoShape 47" descr="blob:https://web.whatsapp.com/be29627d-1e6d-4193-b1bf-cf85b00559fd">
          <a:extLst>
            <a:ext uri="{FF2B5EF4-FFF2-40B4-BE49-F238E27FC236}">
              <a16:creationId xmlns:a16="http://schemas.microsoft.com/office/drawing/2014/main" id="{51B2EEAD-87C6-4BCA-AEF4-50C0E675065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3" name="AutoShape 48" descr="blob:https://web.whatsapp.com/be29627d-1e6d-4193-b1bf-cf85b00559fd">
          <a:extLst>
            <a:ext uri="{FF2B5EF4-FFF2-40B4-BE49-F238E27FC236}">
              <a16:creationId xmlns:a16="http://schemas.microsoft.com/office/drawing/2014/main" id="{FD8A86D8-B430-411E-89A6-95217D256EA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4" name="AutoShape 47" descr="blob:https://web.whatsapp.com/be29627d-1e6d-4193-b1bf-cf85b00559fd">
          <a:extLst>
            <a:ext uri="{FF2B5EF4-FFF2-40B4-BE49-F238E27FC236}">
              <a16:creationId xmlns:a16="http://schemas.microsoft.com/office/drawing/2014/main" id="{BC68F7A9-424D-42FC-8165-B32C9C49C11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5" name="AutoShape 48" descr="blob:https://web.whatsapp.com/be29627d-1e6d-4193-b1bf-cf85b00559fd">
          <a:extLst>
            <a:ext uri="{FF2B5EF4-FFF2-40B4-BE49-F238E27FC236}">
              <a16:creationId xmlns:a16="http://schemas.microsoft.com/office/drawing/2014/main" id="{AB3E02A1-29E0-4AAA-87FD-660FDC4BB73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6" name="AutoShape 47" descr="blob:https://web.whatsapp.com/be29627d-1e6d-4193-b1bf-cf85b00559fd">
          <a:extLst>
            <a:ext uri="{FF2B5EF4-FFF2-40B4-BE49-F238E27FC236}">
              <a16:creationId xmlns:a16="http://schemas.microsoft.com/office/drawing/2014/main" id="{1F9CB4F3-EFF6-458D-8F0E-122A7D46347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7" name="AutoShape 48" descr="blob:https://web.whatsapp.com/be29627d-1e6d-4193-b1bf-cf85b00559fd">
          <a:extLst>
            <a:ext uri="{FF2B5EF4-FFF2-40B4-BE49-F238E27FC236}">
              <a16:creationId xmlns:a16="http://schemas.microsoft.com/office/drawing/2014/main" id="{5A05CEA0-A811-4426-9F9E-A00687DC3E8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8" name="AutoShape 47" descr="blob:https://web.whatsapp.com/be29627d-1e6d-4193-b1bf-cf85b00559fd">
          <a:extLst>
            <a:ext uri="{FF2B5EF4-FFF2-40B4-BE49-F238E27FC236}">
              <a16:creationId xmlns:a16="http://schemas.microsoft.com/office/drawing/2014/main" id="{3DBA8E50-FC22-4E8A-8D7F-EAE5752410F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39" name="AutoShape 48" descr="blob:https://web.whatsapp.com/be29627d-1e6d-4193-b1bf-cf85b00559fd">
          <a:extLst>
            <a:ext uri="{FF2B5EF4-FFF2-40B4-BE49-F238E27FC236}">
              <a16:creationId xmlns:a16="http://schemas.microsoft.com/office/drawing/2014/main" id="{74B12271-7A44-4A98-8BF8-A5879DE19DA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0" name="AutoShape 47" descr="blob:https://web.whatsapp.com/be29627d-1e6d-4193-b1bf-cf85b00559fd">
          <a:extLst>
            <a:ext uri="{FF2B5EF4-FFF2-40B4-BE49-F238E27FC236}">
              <a16:creationId xmlns:a16="http://schemas.microsoft.com/office/drawing/2014/main" id="{9ED63393-EB9C-41E7-AD8F-144A79A4B4D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1" name="AutoShape 48" descr="blob:https://web.whatsapp.com/be29627d-1e6d-4193-b1bf-cf85b00559fd">
          <a:extLst>
            <a:ext uri="{FF2B5EF4-FFF2-40B4-BE49-F238E27FC236}">
              <a16:creationId xmlns:a16="http://schemas.microsoft.com/office/drawing/2014/main" id="{939FB28F-8DE9-425F-8C12-0AFFC4E2B74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2" name="AutoShape 47" descr="blob:https://web.whatsapp.com/be29627d-1e6d-4193-b1bf-cf85b00559fd">
          <a:extLst>
            <a:ext uri="{FF2B5EF4-FFF2-40B4-BE49-F238E27FC236}">
              <a16:creationId xmlns:a16="http://schemas.microsoft.com/office/drawing/2014/main" id="{88C1E359-1B54-4AC1-B5C5-8F126333482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3" name="AutoShape 48" descr="blob:https://web.whatsapp.com/be29627d-1e6d-4193-b1bf-cf85b00559fd">
          <a:extLst>
            <a:ext uri="{FF2B5EF4-FFF2-40B4-BE49-F238E27FC236}">
              <a16:creationId xmlns:a16="http://schemas.microsoft.com/office/drawing/2014/main" id="{B862EA23-6E4B-431F-AAEE-A50038728CF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4" name="AutoShape 47" descr="blob:https://web.whatsapp.com/be29627d-1e6d-4193-b1bf-cf85b00559fd">
          <a:extLst>
            <a:ext uri="{FF2B5EF4-FFF2-40B4-BE49-F238E27FC236}">
              <a16:creationId xmlns:a16="http://schemas.microsoft.com/office/drawing/2014/main" id="{03AAA433-7D28-493C-AF14-C7FCD2C6D77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5" name="AutoShape 48" descr="blob:https://web.whatsapp.com/be29627d-1e6d-4193-b1bf-cf85b00559fd">
          <a:extLst>
            <a:ext uri="{FF2B5EF4-FFF2-40B4-BE49-F238E27FC236}">
              <a16:creationId xmlns:a16="http://schemas.microsoft.com/office/drawing/2014/main" id="{E4E6CBF9-AB6F-4996-B82B-50B68CD8837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6" name="AutoShape 47" descr="blob:https://web.whatsapp.com/be29627d-1e6d-4193-b1bf-cf85b00559fd">
          <a:extLst>
            <a:ext uri="{FF2B5EF4-FFF2-40B4-BE49-F238E27FC236}">
              <a16:creationId xmlns:a16="http://schemas.microsoft.com/office/drawing/2014/main" id="{158B7A15-07E7-4F2B-A8CE-1F044578791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7" name="AutoShape 48" descr="blob:https://web.whatsapp.com/be29627d-1e6d-4193-b1bf-cf85b00559fd">
          <a:extLst>
            <a:ext uri="{FF2B5EF4-FFF2-40B4-BE49-F238E27FC236}">
              <a16:creationId xmlns:a16="http://schemas.microsoft.com/office/drawing/2014/main" id="{033B9544-3434-43E9-B729-674D915ABE7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8" name="AutoShape 47" descr="blob:https://web.whatsapp.com/be29627d-1e6d-4193-b1bf-cf85b00559fd">
          <a:extLst>
            <a:ext uri="{FF2B5EF4-FFF2-40B4-BE49-F238E27FC236}">
              <a16:creationId xmlns:a16="http://schemas.microsoft.com/office/drawing/2014/main" id="{8DB120FA-F1A9-42AA-B93E-6AC0DC9D2B9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49" name="AutoShape 48" descr="blob:https://web.whatsapp.com/be29627d-1e6d-4193-b1bf-cf85b00559fd">
          <a:extLst>
            <a:ext uri="{FF2B5EF4-FFF2-40B4-BE49-F238E27FC236}">
              <a16:creationId xmlns:a16="http://schemas.microsoft.com/office/drawing/2014/main" id="{2D70B929-CEFA-4A9B-B959-BFC8441F8AA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0" name="AutoShape 47" descr="blob:https://web.whatsapp.com/be29627d-1e6d-4193-b1bf-cf85b00559fd">
          <a:extLst>
            <a:ext uri="{FF2B5EF4-FFF2-40B4-BE49-F238E27FC236}">
              <a16:creationId xmlns:a16="http://schemas.microsoft.com/office/drawing/2014/main" id="{106FB4F8-0962-4C01-9952-F7505F4A2A8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1" name="AutoShape 48" descr="blob:https://web.whatsapp.com/be29627d-1e6d-4193-b1bf-cf85b00559fd">
          <a:extLst>
            <a:ext uri="{FF2B5EF4-FFF2-40B4-BE49-F238E27FC236}">
              <a16:creationId xmlns:a16="http://schemas.microsoft.com/office/drawing/2014/main" id="{5CFAB477-7F1D-4097-8028-B977B89C070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2" name="AutoShape 47" descr="blob:https://web.whatsapp.com/be29627d-1e6d-4193-b1bf-cf85b00559fd">
          <a:extLst>
            <a:ext uri="{FF2B5EF4-FFF2-40B4-BE49-F238E27FC236}">
              <a16:creationId xmlns:a16="http://schemas.microsoft.com/office/drawing/2014/main" id="{1050C92C-6AD9-4B5C-B5D9-EA149026C6E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3" name="AutoShape 48" descr="blob:https://web.whatsapp.com/be29627d-1e6d-4193-b1bf-cf85b00559fd">
          <a:extLst>
            <a:ext uri="{FF2B5EF4-FFF2-40B4-BE49-F238E27FC236}">
              <a16:creationId xmlns:a16="http://schemas.microsoft.com/office/drawing/2014/main" id="{9BB62CF2-0153-4574-884D-62C54EF33CC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4" name="AutoShape 47" descr="blob:https://web.whatsapp.com/be29627d-1e6d-4193-b1bf-cf85b00559fd">
          <a:extLst>
            <a:ext uri="{FF2B5EF4-FFF2-40B4-BE49-F238E27FC236}">
              <a16:creationId xmlns:a16="http://schemas.microsoft.com/office/drawing/2014/main" id="{9BCF1CB5-D1BC-4587-BBD1-35C7786565C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5" name="AutoShape 48" descr="blob:https://web.whatsapp.com/be29627d-1e6d-4193-b1bf-cf85b00559fd">
          <a:extLst>
            <a:ext uri="{FF2B5EF4-FFF2-40B4-BE49-F238E27FC236}">
              <a16:creationId xmlns:a16="http://schemas.microsoft.com/office/drawing/2014/main" id="{1D120F5B-F751-4050-ABA1-70CD3F6AC63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6" name="AutoShape 47" descr="blob:https://web.whatsapp.com/be29627d-1e6d-4193-b1bf-cf85b00559fd">
          <a:extLst>
            <a:ext uri="{FF2B5EF4-FFF2-40B4-BE49-F238E27FC236}">
              <a16:creationId xmlns:a16="http://schemas.microsoft.com/office/drawing/2014/main" id="{C44FEAC2-4786-4811-B821-3DA9DED51C4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7" name="AutoShape 48" descr="blob:https://web.whatsapp.com/be29627d-1e6d-4193-b1bf-cf85b00559fd">
          <a:extLst>
            <a:ext uri="{FF2B5EF4-FFF2-40B4-BE49-F238E27FC236}">
              <a16:creationId xmlns:a16="http://schemas.microsoft.com/office/drawing/2014/main" id="{49418E9A-52D8-4BD1-B82C-690D84602AE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8" name="AutoShape 47" descr="blob:https://web.whatsapp.com/be29627d-1e6d-4193-b1bf-cf85b00559fd">
          <a:extLst>
            <a:ext uri="{FF2B5EF4-FFF2-40B4-BE49-F238E27FC236}">
              <a16:creationId xmlns:a16="http://schemas.microsoft.com/office/drawing/2014/main" id="{3364F1C6-AA54-45A9-BAB6-9948AB16063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59" name="AutoShape 48" descr="blob:https://web.whatsapp.com/be29627d-1e6d-4193-b1bf-cf85b00559fd">
          <a:extLst>
            <a:ext uri="{FF2B5EF4-FFF2-40B4-BE49-F238E27FC236}">
              <a16:creationId xmlns:a16="http://schemas.microsoft.com/office/drawing/2014/main" id="{43528EBB-D4DA-4307-9309-43140DBAD7A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0" name="AutoShape 47" descr="blob:https://web.whatsapp.com/be29627d-1e6d-4193-b1bf-cf85b00559fd">
          <a:extLst>
            <a:ext uri="{FF2B5EF4-FFF2-40B4-BE49-F238E27FC236}">
              <a16:creationId xmlns:a16="http://schemas.microsoft.com/office/drawing/2014/main" id="{FA3D9E6E-3786-4D5F-96DE-44E16C1A931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1" name="AutoShape 48" descr="blob:https://web.whatsapp.com/be29627d-1e6d-4193-b1bf-cf85b00559fd">
          <a:extLst>
            <a:ext uri="{FF2B5EF4-FFF2-40B4-BE49-F238E27FC236}">
              <a16:creationId xmlns:a16="http://schemas.microsoft.com/office/drawing/2014/main" id="{5B3F77FB-99D4-4995-999E-24EC82C5111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2" name="AutoShape 47" descr="blob:https://web.whatsapp.com/be29627d-1e6d-4193-b1bf-cf85b00559fd">
          <a:extLst>
            <a:ext uri="{FF2B5EF4-FFF2-40B4-BE49-F238E27FC236}">
              <a16:creationId xmlns:a16="http://schemas.microsoft.com/office/drawing/2014/main" id="{1937AD49-0FDC-4DD2-BDE5-20EA37B8100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3" name="AutoShape 48" descr="blob:https://web.whatsapp.com/be29627d-1e6d-4193-b1bf-cf85b00559fd">
          <a:extLst>
            <a:ext uri="{FF2B5EF4-FFF2-40B4-BE49-F238E27FC236}">
              <a16:creationId xmlns:a16="http://schemas.microsoft.com/office/drawing/2014/main" id="{75B4AD84-A38E-4C7C-B178-0CDA95D7C3A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4" name="AutoShape 47" descr="blob:https://web.whatsapp.com/be29627d-1e6d-4193-b1bf-cf85b00559fd">
          <a:extLst>
            <a:ext uri="{FF2B5EF4-FFF2-40B4-BE49-F238E27FC236}">
              <a16:creationId xmlns:a16="http://schemas.microsoft.com/office/drawing/2014/main" id="{C9BC414D-8CFC-4F34-8CAF-FFEB04CBB86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5" name="AutoShape 48" descr="blob:https://web.whatsapp.com/be29627d-1e6d-4193-b1bf-cf85b00559fd">
          <a:extLst>
            <a:ext uri="{FF2B5EF4-FFF2-40B4-BE49-F238E27FC236}">
              <a16:creationId xmlns:a16="http://schemas.microsoft.com/office/drawing/2014/main" id="{EA59D4BE-1775-401D-8E8B-80615CAC156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6" name="AutoShape 47" descr="blob:https://web.whatsapp.com/be29627d-1e6d-4193-b1bf-cf85b00559fd">
          <a:extLst>
            <a:ext uri="{FF2B5EF4-FFF2-40B4-BE49-F238E27FC236}">
              <a16:creationId xmlns:a16="http://schemas.microsoft.com/office/drawing/2014/main" id="{647FDDB0-06A2-48F4-84E4-EC0A7902BA4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7" name="AutoShape 48" descr="blob:https://web.whatsapp.com/be29627d-1e6d-4193-b1bf-cf85b00559fd">
          <a:extLst>
            <a:ext uri="{FF2B5EF4-FFF2-40B4-BE49-F238E27FC236}">
              <a16:creationId xmlns:a16="http://schemas.microsoft.com/office/drawing/2014/main" id="{6687F5A4-8174-498B-BC14-031A79E1A17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8" name="AutoShape 47" descr="blob:https://web.whatsapp.com/be29627d-1e6d-4193-b1bf-cf85b00559fd">
          <a:extLst>
            <a:ext uri="{FF2B5EF4-FFF2-40B4-BE49-F238E27FC236}">
              <a16:creationId xmlns:a16="http://schemas.microsoft.com/office/drawing/2014/main" id="{DD9E6C07-1CDA-49AB-9323-DF0140AEA1D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69" name="AutoShape 48" descr="blob:https://web.whatsapp.com/be29627d-1e6d-4193-b1bf-cf85b00559fd">
          <a:extLst>
            <a:ext uri="{FF2B5EF4-FFF2-40B4-BE49-F238E27FC236}">
              <a16:creationId xmlns:a16="http://schemas.microsoft.com/office/drawing/2014/main" id="{4266D787-4B29-4292-AEE1-30FC2646BFC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0" name="AutoShape 47" descr="blob:https://web.whatsapp.com/be29627d-1e6d-4193-b1bf-cf85b00559fd">
          <a:extLst>
            <a:ext uri="{FF2B5EF4-FFF2-40B4-BE49-F238E27FC236}">
              <a16:creationId xmlns:a16="http://schemas.microsoft.com/office/drawing/2014/main" id="{0DEB539F-31D2-448B-901D-5E23BAC3D6F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1" name="AutoShape 48" descr="blob:https://web.whatsapp.com/be29627d-1e6d-4193-b1bf-cf85b00559fd">
          <a:extLst>
            <a:ext uri="{FF2B5EF4-FFF2-40B4-BE49-F238E27FC236}">
              <a16:creationId xmlns:a16="http://schemas.microsoft.com/office/drawing/2014/main" id="{5C3AC3D5-F536-40FB-8D7B-4C177470377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2" name="AutoShape 47" descr="blob:https://web.whatsapp.com/be29627d-1e6d-4193-b1bf-cf85b00559fd">
          <a:extLst>
            <a:ext uri="{FF2B5EF4-FFF2-40B4-BE49-F238E27FC236}">
              <a16:creationId xmlns:a16="http://schemas.microsoft.com/office/drawing/2014/main" id="{CF8064AA-CAFA-49F8-B65C-C40389401E0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3" name="AutoShape 48" descr="blob:https://web.whatsapp.com/be29627d-1e6d-4193-b1bf-cf85b00559fd">
          <a:extLst>
            <a:ext uri="{FF2B5EF4-FFF2-40B4-BE49-F238E27FC236}">
              <a16:creationId xmlns:a16="http://schemas.microsoft.com/office/drawing/2014/main" id="{34B13950-43FC-4103-9C28-A2600E23D02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4" name="AutoShape 47" descr="blob:https://web.whatsapp.com/be29627d-1e6d-4193-b1bf-cf85b00559fd">
          <a:extLst>
            <a:ext uri="{FF2B5EF4-FFF2-40B4-BE49-F238E27FC236}">
              <a16:creationId xmlns:a16="http://schemas.microsoft.com/office/drawing/2014/main" id="{67953942-2611-4F72-99EC-E2D3DCCF6BE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5" name="AutoShape 48" descr="blob:https://web.whatsapp.com/be29627d-1e6d-4193-b1bf-cf85b00559fd">
          <a:extLst>
            <a:ext uri="{FF2B5EF4-FFF2-40B4-BE49-F238E27FC236}">
              <a16:creationId xmlns:a16="http://schemas.microsoft.com/office/drawing/2014/main" id="{C9E592B3-2EC4-4895-BBF0-388E9B4E1DC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6" name="AutoShape 47" descr="blob:https://web.whatsapp.com/be29627d-1e6d-4193-b1bf-cf85b00559fd">
          <a:extLst>
            <a:ext uri="{FF2B5EF4-FFF2-40B4-BE49-F238E27FC236}">
              <a16:creationId xmlns:a16="http://schemas.microsoft.com/office/drawing/2014/main" id="{8194EDCC-3764-4B6C-8CE6-F272833BD49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7" name="AutoShape 48" descr="blob:https://web.whatsapp.com/be29627d-1e6d-4193-b1bf-cf85b00559fd">
          <a:extLst>
            <a:ext uri="{FF2B5EF4-FFF2-40B4-BE49-F238E27FC236}">
              <a16:creationId xmlns:a16="http://schemas.microsoft.com/office/drawing/2014/main" id="{3D8EF77A-3409-4D96-979B-ABFFFE93991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8" name="AutoShape 47" descr="blob:https://web.whatsapp.com/be29627d-1e6d-4193-b1bf-cf85b00559fd">
          <a:extLst>
            <a:ext uri="{FF2B5EF4-FFF2-40B4-BE49-F238E27FC236}">
              <a16:creationId xmlns:a16="http://schemas.microsoft.com/office/drawing/2014/main" id="{035AD246-45E6-4033-A1EE-95AB11A2218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79" name="AutoShape 48" descr="blob:https://web.whatsapp.com/be29627d-1e6d-4193-b1bf-cf85b00559fd">
          <a:extLst>
            <a:ext uri="{FF2B5EF4-FFF2-40B4-BE49-F238E27FC236}">
              <a16:creationId xmlns:a16="http://schemas.microsoft.com/office/drawing/2014/main" id="{9E6C602D-FD20-42C9-9409-8DBD9D36440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0" name="AutoShape 47" descr="blob:https://web.whatsapp.com/be29627d-1e6d-4193-b1bf-cf85b00559fd">
          <a:extLst>
            <a:ext uri="{FF2B5EF4-FFF2-40B4-BE49-F238E27FC236}">
              <a16:creationId xmlns:a16="http://schemas.microsoft.com/office/drawing/2014/main" id="{84ACD182-A2F6-4D17-A753-597DFC0EE13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1" name="AutoShape 48" descr="blob:https://web.whatsapp.com/be29627d-1e6d-4193-b1bf-cf85b00559fd">
          <a:extLst>
            <a:ext uri="{FF2B5EF4-FFF2-40B4-BE49-F238E27FC236}">
              <a16:creationId xmlns:a16="http://schemas.microsoft.com/office/drawing/2014/main" id="{0D09732A-80F5-41CE-BFE2-C56866ECC9B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2" name="AutoShape 47" descr="blob:https://web.whatsapp.com/be29627d-1e6d-4193-b1bf-cf85b00559fd">
          <a:extLst>
            <a:ext uri="{FF2B5EF4-FFF2-40B4-BE49-F238E27FC236}">
              <a16:creationId xmlns:a16="http://schemas.microsoft.com/office/drawing/2014/main" id="{2C4CEE62-08FC-4846-97F9-E7F4FAFC9ED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3" name="AutoShape 48" descr="blob:https://web.whatsapp.com/be29627d-1e6d-4193-b1bf-cf85b00559fd">
          <a:extLst>
            <a:ext uri="{FF2B5EF4-FFF2-40B4-BE49-F238E27FC236}">
              <a16:creationId xmlns:a16="http://schemas.microsoft.com/office/drawing/2014/main" id="{5FE803CC-EF96-4680-9834-6158108A17D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4" name="AutoShape 47" descr="blob:https://web.whatsapp.com/be29627d-1e6d-4193-b1bf-cf85b00559fd">
          <a:extLst>
            <a:ext uri="{FF2B5EF4-FFF2-40B4-BE49-F238E27FC236}">
              <a16:creationId xmlns:a16="http://schemas.microsoft.com/office/drawing/2014/main" id="{80B87698-05FF-4F19-A1C6-7A4DC1E82A2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5" name="AutoShape 48" descr="blob:https://web.whatsapp.com/be29627d-1e6d-4193-b1bf-cf85b00559fd">
          <a:extLst>
            <a:ext uri="{FF2B5EF4-FFF2-40B4-BE49-F238E27FC236}">
              <a16:creationId xmlns:a16="http://schemas.microsoft.com/office/drawing/2014/main" id="{7398D4FD-5D93-4DCE-BFC5-9E7E983ACD9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6" name="AutoShape 47" descr="blob:https://web.whatsapp.com/be29627d-1e6d-4193-b1bf-cf85b00559fd">
          <a:extLst>
            <a:ext uri="{FF2B5EF4-FFF2-40B4-BE49-F238E27FC236}">
              <a16:creationId xmlns:a16="http://schemas.microsoft.com/office/drawing/2014/main" id="{8520EB6E-5E5C-4CB5-93B8-ADD6F3273E4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7" name="AutoShape 48" descr="blob:https://web.whatsapp.com/be29627d-1e6d-4193-b1bf-cf85b00559fd">
          <a:extLst>
            <a:ext uri="{FF2B5EF4-FFF2-40B4-BE49-F238E27FC236}">
              <a16:creationId xmlns:a16="http://schemas.microsoft.com/office/drawing/2014/main" id="{054AC2F2-883E-4289-820B-860A6359CD7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8" name="AutoShape 47" descr="blob:https://web.whatsapp.com/be29627d-1e6d-4193-b1bf-cf85b00559fd">
          <a:extLst>
            <a:ext uri="{FF2B5EF4-FFF2-40B4-BE49-F238E27FC236}">
              <a16:creationId xmlns:a16="http://schemas.microsoft.com/office/drawing/2014/main" id="{94ED786F-C549-450A-B212-7762D286EBD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89" name="AutoShape 48" descr="blob:https://web.whatsapp.com/be29627d-1e6d-4193-b1bf-cf85b00559fd">
          <a:extLst>
            <a:ext uri="{FF2B5EF4-FFF2-40B4-BE49-F238E27FC236}">
              <a16:creationId xmlns:a16="http://schemas.microsoft.com/office/drawing/2014/main" id="{0D25BA4E-BFFF-407F-A4FA-498ADF0801E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0" name="AutoShape 47" descr="blob:https://web.whatsapp.com/be29627d-1e6d-4193-b1bf-cf85b00559fd">
          <a:extLst>
            <a:ext uri="{FF2B5EF4-FFF2-40B4-BE49-F238E27FC236}">
              <a16:creationId xmlns:a16="http://schemas.microsoft.com/office/drawing/2014/main" id="{46B713FB-CE6C-416E-963C-5C9E58F7035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1" name="AutoShape 48" descr="blob:https://web.whatsapp.com/be29627d-1e6d-4193-b1bf-cf85b00559fd">
          <a:extLst>
            <a:ext uri="{FF2B5EF4-FFF2-40B4-BE49-F238E27FC236}">
              <a16:creationId xmlns:a16="http://schemas.microsoft.com/office/drawing/2014/main" id="{086C214F-CA04-4237-996D-853EFFC4718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2" name="AutoShape 47" descr="blob:https://web.whatsapp.com/be29627d-1e6d-4193-b1bf-cf85b00559fd">
          <a:extLst>
            <a:ext uri="{FF2B5EF4-FFF2-40B4-BE49-F238E27FC236}">
              <a16:creationId xmlns:a16="http://schemas.microsoft.com/office/drawing/2014/main" id="{E4B4DD8B-1726-4641-A103-8C2A89C53C6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3" name="AutoShape 48" descr="blob:https://web.whatsapp.com/be29627d-1e6d-4193-b1bf-cf85b00559fd">
          <a:extLst>
            <a:ext uri="{FF2B5EF4-FFF2-40B4-BE49-F238E27FC236}">
              <a16:creationId xmlns:a16="http://schemas.microsoft.com/office/drawing/2014/main" id="{62FABC70-B3CD-45DA-A1EF-4EBF32E90DA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4" name="AutoShape 47" descr="blob:https://web.whatsapp.com/be29627d-1e6d-4193-b1bf-cf85b00559fd">
          <a:extLst>
            <a:ext uri="{FF2B5EF4-FFF2-40B4-BE49-F238E27FC236}">
              <a16:creationId xmlns:a16="http://schemas.microsoft.com/office/drawing/2014/main" id="{0D84CE18-EE8C-48A3-A70D-EF8FA4B2D60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5" name="AutoShape 48" descr="blob:https://web.whatsapp.com/be29627d-1e6d-4193-b1bf-cf85b00559fd">
          <a:extLst>
            <a:ext uri="{FF2B5EF4-FFF2-40B4-BE49-F238E27FC236}">
              <a16:creationId xmlns:a16="http://schemas.microsoft.com/office/drawing/2014/main" id="{5388C292-E614-4C18-8250-9E59EBB1B60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6" name="AutoShape 47" descr="blob:https://web.whatsapp.com/be29627d-1e6d-4193-b1bf-cf85b00559fd">
          <a:extLst>
            <a:ext uri="{FF2B5EF4-FFF2-40B4-BE49-F238E27FC236}">
              <a16:creationId xmlns:a16="http://schemas.microsoft.com/office/drawing/2014/main" id="{3510DF62-2303-4887-9132-9B0A63127B6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7" name="AutoShape 48" descr="blob:https://web.whatsapp.com/be29627d-1e6d-4193-b1bf-cf85b00559fd">
          <a:extLst>
            <a:ext uri="{FF2B5EF4-FFF2-40B4-BE49-F238E27FC236}">
              <a16:creationId xmlns:a16="http://schemas.microsoft.com/office/drawing/2014/main" id="{EC245BC8-4CC3-4713-9F0D-956946B0DF5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8" name="AutoShape 47" descr="blob:https://web.whatsapp.com/be29627d-1e6d-4193-b1bf-cf85b00559fd">
          <a:extLst>
            <a:ext uri="{FF2B5EF4-FFF2-40B4-BE49-F238E27FC236}">
              <a16:creationId xmlns:a16="http://schemas.microsoft.com/office/drawing/2014/main" id="{672A94F0-DE19-4EB8-9B60-04A64D303EE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699" name="AutoShape 48" descr="blob:https://web.whatsapp.com/be29627d-1e6d-4193-b1bf-cf85b00559fd">
          <a:extLst>
            <a:ext uri="{FF2B5EF4-FFF2-40B4-BE49-F238E27FC236}">
              <a16:creationId xmlns:a16="http://schemas.microsoft.com/office/drawing/2014/main" id="{2CC1F548-0F35-42ED-B3D1-A216003AC56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0" name="AutoShape 47" descr="blob:https://web.whatsapp.com/be29627d-1e6d-4193-b1bf-cf85b00559fd">
          <a:extLst>
            <a:ext uri="{FF2B5EF4-FFF2-40B4-BE49-F238E27FC236}">
              <a16:creationId xmlns:a16="http://schemas.microsoft.com/office/drawing/2014/main" id="{4D5B25CE-58D5-495E-843B-90AFFA3ACC7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1" name="AutoShape 48" descr="blob:https://web.whatsapp.com/be29627d-1e6d-4193-b1bf-cf85b00559fd">
          <a:extLst>
            <a:ext uri="{FF2B5EF4-FFF2-40B4-BE49-F238E27FC236}">
              <a16:creationId xmlns:a16="http://schemas.microsoft.com/office/drawing/2014/main" id="{CDE0CD1B-0112-4920-A007-B852F08BE4E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2" name="AutoShape 47" descr="blob:https://web.whatsapp.com/be29627d-1e6d-4193-b1bf-cf85b00559fd">
          <a:extLst>
            <a:ext uri="{FF2B5EF4-FFF2-40B4-BE49-F238E27FC236}">
              <a16:creationId xmlns:a16="http://schemas.microsoft.com/office/drawing/2014/main" id="{73FC1789-4212-425D-97EB-EFCE5ED7ECF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3" name="AutoShape 48" descr="blob:https://web.whatsapp.com/be29627d-1e6d-4193-b1bf-cf85b00559fd">
          <a:extLst>
            <a:ext uri="{FF2B5EF4-FFF2-40B4-BE49-F238E27FC236}">
              <a16:creationId xmlns:a16="http://schemas.microsoft.com/office/drawing/2014/main" id="{2F40A635-5E97-4FAD-B0B2-FCB89E2ADE3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4" name="AutoShape 47" descr="blob:https://web.whatsapp.com/be29627d-1e6d-4193-b1bf-cf85b00559fd">
          <a:extLst>
            <a:ext uri="{FF2B5EF4-FFF2-40B4-BE49-F238E27FC236}">
              <a16:creationId xmlns:a16="http://schemas.microsoft.com/office/drawing/2014/main" id="{ADADE005-55D6-4D3F-BBEE-AABD31BEEEB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5" name="AutoShape 48" descr="blob:https://web.whatsapp.com/be29627d-1e6d-4193-b1bf-cf85b00559fd">
          <a:extLst>
            <a:ext uri="{FF2B5EF4-FFF2-40B4-BE49-F238E27FC236}">
              <a16:creationId xmlns:a16="http://schemas.microsoft.com/office/drawing/2014/main" id="{6B2CD7C6-A4AF-43EE-AA95-7AEE5D6E1C3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6" name="AutoShape 47" descr="blob:https://web.whatsapp.com/be29627d-1e6d-4193-b1bf-cf85b00559fd">
          <a:extLst>
            <a:ext uri="{FF2B5EF4-FFF2-40B4-BE49-F238E27FC236}">
              <a16:creationId xmlns:a16="http://schemas.microsoft.com/office/drawing/2014/main" id="{D34DDE44-96D0-4495-B605-B1BB1FAD25D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7" name="AutoShape 48" descr="blob:https://web.whatsapp.com/be29627d-1e6d-4193-b1bf-cf85b00559fd">
          <a:extLst>
            <a:ext uri="{FF2B5EF4-FFF2-40B4-BE49-F238E27FC236}">
              <a16:creationId xmlns:a16="http://schemas.microsoft.com/office/drawing/2014/main" id="{7D06610F-3549-4135-9D1F-B1E02788DDF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8" name="AutoShape 47" descr="blob:https://web.whatsapp.com/be29627d-1e6d-4193-b1bf-cf85b00559fd">
          <a:extLst>
            <a:ext uri="{FF2B5EF4-FFF2-40B4-BE49-F238E27FC236}">
              <a16:creationId xmlns:a16="http://schemas.microsoft.com/office/drawing/2014/main" id="{E1C2CE33-C2D1-46BF-9C41-FFF058C1471A}"/>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09" name="AutoShape 48" descr="blob:https://web.whatsapp.com/be29627d-1e6d-4193-b1bf-cf85b00559fd">
          <a:extLst>
            <a:ext uri="{FF2B5EF4-FFF2-40B4-BE49-F238E27FC236}">
              <a16:creationId xmlns:a16="http://schemas.microsoft.com/office/drawing/2014/main" id="{FDB26ED9-2139-483D-8651-114604DA459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0" name="AutoShape 47" descr="blob:https://web.whatsapp.com/be29627d-1e6d-4193-b1bf-cf85b00559fd">
          <a:extLst>
            <a:ext uri="{FF2B5EF4-FFF2-40B4-BE49-F238E27FC236}">
              <a16:creationId xmlns:a16="http://schemas.microsoft.com/office/drawing/2014/main" id="{FE2B9335-E9E7-4018-AB08-A38E30CCF2E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1" name="AutoShape 48" descr="blob:https://web.whatsapp.com/be29627d-1e6d-4193-b1bf-cf85b00559fd">
          <a:extLst>
            <a:ext uri="{FF2B5EF4-FFF2-40B4-BE49-F238E27FC236}">
              <a16:creationId xmlns:a16="http://schemas.microsoft.com/office/drawing/2014/main" id="{1A722DF4-338F-4550-A7A0-D6D1E8D4783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2" name="AutoShape 47" descr="blob:https://web.whatsapp.com/be29627d-1e6d-4193-b1bf-cf85b00559fd">
          <a:extLst>
            <a:ext uri="{FF2B5EF4-FFF2-40B4-BE49-F238E27FC236}">
              <a16:creationId xmlns:a16="http://schemas.microsoft.com/office/drawing/2014/main" id="{F885568D-6B02-4D14-90CC-7435F5E0C9A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3" name="AutoShape 48" descr="blob:https://web.whatsapp.com/be29627d-1e6d-4193-b1bf-cf85b00559fd">
          <a:extLst>
            <a:ext uri="{FF2B5EF4-FFF2-40B4-BE49-F238E27FC236}">
              <a16:creationId xmlns:a16="http://schemas.microsoft.com/office/drawing/2014/main" id="{042C8DF6-8A77-435A-8B33-2A7D07C322B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4" name="AutoShape 47" descr="blob:https://web.whatsapp.com/be29627d-1e6d-4193-b1bf-cf85b00559fd">
          <a:extLst>
            <a:ext uri="{FF2B5EF4-FFF2-40B4-BE49-F238E27FC236}">
              <a16:creationId xmlns:a16="http://schemas.microsoft.com/office/drawing/2014/main" id="{C28346BA-AAEB-478A-8C8B-6A4190B9A42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5" name="AutoShape 48" descr="blob:https://web.whatsapp.com/be29627d-1e6d-4193-b1bf-cf85b00559fd">
          <a:extLst>
            <a:ext uri="{FF2B5EF4-FFF2-40B4-BE49-F238E27FC236}">
              <a16:creationId xmlns:a16="http://schemas.microsoft.com/office/drawing/2014/main" id="{6F2A15BB-D322-4549-8986-5F469FC8A02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6" name="AutoShape 47" descr="blob:https://web.whatsapp.com/be29627d-1e6d-4193-b1bf-cf85b00559fd">
          <a:extLst>
            <a:ext uri="{FF2B5EF4-FFF2-40B4-BE49-F238E27FC236}">
              <a16:creationId xmlns:a16="http://schemas.microsoft.com/office/drawing/2014/main" id="{59E297C8-4D45-40B2-8B7B-0665714745B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7" name="AutoShape 48" descr="blob:https://web.whatsapp.com/be29627d-1e6d-4193-b1bf-cf85b00559fd">
          <a:extLst>
            <a:ext uri="{FF2B5EF4-FFF2-40B4-BE49-F238E27FC236}">
              <a16:creationId xmlns:a16="http://schemas.microsoft.com/office/drawing/2014/main" id="{480B207D-4064-4C2E-9F42-3A984D84AB3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8" name="AutoShape 47" descr="blob:https://web.whatsapp.com/be29627d-1e6d-4193-b1bf-cf85b00559fd">
          <a:extLst>
            <a:ext uri="{FF2B5EF4-FFF2-40B4-BE49-F238E27FC236}">
              <a16:creationId xmlns:a16="http://schemas.microsoft.com/office/drawing/2014/main" id="{D422E553-2F16-4749-B515-87AF3354A7B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19" name="AutoShape 48" descr="blob:https://web.whatsapp.com/be29627d-1e6d-4193-b1bf-cf85b00559fd">
          <a:extLst>
            <a:ext uri="{FF2B5EF4-FFF2-40B4-BE49-F238E27FC236}">
              <a16:creationId xmlns:a16="http://schemas.microsoft.com/office/drawing/2014/main" id="{4968C263-3C5B-4D07-8718-A888FFF2093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0" name="AutoShape 47" descr="blob:https://web.whatsapp.com/be29627d-1e6d-4193-b1bf-cf85b00559fd">
          <a:extLst>
            <a:ext uri="{FF2B5EF4-FFF2-40B4-BE49-F238E27FC236}">
              <a16:creationId xmlns:a16="http://schemas.microsoft.com/office/drawing/2014/main" id="{43507F84-217E-4878-AF7E-26C71769624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1" name="AutoShape 48" descr="blob:https://web.whatsapp.com/be29627d-1e6d-4193-b1bf-cf85b00559fd">
          <a:extLst>
            <a:ext uri="{FF2B5EF4-FFF2-40B4-BE49-F238E27FC236}">
              <a16:creationId xmlns:a16="http://schemas.microsoft.com/office/drawing/2014/main" id="{768B7E7D-8A43-4FE0-81FF-D0D09A38090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2" name="AutoShape 47" descr="blob:https://web.whatsapp.com/be29627d-1e6d-4193-b1bf-cf85b00559fd">
          <a:extLst>
            <a:ext uri="{FF2B5EF4-FFF2-40B4-BE49-F238E27FC236}">
              <a16:creationId xmlns:a16="http://schemas.microsoft.com/office/drawing/2014/main" id="{599444A1-C5A1-4CF5-B0BD-82894039CBA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3" name="AutoShape 48" descr="blob:https://web.whatsapp.com/be29627d-1e6d-4193-b1bf-cf85b00559fd">
          <a:extLst>
            <a:ext uri="{FF2B5EF4-FFF2-40B4-BE49-F238E27FC236}">
              <a16:creationId xmlns:a16="http://schemas.microsoft.com/office/drawing/2014/main" id="{53EC5344-8E3E-4A65-B316-805E2EB0B0F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4" name="AutoShape 47" descr="blob:https://web.whatsapp.com/be29627d-1e6d-4193-b1bf-cf85b00559fd">
          <a:extLst>
            <a:ext uri="{FF2B5EF4-FFF2-40B4-BE49-F238E27FC236}">
              <a16:creationId xmlns:a16="http://schemas.microsoft.com/office/drawing/2014/main" id="{E110E5AD-FD48-4050-870E-A97E370E9D6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5" name="AutoShape 48" descr="blob:https://web.whatsapp.com/be29627d-1e6d-4193-b1bf-cf85b00559fd">
          <a:extLst>
            <a:ext uri="{FF2B5EF4-FFF2-40B4-BE49-F238E27FC236}">
              <a16:creationId xmlns:a16="http://schemas.microsoft.com/office/drawing/2014/main" id="{BB9D8B1D-B381-4EB4-ACB1-851256268F3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6" name="AutoShape 47" descr="blob:https://web.whatsapp.com/be29627d-1e6d-4193-b1bf-cf85b00559fd">
          <a:extLst>
            <a:ext uri="{FF2B5EF4-FFF2-40B4-BE49-F238E27FC236}">
              <a16:creationId xmlns:a16="http://schemas.microsoft.com/office/drawing/2014/main" id="{873ADA1F-5FAB-40FD-873A-33F93ED9EF5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7" name="AutoShape 48" descr="blob:https://web.whatsapp.com/be29627d-1e6d-4193-b1bf-cf85b00559fd">
          <a:extLst>
            <a:ext uri="{FF2B5EF4-FFF2-40B4-BE49-F238E27FC236}">
              <a16:creationId xmlns:a16="http://schemas.microsoft.com/office/drawing/2014/main" id="{CBA3C61C-12EE-4D87-BDB2-34408E83D64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8" name="AutoShape 47" descr="blob:https://web.whatsapp.com/be29627d-1e6d-4193-b1bf-cf85b00559fd">
          <a:extLst>
            <a:ext uri="{FF2B5EF4-FFF2-40B4-BE49-F238E27FC236}">
              <a16:creationId xmlns:a16="http://schemas.microsoft.com/office/drawing/2014/main" id="{4EB43EF5-30B5-415C-BC7F-94D9329C78D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29" name="AutoShape 48" descr="blob:https://web.whatsapp.com/be29627d-1e6d-4193-b1bf-cf85b00559fd">
          <a:extLst>
            <a:ext uri="{FF2B5EF4-FFF2-40B4-BE49-F238E27FC236}">
              <a16:creationId xmlns:a16="http://schemas.microsoft.com/office/drawing/2014/main" id="{153EE379-15C1-4E3B-B749-7DDA00A4D10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0" name="AutoShape 47" descr="blob:https://web.whatsapp.com/be29627d-1e6d-4193-b1bf-cf85b00559fd">
          <a:extLst>
            <a:ext uri="{FF2B5EF4-FFF2-40B4-BE49-F238E27FC236}">
              <a16:creationId xmlns:a16="http://schemas.microsoft.com/office/drawing/2014/main" id="{B5152641-6C78-4DE6-B09C-E6AA98CE375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1" name="AutoShape 48" descr="blob:https://web.whatsapp.com/be29627d-1e6d-4193-b1bf-cf85b00559fd">
          <a:extLst>
            <a:ext uri="{FF2B5EF4-FFF2-40B4-BE49-F238E27FC236}">
              <a16:creationId xmlns:a16="http://schemas.microsoft.com/office/drawing/2014/main" id="{AFC024C6-8F84-46E3-8B9F-E9D5C406A4B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2" name="AutoShape 47" descr="blob:https://web.whatsapp.com/be29627d-1e6d-4193-b1bf-cf85b00559fd">
          <a:extLst>
            <a:ext uri="{FF2B5EF4-FFF2-40B4-BE49-F238E27FC236}">
              <a16:creationId xmlns:a16="http://schemas.microsoft.com/office/drawing/2014/main" id="{649EBAA4-8EFD-4417-BD28-631090C3C14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3" name="AutoShape 48" descr="blob:https://web.whatsapp.com/be29627d-1e6d-4193-b1bf-cf85b00559fd">
          <a:extLst>
            <a:ext uri="{FF2B5EF4-FFF2-40B4-BE49-F238E27FC236}">
              <a16:creationId xmlns:a16="http://schemas.microsoft.com/office/drawing/2014/main" id="{597979E8-A3A0-47CD-9FE5-C8DD1E70E18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4" name="AutoShape 47" descr="blob:https://web.whatsapp.com/be29627d-1e6d-4193-b1bf-cf85b00559fd">
          <a:extLst>
            <a:ext uri="{FF2B5EF4-FFF2-40B4-BE49-F238E27FC236}">
              <a16:creationId xmlns:a16="http://schemas.microsoft.com/office/drawing/2014/main" id="{C9D772CB-8E93-40F9-8F98-70224F4A660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5" name="AutoShape 48" descr="blob:https://web.whatsapp.com/be29627d-1e6d-4193-b1bf-cf85b00559fd">
          <a:extLst>
            <a:ext uri="{FF2B5EF4-FFF2-40B4-BE49-F238E27FC236}">
              <a16:creationId xmlns:a16="http://schemas.microsoft.com/office/drawing/2014/main" id="{58FB15DE-7CE3-4491-BAD6-F38DAA49A97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6" name="AutoShape 47" descr="blob:https://web.whatsapp.com/be29627d-1e6d-4193-b1bf-cf85b00559fd">
          <a:extLst>
            <a:ext uri="{FF2B5EF4-FFF2-40B4-BE49-F238E27FC236}">
              <a16:creationId xmlns:a16="http://schemas.microsoft.com/office/drawing/2014/main" id="{EE1FB0F5-E9B8-494C-9548-008205042998}"/>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7" name="AutoShape 48" descr="blob:https://web.whatsapp.com/be29627d-1e6d-4193-b1bf-cf85b00559fd">
          <a:extLst>
            <a:ext uri="{FF2B5EF4-FFF2-40B4-BE49-F238E27FC236}">
              <a16:creationId xmlns:a16="http://schemas.microsoft.com/office/drawing/2014/main" id="{C8490FC0-26AC-452B-9CE2-68D30D0AE3D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8" name="AutoShape 47" descr="blob:https://web.whatsapp.com/be29627d-1e6d-4193-b1bf-cf85b00559fd">
          <a:extLst>
            <a:ext uri="{FF2B5EF4-FFF2-40B4-BE49-F238E27FC236}">
              <a16:creationId xmlns:a16="http://schemas.microsoft.com/office/drawing/2014/main" id="{F8BAA4EB-A082-4044-B3E6-3EC9B538C4B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39" name="AutoShape 48" descr="blob:https://web.whatsapp.com/be29627d-1e6d-4193-b1bf-cf85b00559fd">
          <a:extLst>
            <a:ext uri="{FF2B5EF4-FFF2-40B4-BE49-F238E27FC236}">
              <a16:creationId xmlns:a16="http://schemas.microsoft.com/office/drawing/2014/main" id="{2891FD41-9D80-41EE-8A09-77F4A691D1E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0" name="AutoShape 47" descr="blob:https://web.whatsapp.com/be29627d-1e6d-4193-b1bf-cf85b00559fd">
          <a:extLst>
            <a:ext uri="{FF2B5EF4-FFF2-40B4-BE49-F238E27FC236}">
              <a16:creationId xmlns:a16="http://schemas.microsoft.com/office/drawing/2014/main" id="{A6EEBFFE-CBF2-4EE7-AF6C-85F9B1097D0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1" name="AutoShape 48" descr="blob:https://web.whatsapp.com/be29627d-1e6d-4193-b1bf-cf85b00559fd">
          <a:extLst>
            <a:ext uri="{FF2B5EF4-FFF2-40B4-BE49-F238E27FC236}">
              <a16:creationId xmlns:a16="http://schemas.microsoft.com/office/drawing/2014/main" id="{836BC7DE-D813-4962-AA29-FC4AEF016CD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2" name="AutoShape 47" descr="blob:https://web.whatsapp.com/be29627d-1e6d-4193-b1bf-cf85b00559fd">
          <a:extLst>
            <a:ext uri="{FF2B5EF4-FFF2-40B4-BE49-F238E27FC236}">
              <a16:creationId xmlns:a16="http://schemas.microsoft.com/office/drawing/2014/main" id="{321C22E6-C574-48DC-8728-A8E67F1A22A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3" name="AutoShape 48" descr="blob:https://web.whatsapp.com/be29627d-1e6d-4193-b1bf-cf85b00559fd">
          <a:extLst>
            <a:ext uri="{FF2B5EF4-FFF2-40B4-BE49-F238E27FC236}">
              <a16:creationId xmlns:a16="http://schemas.microsoft.com/office/drawing/2014/main" id="{C1C97D17-9D57-49F8-8753-4C4CE23BD8F4}"/>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4" name="AutoShape 47" descr="blob:https://web.whatsapp.com/be29627d-1e6d-4193-b1bf-cf85b00559fd">
          <a:extLst>
            <a:ext uri="{FF2B5EF4-FFF2-40B4-BE49-F238E27FC236}">
              <a16:creationId xmlns:a16="http://schemas.microsoft.com/office/drawing/2014/main" id="{8FB57B0D-450C-4BD7-A5C4-D660AB34D09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5" name="AutoShape 48" descr="blob:https://web.whatsapp.com/be29627d-1e6d-4193-b1bf-cf85b00559fd">
          <a:extLst>
            <a:ext uri="{FF2B5EF4-FFF2-40B4-BE49-F238E27FC236}">
              <a16:creationId xmlns:a16="http://schemas.microsoft.com/office/drawing/2014/main" id="{5D3D0E33-A23F-4799-A5BF-AEBA0A4B032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6" name="AutoShape 47" descr="blob:https://web.whatsapp.com/be29627d-1e6d-4193-b1bf-cf85b00559fd">
          <a:extLst>
            <a:ext uri="{FF2B5EF4-FFF2-40B4-BE49-F238E27FC236}">
              <a16:creationId xmlns:a16="http://schemas.microsoft.com/office/drawing/2014/main" id="{9C000532-1EB8-4777-8982-535D947E102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7" name="AutoShape 48" descr="blob:https://web.whatsapp.com/be29627d-1e6d-4193-b1bf-cf85b00559fd">
          <a:extLst>
            <a:ext uri="{FF2B5EF4-FFF2-40B4-BE49-F238E27FC236}">
              <a16:creationId xmlns:a16="http://schemas.microsoft.com/office/drawing/2014/main" id="{DE72A1CE-7E87-481F-8AE4-57FA8E0AC4C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8" name="AutoShape 47" descr="blob:https://web.whatsapp.com/be29627d-1e6d-4193-b1bf-cf85b00559fd">
          <a:extLst>
            <a:ext uri="{FF2B5EF4-FFF2-40B4-BE49-F238E27FC236}">
              <a16:creationId xmlns:a16="http://schemas.microsoft.com/office/drawing/2014/main" id="{FD02B9D6-42C8-45D0-A504-E1D460FCA29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49" name="AutoShape 48" descr="blob:https://web.whatsapp.com/be29627d-1e6d-4193-b1bf-cf85b00559fd">
          <a:extLst>
            <a:ext uri="{FF2B5EF4-FFF2-40B4-BE49-F238E27FC236}">
              <a16:creationId xmlns:a16="http://schemas.microsoft.com/office/drawing/2014/main" id="{C2D60599-A41F-4468-B609-9F1D36123E1C}"/>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0" name="AutoShape 47" descr="blob:https://web.whatsapp.com/be29627d-1e6d-4193-b1bf-cf85b00559fd">
          <a:extLst>
            <a:ext uri="{FF2B5EF4-FFF2-40B4-BE49-F238E27FC236}">
              <a16:creationId xmlns:a16="http://schemas.microsoft.com/office/drawing/2014/main" id="{01071F29-FB0F-4B87-B96A-8E275DBB5BE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1" name="AutoShape 48" descr="blob:https://web.whatsapp.com/be29627d-1e6d-4193-b1bf-cf85b00559fd">
          <a:extLst>
            <a:ext uri="{FF2B5EF4-FFF2-40B4-BE49-F238E27FC236}">
              <a16:creationId xmlns:a16="http://schemas.microsoft.com/office/drawing/2014/main" id="{8F90E889-A904-4946-8E14-93B07EE40639}"/>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2" name="AutoShape 47" descr="blob:https://web.whatsapp.com/be29627d-1e6d-4193-b1bf-cf85b00559fd">
          <a:extLst>
            <a:ext uri="{FF2B5EF4-FFF2-40B4-BE49-F238E27FC236}">
              <a16:creationId xmlns:a16="http://schemas.microsoft.com/office/drawing/2014/main" id="{720D5B30-2FC5-4F36-AB5A-36509A37C770}"/>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3" name="AutoShape 48" descr="blob:https://web.whatsapp.com/be29627d-1e6d-4193-b1bf-cf85b00559fd">
          <a:extLst>
            <a:ext uri="{FF2B5EF4-FFF2-40B4-BE49-F238E27FC236}">
              <a16:creationId xmlns:a16="http://schemas.microsoft.com/office/drawing/2014/main" id="{FDA52CD0-BE1D-45A6-B6A1-5CD2EB0D27C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4" name="AutoShape 47" descr="blob:https://web.whatsapp.com/be29627d-1e6d-4193-b1bf-cf85b00559fd">
          <a:extLst>
            <a:ext uri="{FF2B5EF4-FFF2-40B4-BE49-F238E27FC236}">
              <a16:creationId xmlns:a16="http://schemas.microsoft.com/office/drawing/2014/main" id="{704B1AC9-D39C-4E12-970C-5B0BF3A8DB66}"/>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5" name="AutoShape 48" descr="blob:https://web.whatsapp.com/be29627d-1e6d-4193-b1bf-cf85b00559fd">
          <a:extLst>
            <a:ext uri="{FF2B5EF4-FFF2-40B4-BE49-F238E27FC236}">
              <a16:creationId xmlns:a16="http://schemas.microsoft.com/office/drawing/2014/main" id="{D848CE0A-01B4-4C6C-975F-674A7BEC86C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6" name="AutoShape 47" descr="blob:https://web.whatsapp.com/be29627d-1e6d-4193-b1bf-cf85b00559fd">
          <a:extLst>
            <a:ext uri="{FF2B5EF4-FFF2-40B4-BE49-F238E27FC236}">
              <a16:creationId xmlns:a16="http://schemas.microsoft.com/office/drawing/2014/main" id="{45005DDD-06AF-402D-B27B-97A2994C909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7" name="AutoShape 48" descr="blob:https://web.whatsapp.com/be29627d-1e6d-4193-b1bf-cf85b00559fd">
          <a:extLst>
            <a:ext uri="{FF2B5EF4-FFF2-40B4-BE49-F238E27FC236}">
              <a16:creationId xmlns:a16="http://schemas.microsoft.com/office/drawing/2014/main" id="{DA3540EC-63B6-48F7-882A-97B3F3BA3A6F}"/>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8" name="AutoShape 47" descr="blob:https://web.whatsapp.com/be29627d-1e6d-4193-b1bf-cf85b00559fd">
          <a:extLst>
            <a:ext uri="{FF2B5EF4-FFF2-40B4-BE49-F238E27FC236}">
              <a16:creationId xmlns:a16="http://schemas.microsoft.com/office/drawing/2014/main" id="{E2C03AC5-2CCF-4B90-AC7F-43A9C6696F57}"/>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59" name="AutoShape 48" descr="blob:https://web.whatsapp.com/be29627d-1e6d-4193-b1bf-cf85b00559fd">
          <a:extLst>
            <a:ext uri="{FF2B5EF4-FFF2-40B4-BE49-F238E27FC236}">
              <a16:creationId xmlns:a16="http://schemas.microsoft.com/office/drawing/2014/main" id="{6CD43D53-C9CE-4AE2-97C0-1AAB8898E80D}"/>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60" name="AutoShape 47" descr="blob:https://web.whatsapp.com/be29627d-1e6d-4193-b1bf-cf85b00559fd">
          <a:extLst>
            <a:ext uri="{FF2B5EF4-FFF2-40B4-BE49-F238E27FC236}">
              <a16:creationId xmlns:a16="http://schemas.microsoft.com/office/drawing/2014/main" id="{1D04E243-9803-4036-B0EB-5F563416561E}"/>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61" name="AutoShape 48" descr="blob:https://web.whatsapp.com/be29627d-1e6d-4193-b1bf-cf85b00559fd">
          <a:extLst>
            <a:ext uri="{FF2B5EF4-FFF2-40B4-BE49-F238E27FC236}">
              <a16:creationId xmlns:a16="http://schemas.microsoft.com/office/drawing/2014/main" id="{EC67674F-FDD5-44AC-9495-C03EF69F9C32}"/>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62" name="AutoShape 47" descr="blob:https://web.whatsapp.com/be29627d-1e6d-4193-b1bf-cf85b00559fd">
          <a:extLst>
            <a:ext uri="{FF2B5EF4-FFF2-40B4-BE49-F238E27FC236}">
              <a16:creationId xmlns:a16="http://schemas.microsoft.com/office/drawing/2014/main" id="{7CE76B60-C260-4E5F-8156-62EADB4877C3}"/>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63" name="AutoShape 48" descr="blob:https://web.whatsapp.com/be29627d-1e6d-4193-b1bf-cf85b00559fd">
          <a:extLst>
            <a:ext uri="{FF2B5EF4-FFF2-40B4-BE49-F238E27FC236}">
              <a16:creationId xmlns:a16="http://schemas.microsoft.com/office/drawing/2014/main" id="{CB8845DA-4481-4AAE-B77C-4D7E5E34BB6B}"/>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64" name="AutoShape 47" descr="blob:https://web.whatsapp.com/be29627d-1e6d-4193-b1bf-cf85b00559fd">
          <a:extLst>
            <a:ext uri="{FF2B5EF4-FFF2-40B4-BE49-F238E27FC236}">
              <a16:creationId xmlns:a16="http://schemas.microsoft.com/office/drawing/2014/main" id="{866FDB99-8755-44D0-87E3-3A24AAE40C15}"/>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77</xdr:row>
      <xdr:rowOff>0</xdr:rowOff>
    </xdr:from>
    <xdr:to>
      <xdr:col>17</xdr:col>
      <xdr:colOff>304800</xdr:colOff>
      <xdr:row>78</xdr:row>
      <xdr:rowOff>134815</xdr:rowOff>
    </xdr:to>
    <xdr:sp macro="" textlink="">
      <xdr:nvSpPr>
        <xdr:cNvPr id="765" name="AutoShape 48" descr="blob:https://web.whatsapp.com/be29627d-1e6d-4193-b1bf-cf85b00559fd">
          <a:extLst>
            <a:ext uri="{FF2B5EF4-FFF2-40B4-BE49-F238E27FC236}">
              <a16:creationId xmlns:a16="http://schemas.microsoft.com/office/drawing/2014/main" id="{FA9BF12A-CC37-44CC-A5D7-0EC4A7A82CB1}"/>
            </a:ext>
          </a:extLst>
        </xdr:cNvPr>
        <xdr:cNvSpPr>
          <a:spLocks noChangeAspect="1" noChangeArrowheads="1"/>
        </xdr:cNvSpPr>
      </xdr:nvSpPr>
      <xdr:spPr bwMode="auto">
        <a:xfrm>
          <a:off x="20154900" y="84513420"/>
          <a:ext cx="304800" cy="3024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20NECESIDADES%20REACTIVOS%20Y%20QUIMICOS%20-DOTACION%20PTAP-PTAR%20Y%20PISCINAS%20CENTRALIZADO%20CEN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TAP-PATR"/>
      <sheetName val="HISTORICO- A. COTIZACIONES"/>
      <sheetName val="PRECIOS DE REFERENCIA"/>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2873A-0F7C-4D8C-ACF7-B573BF3B24E9}">
  <dimension ref="A1:AK78"/>
  <sheetViews>
    <sheetView showGridLines="0" tabSelected="1" topLeftCell="O1" zoomScale="60" zoomScaleNormal="60" zoomScaleSheetLayoutView="70" zoomScalePageLayoutView="85" workbookViewId="0">
      <selection activeCell="Y88" sqref="Y88"/>
    </sheetView>
  </sheetViews>
  <sheetFormatPr baseColWidth="10" defaultColWidth="11.44140625" defaultRowHeight="13.2" x14ac:dyDescent="0.3"/>
  <cols>
    <col min="1" max="1" width="7.33203125" style="117" customWidth="1"/>
    <col min="2" max="2" width="12.88671875" style="117" customWidth="1"/>
    <col min="3" max="3" width="11.88671875" style="117" customWidth="1"/>
    <col min="4" max="4" width="28.5546875" style="117" customWidth="1"/>
    <col min="5" max="5" width="17.109375" style="117" customWidth="1"/>
    <col min="6" max="6" width="17.44140625" style="117" customWidth="1"/>
    <col min="7" max="7" width="17.109375" style="117" customWidth="1"/>
    <col min="8" max="8" width="17.33203125" style="117" bestFit="1" customWidth="1"/>
    <col min="9" max="9" width="12.5546875" style="117" customWidth="1"/>
    <col min="10" max="10" width="17.5546875" style="117" customWidth="1"/>
    <col min="11" max="11" width="23.6640625" style="117" customWidth="1"/>
    <col min="12" max="13" width="17.5546875" style="117" customWidth="1"/>
    <col min="14" max="14" width="19" style="117" customWidth="1"/>
    <col min="15" max="15" width="17.5546875" style="117" customWidth="1"/>
    <col min="16" max="16" width="19.5546875" style="117" customWidth="1"/>
    <col min="17" max="17" width="19.21875" style="117" customWidth="1"/>
    <col min="18" max="18" width="15.88671875" style="117" customWidth="1"/>
    <col min="19" max="19" width="18.109375" style="117" customWidth="1"/>
    <col min="20" max="20" width="17.33203125" style="117" customWidth="1"/>
    <col min="21" max="21" width="13.6640625" style="117" customWidth="1"/>
    <col min="22" max="22" width="15.33203125" style="117" customWidth="1"/>
    <col min="23" max="23" width="14.21875" style="117" customWidth="1"/>
    <col min="24" max="24" width="15.6640625" style="117" customWidth="1"/>
    <col min="25" max="25" width="15" style="117" customWidth="1"/>
    <col min="26" max="26" width="17.77734375" style="117" customWidth="1"/>
    <col min="27" max="27" width="20.6640625" style="117" customWidth="1"/>
    <col min="28" max="16384" width="11.44140625" style="117"/>
  </cols>
  <sheetData>
    <row r="1" spans="1:37" s="4" customFormat="1" ht="21" customHeight="1" x14ac:dyDescent="0.3">
      <c r="A1" s="1" t="s">
        <v>0</v>
      </c>
      <c r="B1" s="2"/>
      <c r="C1" s="2"/>
      <c r="D1" s="2"/>
      <c r="E1" s="2"/>
      <c r="F1" s="2"/>
      <c r="G1" s="2"/>
      <c r="H1" s="2"/>
      <c r="I1" s="2"/>
      <c r="J1" s="2"/>
      <c r="K1" s="2"/>
      <c r="L1" s="2"/>
      <c r="M1" s="2"/>
      <c r="N1" s="2"/>
      <c r="O1" s="2"/>
      <c r="P1" s="2"/>
      <c r="Q1" s="2"/>
      <c r="R1" s="2"/>
      <c r="S1" s="2"/>
      <c r="T1" s="3" t="s">
        <v>1</v>
      </c>
      <c r="U1" s="3"/>
      <c r="V1" s="3"/>
      <c r="W1" s="3"/>
      <c r="X1" s="3"/>
      <c r="Y1" s="3"/>
      <c r="Z1" s="3"/>
      <c r="AA1" s="3"/>
    </row>
    <row r="2" spans="1:37" s="4" customFormat="1" ht="21" customHeight="1" x14ac:dyDescent="0.3">
      <c r="A2" s="5" t="s">
        <v>2</v>
      </c>
      <c r="B2" s="5"/>
      <c r="C2" s="5"/>
      <c r="D2" s="5"/>
      <c r="E2" s="5"/>
      <c r="F2" s="5"/>
      <c r="G2" s="5" t="s">
        <v>3</v>
      </c>
      <c r="H2" s="5"/>
      <c r="I2" s="5"/>
      <c r="J2" s="5"/>
      <c r="K2" s="6" t="s">
        <v>4</v>
      </c>
      <c r="L2" s="6" t="s">
        <v>5</v>
      </c>
      <c r="M2" s="6" t="s">
        <v>6</v>
      </c>
      <c r="N2" s="7" t="s">
        <v>7</v>
      </c>
      <c r="O2" s="7"/>
      <c r="P2" s="7"/>
      <c r="Q2" s="8" t="s">
        <v>8</v>
      </c>
      <c r="R2" s="8"/>
      <c r="S2" s="9"/>
      <c r="T2" s="3"/>
      <c r="U2" s="3"/>
      <c r="V2" s="3"/>
      <c r="W2" s="3"/>
      <c r="X2" s="3"/>
      <c r="Y2" s="3"/>
      <c r="Z2" s="3"/>
      <c r="AA2" s="3"/>
    </row>
    <row r="3" spans="1:37" s="4" customFormat="1" ht="26.25" customHeight="1" x14ac:dyDescent="0.3">
      <c r="A3" s="5" t="s">
        <v>9</v>
      </c>
      <c r="B3" s="5"/>
      <c r="C3" s="5"/>
      <c r="D3" s="5"/>
      <c r="E3" s="5"/>
      <c r="F3" s="5"/>
      <c r="G3" s="10" t="s">
        <v>10</v>
      </c>
      <c r="H3" s="10"/>
      <c r="I3" s="10"/>
      <c r="J3" s="10"/>
      <c r="K3" s="11"/>
      <c r="L3" s="11"/>
      <c r="M3" s="12"/>
      <c r="N3" s="7"/>
      <c r="O3" s="7"/>
      <c r="P3" s="7"/>
      <c r="Q3" s="8"/>
      <c r="R3" s="8"/>
      <c r="S3" s="9"/>
      <c r="T3" s="3"/>
      <c r="U3" s="3"/>
      <c r="V3" s="3"/>
      <c r="W3" s="3"/>
      <c r="X3" s="3"/>
      <c r="Y3" s="3"/>
      <c r="Z3" s="3"/>
      <c r="AA3" s="3"/>
    </row>
    <row r="4" spans="1:37" s="4" customFormat="1" ht="39.75" customHeight="1" x14ac:dyDescent="0.3">
      <c r="A4" s="13" t="s">
        <v>11</v>
      </c>
      <c r="B4" s="14" t="s">
        <v>12</v>
      </c>
      <c r="C4" s="3" t="s">
        <v>13</v>
      </c>
      <c r="D4" s="3"/>
      <c r="E4" s="14" t="s">
        <v>14</v>
      </c>
      <c r="F4" s="15" t="s">
        <v>15</v>
      </c>
      <c r="G4" s="14" t="s">
        <v>16</v>
      </c>
      <c r="H4" s="14" t="s">
        <v>17</v>
      </c>
      <c r="I4" s="14" t="s">
        <v>18</v>
      </c>
      <c r="J4" s="14" t="s">
        <v>19</v>
      </c>
      <c r="K4" s="16" t="s">
        <v>20</v>
      </c>
      <c r="L4" s="17">
        <v>5.1999999999999998E-2</v>
      </c>
      <c r="M4" s="11"/>
      <c r="N4" s="18" t="s">
        <v>21</v>
      </c>
      <c r="O4" s="19" t="s">
        <v>22</v>
      </c>
      <c r="P4" s="20" t="s">
        <v>23</v>
      </c>
      <c r="Q4" s="21" t="s">
        <v>21</v>
      </c>
      <c r="R4" s="22" t="s">
        <v>22</v>
      </c>
      <c r="S4" s="20" t="s">
        <v>23</v>
      </c>
      <c r="T4" s="23" t="s">
        <v>24</v>
      </c>
      <c r="U4" s="23" t="s">
        <v>25</v>
      </c>
      <c r="V4" s="23" t="s">
        <v>26</v>
      </c>
      <c r="W4" s="23" t="s">
        <v>27</v>
      </c>
      <c r="X4" s="23" t="s">
        <v>28</v>
      </c>
      <c r="Y4" s="23" t="s">
        <v>29</v>
      </c>
      <c r="Z4" s="24" t="s">
        <v>30</v>
      </c>
      <c r="AA4" s="25" t="s">
        <v>31</v>
      </c>
    </row>
    <row r="5" spans="1:37" s="4" customFormat="1" ht="254.25" customHeight="1" x14ac:dyDescent="0.3">
      <c r="A5" s="26">
        <v>1</v>
      </c>
      <c r="B5" s="27">
        <v>28242011</v>
      </c>
      <c r="C5" s="28" t="s">
        <v>32</v>
      </c>
      <c r="D5" s="28"/>
      <c r="E5" s="29" t="s">
        <v>33</v>
      </c>
      <c r="F5" s="26">
        <v>0</v>
      </c>
      <c r="G5" s="26">
        <v>1</v>
      </c>
      <c r="H5" s="29">
        <v>10141608</v>
      </c>
      <c r="I5" s="30" t="s">
        <v>34</v>
      </c>
      <c r="J5" s="30" t="s">
        <v>34</v>
      </c>
      <c r="K5" s="31">
        <v>280000</v>
      </c>
      <c r="L5" s="32">
        <v>5.1999999999999998E-2</v>
      </c>
      <c r="M5" s="33">
        <f>K5+(K5*L5)</f>
        <v>294560</v>
      </c>
      <c r="N5" s="34">
        <v>370575</v>
      </c>
      <c r="O5" s="35">
        <v>86925</v>
      </c>
      <c r="P5" s="36">
        <v>457500</v>
      </c>
      <c r="Q5" s="35">
        <v>396885.42</v>
      </c>
      <c r="R5" s="35">
        <v>93096.58</v>
      </c>
      <c r="S5" s="36">
        <v>489982</v>
      </c>
      <c r="T5" s="35">
        <f>MIN(M5,P5,S5)</f>
        <v>294560</v>
      </c>
      <c r="U5" s="37">
        <f>AVERAGE(M5,P5,S5)</f>
        <v>414014</v>
      </c>
      <c r="V5" s="35">
        <f>GEOMEAN(M5,P5,S5)</f>
        <v>404186.37101373024</v>
      </c>
      <c r="W5" s="35">
        <f>MEDIAN(M5,P5,S5)</f>
        <v>457500</v>
      </c>
      <c r="X5" s="35">
        <f>_xlfn.STDEV.S(M5,P5,S5)</f>
        <v>104717.30357491068</v>
      </c>
      <c r="Y5" s="38">
        <f>X5/U5</f>
        <v>0.25293179355024392</v>
      </c>
      <c r="Z5" s="39">
        <f>T5</f>
        <v>294560</v>
      </c>
      <c r="AA5" s="40" t="s">
        <v>35</v>
      </c>
      <c r="AC5" s="41" t="s">
        <v>36</v>
      </c>
      <c r="AD5" s="41"/>
      <c r="AE5" s="41"/>
      <c r="AF5" s="41"/>
      <c r="AG5" s="41"/>
      <c r="AH5" s="41"/>
      <c r="AI5" s="41"/>
      <c r="AJ5" s="41"/>
      <c r="AK5" s="41"/>
    </row>
    <row r="6" spans="1:37" s="4" customFormat="1" ht="64.5" customHeight="1" x14ac:dyDescent="0.3">
      <c r="A6" s="42">
        <v>2</v>
      </c>
      <c r="B6" s="27">
        <v>2824199</v>
      </c>
      <c r="C6" s="43" t="s">
        <v>37</v>
      </c>
      <c r="D6" s="43"/>
      <c r="E6" s="44" t="s">
        <v>38</v>
      </c>
      <c r="F6" s="42">
        <v>0</v>
      </c>
      <c r="G6" s="26">
        <v>1</v>
      </c>
      <c r="H6" s="45">
        <v>46181604</v>
      </c>
      <c r="I6" s="30" t="s">
        <v>34</v>
      </c>
      <c r="J6" s="30" t="s">
        <v>34</v>
      </c>
      <c r="K6" s="31">
        <v>200000</v>
      </c>
      <c r="L6" s="32">
        <v>5.1999999999999998E-2</v>
      </c>
      <c r="M6" s="33">
        <f t="shared" ref="M6:M31" si="0">K6+(K6*L6)</f>
        <v>210400</v>
      </c>
      <c r="N6" s="34">
        <v>306990</v>
      </c>
      <c r="O6" s="35">
        <v>72010</v>
      </c>
      <c r="P6" s="36">
        <v>379000</v>
      </c>
      <c r="Q6" s="35">
        <v>335233.08</v>
      </c>
      <c r="R6" s="35">
        <v>78634.92</v>
      </c>
      <c r="S6" s="36">
        <v>413868</v>
      </c>
      <c r="T6" s="35">
        <f t="shared" ref="T6:T31" si="1">MIN(M6,P6,S6)</f>
        <v>210400</v>
      </c>
      <c r="U6" s="37">
        <f t="shared" ref="U6:U31" si="2">AVERAGE(M6,P6,S6)</f>
        <v>334422.66666666669</v>
      </c>
      <c r="V6" s="35">
        <f t="shared" ref="V6:V31" si="3">GEOMEAN(M6,P6,S6)</f>
        <v>320761.52131853107</v>
      </c>
      <c r="W6" s="35">
        <f t="shared" ref="W6:W31" si="4">MEDIAN(M6,P6,S6)</f>
        <v>379000</v>
      </c>
      <c r="X6" s="35">
        <f t="shared" ref="X6:X31" si="5">_xlfn.STDEV.S(M6,P6,S6)</f>
        <v>108812.50268849322</v>
      </c>
      <c r="Y6" s="38">
        <f t="shared" ref="Y6:Y31" si="6">X6/U6</f>
        <v>0.32537418522815403</v>
      </c>
      <c r="Z6" s="39">
        <f>V6</f>
        <v>320761.52131853107</v>
      </c>
      <c r="AA6" s="40" t="s">
        <v>39</v>
      </c>
      <c r="AC6" s="41" t="s">
        <v>40</v>
      </c>
      <c r="AD6" s="41"/>
      <c r="AE6" s="41"/>
      <c r="AF6" s="41"/>
      <c r="AG6" s="41"/>
      <c r="AH6" s="41"/>
      <c r="AI6" s="41"/>
      <c r="AJ6" s="41"/>
      <c r="AK6" s="41"/>
    </row>
    <row r="7" spans="1:37" s="4" customFormat="1" ht="135" customHeight="1" x14ac:dyDescent="0.3">
      <c r="A7" s="26">
        <v>3</v>
      </c>
      <c r="B7" s="27">
        <v>28261</v>
      </c>
      <c r="C7" s="43" t="s">
        <v>41</v>
      </c>
      <c r="D7" s="43"/>
      <c r="E7" s="29" t="s">
        <v>33</v>
      </c>
      <c r="F7" s="26">
        <v>0</v>
      </c>
      <c r="G7" s="26">
        <v>1</v>
      </c>
      <c r="H7" s="45">
        <v>46181704</v>
      </c>
      <c r="I7" s="30" t="s">
        <v>34</v>
      </c>
      <c r="J7" s="30" t="s">
        <v>34</v>
      </c>
      <c r="K7" s="31">
        <v>40000</v>
      </c>
      <c r="L7" s="32">
        <v>5.1999999999999998E-2</v>
      </c>
      <c r="M7" s="33">
        <f t="shared" si="0"/>
        <v>42080</v>
      </c>
      <c r="N7" s="34">
        <v>31752</v>
      </c>
      <c r="O7" s="35">
        <v>7448</v>
      </c>
      <c r="P7" s="36">
        <v>39200</v>
      </c>
      <c r="Q7" s="35">
        <v>32006.016</v>
      </c>
      <c r="R7" s="35">
        <v>7507.5839999999998</v>
      </c>
      <c r="S7" s="36">
        <v>39513.599999999999</v>
      </c>
      <c r="T7" s="35">
        <f t="shared" si="1"/>
        <v>39200</v>
      </c>
      <c r="U7" s="37">
        <f t="shared" si="2"/>
        <v>40264.533333333333</v>
      </c>
      <c r="V7" s="35">
        <f t="shared" si="3"/>
        <v>40244.153710669314</v>
      </c>
      <c r="W7" s="35">
        <f t="shared" si="4"/>
        <v>39513.599999999999</v>
      </c>
      <c r="X7" s="35">
        <f t="shared" si="5"/>
        <v>1580.0397632127283</v>
      </c>
      <c r="Y7" s="38">
        <f t="shared" si="6"/>
        <v>3.9241477111686254E-2</v>
      </c>
      <c r="Z7" s="39">
        <f t="shared" ref="Z7:Z29" si="7">T7</f>
        <v>39200</v>
      </c>
      <c r="AA7" s="40" t="s">
        <v>35</v>
      </c>
    </row>
    <row r="8" spans="1:37" s="4" customFormat="1" ht="197.25" customHeight="1" x14ac:dyDescent="0.3">
      <c r="A8" s="26">
        <v>4</v>
      </c>
      <c r="B8" s="27">
        <v>36971</v>
      </c>
      <c r="C8" s="43" t="s">
        <v>42</v>
      </c>
      <c r="D8" s="43"/>
      <c r="E8" s="29" t="s">
        <v>33</v>
      </c>
      <c r="F8" s="26">
        <v>0</v>
      </c>
      <c r="G8" s="26">
        <v>1</v>
      </c>
      <c r="H8" s="45">
        <v>46181701</v>
      </c>
      <c r="I8" s="30">
        <v>1336908</v>
      </c>
      <c r="J8" s="30" t="s">
        <v>43</v>
      </c>
      <c r="K8" s="31"/>
      <c r="L8" s="32">
        <v>5.1999999999999998E-2</v>
      </c>
      <c r="M8" s="46">
        <f t="shared" si="0"/>
        <v>0</v>
      </c>
      <c r="N8" s="34">
        <v>28350</v>
      </c>
      <c r="O8" s="35">
        <v>6650</v>
      </c>
      <c r="P8" s="36">
        <v>35000</v>
      </c>
      <c r="Q8" s="35">
        <v>40186.125</v>
      </c>
      <c r="R8" s="35">
        <v>9426.375</v>
      </c>
      <c r="S8" s="36">
        <v>49612.5</v>
      </c>
      <c r="T8" s="35">
        <f>MIN(P8,S8)</f>
        <v>35000</v>
      </c>
      <c r="U8" s="37">
        <f>AVERAGE(P8,S8)</f>
        <v>42306.25</v>
      </c>
      <c r="V8" s="35">
        <f>GEOMEAN(P8,S8)</f>
        <v>41670.583149267302</v>
      </c>
      <c r="W8" s="35">
        <f>MEDIAN(P8,S8)</f>
        <v>42306.25</v>
      </c>
      <c r="X8" s="35">
        <f>_xlfn.STDEV.S(P8,S8)</f>
        <v>10332.597840088425</v>
      </c>
      <c r="Y8" s="38">
        <f t="shared" si="6"/>
        <v>0.24423336599411258</v>
      </c>
      <c r="Z8" s="39">
        <f t="shared" si="7"/>
        <v>35000</v>
      </c>
      <c r="AA8" s="40" t="s">
        <v>35</v>
      </c>
    </row>
    <row r="9" spans="1:37" s="4" customFormat="1" ht="83.25" customHeight="1" x14ac:dyDescent="0.3">
      <c r="A9" s="42">
        <v>5</v>
      </c>
      <c r="B9" s="27">
        <v>2822698</v>
      </c>
      <c r="C9" s="47" t="s">
        <v>44</v>
      </c>
      <c r="D9" s="47"/>
      <c r="E9" s="29" t="s">
        <v>33</v>
      </c>
      <c r="F9" s="26">
        <v>0</v>
      </c>
      <c r="G9" s="26">
        <v>1</v>
      </c>
      <c r="H9" s="45">
        <v>46181507</v>
      </c>
      <c r="I9" s="30" t="s">
        <v>34</v>
      </c>
      <c r="J9" s="30" t="s">
        <v>34</v>
      </c>
      <c r="K9" s="31">
        <v>30000</v>
      </c>
      <c r="L9" s="32">
        <v>5.1999999999999998E-2</v>
      </c>
      <c r="M9" s="33">
        <f t="shared" si="0"/>
        <v>31560</v>
      </c>
      <c r="N9" s="34">
        <v>28998</v>
      </c>
      <c r="O9" s="35">
        <v>6802</v>
      </c>
      <c r="P9" s="36">
        <v>35800</v>
      </c>
      <c r="Q9" s="35">
        <v>25880.715</v>
      </c>
      <c r="R9" s="35">
        <v>6070.7849999999999</v>
      </c>
      <c r="S9" s="36">
        <v>31951.5</v>
      </c>
      <c r="T9" s="35">
        <f t="shared" si="1"/>
        <v>31560</v>
      </c>
      <c r="U9" s="37">
        <f t="shared" si="2"/>
        <v>33103.833333333336</v>
      </c>
      <c r="V9" s="35">
        <f t="shared" si="3"/>
        <v>33049.920884669278</v>
      </c>
      <c r="W9" s="35">
        <f t="shared" si="4"/>
        <v>31951.5</v>
      </c>
      <c r="X9" s="35">
        <f t="shared" si="5"/>
        <v>2343.1397916755482</v>
      </c>
      <c r="Y9" s="38">
        <f t="shared" si="6"/>
        <v>7.078152454677096E-2</v>
      </c>
      <c r="Z9" s="39">
        <f t="shared" si="7"/>
        <v>31560</v>
      </c>
      <c r="AA9" s="40" t="s">
        <v>35</v>
      </c>
    </row>
    <row r="10" spans="1:37" s="4" customFormat="1" ht="47.25" customHeight="1" x14ac:dyDescent="0.3">
      <c r="A10" s="26">
        <v>6</v>
      </c>
      <c r="B10" s="27">
        <v>2823611</v>
      </c>
      <c r="C10" s="43" t="s">
        <v>45</v>
      </c>
      <c r="D10" s="43"/>
      <c r="E10" s="29" t="s">
        <v>33</v>
      </c>
      <c r="F10" s="26">
        <v>0</v>
      </c>
      <c r="G10" s="26">
        <v>1</v>
      </c>
      <c r="H10" s="45">
        <v>46181501</v>
      </c>
      <c r="I10" s="30" t="s">
        <v>34</v>
      </c>
      <c r="J10" s="30" t="s">
        <v>34</v>
      </c>
      <c r="K10" s="31">
        <v>120000</v>
      </c>
      <c r="L10" s="32">
        <v>5.1999999999999998E-2</v>
      </c>
      <c r="M10" s="33">
        <f t="shared" si="0"/>
        <v>126240</v>
      </c>
      <c r="N10" s="34">
        <v>178200</v>
      </c>
      <c r="O10" s="35">
        <v>41800</v>
      </c>
      <c r="P10" s="36">
        <v>220000</v>
      </c>
      <c r="Q10" s="35">
        <v>181496.7</v>
      </c>
      <c r="R10" s="35">
        <v>42573.3</v>
      </c>
      <c r="S10" s="36">
        <v>224070</v>
      </c>
      <c r="T10" s="35">
        <f t="shared" si="1"/>
        <v>126240</v>
      </c>
      <c r="U10" s="37">
        <f t="shared" si="2"/>
        <v>190103.33333333334</v>
      </c>
      <c r="V10" s="35">
        <f t="shared" si="3"/>
        <v>183936.44717578331</v>
      </c>
      <c r="W10" s="35">
        <f t="shared" si="4"/>
        <v>220000</v>
      </c>
      <c r="X10" s="35">
        <f t="shared" si="5"/>
        <v>55344.694717139202</v>
      </c>
      <c r="Y10" s="38">
        <f t="shared" si="6"/>
        <v>0.29112953332646735</v>
      </c>
      <c r="Z10" s="39">
        <f t="shared" si="7"/>
        <v>126240</v>
      </c>
      <c r="AA10" s="40" t="s">
        <v>35</v>
      </c>
    </row>
    <row r="11" spans="1:37" s="4" customFormat="1" ht="126" customHeight="1" x14ac:dyDescent="0.3">
      <c r="A11" s="26">
        <v>7</v>
      </c>
      <c r="B11" s="27">
        <v>2823803</v>
      </c>
      <c r="C11" s="43" t="s">
        <v>46</v>
      </c>
      <c r="D11" s="43"/>
      <c r="E11" s="44" t="s">
        <v>38</v>
      </c>
      <c r="F11" s="42">
        <v>0</v>
      </c>
      <c r="G11" s="26">
        <v>1</v>
      </c>
      <c r="H11" s="29">
        <v>46181540</v>
      </c>
      <c r="I11" s="30" t="s">
        <v>34</v>
      </c>
      <c r="J11" s="30" t="s">
        <v>34</v>
      </c>
      <c r="K11" s="31">
        <v>30000</v>
      </c>
      <c r="L11" s="32">
        <v>5.1999999999999998E-2</v>
      </c>
      <c r="M11" s="33">
        <f t="shared" si="0"/>
        <v>31560</v>
      </c>
      <c r="N11" s="34">
        <v>29160</v>
      </c>
      <c r="O11" s="35">
        <v>6840</v>
      </c>
      <c r="P11" s="36">
        <v>36000</v>
      </c>
      <c r="Q11" s="35">
        <v>29699.46</v>
      </c>
      <c r="R11" s="35">
        <v>6966.54</v>
      </c>
      <c r="S11" s="36">
        <v>36666</v>
      </c>
      <c r="T11" s="35">
        <f t="shared" si="1"/>
        <v>31560</v>
      </c>
      <c r="U11" s="37">
        <f t="shared" si="2"/>
        <v>34742</v>
      </c>
      <c r="V11" s="35">
        <f t="shared" si="3"/>
        <v>34665.782656616124</v>
      </c>
      <c r="W11" s="35">
        <f t="shared" si="4"/>
        <v>36000</v>
      </c>
      <c r="X11" s="35">
        <f t="shared" si="5"/>
        <v>2775.7399013596355</v>
      </c>
      <c r="Y11" s="38">
        <f t="shared" si="6"/>
        <v>7.9895800511186332E-2</v>
      </c>
      <c r="Z11" s="39">
        <f t="shared" si="7"/>
        <v>31560</v>
      </c>
      <c r="AA11" s="40" t="s">
        <v>35</v>
      </c>
    </row>
    <row r="12" spans="1:37" s="4" customFormat="1" ht="60.75" customHeight="1" x14ac:dyDescent="0.3">
      <c r="A12" s="42">
        <v>8</v>
      </c>
      <c r="B12" s="27">
        <v>2823803</v>
      </c>
      <c r="C12" s="43" t="s">
        <v>47</v>
      </c>
      <c r="D12" s="43"/>
      <c r="E12" s="44" t="s">
        <v>38</v>
      </c>
      <c r="F12" s="42">
        <v>0</v>
      </c>
      <c r="G12" s="26">
        <v>1</v>
      </c>
      <c r="H12" s="29">
        <v>46181504</v>
      </c>
      <c r="I12" s="30" t="s">
        <v>34</v>
      </c>
      <c r="J12" s="30" t="s">
        <v>34</v>
      </c>
      <c r="K12" s="31">
        <v>65000</v>
      </c>
      <c r="L12" s="32">
        <v>5.1999999999999998E-2</v>
      </c>
      <c r="M12" s="33">
        <f t="shared" si="0"/>
        <v>68380</v>
      </c>
      <c r="N12" s="34">
        <v>64800</v>
      </c>
      <c r="O12" s="35">
        <v>15200</v>
      </c>
      <c r="P12" s="36">
        <v>80000</v>
      </c>
      <c r="Q12" s="35">
        <v>79606.8</v>
      </c>
      <c r="R12" s="35">
        <v>18673.2</v>
      </c>
      <c r="S12" s="36">
        <v>98280</v>
      </c>
      <c r="T12" s="35">
        <f t="shared" si="1"/>
        <v>68380</v>
      </c>
      <c r="U12" s="37">
        <f t="shared" si="2"/>
        <v>82220</v>
      </c>
      <c r="V12" s="35">
        <f t="shared" si="3"/>
        <v>81313.266989732248</v>
      </c>
      <c r="W12" s="35">
        <f t="shared" si="4"/>
        <v>80000</v>
      </c>
      <c r="X12" s="35">
        <f t="shared" si="5"/>
        <v>15073.115139213924</v>
      </c>
      <c r="Y12" s="38">
        <f t="shared" si="6"/>
        <v>0.18332662538572031</v>
      </c>
      <c r="Z12" s="39">
        <f t="shared" si="7"/>
        <v>68380</v>
      </c>
      <c r="AA12" s="40" t="s">
        <v>35</v>
      </c>
    </row>
    <row r="13" spans="1:37" s="4" customFormat="1" ht="120.75" customHeight="1" x14ac:dyDescent="0.3">
      <c r="A13" s="26">
        <v>9</v>
      </c>
      <c r="B13" s="27">
        <v>28269</v>
      </c>
      <c r="C13" s="43" t="s">
        <v>48</v>
      </c>
      <c r="D13" s="43"/>
      <c r="E13" s="29" t="s">
        <v>33</v>
      </c>
      <c r="F13" s="26">
        <v>0</v>
      </c>
      <c r="G13" s="26">
        <v>1</v>
      </c>
      <c r="H13" s="45">
        <v>46181803</v>
      </c>
      <c r="I13" s="30" t="s">
        <v>34</v>
      </c>
      <c r="J13" s="30" t="s">
        <v>34</v>
      </c>
      <c r="K13" s="31">
        <v>70000</v>
      </c>
      <c r="L13" s="32">
        <v>5.1999999999999998E-2</v>
      </c>
      <c r="M13" s="33">
        <f t="shared" si="0"/>
        <v>73640</v>
      </c>
      <c r="N13" s="34">
        <v>131220</v>
      </c>
      <c r="O13" s="35">
        <v>30780</v>
      </c>
      <c r="P13" s="36">
        <v>162000</v>
      </c>
      <c r="Q13" s="35">
        <v>140536.62</v>
      </c>
      <c r="R13" s="35">
        <v>32965.379999999997</v>
      </c>
      <c r="S13" s="36">
        <v>173502</v>
      </c>
      <c r="T13" s="35">
        <f t="shared" si="1"/>
        <v>73640</v>
      </c>
      <c r="U13" s="37">
        <f t="shared" si="2"/>
        <v>136380.66666666666</v>
      </c>
      <c r="V13" s="35">
        <f t="shared" si="3"/>
        <v>127441.56418648927</v>
      </c>
      <c r="W13" s="35">
        <f t="shared" si="4"/>
        <v>162000</v>
      </c>
      <c r="X13" s="35">
        <f t="shared" si="5"/>
        <v>54638.516097468571</v>
      </c>
      <c r="Y13" s="38">
        <f t="shared" si="6"/>
        <v>0.40063241684404372</v>
      </c>
      <c r="Z13" s="39">
        <f>V13</f>
        <v>127441.56418648927</v>
      </c>
      <c r="AA13" s="40" t="s">
        <v>39</v>
      </c>
    </row>
    <row r="14" spans="1:37" s="4" customFormat="1" ht="63.75" customHeight="1" x14ac:dyDescent="0.3">
      <c r="A14" s="26">
        <v>10</v>
      </c>
      <c r="B14" s="27">
        <v>2823610</v>
      </c>
      <c r="C14" s="43" t="s">
        <v>49</v>
      </c>
      <c r="D14" s="43"/>
      <c r="E14" s="29" t="s">
        <v>33</v>
      </c>
      <c r="F14" s="26">
        <v>0</v>
      </c>
      <c r="G14" s="26">
        <v>1</v>
      </c>
      <c r="H14" s="45">
        <v>46181503</v>
      </c>
      <c r="I14" s="30" t="s">
        <v>34</v>
      </c>
      <c r="J14" s="30" t="s">
        <v>34</v>
      </c>
      <c r="K14" s="31">
        <v>120000</v>
      </c>
      <c r="L14" s="32">
        <v>5.1999999999999998E-2</v>
      </c>
      <c r="M14" s="33">
        <f t="shared" si="0"/>
        <v>126240</v>
      </c>
      <c r="N14" s="34">
        <v>116235</v>
      </c>
      <c r="O14" s="35">
        <v>27265</v>
      </c>
      <c r="P14" s="36">
        <v>143500</v>
      </c>
      <c r="Q14" s="35">
        <v>126928.62</v>
      </c>
      <c r="R14" s="35">
        <v>29773.38</v>
      </c>
      <c r="S14" s="36">
        <v>156702</v>
      </c>
      <c r="T14" s="35">
        <f t="shared" si="1"/>
        <v>126240</v>
      </c>
      <c r="U14" s="37">
        <f t="shared" si="2"/>
        <v>142147.33333333334</v>
      </c>
      <c r="V14" s="35">
        <f t="shared" si="3"/>
        <v>141592.79090464424</v>
      </c>
      <c r="W14" s="35">
        <f t="shared" si="4"/>
        <v>143500</v>
      </c>
      <c r="X14" s="35">
        <f t="shared" si="5"/>
        <v>15275.982499771768</v>
      </c>
      <c r="Y14" s="38">
        <f t="shared" si="6"/>
        <v>0.10746583943259647</v>
      </c>
      <c r="Z14" s="39">
        <f>T14</f>
        <v>126240</v>
      </c>
      <c r="AA14" s="40" t="s">
        <v>35</v>
      </c>
    </row>
    <row r="15" spans="1:37" s="4" customFormat="1" ht="51" customHeight="1" x14ac:dyDescent="0.3">
      <c r="A15" s="42">
        <v>11</v>
      </c>
      <c r="B15" s="27">
        <v>2823127</v>
      </c>
      <c r="C15" s="43" t="s">
        <v>50</v>
      </c>
      <c r="D15" s="43"/>
      <c r="E15" s="29" t="s">
        <v>33</v>
      </c>
      <c r="F15" s="26">
        <v>0</v>
      </c>
      <c r="G15" s="26">
        <v>1</v>
      </c>
      <c r="H15" s="45">
        <v>46181503</v>
      </c>
      <c r="I15" s="30" t="s">
        <v>34</v>
      </c>
      <c r="J15" s="30" t="s">
        <v>34</v>
      </c>
      <c r="K15" s="31">
        <v>120000</v>
      </c>
      <c r="L15" s="32">
        <v>5.1999999999999998E-2</v>
      </c>
      <c r="M15" s="33">
        <f t="shared" si="0"/>
        <v>126240</v>
      </c>
      <c r="N15" s="34">
        <v>153900</v>
      </c>
      <c r="O15" s="35">
        <v>36100</v>
      </c>
      <c r="P15" s="36">
        <v>190000</v>
      </c>
      <c r="Q15" s="35">
        <v>155131.20000000001</v>
      </c>
      <c r="R15" s="35">
        <v>36388.800000000003</v>
      </c>
      <c r="S15" s="36">
        <v>191520</v>
      </c>
      <c r="T15" s="35">
        <f t="shared" si="1"/>
        <v>126240</v>
      </c>
      <c r="U15" s="37">
        <f t="shared" si="2"/>
        <v>169253.33333333334</v>
      </c>
      <c r="V15" s="35">
        <f t="shared" si="3"/>
        <v>166234.65763179335</v>
      </c>
      <c r="W15" s="35">
        <f t="shared" si="4"/>
        <v>190000</v>
      </c>
      <c r="X15" s="35">
        <f t="shared" si="5"/>
        <v>37258.391448549359</v>
      </c>
      <c r="Y15" s="38">
        <f t="shared" si="6"/>
        <v>0.22013387101317172</v>
      </c>
      <c r="Z15" s="39">
        <f t="shared" si="7"/>
        <v>126240</v>
      </c>
      <c r="AA15" s="40" t="s">
        <v>35</v>
      </c>
    </row>
    <row r="16" spans="1:37" s="4" customFormat="1" ht="168" customHeight="1" x14ac:dyDescent="0.3">
      <c r="A16" s="26">
        <v>12</v>
      </c>
      <c r="B16" s="48" t="s">
        <v>51</v>
      </c>
      <c r="C16" s="43" t="s">
        <v>52</v>
      </c>
      <c r="D16" s="43"/>
      <c r="E16" s="29" t="s">
        <v>38</v>
      </c>
      <c r="F16" s="26">
        <v>0</v>
      </c>
      <c r="G16" s="26">
        <v>1</v>
      </c>
      <c r="H16" s="45">
        <v>46181601</v>
      </c>
      <c r="I16" s="30" t="s">
        <v>34</v>
      </c>
      <c r="J16" s="30" t="s">
        <v>34</v>
      </c>
      <c r="K16" s="31">
        <v>120000</v>
      </c>
      <c r="L16" s="32">
        <v>5.1999999999999998E-2</v>
      </c>
      <c r="M16" s="33">
        <f t="shared" si="0"/>
        <v>126240</v>
      </c>
      <c r="N16" s="34">
        <v>82620</v>
      </c>
      <c r="O16" s="35">
        <v>19380</v>
      </c>
      <c r="P16" s="36">
        <v>102000</v>
      </c>
      <c r="Q16" s="35">
        <v>117113.85</v>
      </c>
      <c r="R16" s="35">
        <v>27471.15</v>
      </c>
      <c r="S16" s="36">
        <v>144585</v>
      </c>
      <c r="T16" s="35">
        <f t="shared" si="1"/>
        <v>102000</v>
      </c>
      <c r="U16" s="37">
        <f t="shared" si="2"/>
        <v>124275</v>
      </c>
      <c r="V16" s="35">
        <f t="shared" si="3"/>
        <v>123019.36066447455</v>
      </c>
      <c r="W16" s="35">
        <f t="shared" si="4"/>
        <v>126240</v>
      </c>
      <c r="X16" s="35">
        <f t="shared" si="5"/>
        <v>21360.39501039248</v>
      </c>
      <c r="Y16" s="38">
        <f t="shared" si="6"/>
        <v>0.17188006445699039</v>
      </c>
      <c r="Z16" s="39">
        <f t="shared" si="7"/>
        <v>102000</v>
      </c>
      <c r="AA16" s="40" t="s">
        <v>35</v>
      </c>
    </row>
    <row r="17" spans="1:27" s="4" customFormat="1" ht="46.5" customHeight="1" x14ac:dyDescent="0.3">
      <c r="A17" s="26">
        <v>13</v>
      </c>
      <c r="B17" s="29">
        <v>28269</v>
      </c>
      <c r="C17" s="47" t="s">
        <v>53</v>
      </c>
      <c r="D17" s="47"/>
      <c r="E17" s="29" t="s">
        <v>33</v>
      </c>
      <c r="F17" s="26">
        <v>0</v>
      </c>
      <c r="G17" s="26">
        <v>1</v>
      </c>
      <c r="H17" s="29">
        <v>46101800</v>
      </c>
      <c r="I17" s="30" t="s">
        <v>34</v>
      </c>
      <c r="J17" s="30" t="s">
        <v>34</v>
      </c>
      <c r="K17" s="31">
        <v>30000</v>
      </c>
      <c r="L17" s="32">
        <v>5.1999999999999998E-2</v>
      </c>
      <c r="M17" s="33">
        <f t="shared" si="0"/>
        <v>31560</v>
      </c>
      <c r="N17" s="34">
        <v>31347</v>
      </c>
      <c r="O17" s="35">
        <v>7353</v>
      </c>
      <c r="P17" s="36">
        <v>38700</v>
      </c>
      <c r="Q17" s="35">
        <v>28050.0975</v>
      </c>
      <c r="R17" s="35">
        <v>6579.6525000000001</v>
      </c>
      <c r="S17" s="36">
        <v>34629.75</v>
      </c>
      <c r="T17" s="35">
        <f t="shared" si="1"/>
        <v>31560</v>
      </c>
      <c r="U17" s="37">
        <f t="shared" si="2"/>
        <v>34963.25</v>
      </c>
      <c r="V17" s="35">
        <f t="shared" si="3"/>
        <v>34841.681410548168</v>
      </c>
      <c r="W17" s="35">
        <f t="shared" si="4"/>
        <v>34629.75</v>
      </c>
      <c r="X17" s="35">
        <f t="shared" si="5"/>
        <v>3581.6639551331446</v>
      </c>
      <c r="Y17" s="38">
        <f t="shared" si="6"/>
        <v>0.10244081872060362</v>
      </c>
      <c r="Z17" s="39">
        <f t="shared" si="7"/>
        <v>31560</v>
      </c>
      <c r="AA17" s="40" t="s">
        <v>35</v>
      </c>
    </row>
    <row r="18" spans="1:27" s="4" customFormat="1" ht="184.5" customHeight="1" x14ac:dyDescent="0.3">
      <c r="A18" s="42">
        <v>14</v>
      </c>
      <c r="B18" s="29">
        <v>3699023</v>
      </c>
      <c r="C18" s="49" t="s">
        <v>54</v>
      </c>
      <c r="D18" s="49"/>
      <c r="E18" s="29" t="s">
        <v>33</v>
      </c>
      <c r="F18" s="26">
        <v>0</v>
      </c>
      <c r="G18" s="26">
        <v>1</v>
      </c>
      <c r="H18" s="29">
        <v>46182005</v>
      </c>
      <c r="I18" s="30">
        <v>1029441</v>
      </c>
      <c r="J18" s="30" t="s">
        <v>55</v>
      </c>
      <c r="K18" s="31">
        <v>0</v>
      </c>
      <c r="L18" s="32">
        <v>5.1999999999999998E-2</v>
      </c>
      <c r="M18" s="46">
        <f t="shared" si="0"/>
        <v>0</v>
      </c>
      <c r="N18" s="34">
        <v>44550</v>
      </c>
      <c r="O18" s="35">
        <v>10450</v>
      </c>
      <c r="P18" s="36">
        <v>55000</v>
      </c>
      <c r="Q18" s="35">
        <v>45374.175000000003</v>
      </c>
      <c r="R18" s="35">
        <v>10643.325000000001</v>
      </c>
      <c r="S18" s="36">
        <v>56017.5</v>
      </c>
      <c r="T18" s="35">
        <f>MIN(P18,S18)</f>
        <v>55000</v>
      </c>
      <c r="U18" s="37">
        <f>AVERAGE(P18,S18)</f>
        <v>55508.75</v>
      </c>
      <c r="V18" s="35">
        <f>GEOMEAN(P18,S18)</f>
        <v>55506.418547767971</v>
      </c>
      <c r="W18" s="35">
        <f>MEDIAN(P18,S18)</f>
        <v>55508.75</v>
      </c>
      <c r="X18" s="35">
        <f>_xlfn.STDEV.S(P18,S18)</f>
        <v>719.48114985731206</v>
      </c>
      <c r="Y18" s="38">
        <f t="shared" si="6"/>
        <v>1.2961580829280285E-2</v>
      </c>
      <c r="Z18" s="39">
        <f t="shared" si="7"/>
        <v>55000</v>
      </c>
      <c r="AA18" s="40" t="s">
        <v>35</v>
      </c>
    </row>
    <row r="19" spans="1:27" s="4" customFormat="1" ht="61.5" customHeight="1" x14ac:dyDescent="0.3">
      <c r="A19" s="26">
        <v>15</v>
      </c>
      <c r="B19" s="29">
        <v>28269</v>
      </c>
      <c r="C19" s="47" t="s">
        <v>56</v>
      </c>
      <c r="D19" s="47"/>
      <c r="E19" s="29" t="s">
        <v>33</v>
      </c>
      <c r="F19" s="26">
        <v>0</v>
      </c>
      <c r="G19" s="26">
        <v>1</v>
      </c>
      <c r="H19" s="29">
        <v>46181902</v>
      </c>
      <c r="I19" s="30" t="s">
        <v>34</v>
      </c>
      <c r="J19" s="30" t="s">
        <v>34</v>
      </c>
      <c r="K19" s="31">
        <v>7000</v>
      </c>
      <c r="L19" s="32">
        <v>5.1999999999999998E-2</v>
      </c>
      <c r="M19" s="33">
        <f t="shared" si="0"/>
        <v>7364</v>
      </c>
      <c r="N19" s="34">
        <v>8910</v>
      </c>
      <c r="O19" s="35">
        <v>2090</v>
      </c>
      <c r="P19" s="36">
        <v>11000</v>
      </c>
      <c r="Q19" s="35">
        <v>9074.8349999999991</v>
      </c>
      <c r="R19" s="35">
        <v>2128.665</v>
      </c>
      <c r="S19" s="36">
        <v>11203.5</v>
      </c>
      <c r="T19" s="35">
        <f t="shared" si="1"/>
        <v>7364</v>
      </c>
      <c r="U19" s="37">
        <f t="shared" si="2"/>
        <v>9855.8333333333339</v>
      </c>
      <c r="V19" s="35">
        <f t="shared" si="3"/>
        <v>9681.739528979786</v>
      </c>
      <c r="W19" s="35">
        <f t="shared" si="4"/>
        <v>11000</v>
      </c>
      <c r="X19" s="35">
        <f t="shared" si="5"/>
        <v>2160.3884102941638</v>
      </c>
      <c r="Y19" s="38">
        <f t="shared" si="6"/>
        <v>0.21919895936019249</v>
      </c>
      <c r="Z19" s="39">
        <f t="shared" si="7"/>
        <v>7364</v>
      </c>
      <c r="AA19" s="40" t="s">
        <v>35</v>
      </c>
    </row>
    <row r="20" spans="1:27" s="4" customFormat="1" ht="107.25" customHeight="1" x14ac:dyDescent="0.3">
      <c r="A20" s="26">
        <v>16</v>
      </c>
      <c r="B20" s="29">
        <v>4831204</v>
      </c>
      <c r="C20" s="47" t="s">
        <v>57</v>
      </c>
      <c r="D20" s="47"/>
      <c r="E20" s="29" t="s">
        <v>33</v>
      </c>
      <c r="F20" s="26">
        <v>0</v>
      </c>
      <c r="G20" s="26">
        <v>1</v>
      </c>
      <c r="H20" s="29">
        <v>46181804</v>
      </c>
      <c r="I20" s="30">
        <v>1701184</v>
      </c>
      <c r="J20" s="30" t="s">
        <v>58</v>
      </c>
      <c r="K20" s="31">
        <v>0</v>
      </c>
      <c r="L20" s="32">
        <v>5.1999999999999998E-2</v>
      </c>
      <c r="M20" s="46">
        <f t="shared" si="0"/>
        <v>0</v>
      </c>
      <c r="N20" s="34">
        <v>38070</v>
      </c>
      <c r="O20" s="35">
        <v>8930</v>
      </c>
      <c r="P20" s="36">
        <v>47000</v>
      </c>
      <c r="Q20" s="35">
        <v>46768.994999999995</v>
      </c>
      <c r="R20" s="35">
        <v>10970.505000000001</v>
      </c>
      <c r="S20" s="36">
        <v>57739.5</v>
      </c>
      <c r="T20" s="35">
        <f>MIN(P20,S20)</f>
        <v>47000</v>
      </c>
      <c r="U20" s="37">
        <f>AVERAGE(P20,S20)</f>
        <v>52369.75</v>
      </c>
      <c r="V20" s="35">
        <f t="shared" ref="V20:V28" si="8">GEOMEAN(P20,S20)</f>
        <v>52093.728029389487</v>
      </c>
      <c r="W20" s="35">
        <f>MEDIAN(P20,S20)</f>
        <v>52369.75</v>
      </c>
      <c r="X20" s="35">
        <f t="shared" ref="X20:X28" si="9">_xlfn.STDEV.S(P20,S20)</f>
        <v>7593.973276552927</v>
      </c>
      <c r="Y20" s="38">
        <f t="shared" si="6"/>
        <v>0.14500686515694514</v>
      </c>
      <c r="Z20" s="39">
        <f t="shared" si="7"/>
        <v>47000</v>
      </c>
      <c r="AA20" s="40" t="s">
        <v>35</v>
      </c>
    </row>
    <row r="21" spans="1:27" s="4" customFormat="1" ht="48.75" customHeight="1" x14ac:dyDescent="0.3">
      <c r="A21" s="42">
        <v>17</v>
      </c>
      <c r="B21" s="29">
        <v>2823803</v>
      </c>
      <c r="C21" s="47" t="s">
        <v>59</v>
      </c>
      <c r="D21" s="47"/>
      <c r="E21" s="29" t="s">
        <v>38</v>
      </c>
      <c r="F21" s="26">
        <v>0</v>
      </c>
      <c r="G21" s="26">
        <v>1</v>
      </c>
      <c r="H21" s="29">
        <v>46181504</v>
      </c>
      <c r="I21" s="30">
        <v>1011389</v>
      </c>
      <c r="J21" s="30" t="s">
        <v>60</v>
      </c>
      <c r="K21" s="31">
        <v>0</v>
      </c>
      <c r="L21" s="32">
        <v>5.1999999999999998E-2</v>
      </c>
      <c r="M21" s="46">
        <f t="shared" si="0"/>
        <v>0</v>
      </c>
      <c r="N21" s="34">
        <v>40500</v>
      </c>
      <c r="O21" s="35">
        <v>9500</v>
      </c>
      <c r="P21" s="36">
        <v>50000</v>
      </c>
      <c r="Q21" s="35">
        <v>43375.5</v>
      </c>
      <c r="R21" s="35">
        <v>10174.5</v>
      </c>
      <c r="S21" s="36">
        <v>53550</v>
      </c>
      <c r="T21" s="35">
        <f t="shared" ref="T21:T28" si="10">MIN(P21,S21)</f>
        <v>50000</v>
      </c>
      <c r="U21" s="37">
        <f t="shared" ref="U21:U28" si="11">AVERAGE(P21,S21)</f>
        <v>51775</v>
      </c>
      <c r="V21" s="35">
        <f t="shared" si="8"/>
        <v>51744.564931981018</v>
      </c>
      <c r="W21" s="35">
        <f t="shared" ref="W21:W28" si="12">MEDIAN(P21,S21)</f>
        <v>51775</v>
      </c>
      <c r="X21" s="35">
        <f t="shared" si="9"/>
        <v>2510.2290732122437</v>
      </c>
      <c r="Y21" s="38">
        <f t="shared" si="6"/>
        <v>4.84834200523852E-2</v>
      </c>
      <c r="Z21" s="39">
        <f t="shared" si="7"/>
        <v>50000</v>
      </c>
      <c r="AA21" s="40" t="s">
        <v>35</v>
      </c>
    </row>
    <row r="22" spans="1:27" s="4" customFormat="1" ht="66" customHeight="1" x14ac:dyDescent="0.3">
      <c r="A22" s="26">
        <v>18</v>
      </c>
      <c r="B22" s="29">
        <v>2823803</v>
      </c>
      <c r="C22" s="47" t="s">
        <v>61</v>
      </c>
      <c r="D22" s="47"/>
      <c r="E22" s="29" t="s">
        <v>62</v>
      </c>
      <c r="F22" s="26">
        <v>0</v>
      </c>
      <c r="G22" s="26">
        <v>1</v>
      </c>
      <c r="H22" s="29">
        <v>42132205</v>
      </c>
      <c r="I22" s="30">
        <v>1756252</v>
      </c>
      <c r="J22" s="30" t="s">
        <v>63</v>
      </c>
      <c r="K22" s="31">
        <v>0</v>
      </c>
      <c r="L22" s="32">
        <v>5.1999999999999998E-2</v>
      </c>
      <c r="M22" s="46">
        <f t="shared" si="0"/>
        <v>0</v>
      </c>
      <c r="N22" s="34">
        <v>19440</v>
      </c>
      <c r="O22" s="35">
        <v>4560</v>
      </c>
      <c r="P22" s="36">
        <v>24000</v>
      </c>
      <c r="Q22" s="35">
        <v>21228.48</v>
      </c>
      <c r="R22" s="35">
        <v>4979.5200000000004</v>
      </c>
      <c r="S22" s="36">
        <v>26208</v>
      </c>
      <c r="T22" s="35">
        <f t="shared" si="10"/>
        <v>24000</v>
      </c>
      <c r="U22" s="37">
        <f t="shared" si="11"/>
        <v>25104</v>
      </c>
      <c r="V22" s="35">
        <f t="shared" si="8"/>
        <v>25079.712917017212</v>
      </c>
      <c r="W22" s="35">
        <f t="shared" si="12"/>
        <v>25104</v>
      </c>
      <c r="X22" s="35">
        <f t="shared" si="9"/>
        <v>1561.291772859897</v>
      </c>
      <c r="Y22" s="38">
        <f t="shared" si="6"/>
        <v>6.2192948249677221E-2</v>
      </c>
      <c r="Z22" s="39">
        <f t="shared" si="7"/>
        <v>24000</v>
      </c>
      <c r="AA22" s="40" t="s">
        <v>35</v>
      </c>
    </row>
    <row r="23" spans="1:27" s="4" customFormat="1" ht="56.25" customHeight="1" x14ac:dyDescent="0.3">
      <c r="A23" s="26">
        <v>19</v>
      </c>
      <c r="B23" s="29">
        <v>2951001</v>
      </c>
      <c r="C23" s="47" t="s">
        <v>64</v>
      </c>
      <c r="D23" s="47"/>
      <c r="E23" s="29" t="s">
        <v>38</v>
      </c>
      <c r="F23" s="26">
        <v>0</v>
      </c>
      <c r="G23" s="26">
        <v>1</v>
      </c>
      <c r="H23" s="29">
        <v>46181604</v>
      </c>
      <c r="I23" s="30">
        <v>1389092</v>
      </c>
      <c r="J23" s="30" t="s">
        <v>65</v>
      </c>
      <c r="K23" s="31">
        <v>0</v>
      </c>
      <c r="L23" s="32">
        <v>5.1999999999999998E-2</v>
      </c>
      <c r="M23" s="46">
        <f t="shared" si="0"/>
        <v>0</v>
      </c>
      <c r="N23" s="34">
        <v>117450</v>
      </c>
      <c r="O23" s="35">
        <v>27550</v>
      </c>
      <c r="P23" s="36">
        <v>145000</v>
      </c>
      <c r="Q23" s="35">
        <v>118389.6</v>
      </c>
      <c r="R23" s="35">
        <v>27770.400000000001</v>
      </c>
      <c r="S23" s="36">
        <v>146160</v>
      </c>
      <c r="T23" s="35">
        <f t="shared" si="10"/>
        <v>145000</v>
      </c>
      <c r="U23" s="37">
        <f t="shared" si="11"/>
        <v>145580</v>
      </c>
      <c r="V23" s="35">
        <f t="shared" si="8"/>
        <v>145578.84461692916</v>
      </c>
      <c r="W23" s="35">
        <f t="shared" si="12"/>
        <v>145580</v>
      </c>
      <c r="X23" s="35">
        <f t="shared" si="9"/>
        <v>820.24386617639516</v>
      </c>
      <c r="Y23" s="38">
        <f t="shared" si="6"/>
        <v>5.634316981566116E-3</v>
      </c>
      <c r="Z23" s="39">
        <f t="shared" si="7"/>
        <v>145000</v>
      </c>
      <c r="AA23" s="40" t="s">
        <v>35</v>
      </c>
    </row>
    <row r="24" spans="1:27" s="4" customFormat="1" ht="53.25" customHeight="1" x14ac:dyDescent="0.3">
      <c r="A24" s="42">
        <v>20</v>
      </c>
      <c r="B24" s="29">
        <v>2931002</v>
      </c>
      <c r="C24" s="47" t="s">
        <v>66</v>
      </c>
      <c r="D24" s="47"/>
      <c r="E24" s="29" t="s">
        <v>38</v>
      </c>
      <c r="F24" s="26">
        <v>0</v>
      </c>
      <c r="G24" s="26">
        <v>1</v>
      </c>
      <c r="H24" s="29">
        <v>46181602</v>
      </c>
      <c r="I24" s="30">
        <v>1675221</v>
      </c>
      <c r="J24" s="30" t="s">
        <v>67</v>
      </c>
      <c r="K24" s="31">
        <v>0</v>
      </c>
      <c r="L24" s="32">
        <v>5.1999999999999998E-2</v>
      </c>
      <c r="M24" s="46">
        <f t="shared" si="0"/>
        <v>0</v>
      </c>
      <c r="N24" s="34">
        <v>64800</v>
      </c>
      <c r="O24" s="35">
        <v>15200</v>
      </c>
      <c r="P24" s="36">
        <v>80000</v>
      </c>
      <c r="Q24" s="35">
        <v>91854</v>
      </c>
      <c r="R24" s="35">
        <v>21546</v>
      </c>
      <c r="S24" s="36">
        <v>113400</v>
      </c>
      <c r="T24" s="35">
        <f t="shared" si="10"/>
        <v>80000</v>
      </c>
      <c r="U24" s="37">
        <f t="shared" si="11"/>
        <v>96700</v>
      </c>
      <c r="V24" s="35">
        <f t="shared" si="8"/>
        <v>95247.047198325265</v>
      </c>
      <c r="W24" s="35">
        <f t="shared" si="12"/>
        <v>96700</v>
      </c>
      <c r="X24" s="35">
        <f t="shared" si="9"/>
        <v>23617.366491630688</v>
      </c>
      <c r="Y24" s="38">
        <f t="shared" si="6"/>
        <v>0.24423336599411261</v>
      </c>
      <c r="Z24" s="39">
        <f t="shared" si="7"/>
        <v>80000</v>
      </c>
      <c r="AA24" s="40" t="s">
        <v>35</v>
      </c>
    </row>
    <row r="25" spans="1:27" s="4" customFormat="1" ht="51.6" customHeight="1" x14ac:dyDescent="0.3">
      <c r="A25" s="26">
        <v>21</v>
      </c>
      <c r="B25" s="29">
        <v>2823609</v>
      </c>
      <c r="C25" s="47" t="s">
        <v>68</v>
      </c>
      <c r="D25" s="47"/>
      <c r="E25" s="29" t="s">
        <v>33</v>
      </c>
      <c r="F25" s="26">
        <v>0</v>
      </c>
      <c r="G25" s="26">
        <v>1</v>
      </c>
      <c r="H25" s="29">
        <v>46181503</v>
      </c>
      <c r="I25" s="30">
        <v>1732083</v>
      </c>
      <c r="J25" s="30" t="s">
        <v>69</v>
      </c>
      <c r="K25" s="31">
        <v>0</v>
      </c>
      <c r="L25" s="32">
        <v>5.1999999999999998E-2</v>
      </c>
      <c r="M25" s="46">
        <f t="shared" si="0"/>
        <v>0</v>
      </c>
      <c r="N25" s="34">
        <v>39690</v>
      </c>
      <c r="O25" s="35">
        <v>9310</v>
      </c>
      <c r="P25" s="36">
        <v>49000</v>
      </c>
      <c r="Q25" s="35">
        <v>35423.324999999997</v>
      </c>
      <c r="R25" s="35">
        <v>8309.1749999999993</v>
      </c>
      <c r="S25" s="36">
        <v>43732.5</v>
      </c>
      <c r="T25" s="35">
        <f t="shared" si="10"/>
        <v>43732.5</v>
      </c>
      <c r="U25" s="37">
        <f t="shared" si="11"/>
        <v>46366.25</v>
      </c>
      <c r="V25" s="35">
        <f t="shared" si="8"/>
        <v>46291.3868878434</v>
      </c>
      <c r="W25" s="35">
        <f t="shared" si="12"/>
        <v>46366.25</v>
      </c>
      <c r="X25" s="35">
        <f t="shared" si="9"/>
        <v>3724.6849699001391</v>
      </c>
      <c r="Y25" s="38">
        <f t="shared" si="6"/>
        <v>8.0331813978920849E-2</v>
      </c>
      <c r="Z25" s="39">
        <f t="shared" si="7"/>
        <v>43732.5</v>
      </c>
      <c r="AA25" s="40" t="s">
        <v>35</v>
      </c>
    </row>
    <row r="26" spans="1:27" s="4" customFormat="1" ht="324" customHeight="1" x14ac:dyDescent="0.3">
      <c r="A26" s="26">
        <v>22</v>
      </c>
      <c r="B26" s="29">
        <v>2823610</v>
      </c>
      <c r="C26" s="47" t="s">
        <v>70</v>
      </c>
      <c r="D26" s="47"/>
      <c r="E26" s="29" t="s">
        <v>33</v>
      </c>
      <c r="F26" s="26">
        <v>0</v>
      </c>
      <c r="G26" s="26">
        <v>1</v>
      </c>
      <c r="H26" s="29">
        <v>46181503</v>
      </c>
      <c r="I26" s="30">
        <v>1281278</v>
      </c>
      <c r="J26" s="30" t="s">
        <v>71</v>
      </c>
      <c r="K26" s="31">
        <v>0</v>
      </c>
      <c r="L26" s="32">
        <v>5.1999999999999998E-2</v>
      </c>
      <c r="M26" s="46">
        <f t="shared" si="0"/>
        <v>0</v>
      </c>
      <c r="N26" s="34">
        <v>89100</v>
      </c>
      <c r="O26" s="35">
        <v>20900</v>
      </c>
      <c r="P26" s="36">
        <v>110000</v>
      </c>
      <c r="Q26" s="35">
        <v>90748.35</v>
      </c>
      <c r="R26" s="35">
        <v>21286.65</v>
      </c>
      <c r="S26" s="36">
        <v>112035</v>
      </c>
      <c r="T26" s="35">
        <f t="shared" si="10"/>
        <v>110000</v>
      </c>
      <c r="U26" s="37">
        <f t="shared" si="11"/>
        <v>111017.5</v>
      </c>
      <c r="V26" s="35">
        <f t="shared" si="8"/>
        <v>111012.83709553594</v>
      </c>
      <c r="W26" s="35">
        <f t="shared" si="12"/>
        <v>111017.5</v>
      </c>
      <c r="X26" s="35">
        <f t="shared" si="9"/>
        <v>1438.9622997146241</v>
      </c>
      <c r="Y26" s="38">
        <f t="shared" si="6"/>
        <v>1.2961580829280285E-2</v>
      </c>
      <c r="Z26" s="39">
        <f t="shared" si="7"/>
        <v>110000</v>
      </c>
      <c r="AA26" s="40" t="s">
        <v>35</v>
      </c>
    </row>
    <row r="27" spans="1:27" s="4" customFormat="1" ht="78.75" customHeight="1" x14ac:dyDescent="0.3">
      <c r="A27" s="42">
        <v>23</v>
      </c>
      <c r="B27" s="29">
        <v>3699022</v>
      </c>
      <c r="C27" s="47" t="s">
        <v>72</v>
      </c>
      <c r="D27" s="47"/>
      <c r="E27" s="29" t="s">
        <v>33</v>
      </c>
      <c r="F27" s="26">
        <v>0</v>
      </c>
      <c r="G27" s="26">
        <v>1</v>
      </c>
      <c r="H27" s="29">
        <v>46182001</v>
      </c>
      <c r="I27" s="30">
        <v>1712967</v>
      </c>
      <c r="J27" s="30" t="s">
        <v>73</v>
      </c>
      <c r="K27" s="31">
        <v>50000</v>
      </c>
      <c r="L27" s="32">
        <v>5.1999999999999998E-2</v>
      </c>
      <c r="M27" s="33">
        <f t="shared" si="0"/>
        <v>52600</v>
      </c>
      <c r="N27" s="34">
        <v>64800</v>
      </c>
      <c r="O27" s="35">
        <v>15200</v>
      </c>
      <c r="P27" s="36">
        <v>80000</v>
      </c>
      <c r="Q27" s="35">
        <v>65998.8</v>
      </c>
      <c r="R27" s="35">
        <v>15481.2</v>
      </c>
      <c r="S27" s="36">
        <v>81480</v>
      </c>
      <c r="T27" s="35">
        <f t="shared" si="1"/>
        <v>52600</v>
      </c>
      <c r="U27" s="37">
        <f t="shared" si="2"/>
        <v>71360</v>
      </c>
      <c r="V27" s="35">
        <f t="shared" si="3"/>
        <v>69991.008368867115</v>
      </c>
      <c r="W27" s="35">
        <f t="shared" si="4"/>
        <v>80000</v>
      </c>
      <c r="X27" s="35">
        <f t="shared" si="5"/>
        <v>16263.480562290471</v>
      </c>
      <c r="Y27" s="38">
        <f t="shared" si="6"/>
        <v>0.22790751909039339</v>
      </c>
      <c r="Z27" s="39">
        <f t="shared" si="7"/>
        <v>52600</v>
      </c>
      <c r="AA27" s="40" t="s">
        <v>35</v>
      </c>
    </row>
    <row r="28" spans="1:27" s="4" customFormat="1" ht="135.75" customHeight="1" x14ac:dyDescent="0.3">
      <c r="A28" s="26">
        <v>24</v>
      </c>
      <c r="B28" s="29">
        <v>28269</v>
      </c>
      <c r="C28" s="43" t="s">
        <v>74</v>
      </c>
      <c r="D28" s="43"/>
      <c r="E28" s="29" t="s">
        <v>33</v>
      </c>
      <c r="F28" s="26">
        <v>0</v>
      </c>
      <c r="G28" s="26">
        <v>1</v>
      </c>
      <c r="H28" s="45">
        <v>46182002</v>
      </c>
      <c r="I28" s="30" t="s">
        <v>34</v>
      </c>
      <c r="J28" s="30" t="s">
        <v>34</v>
      </c>
      <c r="K28" s="31">
        <v>0</v>
      </c>
      <c r="L28" s="32">
        <v>5.1999999999999998E-2</v>
      </c>
      <c r="M28" s="46">
        <f t="shared" si="0"/>
        <v>0</v>
      </c>
      <c r="N28" s="34">
        <v>198450</v>
      </c>
      <c r="O28" s="35">
        <v>46550</v>
      </c>
      <c r="P28" s="36">
        <v>245000</v>
      </c>
      <c r="Q28" s="35">
        <v>243795.82500000001</v>
      </c>
      <c r="R28" s="35">
        <v>57186.675000000003</v>
      </c>
      <c r="S28" s="36">
        <v>300982.5</v>
      </c>
      <c r="T28" s="35">
        <f t="shared" si="10"/>
        <v>245000</v>
      </c>
      <c r="U28" s="37">
        <f t="shared" si="11"/>
        <v>272991.25</v>
      </c>
      <c r="V28" s="35">
        <f t="shared" si="8"/>
        <v>271552.41206809413</v>
      </c>
      <c r="W28" s="35">
        <f t="shared" si="12"/>
        <v>272991.25</v>
      </c>
      <c r="X28" s="35">
        <f t="shared" si="9"/>
        <v>39585.605377775893</v>
      </c>
      <c r="Y28" s="38">
        <f t="shared" si="6"/>
        <v>0.14500686515694511</v>
      </c>
      <c r="Z28" s="39">
        <f t="shared" si="7"/>
        <v>245000</v>
      </c>
      <c r="AA28" s="40" t="s">
        <v>35</v>
      </c>
    </row>
    <row r="29" spans="1:27" s="4" customFormat="1" ht="27.75" customHeight="1" x14ac:dyDescent="0.3">
      <c r="A29" s="26">
        <v>25</v>
      </c>
      <c r="B29" s="27">
        <v>2819003</v>
      </c>
      <c r="C29" s="43" t="s">
        <v>75</v>
      </c>
      <c r="D29" s="43"/>
      <c r="E29" s="29" t="s">
        <v>33</v>
      </c>
      <c r="F29" s="26">
        <v>0</v>
      </c>
      <c r="G29" s="50">
        <v>1</v>
      </c>
      <c r="H29" s="29">
        <v>52151662</v>
      </c>
      <c r="I29" s="30" t="s">
        <v>34</v>
      </c>
      <c r="J29" s="30" t="s">
        <v>34</v>
      </c>
      <c r="K29" s="31">
        <v>120000</v>
      </c>
      <c r="L29" s="32">
        <v>5.1999999999999998E-2</v>
      </c>
      <c r="M29" s="33">
        <f t="shared" si="0"/>
        <v>126240</v>
      </c>
      <c r="N29" s="34">
        <v>117450</v>
      </c>
      <c r="O29" s="35">
        <v>27550</v>
      </c>
      <c r="P29" s="36">
        <v>145000</v>
      </c>
      <c r="Q29" s="35">
        <v>125788.95</v>
      </c>
      <c r="R29" s="35">
        <v>29506.05</v>
      </c>
      <c r="S29" s="36">
        <v>155295</v>
      </c>
      <c r="T29" s="35">
        <f t="shared" si="1"/>
        <v>126240</v>
      </c>
      <c r="U29" s="37">
        <f t="shared" si="2"/>
        <v>142178.33333333334</v>
      </c>
      <c r="V29" s="35">
        <f t="shared" si="3"/>
        <v>141657.90686750915</v>
      </c>
      <c r="W29" s="35">
        <f t="shared" si="4"/>
        <v>145000</v>
      </c>
      <c r="X29" s="35">
        <f t="shared" si="5"/>
        <v>14731.585397822371</v>
      </c>
      <c r="Y29" s="38">
        <f t="shared" si="6"/>
        <v>0.10361343428667545</v>
      </c>
      <c r="Z29" s="39">
        <f t="shared" si="7"/>
        <v>126240</v>
      </c>
      <c r="AA29" s="40" t="s">
        <v>35</v>
      </c>
    </row>
    <row r="30" spans="1:27" s="4" customFormat="1" ht="129" customHeight="1" x14ac:dyDescent="0.3">
      <c r="A30" s="42">
        <v>26</v>
      </c>
      <c r="B30" s="27">
        <v>2823610</v>
      </c>
      <c r="C30" s="51" t="s">
        <v>76</v>
      </c>
      <c r="D30" s="51"/>
      <c r="E30" s="29" t="s">
        <v>33</v>
      </c>
      <c r="F30" s="26">
        <v>0</v>
      </c>
      <c r="G30" s="50">
        <v>1</v>
      </c>
      <c r="H30" s="29">
        <v>46181503</v>
      </c>
      <c r="I30" s="30" t="s">
        <v>34</v>
      </c>
      <c r="J30" s="30" t="s">
        <v>34</v>
      </c>
      <c r="K30" s="31">
        <v>250000</v>
      </c>
      <c r="L30" s="32">
        <v>5.1999999999999998E-2</v>
      </c>
      <c r="M30" s="33">
        <f t="shared" si="0"/>
        <v>263000</v>
      </c>
      <c r="N30" s="34">
        <v>380700</v>
      </c>
      <c r="O30" s="35">
        <v>89300</v>
      </c>
      <c r="P30" s="36">
        <v>470000</v>
      </c>
      <c r="Q30" s="35">
        <v>415724.4</v>
      </c>
      <c r="R30" s="35">
        <v>97515.6</v>
      </c>
      <c r="S30" s="36">
        <v>513240</v>
      </c>
      <c r="T30" s="35">
        <f t="shared" si="1"/>
        <v>263000</v>
      </c>
      <c r="U30" s="37">
        <f t="shared" si="2"/>
        <v>415413.33333333331</v>
      </c>
      <c r="V30" s="35">
        <f t="shared" si="3"/>
        <v>398833.2592657003</v>
      </c>
      <c r="W30" s="35">
        <f t="shared" si="4"/>
        <v>470000</v>
      </c>
      <c r="X30" s="35">
        <f t="shared" si="5"/>
        <v>133752.72906873096</v>
      </c>
      <c r="Y30" s="38">
        <f t="shared" si="6"/>
        <v>0.32197505071751259</v>
      </c>
      <c r="Z30" s="39">
        <f>V30</f>
        <v>398833.2592657003</v>
      </c>
      <c r="AA30" s="40" t="s">
        <v>39</v>
      </c>
    </row>
    <row r="31" spans="1:27" s="4" customFormat="1" ht="52.2" customHeight="1" x14ac:dyDescent="0.3">
      <c r="A31" s="26">
        <v>27</v>
      </c>
      <c r="B31" s="29">
        <v>28269</v>
      </c>
      <c r="C31" s="43" t="s">
        <v>77</v>
      </c>
      <c r="D31" s="43"/>
      <c r="E31" s="29" t="s">
        <v>33</v>
      </c>
      <c r="F31" s="26">
        <v>0</v>
      </c>
      <c r="G31" s="50">
        <v>1</v>
      </c>
      <c r="H31" s="45">
        <v>46181804</v>
      </c>
      <c r="I31" s="30" t="s">
        <v>34</v>
      </c>
      <c r="J31" s="30" t="s">
        <v>34</v>
      </c>
      <c r="K31" s="31">
        <v>50000</v>
      </c>
      <c r="L31" s="32">
        <v>5.1999999999999998E-2</v>
      </c>
      <c r="M31" s="33">
        <f t="shared" si="0"/>
        <v>52600</v>
      </c>
      <c r="N31" s="34">
        <v>85050</v>
      </c>
      <c r="O31" s="35">
        <v>19950</v>
      </c>
      <c r="P31" s="36">
        <v>105000</v>
      </c>
      <c r="Q31" s="35">
        <v>85730.4</v>
      </c>
      <c r="R31" s="35">
        <v>20109.599999999999</v>
      </c>
      <c r="S31" s="36">
        <v>105840</v>
      </c>
      <c r="T31" s="35">
        <f t="shared" si="1"/>
        <v>52600</v>
      </c>
      <c r="U31" s="37">
        <f t="shared" si="2"/>
        <v>87813.333333333328</v>
      </c>
      <c r="V31" s="35">
        <f t="shared" si="3"/>
        <v>83613.221812389573</v>
      </c>
      <c r="W31" s="35">
        <f t="shared" si="4"/>
        <v>105000</v>
      </c>
      <c r="X31" s="35">
        <f t="shared" si="5"/>
        <v>30498.53329806753</v>
      </c>
      <c r="Y31" s="38">
        <f t="shared" si="6"/>
        <v>0.3473109622464417</v>
      </c>
      <c r="Z31" s="39">
        <f>V31</f>
        <v>83613.221812389573</v>
      </c>
      <c r="AA31" s="40" t="s">
        <v>39</v>
      </c>
    </row>
    <row r="32" spans="1:27" s="4" customFormat="1" ht="21" customHeight="1" x14ac:dyDescent="0.3">
      <c r="A32" s="52" t="s">
        <v>78</v>
      </c>
      <c r="B32" s="53"/>
      <c r="C32" s="53"/>
      <c r="D32" s="53"/>
      <c r="E32" s="53"/>
      <c r="F32" s="53"/>
      <c r="G32" s="53"/>
      <c r="H32" s="53"/>
      <c r="I32" s="53"/>
      <c r="J32" s="53"/>
      <c r="K32" s="53"/>
      <c r="L32" s="53"/>
      <c r="M32" s="53"/>
      <c r="N32" s="53"/>
      <c r="O32" s="53"/>
      <c r="P32" s="53"/>
      <c r="Q32" s="53"/>
      <c r="R32" s="53"/>
      <c r="S32" s="53"/>
      <c r="T32" s="54"/>
      <c r="Z32" s="55">
        <f>SUM(Z5:Z31)</f>
        <v>2929126.0665831105</v>
      </c>
    </row>
    <row r="33" spans="1:27" s="63" customFormat="1" ht="13.2" customHeight="1" x14ac:dyDescent="0.3">
      <c r="A33" s="56" t="s">
        <v>79</v>
      </c>
      <c r="B33" s="56"/>
      <c r="C33" s="56"/>
      <c r="D33" s="56"/>
      <c r="E33" s="56"/>
      <c r="F33" s="56"/>
      <c r="G33" s="57" t="s">
        <v>80</v>
      </c>
      <c r="H33" s="58"/>
      <c r="I33" s="58"/>
      <c r="J33" s="59"/>
      <c r="K33" s="6" t="s">
        <v>4</v>
      </c>
      <c r="L33" s="6" t="s">
        <v>5</v>
      </c>
      <c r="M33" s="6" t="s">
        <v>81</v>
      </c>
      <c r="N33" s="7" t="s">
        <v>7</v>
      </c>
      <c r="O33" s="7"/>
      <c r="P33" s="7"/>
      <c r="Q33" s="8" t="s">
        <v>7</v>
      </c>
      <c r="R33" s="8"/>
      <c r="S33" s="9"/>
      <c r="T33" s="60" t="s">
        <v>1</v>
      </c>
      <c r="U33" s="61"/>
      <c r="V33" s="61"/>
      <c r="W33" s="61"/>
      <c r="X33" s="61"/>
      <c r="Y33" s="61"/>
      <c r="Z33" s="61"/>
      <c r="AA33" s="62"/>
    </row>
    <row r="34" spans="1:27" s="63" customFormat="1" ht="30" customHeight="1" x14ac:dyDescent="0.3">
      <c r="A34" s="64" t="s">
        <v>82</v>
      </c>
      <c r="B34" s="64"/>
      <c r="C34" s="64"/>
      <c r="D34" s="64"/>
      <c r="E34" s="64"/>
      <c r="F34" s="64"/>
      <c r="G34" s="65" t="s">
        <v>83</v>
      </c>
      <c r="H34" s="66"/>
      <c r="I34" s="66"/>
      <c r="J34" s="67"/>
      <c r="K34" s="11"/>
      <c r="L34" s="11"/>
      <c r="M34" s="12"/>
      <c r="N34" s="7"/>
      <c r="O34" s="7"/>
      <c r="P34" s="7"/>
      <c r="Q34" s="8"/>
      <c r="R34" s="8"/>
      <c r="S34" s="9"/>
      <c r="T34" s="68"/>
      <c r="U34" s="69"/>
      <c r="V34" s="69"/>
      <c r="W34" s="69"/>
      <c r="X34" s="69"/>
      <c r="Y34" s="69"/>
      <c r="Z34" s="69"/>
      <c r="AA34" s="70"/>
    </row>
    <row r="35" spans="1:27" s="63" customFormat="1" ht="48.75" customHeight="1" x14ac:dyDescent="0.3">
      <c r="A35" s="71" t="s">
        <v>11</v>
      </c>
      <c r="B35" s="72" t="s">
        <v>12</v>
      </c>
      <c r="C35" s="73" t="s">
        <v>13</v>
      </c>
      <c r="D35" s="74"/>
      <c r="E35" s="72" t="s">
        <v>14</v>
      </c>
      <c r="F35" s="75" t="s">
        <v>15</v>
      </c>
      <c r="G35" s="72" t="s">
        <v>16</v>
      </c>
      <c r="H35" s="72" t="s">
        <v>17</v>
      </c>
      <c r="I35" s="72" t="s">
        <v>84</v>
      </c>
      <c r="J35" s="72" t="s">
        <v>85</v>
      </c>
      <c r="K35" s="16" t="s">
        <v>20</v>
      </c>
      <c r="L35" s="17">
        <v>5.1999999999999998E-2</v>
      </c>
      <c r="M35" s="11"/>
      <c r="N35" s="18" t="s">
        <v>21</v>
      </c>
      <c r="O35" s="19" t="s">
        <v>22</v>
      </c>
      <c r="P35" s="20" t="s">
        <v>23</v>
      </c>
      <c r="Q35" s="21" t="s">
        <v>21</v>
      </c>
      <c r="R35" s="22" t="s">
        <v>22</v>
      </c>
      <c r="S35" s="20" t="s">
        <v>23</v>
      </c>
      <c r="T35" s="23" t="s">
        <v>24</v>
      </c>
      <c r="U35" s="23" t="s">
        <v>25</v>
      </c>
      <c r="V35" s="23" t="s">
        <v>26</v>
      </c>
      <c r="W35" s="23" t="s">
        <v>27</v>
      </c>
      <c r="X35" s="23" t="s">
        <v>28</v>
      </c>
      <c r="Y35" s="23" t="s">
        <v>29</v>
      </c>
      <c r="Z35" s="24" t="s">
        <v>30</v>
      </c>
      <c r="AA35" s="25" t="s">
        <v>31</v>
      </c>
    </row>
    <row r="36" spans="1:27" s="63" customFormat="1" ht="88.5" customHeight="1" x14ac:dyDescent="0.3">
      <c r="A36" s="26">
        <v>28</v>
      </c>
      <c r="B36" s="26">
        <v>3549099</v>
      </c>
      <c r="C36" s="76" t="s">
        <v>86</v>
      </c>
      <c r="D36" s="77"/>
      <c r="E36" s="26" t="s">
        <v>87</v>
      </c>
      <c r="F36" s="26">
        <v>0</v>
      </c>
      <c r="G36" s="42">
        <v>1</v>
      </c>
      <c r="H36" s="78">
        <v>47101546</v>
      </c>
      <c r="I36" s="26"/>
      <c r="J36" s="26"/>
      <c r="K36" s="79">
        <v>30000</v>
      </c>
      <c r="L36" s="80">
        <v>5.1999999999999998E-2</v>
      </c>
      <c r="M36" s="81">
        <f>K36+(K36*L36)</f>
        <v>31560</v>
      </c>
      <c r="N36" s="82">
        <v>29411.759999999998</v>
      </c>
      <c r="O36" s="82">
        <v>5588.24</v>
      </c>
      <c r="P36" s="83">
        <v>35000</v>
      </c>
      <c r="Q36" s="82">
        <v>48223.35</v>
      </c>
      <c r="R36" s="35">
        <v>11311.65</v>
      </c>
      <c r="S36" s="36">
        <v>59535</v>
      </c>
      <c r="T36" s="35">
        <f>MIN(M36,P36,S36)</f>
        <v>31560</v>
      </c>
      <c r="U36" s="37">
        <f>AVERAGE(M36,P36,S36)</f>
        <v>42031.666666666664</v>
      </c>
      <c r="V36" s="35">
        <f>GEOMEAN(M36,P36,S36)</f>
        <v>40363.839036269019</v>
      </c>
      <c r="W36" s="35">
        <f>MEDIAN(M36,P36,S36)</f>
        <v>35000</v>
      </c>
      <c r="X36" s="35">
        <f>_xlfn.STDEV.S(M36,P36,S36)</f>
        <v>15255.602522789242</v>
      </c>
      <c r="Y36" s="38">
        <f>X36/U36</f>
        <v>0.36295497496623758</v>
      </c>
      <c r="Z36" s="84">
        <f>V36</f>
        <v>40363.839036269019</v>
      </c>
      <c r="AA36" s="40" t="s">
        <v>39</v>
      </c>
    </row>
    <row r="37" spans="1:27" s="63" customFormat="1" ht="113.25" customHeight="1" x14ac:dyDescent="0.3">
      <c r="A37" s="26">
        <v>29</v>
      </c>
      <c r="B37" s="26">
        <v>3549099</v>
      </c>
      <c r="C37" s="76" t="s">
        <v>88</v>
      </c>
      <c r="D37" s="77"/>
      <c r="E37" s="26" t="s">
        <v>89</v>
      </c>
      <c r="F37" s="26">
        <v>0</v>
      </c>
      <c r="G37" s="42">
        <v>1</v>
      </c>
      <c r="H37" s="29">
        <v>47101600</v>
      </c>
      <c r="I37" s="26"/>
      <c r="J37" s="45" t="s">
        <v>90</v>
      </c>
      <c r="K37" s="85">
        <v>550000</v>
      </c>
      <c r="L37" s="80">
        <v>5.1999999999999998E-2</v>
      </c>
      <c r="M37" s="81">
        <f t="shared" ref="M37:M77" si="13">K37+(K37*L37)</f>
        <v>578600</v>
      </c>
      <c r="N37" s="82">
        <v>294117.65000000002</v>
      </c>
      <c r="O37" s="82">
        <v>55882.349999999977</v>
      </c>
      <c r="P37" s="83">
        <v>350000</v>
      </c>
      <c r="Q37" s="82">
        <v>1192826.25</v>
      </c>
      <c r="R37" s="35">
        <v>279798.75</v>
      </c>
      <c r="S37" s="36">
        <v>1472625</v>
      </c>
      <c r="T37" s="35">
        <f t="shared" ref="T37:T55" si="14">MIN(M37,P37,S37)</f>
        <v>350000</v>
      </c>
      <c r="U37" s="37">
        <f t="shared" ref="U37:U55" si="15">AVERAGE(M37,P37,S37)</f>
        <v>800408.33333333337</v>
      </c>
      <c r="V37" s="35">
        <f t="shared" ref="V37:V55" si="16">GEOMEAN(M37,P37,S37)</f>
        <v>668107.29564673326</v>
      </c>
      <c r="W37" s="35">
        <f t="shared" ref="W37:W55" si="17">MEDIAN(M37,P37,S37)</f>
        <v>578600</v>
      </c>
      <c r="X37" s="35">
        <f t="shared" ref="X37:X55" si="18">_xlfn.STDEV.S(M37,P37,S37)</f>
        <v>593271.37568597845</v>
      </c>
      <c r="Y37" s="38">
        <f t="shared" ref="Y37:Y77" si="19">X37/U37</f>
        <v>0.74121089321406164</v>
      </c>
      <c r="Z37" s="84">
        <f t="shared" ref="Z37:Z72" si="20">V37</f>
        <v>668107.29564673326</v>
      </c>
      <c r="AA37" s="40" t="s">
        <v>39</v>
      </c>
    </row>
    <row r="38" spans="1:27" s="63" customFormat="1" ht="40.200000000000003" customHeight="1" x14ac:dyDescent="0.3">
      <c r="A38" s="26">
        <v>30</v>
      </c>
      <c r="B38" s="26">
        <v>3549099</v>
      </c>
      <c r="C38" s="76" t="s">
        <v>91</v>
      </c>
      <c r="D38" s="77"/>
      <c r="E38" s="26" t="s">
        <v>92</v>
      </c>
      <c r="F38" s="26">
        <v>0</v>
      </c>
      <c r="G38" s="42">
        <v>1</v>
      </c>
      <c r="H38" s="26">
        <v>47131807</v>
      </c>
      <c r="I38" s="26"/>
      <c r="J38" s="26"/>
      <c r="K38" s="79">
        <v>70000</v>
      </c>
      <c r="L38" s="80">
        <v>5.1999999999999998E-2</v>
      </c>
      <c r="M38" s="81">
        <f t="shared" si="13"/>
        <v>73640</v>
      </c>
      <c r="N38" s="82">
        <v>25210</v>
      </c>
      <c r="O38" s="82">
        <v>4790</v>
      </c>
      <c r="P38" s="83">
        <v>30000</v>
      </c>
      <c r="Q38" s="82">
        <v>120556.7064</v>
      </c>
      <c r="R38" s="35">
        <v>28278.7336</v>
      </c>
      <c r="S38" s="36">
        <v>148835.44</v>
      </c>
      <c r="T38" s="35">
        <f t="shared" si="14"/>
        <v>30000</v>
      </c>
      <c r="U38" s="37">
        <f t="shared" si="15"/>
        <v>84158.48</v>
      </c>
      <c r="V38" s="35">
        <f t="shared" si="16"/>
        <v>69020.875434548972</v>
      </c>
      <c r="W38" s="35">
        <f t="shared" si="17"/>
        <v>73640</v>
      </c>
      <c r="X38" s="35">
        <f t="shared" si="18"/>
        <v>60111.931146247487</v>
      </c>
      <c r="Y38" s="38">
        <f t="shared" si="19"/>
        <v>0.71427063732909024</v>
      </c>
      <c r="Z38" s="84">
        <f t="shared" si="20"/>
        <v>69020.875434548972</v>
      </c>
      <c r="AA38" s="40" t="s">
        <v>39</v>
      </c>
    </row>
    <row r="39" spans="1:27" s="88" customFormat="1" ht="22.5" customHeight="1" x14ac:dyDescent="0.3">
      <c r="A39" s="26">
        <v>31</v>
      </c>
      <c r="B39" s="26">
        <v>3549099</v>
      </c>
      <c r="C39" s="76" t="s">
        <v>93</v>
      </c>
      <c r="D39" s="77"/>
      <c r="E39" s="26" t="s">
        <v>89</v>
      </c>
      <c r="F39" s="26">
        <v>0</v>
      </c>
      <c r="G39" s="26">
        <v>1</v>
      </c>
      <c r="H39" s="26">
        <v>47131807</v>
      </c>
      <c r="I39" s="26"/>
      <c r="J39" s="26"/>
      <c r="K39" s="79">
        <v>120000</v>
      </c>
      <c r="L39" s="80">
        <v>5.1999999999999998E-2</v>
      </c>
      <c r="M39" s="86">
        <f t="shared" si="13"/>
        <v>126240</v>
      </c>
      <c r="N39" s="82">
        <v>99500</v>
      </c>
      <c r="O39" s="82">
        <v>18950</v>
      </c>
      <c r="P39" s="83">
        <f>N39+O39</f>
        <v>118450</v>
      </c>
      <c r="Q39" s="82">
        <v>255745.35</v>
      </c>
      <c r="R39" s="35">
        <v>59989.65</v>
      </c>
      <c r="S39" s="87">
        <v>315735</v>
      </c>
      <c r="T39" s="35">
        <f t="shared" si="14"/>
        <v>118450</v>
      </c>
      <c r="U39" s="37">
        <f t="shared" si="15"/>
        <v>186808.33333333334</v>
      </c>
      <c r="V39" s="35">
        <f t="shared" si="16"/>
        <v>167758.65133163007</v>
      </c>
      <c r="W39" s="35">
        <f t="shared" si="17"/>
        <v>126240</v>
      </c>
      <c r="X39" s="35">
        <f t="shared" si="18"/>
        <v>111721.68571201088</v>
      </c>
      <c r="Y39" s="38">
        <f t="shared" si="19"/>
        <v>0.59805514945984317</v>
      </c>
      <c r="Z39" s="84">
        <f t="shared" si="20"/>
        <v>167758.65133163007</v>
      </c>
      <c r="AA39" s="40" t="s">
        <v>39</v>
      </c>
    </row>
    <row r="40" spans="1:27" s="63" customFormat="1" ht="85.5" customHeight="1" x14ac:dyDescent="0.3">
      <c r="A40" s="26">
        <v>32</v>
      </c>
      <c r="B40" s="26">
        <v>3549099</v>
      </c>
      <c r="C40" s="76" t="s">
        <v>94</v>
      </c>
      <c r="D40" s="77"/>
      <c r="E40" s="26" t="s">
        <v>33</v>
      </c>
      <c r="F40" s="26">
        <v>0</v>
      </c>
      <c r="G40" s="42">
        <v>1</v>
      </c>
      <c r="H40" s="26">
        <v>12141901</v>
      </c>
      <c r="I40" s="26"/>
      <c r="J40" s="26"/>
      <c r="K40" s="79">
        <v>10000</v>
      </c>
      <c r="L40" s="80">
        <v>5.1999999999999998E-2</v>
      </c>
      <c r="M40" s="81">
        <f t="shared" si="13"/>
        <v>10520</v>
      </c>
      <c r="N40" s="82">
        <v>22000</v>
      </c>
      <c r="O40" s="82">
        <v>0</v>
      </c>
      <c r="P40" s="83">
        <v>22000</v>
      </c>
      <c r="Q40" s="82">
        <v>57714.93</v>
      </c>
      <c r="R40" s="35">
        <v>13538.07</v>
      </c>
      <c r="S40" s="36">
        <v>71253</v>
      </c>
      <c r="T40" s="35">
        <f t="shared" si="14"/>
        <v>10520</v>
      </c>
      <c r="U40" s="37">
        <f t="shared" si="15"/>
        <v>34591</v>
      </c>
      <c r="V40" s="35">
        <f t="shared" si="16"/>
        <v>25453.481418076484</v>
      </c>
      <c r="W40" s="35">
        <f t="shared" si="17"/>
        <v>22000</v>
      </c>
      <c r="X40" s="35">
        <f t="shared" si="18"/>
        <v>32264.907918666064</v>
      </c>
      <c r="Y40" s="38">
        <f t="shared" si="19"/>
        <v>0.93275441353722255</v>
      </c>
      <c r="Z40" s="84">
        <f t="shared" si="20"/>
        <v>25453.481418076484</v>
      </c>
      <c r="AA40" s="40" t="s">
        <v>39</v>
      </c>
    </row>
    <row r="41" spans="1:27" s="63" customFormat="1" ht="108" customHeight="1" x14ac:dyDescent="0.3">
      <c r="A41" s="26">
        <v>33</v>
      </c>
      <c r="B41" s="26">
        <v>3549026</v>
      </c>
      <c r="C41" s="76" t="s">
        <v>95</v>
      </c>
      <c r="D41" s="77"/>
      <c r="E41" s="26" t="s">
        <v>96</v>
      </c>
      <c r="F41" s="26">
        <v>0</v>
      </c>
      <c r="G41" s="42">
        <v>1</v>
      </c>
      <c r="H41" s="26">
        <v>47101608</v>
      </c>
      <c r="I41" s="26"/>
      <c r="J41" s="26"/>
      <c r="K41" s="79">
        <v>100000</v>
      </c>
      <c r="L41" s="80">
        <v>5.1999999999999998E-2</v>
      </c>
      <c r="M41" s="81">
        <f t="shared" si="13"/>
        <v>105200</v>
      </c>
      <c r="N41" s="82">
        <v>823529.41</v>
      </c>
      <c r="O41" s="82">
        <v>156470.58999999997</v>
      </c>
      <c r="P41" s="83">
        <v>980000</v>
      </c>
      <c r="Q41" s="82">
        <v>1956235.05</v>
      </c>
      <c r="R41" s="35">
        <v>458869.95</v>
      </c>
      <c r="S41" s="36">
        <v>2415105</v>
      </c>
      <c r="T41" s="35">
        <f t="shared" si="14"/>
        <v>105200</v>
      </c>
      <c r="U41" s="37">
        <f t="shared" si="15"/>
        <v>1166768.3333333333</v>
      </c>
      <c r="V41" s="35">
        <f t="shared" si="16"/>
        <v>629109.0665796001</v>
      </c>
      <c r="W41" s="35">
        <f t="shared" si="17"/>
        <v>980000</v>
      </c>
      <c r="X41" s="35">
        <f t="shared" si="18"/>
        <v>1166223.4284254168</v>
      </c>
      <c r="Y41" s="38">
        <f t="shared" si="19"/>
        <v>0.99953297934787133</v>
      </c>
      <c r="Z41" s="84">
        <f t="shared" si="20"/>
        <v>629109.0665796001</v>
      </c>
      <c r="AA41" s="40" t="s">
        <v>39</v>
      </c>
    </row>
    <row r="42" spans="1:27" s="63" customFormat="1" ht="88.5" customHeight="1" x14ac:dyDescent="0.3">
      <c r="A42" s="26">
        <v>34</v>
      </c>
      <c r="B42" s="26">
        <v>3532102</v>
      </c>
      <c r="C42" s="76" t="s">
        <v>97</v>
      </c>
      <c r="D42" s="77"/>
      <c r="E42" s="26" t="s">
        <v>98</v>
      </c>
      <c r="F42" s="26">
        <v>0</v>
      </c>
      <c r="G42" s="42">
        <v>1</v>
      </c>
      <c r="H42" s="26" t="s">
        <v>99</v>
      </c>
      <c r="I42" s="26"/>
      <c r="J42" s="26"/>
      <c r="K42" s="79">
        <v>35000</v>
      </c>
      <c r="L42" s="80">
        <v>5.1999999999999998E-2</v>
      </c>
      <c r="M42" s="81">
        <f t="shared" si="13"/>
        <v>36820</v>
      </c>
      <c r="N42" s="82">
        <v>42120</v>
      </c>
      <c r="O42" s="82">
        <v>9880</v>
      </c>
      <c r="P42" s="83">
        <v>52000</v>
      </c>
      <c r="Q42" s="82">
        <v>45995.040000000001</v>
      </c>
      <c r="R42" s="35">
        <v>10788.960000000001</v>
      </c>
      <c r="S42" s="36">
        <v>56784</v>
      </c>
      <c r="T42" s="35">
        <f t="shared" si="14"/>
        <v>36820</v>
      </c>
      <c r="U42" s="37">
        <f t="shared" si="15"/>
        <v>48534.666666666664</v>
      </c>
      <c r="V42" s="35">
        <f t="shared" si="16"/>
        <v>47727.758289686288</v>
      </c>
      <c r="W42" s="35">
        <f t="shared" si="17"/>
        <v>52000</v>
      </c>
      <c r="X42" s="35">
        <f t="shared" si="18"/>
        <v>10423.373989900463</v>
      </c>
      <c r="Y42" s="38">
        <f t="shared" si="19"/>
        <v>0.21476142118143313</v>
      </c>
      <c r="Z42" s="84">
        <f t="shared" si="20"/>
        <v>47727.758289686288</v>
      </c>
      <c r="AA42" s="40" t="s">
        <v>35</v>
      </c>
    </row>
    <row r="43" spans="1:27" s="63" customFormat="1" ht="54" customHeight="1" x14ac:dyDescent="0.3">
      <c r="A43" s="26">
        <v>35</v>
      </c>
      <c r="B43" s="26">
        <v>3532102</v>
      </c>
      <c r="C43" s="76" t="s">
        <v>100</v>
      </c>
      <c r="D43" s="77"/>
      <c r="E43" s="26" t="s">
        <v>101</v>
      </c>
      <c r="F43" s="26">
        <v>0</v>
      </c>
      <c r="G43" s="42">
        <v>1</v>
      </c>
      <c r="H43" s="26" t="s">
        <v>99</v>
      </c>
      <c r="I43" s="26"/>
      <c r="J43" s="26"/>
      <c r="K43" s="79">
        <v>35000</v>
      </c>
      <c r="L43" s="80">
        <v>5.1999999999999998E-2</v>
      </c>
      <c r="M43" s="81">
        <f t="shared" si="13"/>
        <v>36820</v>
      </c>
      <c r="N43" s="82">
        <v>83193.279999999999</v>
      </c>
      <c r="O43" s="82">
        <v>15806.720000000001</v>
      </c>
      <c r="P43" s="83">
        <v>99000</v>
      </c>
      <c r="Q43" s="82">
        <v>39191.040000000001</v>
      </c>
      <c r="R43" s="35">
        <v>9192.9600000000009</v>
      </c>
      <c r="S43" s="36">
        <v>48384</v>
      </c>
      <c r="T43" s="35">
        <f t="shared" si="14"/>
        <v>36820</v>
      </c>
      <c r="U43" s="37">
        <f t="shared" si="15"/>
        <v>61401.333333333336</v>
      </c>
      <c r="V43" s="35">
        <f t="shared" si="16"/>
        <v>56079.859394859661</v>
      </c>
      <c r="W43" s="35">
        <f t="shared" si="17"/>
        <v>48384</v>
      </c>
      <c r="X43" s="35">
        <f t="shared" si="18"/>
        <v>33070.777513287059</v>
      </c>
      <c r="Y43" s="38">
        <f t="shared" si="19"/>
        <v>0.53860031562757149</v>
      </c>
      <c r="Z43" s="84">
        <f t="shared" si="20"/>
        <v>56079.859394859661</v>
      </c>
      <c r="AA43" s="40" t="s">
        <v>39</v>
      </c>
    </row>
    <row r="44" spans="1:27" s="63" customFormat="1" ht="51" customHeight="1" x14ac:dyDescent="0.3">
      <c r="A44" s="26">
        <v>36</v>
      </c>
      <c r="B44" s="26">
        <v>3549099</v>
      </c>
      <c r="C44" s="76" t="s">
        <v>102</v>
      </c>
      <c r="D44" s="77"/>
      <c r="E44" s="26" t="s">
        <v>103</v>
      </c>
      <c r="F44" s="26">
        <v>0</v>
      </c>
      <c r="G44" s="42">
        <v>1</v>
      </c>
      <c r="H44" s="29">
        <v>471016</v>
      </c>
      <c r="I44" s="26"/>
      <c r="J44" s="26"/>
      <c r="K44" s="79">
        <v>160000</v>
      </c>
      <c r="L44" s="80">
        <v>5.1999999999999998E-2</v>
      </c>
      <c r="M44" s="81">
        <f t="shared" si="13"/>
        <v>168320</v>
      </c>
      <c r="N44" s="82">
        <v>11765</v>
      </c>
      <c r="O44" s="82">
        <v>2235</v>
      </c>
      <c r="P44" s="83">
        <v>14000</v>
      </c>
      <c r="Q44" s="82">
        <v>1028764.8</v>
      </c>
      <c r="R44" s="35">
        <v>241315.20000000001</v>
      </c>
      <c r="S44" s="36">
        <v>1270080</v>
      </c>
      <c r="T44" s="35">
        <f t="shared" si="14"/>
        <v>14000</v>
      </c>
      <c r="U44" s="37">
        <f t="shared" si="15"/>
        <v>484133.33333333331</v>
      </c>
      <c r="V44" s="35">
        <f t="shared" si="16"/>
        <v>144111.38049435415</v>
      </c>
      <c r="W44" s="35">
        <f t="shared" si="17"/>
        <v>168320</v>
      </c>
      <c r="X44" s="35">
        <f t="shared" si="18"/>
        <v>685009.33404832764</v>
      </c>
      <c r="Y44" s="38">
        <f t="shared" si="19"/>
        <v>1.4149187566407209</v>
      </c>
      <c r="Z44" s="89">
        <f t="shared" si="20"/>
        <v>144111.38049435415</v>
      </c>
      <c r="AA44" s="40" t="s">
        <v>39</v>
      </c>
    </row>
    <row r="45" spans="1:27" s="63" customFormat="1" ht="78.75" customHeight="1" x14ac:dyDescent="0.3">
      <c r="A45" s="26">
        <v>37</v>
      </c>
      <c r="B45" s="45">
        <v>3549049</v>
      </c>
      <c r="C45" s="76" t="s">
        <v>104</v>
      </c>
      <c r="D45" s="77"/>
      <c r="E45" s="90" t="s">
        <v>105</v>
      </c>
      <c r="F45" s="42">
        <v>0</v>
      </c>
      <c r="G45" s="42">
        <v>1</v>
      </c>
      <c r="H45" s="29">
        <v>471016</v>
      </c>
      <c r="I45" s="91"/>
      <c r="J45" s="91"/>
      <c r="K45" s="92">
        <v>400000</v>
      </c>
      <c r="L45" s="80">
        <v>5.1999999999999998E-2</v>
      </c>
      <c r="M45" s="81">
        <f t="shared" si="13"/>
        <v>420800</v>
      </c>
      <c r="N45" s="82">
        <v>508403.36</v>
      </c>
      <c r="O45" s="82">
        <v>96596.640000000014</v>
      </c>
      <c r="P45" s="83">
        <v>605000</v>
      </c>
      <c r="Q45" s="82">
        <v>993022.0676999999</v>
      </c>
      <c r="R45" s="35">
        <v>232931.1023</v>
      </c>
      <c r="S45" s="36">
        <v>1225953.17</v>
      </c>
      <c r="T45" s="35">
        <f t="shared" si="14"/>
        <v>420800</v>
      </c>
      <c r="U45" s="37">
        <f t="shared" si="15"/>
        <v>750584.39</v>
      </c>
      <c r="V45" s="35">
        <f t="shared" si="16"/>
        <v>678320.58309403306</v>
      </c>
      <c r="W45" s="35">
        <f t="shared" si="17"/>
        <v>605000</v>
      </c>
      <c r="X45" s="35">
        <f t="shared" si="18"/>
        <v>421857.81698223425</v>
      </c>
      <c r="Y45" s="38">
        <f t="shared" si="19"/>
        <v>0.56203915589322906</v>
      </c>
      <c r="Z45" s="84">
        <f t="shared" si="20"/>
        <v>678320.58309403306</v>
      </c>
      <c r="AA45" s="40" t="s">
        <v>39</v>
      </c>
    </row>
    <row r="46" spans="1:27" s="63" customFormat="1" ht="123" customHeight="1" x14ac:dyDescent="0.3">
      <c r="A46" s="26">
        <v>38</v>
      </c>
      <c r="B46" s="26">
        <v>3549099</v>
      </c>
      <c r="C46" s="76" t="s">
        <v>106</v>
      </c>
      <c r="D46" s="77"/>
      <c r="E46" s="93" t="s">
        <v>107</v>
      </c>
      <c r="F46" s="26">
        <v>0</v>
      </c>
      <c r="G46" s="42">
        <v>1</v>
      </c>
      <c r="H46" s="45">
        <v>471016</v>
      </c>
      <c r="I46" s="94"/>
      <c r="J46" s="94"/>
      <c r="K46" s="95">
        <v>120000</v>
      </c>
      <c r="L46" s="80">
        <v>5.1999999999999998E-2</v>
      </c>
      <c r="M46" s="81">
        <f t="shared" si="13"/>
        <v>126240</v>
      </c>
      <c r="N46" s="82">
        <v>176470.59</v>
      </c>
      <c r="O46" s="82">
        <v>33529.410000000003</v>
      </c>
      <c r="P46" s="83">
        <v>210000</v>
      </c>
      <c r="Q46" s="82">
        <v>133515.5724</v>
      </c>
      <c r="R46" s="35">
        <v>31318.467600000004</v>
      </c>
      <c r="S46" s="36">
        <v>164834.04</v>
      </c>
      <c r="T46" s="35">
        <f t="shared" si="14"/>
        <v>126240</v>
      </c>
      <c r="U46" s="37">
        <f t="shared" si="15"/>
        <v>167024.68000000002</v>
      </c>
      <c r="V46" s="35">
        <f t="shared" si="16"/>
        <v>163488.69525676424</v>
      </c>
      <c r="W46" s="35">
        <f t="shared" si="17"/>
        <v>164834.04</v>
      </c>
      <c r="X46" s="35">
        <f t="shared" si="18"/>
        <v>41922.948103719988</v>
      </c>
      <c r="Y46" s="38">
        <f t="shared" si="19"/>
        <v>0.2509985237135014</v>
      </c>
      <c r="Z46" s="84">
        <f>T46</f>
        <v>126240</v>
      </c>
      <c r="AA46" s="40" t="s">
        <v>35</v>
      </c>
    </row>
    <row r="47" spans="1:27" s="63" customFormat="1" ht="77.25" customHeight="1" x14ac:dyDescent="0.3">
      <c r="A47" s="26">
        <v>39</v>
      </c>
      <c r="B47" s="26">
        <v>3549099</v>
      </c>
      <c r="C47" s="76" t="s">
        <v>108</v>
      </c>
      <c r="D47" s="77"/>
      <c r="E47" s="93" t="s">
        <v>107</v>
      </c>
      <c r="F47" s="26">
        <v>0</v>
      </c>
      <c r="G47" s="42">
        <v>1</v>
      </c>
      <c r="H47" s="45" t="s">
        <v>109</v>
      </c>
      <c r="I47" s="94"/>
      <c r="J47" s="94"/>
      <c r="K47" s="95">
        <v>70000</v>
      </c>
      <c r="L47" s="80">
        <v>5.1999999999999998E-2</v>
      </c>
      <c r="M47" s="81">
        <f t="shared" si="13"/>
        <v>73640</v>
      </c>
      <c r="N47" s="82">
        <v>88235</v>
      </c>
      <c r="O47" s="82">
        <v>16765</v>
      </c>
      <c r="P47" s="83">
        <v>105000</v>
      </c>
      <c r="Q47" s="82">
        <v>122667.4368</v>
      </c>
      <c r="R47" s="35">
        <v>28773.843199999999</v>
      </c>
      <c r="S47" s="36">
        <v>151441.28</v>
      </c>
      <c r="T47" s="35">
        <f t="shared" si="14"/>
        <v>73640</v>
      </c>
      <c r="U47" s="37">
        <f t="shared" si="15"/>
        <v>110027.09333333334</v>
      </c>
      <c r="V47" s="35">
        <f t="shared" si="16"/>
        <v>105402.06435855578</v>
      </c>
      <c r="W47" s="35">
        <f t="shared" si="17"/>
        <v>105000</v>
      </c>
      <c r="X47" s="35">
        <f t="shared" si="18"/>
        <v>39143.499370216363</v>
      </c>
      <c r="Y47" s="38">
        <f t="shared" si="19"/>
        <v>0.35576236892516017</v>
      </c>
      <c r="Z47" s="84">
        <f t="shared" si="20"/>
        <v>105402.06435855578</v>
      </c>
      <c r="AA47" s="40" t="s">
        <v>39</v>
      </c>
    </row>
    <row r="48" spans="1:27" s="63" customFormat="1" ht="48" customHeight="1" x14ac:dyDescent="0.25">
      <c r="A48" s="26">
        <v>40</v>
      </c>
      <c r="B48" s="45">
        <v>3549099</v>
      </c>
      <c r="C48" s="96" t="s">
        <v>110</v>
      </c>
      <c r="D48" s="97"/>
      <c r="E48" s="90" t="s">
        <v>111</v>
      </c>
      <c r="F48" s="42">
        <v>0</v>
      </c>
      <c r="G48" s="42">
        <v>1</v>
      </c>
      <c r="H48" s="29">
        <v>471016</v>
      </c>
      <c r="I48" s="98"/>
      <c r="J48" s="45"/>
      <c r="K48" s="85">
        <v>10000</v>
      </c>
      <c r="L48" s="80">
        <v>5.1999999999999998E-2</v>
      </c>
      <c r="M48" s="81">
        <f t="shared" si="13"/>
        <v>10520</v>
      </c>
      <c r="N48" s="82">
        <v>18487</v>
      </c>
      <c r="O48" s="82">
        <v>3513</v>
      </c>
      <c r="P48" s="83">
        <v>22000</v>
      </c>
      <c r="Q48" s="82">
        <v>42274.191599999998</v>
      </c>
      <c r="R48" s="35">
        <v>9916.1684000000005</v>
      </c>
      <c r="S48" s="36">
        <v>52190.36</v>
      </c>
      <c r="T48" s="35">
        <f t="shared" si="14"/>
        <v>10520</v>
      </c>
      <c r="U48" s="37">
        <f t="shared" si="15"/>
        <v>28236.786666666667</v>
      </c>
      <c r="V48" s="35">
        <f t="shared" si="16"/>
        <v>22944.375297472689</v>
      </c>
      <c r="W48" s="35">
        <f t="shared" si="17"/>
        <v>22000</v>
      </c>
      <c r="X48" s="35">
        <f t="shared" si="18"/>
        <v>21523.890368066208</v>
      </c>
      <c r="Y48" s="38">
        <f t="shared" si="19"/>
        <v>0.76226415640541045</v>
      </c>
      <c r="Z48" s="84">
        <f t="shared" si="20"/>
        <v>22944.375297472689</v>
      </c>
      <c r="AA48" s="40" t="s">
        <v>39</v>
      </c>
    </row>
    <row r="49" spans="1:27" s="63" customFormat="1" ht="39.75" customHeight="1" x14ac:dyDescent="0.25">
      <c r="A49" s="99">
        <v>41</v>
      </c>
      <c r="B49" s="100">
        <v>3549099</v>
      </c>
      <c r="C49" s="101" t="s">
        <v>112</v>
      </c>
      <c r="D49" s="102"/>
      <c r="E49" s="103" t="s">
        <v>113</v>
      </c>
      <c r="F49" s="99">
        <v>0</v>
      </c>
      <c r="G49" s="99">
        <v>1</v>
      </c>
      <c r="H49" s="104">
        <v>471016</v>
      </c>
      <c r="I49" s="105"/>
      <c r="J49" s="100"/>
      <c r="K49" s="106">
        <v>2000</v>
      </c>
      <c r="L49" s="80">
        <v>5.1999999999999998E-2</v>
      </c>
      <c r="M49" s="81">
        <f t="shared" si="13"/>
        <v>2104</v>
      </c>
      <c r="N49" s="107">
        <v>0</v>
      </c>
      <c r="O49" s="107">
        <v>0</v>
      </c>
      <c r="P49" s="108">
        <v>0</v>
      </c>
      <c r="Q49" s="82">
        <v>5638.8150000000005</v>
      </c>
      <c r="R49" s="35">
        <v>1322.6849999999999</v>
      </c>
      <c r="S49" s="36">
        <v>6961.5</v>
      </c>
      <c r="T49" s="35">
        <f>MIN(M49,S49)</f>
        <v>2104</v>
      </c>
      <c r="U49" s="37">
        <f>AVERAGE(M49,S49)</f>
        <v>4532.75</v>
      </c>
      <c r="V49" s="35">
        <f>GEOMEAN(M49,S49)</f>
        <v>3827.1394016941686</v>
      </c>
      <c r="W49" s="35">
        <f>MEDIAN(M49,S49)</f>
        <v>4532.75</v>
      </c>
      <c r="X49" s="35">
        <f>_xlfn.STDEV.S(M49,S49)</f>
        <v>3434.7711896136548</v>
      </c>
      <c r="Y49" s="38">
        <f>X49/U49</f>
        <v>0.75776762221910643</v>
      </c>
      <c r="Z49" s="84">
        <f t="shared" si="20"/>
        <v>3827.1394016941686</v>
      </c>
      <c r="AA49" s="40" t="s">
        <v>39</v>
      </c>
    </row>
    <row r="50" spans="1:27" s="63" customFormat="1" ht="63.75" customHeight="1" x14ac:dyDescent="0.25">
      <c r="A50" s="109">
        <v>42</v>
      </c>
      <c r="B50" s="110">
        <v>3549049</v>
      </c>
      <c r="C50" s="111" t="s">
        <v>104</v>
      </c>
      <c r="D50" s="112"/>
      <c r="E50" s="93" t="s">
        <v>114</v>
      </c>
      <c r="F50" s="26">
        <v>0</v>
      </c>
      <c r="G50" s="26">
        <v>1</v>
      </c>
      <c r="H50" s="45">
        <v>47131807</v>
      </c>
      <c r="I50" s="113"/>
      <c r="J50" s="45"/>
      <c r="K50" s="85">
        <v>400000</v>
      </c>
      <c r="L50" s="80">
        <v>5.1999999999999998E-2</v>
      </c>
      <c r="M50" s="81">
        <f t="shared" si="13"/>
        <v>420800</v>
      </c>
      <c r="N50" s="82">
        <v>701000</v>
      </c>
      <c r="O50" s="82">
        <v>133190</v>
      </c>
      <c r="P50" s="83">
        <v>834190</v>
      </c>
      <c r="Q50" s="82">
        <v>1202947.2</v>
      </c>
      <c r="R50" s="35">
        <v>282172.79999999999</v>
      </c>
      <c r="S50" s="36">
        <v>1485120</v>
      </c>
      <c r="T50" s="35">
        <f t="shared" si="14"/>
        <v>420800</v>
      </c>
      <c r="U50" s="37">
        <f t="shared" si="15"/>
        <v>913370</v>
      </c>
      <c r="V50" s="35">
        <f t="shared" si="16"/>
        <v>804823.69194325234</v>
      </c>
      <c r="W50" s="35">
        <f t="shared" si="17"/>
        <v>834190</v>
      </c>
      <c r="X50" s="35">
        <f t="shared" si="18"/>
        <v>536559.75426787278</v>
      </c>
      <c r="Y50" s="38">
        <f t="shared" si="19"/>
        <v>0.58745059972176972</v>
      </c>
      <c r="Z50" s="84">
        <f t="shared" si="20"/>
        <v>804823.69194325234</v>
      </c>
      <c r="AA50" s="40" t="s">
        <v>39</v>
      </c>
    </row>
    <row r="51" spans="1:27" s="63" customFormat="1" ht="93.75" customHeight="1" x14ac:dyDescent="0.25">
      <c r="A51" s="26">
        <v>43</v>
      </c>
      <c r="B51" s="45">
        <v>3549049</v>
      </c>
      <c r="C51" s="76" t="s">
        <v>115</v>
      </c>
      <c r="D51" s="77"/>
      <c r="E51" s="90" t="s">
        <v>116</v>
      </c>
      <c r="F51" s="42">
        <v>0</v>
      </c>
      <c r="G51" s="42">
        <v>1</v>
      </c>
      <c r="H51" s="29">
        <v>471016</v>
      </c>
      <c r="I51" s="98"/>
      <c r="J51" s="45"/>
      <c r="K51" s="85">
        <v>380000</v>
      </c>
      <c r="L51" s="80">
        <v>5.1999999999999998E-2</v>
      </c>
      <c r="M51" s="81">
        <f t="shared" si="13"/>
        <v>399760</v>
      </c>
      <c r="N51" s="82">
        <v>529411.76</v>
      </c>
      <c r="O51" s="82">
        <v>100588.23999999999</v>
      </c>
      <c r="P51" s="83">
        <v>630000</v>
      </c>
      <c r="Q51" s="82">
        <v>106142.39999999999</v>
      </c>
      <c r="R51" s="35">
        <v>24897.599999999999</v>
      </c>
      <c r="S51" s="36">
        <v>131040</v>
      </c>
      <c r="T51" s="35">
        <f t="shared" si="14"/>
        <v>131040</v>
      </c>
      <c r="U51" s="37">
        <f t="shared" si="15"/>
        <v>386933.33333333331</v>
      </c>
      <c r="V51" s="35">
        <f t="shared" si="16"/>
        <v>320760.77695755317</v>
      </c>
      <c r="W51" s="35">
        <f t="shared" si="17"/>
        <v>399760</v>
      </c>
      <c r="X51" s="35">
        <f t="shared" si="18"/>
        <v>249727.17700189009</v>
      </c>
      <c r="Y51" s="38">
        <f t="shared" si="19"/>
        <v>0.64540104325092207</v>
      </c>
      <c r="Z51" s="84">
        <f t="shared" si="20"/>
        <v>320760.77695755317</v>
      </c>
      <c r="AA51" s="40" t="s">
        <v>39</v>
      </c>
    </row>
    <row r="52" spans="1:27" s="63" customFormat="1" ht="52.8" customHeight="1" x14ac:dyDescent="0.25">
      <c r="A52" s="26">
        <v>45</v>
      </c>
      <c r="B52" s="45">
        <v>3549049</v>
      </c>
      <c r="C52" s="96" t="s">
        <v>117</v>
      </c>
      <c r="D52" s="97"/>
      <c r="E52" s="90" t="s">
        <v>113</v>
      </c>
      <c r="F52" s="42">
        <v>0</v>
      </c>
      <c r="G52" s="42">
        <v>1</v>
      </c>
      <c r="H52" s="29">
        <v>471016</v>
      </c>
      <c r="I52" s="98"/>
      <c r="J52" s="45"/>
      <c r="K52" s="85">
        <v>2000</v>
      </c>
      <c r="L52" s="80">
        <v>5.1999999999999998E-2</v>
      </c>
      <c r="M52" s="81">
        <f t="shared" si="13"/>
        <v>2104</v>
      </c>
      <c r="N52" s="82">
        <v>4202</v>
      </c>
      <c r="O52" s="82">
        <v>798</v>
      </c>
      <c r="P52" s="83">
        <v>5000</v>
      </c>
      <c r="Q52" s="82">
        <v>27640.8207</v>
      </c>
      <c r="R52" s="35">
        <v>6483.6493</v>
      </c>
      <c r="S52" s="36">
        <v>34124.47</v>
      </c>
      <c r="T52" s="35">
        <f t="shared" si="14"/>
        <v>2104</v>
      </c>
      <c r="U52" s="37">
        <f t="shared" si="15"/>
        <v>13742.823333333334</v>
      </c>
      <c r="V52" s="35">
        <f t="shared" si="16"/>
        <v>7107.1238714089977</v>
      </c>
      <c r="W52" s="35">
        <f t="shared" si="17"/>
        <v>5000</v>
      </c>
      <c r="X52" s="35">
        <f t="shared" si="18"/>
        <v>17710.3174628134</v>
      </c>
      <c r="Y52" s="38">
        <f t="shared" si="19"/>
        <v>1.2886957092620754</v>
      </c>
      <c r="Z52" s="84">
        <f t="shared" si="20"/>
        <v>7107.1238714089977</v>
      </c>
      <c r="AA52" s="40" t="s">
        <v>39</v>
      </c>
    </row>
    <row r="53" spans="1:27" s="63" customFormat="1" ht="135.75" customHeight="1" x14ac:dyDescent="0.25">
      <c r="A53" s="26">
        <v>46</v>
      </c>
      <c r="B53" s="45">
        <v>3549099</v>
      </c>
      <c r="C53" s="96" t="s">
        <v>106</v>
      </c>
      <c r="D53" s="97"/>
      <c r="E53" s="90" t="s">
        <v>118</v>
      </c>
      <c r="F53" s="42">
        <v>0</v>
      </c>
      <c r="G53" s="42">
        <v>1</v>
      </c>
      <c r="H53" s="29">
        <v>471016</v>
      </c>
      <c r="I53" s="98"/>
      <c r="J53" s="45"/>
      <c r="K53" s="85">
        <v>120000</v>
      </c>
      <c r="L53" s="80">
        <v>5.1999999999999998E-2</v>
      </c>
      <c r="M53" s="81">
        <f t="shared" si="13"/>
        <v>126240</v>
      </c>
      <c r="N53" s="82">
        <v>176470.59</v>
      </c>
      <c r="O53" s="82">
        <v>33529.410000000003</v>
      </c>
      <c r="P53" s="83">
        <v>210000</v>
      </c>
      <c r="Q53" s="82">
        <v>233652.25170000002</v>
      </c>
      <c r="R53" s="35">
        <v>54807.318299999999</v>
      </c>
      <c r="S53" s="36">
        <v>288459.57</v>
      </c>
      <c r="T53" s="35">
        <f t="shared" si="14"/>
        <v>126240</v>
      </c>
      <c r="U53" s="37">
        <f t="shared" si="15"/>
        <v>208233.19000000003</v>
      </c>
      <c r="V53" s="35">
        <f t="shared" si="16"/>
        <v>197015.507076596</v>
      </c>
      <c r="W53" s="35">
        <f t="shared" si="17"/>
        <v>210000</v>
      </c>
      <c r="X53" s="35">
        <f t="shared" si="18"/>
        <v>81124.216088220433</v>
      </c>
      <c r="Y53" s="38">
        <f t="shared" si="19"/>
        <v>0.38958350533947267</v>
      </c>
      <c r="Z53" s="84">
        <f t="shared" si="20"/>
        <v>197015.507076596</v>
      </c>
      <c r="AA53" s="40" t="s">
        <v>39</v>
      </c>
    </row>
    <row r="54" spans="1:27" s="63" customFormat="1" ht="72.75" customHeight="1" x14ac:dyDescent="0.3">
      <c r="A54" s="26">
        <v>47</v>
      </c>
      <c r="B54" s="45">
        <v>3424103</v>
      </c>
      <c r="C54" s="96" t="s">
        <v>119</v>
      </c>
      <c r="D54" s="97"/>
      <c r="E54" s="90" t="s">
        <v>114</v>
      </c>
      <c r="F54" s="42">
        <v>0</v>
      </c>
      <c r="G54" s="42">
        <v>1</v>
      </c>
      <c r="H54" s="29">
        <v>47101600</v>
      </c>
      <c r="I54" s="114">
        <v>1644058</v>
      </c>
      <c r="J54" s="45" t="s">
        <v>120</v>
      </c>
      <c r="K54" s="85">
        <v>0</v>
      </c>
      <c r="L54" s="80">
        <v>5.1999999999999998E-2</v>
      </c>
      <c r="M54" s="115">
        <f t="shared" si="13"/>
        <v>0</v>
      </c>
      <c r="N54" s="82">
        <v>340200</v>
      </c>
      <c r="O54" s="82">
        <v>79800</v>
      </c>
      <c r="P54" s="83">
        <v>420000</v>
      </c>
      <c r="Q54" s="82">
        <v>346493.7</v>
      </c>
      <c r="R54" s="35">
        <v>81276.3</v>
      </c>
      <c r="S54" s="36">
        <v>427770</v>
      </c>
      <c r="T54" s="35">
        <f>MIN(P54,S54)</f>
        <v>420000</v>
      </c>
      <c r="U54" s="37">
        <f>AVERAGE(P54,S54)</f>
        <v>423885</v>
      </c>
      <c r="V54" s="35">
        <f>GEOMEAN(P54,S54)</f>
        <v>423867.19618295541</v>
      </c>
      <c r="W54" s="35">
        <f>MEDIAN(P54,S54)</f>
        <v>423885</v>
      </c>
      <c r="X54" s="35">
        <f>_xlfn.STDEV.S(P54,S54)</f>
        <v>5494.2196898194743</v>
      </c>
      <c r="Y54" s="38">
        <f t="shared" si="19"/>
        <v>1.2961580829280287E-2</v>
      </c>
      <c r="Z54" s="84">
        <f>T54</f>
        <v>420000</v>
      </c>
      <c r="AA54" s="40" t="s">
        <v>35</v>
      </c>
    </row>
    <row r="55" spans="1:27" s="63" customFormat="1" ht="81.75" customHeight="1" x14ac:dyDescent="0.3">
      <c r="A55" s="26">
        <v>48</v>
      </c>
      <c r="B55" s="45">
        <v>3424026</v>
      </c>
      <c r="C55" s="96" t="s">
        <v>121</v>
      </c>
      <c r="D55" s="97"/>
      <c r="E55" s="90" t="s">
        <v>118</v>
      </c>
      <c r="F55" s="42">
        <v>0</v>
      </c>
      <c r="G55" s="42">
        <v>1</v>
      </c>
      <c r="H55" s="29">
        <v>47101600</v>
      </c>
      <c r="I55" s="114">
        <v>1295222</v>
      </c>
      <c r="J55" s="45" t="s">
        <v>122</v>
      </c>
      <c r="K55" s="85">
        <v>70000</v>
      </c>
      <c r="L55" s="80">
        <v>5.1999999999999998E-2</v>
      </c>
      <c r="M55" s="81">
        <f t="shared" si="13"/>
        <v>73640</v>
      </c>
      <c r="N55" s="82">
        <v>88235</v>
      </c>
      <c r="O55" s="82">
        <v>16765</v>
      </c>
      <c r="P55" s="83">
        <v>105000</v>
      </c>
      <c r="Q55" s="82">
        <v>135277.4277</v>
      </c>
      <c r="R55" s="35">
        <v>31731.742300000002</v>
      </c>
      <c r="S55" s="36">
        <v>167009.17000000001</v>
      </c>
      <c r="T55" s="35">
        <f t="shared" si="14"/>
        <v>73640</v>
      </c>
      <c r="U55" s="37">
        <f t="shared" si="15"/>
        <v>115216.39000000001</v>
      </c>
      <c r="V55" s="35">
        <f t="shared" si="16"/>
        <v>108896.63641388839</v>
      </c>
      <c r="W55" s="35">
        <f t="shared" si="17"/>
        <v>105000</v>
      </c>
      <c r="X55" s="35">
        <f t="shared" si="18"/>
        <v>47515.591599982188</v>
      </c>
      <c r="Y55" s="38">
        <f t="shared" si="19"/>
        <v>0.41240305828000845</v>
      </c>
      <c r="Z55" s="84">
        <f t="shared" si="20"/>
        <v>108896.63641388839</v>
      </c>
      <c r="AA55" s="40" t="s">
        <v>39</v>
      </c>
    </row>
    <row r="56" spans="1:27" s="63" customFormat="1" ht="90" customHeight="1" x14ac:dyDescent="0.3">
      <c r="A56" s="26">
        <v>49</v>
      </c>
      <c r="B56" s="45">
        <v>3549926</v>
      </c>
      <c r="C56" s="96" t="s">
        <v>123</v>
      </c>
      <c r="D56" s="97"/>
      <c r="E56" s="90" t="s">
        <v>124</v>
      </c>
      <c r="F56" s="42">
        <v>0</v>
      </c>
      <c r="G56" s="42">
        <v>1</v>
      </c>
      <c r="H56" s="29">
        <v>47101573</v>
      </c>
      <c r="I56" s="114">
        <v>1820131</v>
      </c>
      <c r="J56" s="45" t="s">
        <v>125</v>
      </c>
      <c r="K56" s="85">
        <v>0</v>
      </c>
      <c r="L56" s="80">
        <v>5.1999999999999998E-2</v>
      </c>
      <c r="M56" s="115">
        <f t="shared" si="13"/>
        <v>0</v>
      </c>
      <c r="N56" s="82">
        <v>20168</v>
      </c>
      <c r="O56" s="82">
        <v>3832</v>
      </c>
      <c r="P56" s="83">
        <v>24000</v>
      </c>
      <c r="Q56" s="82">
        <v>300461.65110000002</v>
      </c>
      <c r="R56" s="35">
        <v>70478.658899999995</v>
      </c>
      <c r="S56" s="36">
        <v>370940.31</v>
      </c>
      <c r="T56" s="35">
        <f>MIN(P56,S56)</f>
        <v>24000</v>
      </c>
      <c r="U56" s="37">
        <f>AVERAGE(P56,S56)</f>
        <v>197470.155</v>
      </c>
      <c r="V56" s="35">
        <f>GEOMEAN(P56,S56)</f>
        <v>94353.417744138977</v>
      </c>
      <c r="W56" s="35">
        <f>MEDIAN(P56,S56)</f>
        <v>197470.155</v>
      </c>
      <c r="X56" s="35">
        <f>_xlfn.STDEV.S(P56,S56)</f>
        <v>245323.84586796295</v>
      </c>
      <c r="Y56" s="38">
        <f t="shared" si="19"/>
        <v>1.2423337889614912</v>
      </c>
      <c r="Z56" s="84">
        <f t="shared" si="20"/>
        <v>94353.417744138977</v>
      </c>
      <c r="AA56" s="40" t="s">
        <v>39</v>
      </c>
    </row>
    <row r="57" spans="1:27" s="63" customFormat="1" ht="125.25" customHeight="1" x14ac:dyDescent="0.3">
      <c r="A57" s="26">
        <v>50</v>
      </c>
      <c r="B57" s="45">
        <v>3549926</v>
      </c>
      <c r="C57" s="96" t="s">
        <v>126</v>
      </c>
      <c r="D57" s="97"/>
      <c r="E57" s="90" t="s">
        <v>118</v>
      </c>
      <c r="F57" s="42">
        <v>0</v>
      </c>
      <c r="G57" s="42">
        <v>1</v>
      </c>
      <c r="H57" s="29">
        <v>47101600</v>
      </c>
      <c r="I57" s="114">
        <v>1662540</v>
      </c>
      <c r="J57" s="45" t="s">
        <v>125</v>
      </c>
      <c r="K57" s="85">
        <v>0</v>
      </c>
      <c r="L57" s="80">
        <v>5.1999999999999998E-2</v>
      </c>
      <c r="M57" s="115">
        <f t="shared" si="13"/>
        <v>0</v>
      </c>
      <c r="N57" s="82">
        <v>176470.59</v>
      </c>
      <c r="O57" s="82">
        <v>33529.410000000003</v>
      </c>
      <c r="P57" s="83">
        <v>210000</v>
      </c>
      <c r="Q57" s="82">
        <v>161823.46049999999</v>
      </c>
      <c r="R57" s="35">
        <v>37958.589500000002</v>
      </c>
      <c r="S57" s="36">
        <v>199782.05</v>
      </c>
      <c r="T57" s="35">
        <f>MIN(P57,S57)</f>
        <v>199782.05</v>
      </c>
      <c r="U57" s="37">
        <f>AVERAGE(P57,S57)</f>
        <v>204891.02499999999</v>
      </c>
      <c r="V57" s="35">
        <f>GEOMEAN(P57,S57)</f>
        <v>204827.31873458676</v>
      </c>
      <c r="W57" s="35">
        <f>MEDIAN(P57,S57)</f>
        <v>204891.02499999999</v>
      </c>
      <c r="X57" s="35">
        <f>_xlfn.STDEV.S(P57,S57)</f>
        <v>7225.1817348250916</v>
      </c>
      <c r="Y57" s="38">
        <f t="shared" si="19"/>
        <v>3.5263534529270335E-2</v>
      </c>
      <c r="Z57" s="84">
        <f>T57</f>
        <v>199782.05</v>
      </c>
      <c r="AA57" s="40" t="s">
        <v>35</v>
      </c>
    </row>
    <row r="58" spans="1:27" s="63" customFormat="1" ht="61.5" customHeight="1" x14ac:dyDescent="0.3">
      <c r="A58" s="26">
        <v>51</v>
      </c>
      <c r="B58" s="45" t="s">
        <v>127</v>
      </c>
      <c r="C58" s="96" t="s">
        <v>128</v>
      </c>
      <c r="D58" s="97"/>
      <c r="E58" s="90" t="s">
        <v>129</v>
      </c>
      <c r="F58" s="42">
        <v>0</v>
      </c>
      <c r="G58" s="42">
        <v>1</v>
      </c>
      <c r="H58" s="29">
        <v>12141901</v>
      </c>
      <c r="I58" s="114">
        <v>1469561</v>
      </c>
      <c r="J58" s="45" t="s">
        <v>125</v>
      </c>
      <c r="K58" s="85">
        <v>0</v>
      </c>
      <c r="L58" s="80">
        <v>5.1999999999999998E-2</v>
      </c>
      <c r="M58" s="115">
        <f t="shared" si="13"/>
        <v>0</v>
      </c>
      <c r="N58" s="82">
        <v>113805</v>
      </c>
      <c r="O58" s="82">
        <v>26695</v>
      </c>
      <c r="P58" s="83">
        <v>140500</v>
      </c>
      <c r="Q58" s="82">
        <v>114715.44</v>
      </c>
      <c r="R58" s="35">
        <v>26908.560000000001</v>
      </c>
      <c r="S58" s="36">
        <v>141624</v>
      </c>
      <c r="T58" s="35">
        <f t="shared" ref="T58:T65" si="21">MIN(P58,S58)</f>
        <v>140500</v>
      </c>
      <c r="U58" s="37">
        <f t="shared" ref="U58:U65" si="22">AVERAGE(P58,S58)</f>
        <v>141062</v>
      </c>
      <c r="V58" s="35">
        <f t="shared" ref="V58:V65" si="23">GEOMEAN(P58,S58)</f>
        <v>141060.88047364514</v>
      </c>
      <c r="W58" s="35">
        <f t="shared" ref="W58:W65" si="24">MEDIAN(P58,S58)</f>
        <v>141062</v>
      </c>
      <c r="X58" s="35">
        <f t="shared" ref="X58:X65" si="25">_xlfn.STDEV.S(P58,S58)</f>
        <v>794.78802205367947</v>
      </c>
      <c r="Y58" s="38">
        <f t="shared" si="19"/>
        <v>5.634316981566116E-3</v>
      </c>
      <c r="Z58" s="84">
        <f>T58</f>
        <v>140500</v>
      </c>
      <c r="AA58" s="40" t="s">
        <v>35</v>
      </c>
    </row>
    <row r="59" spans="1:27" s="63" customFormat="1" ht="72.75" customHeight="1" x14ac:dyDescent="0.3">
      <c r="A59" s="26">
        <v>52</v>
      </c>
      <c r="B59" s="45">
        <v>3549926</v>
      </c>
      <c r="C59" s="96" t="s">
        <v>130</v>
      </c>
      <c r="D59" s="97"/>
      <c r="E59" s="90" t="s">
        <v>116</v>
      </c>
      <c r="F59" s="42">
        <v>0</v>
      </c>
      <c r="G59" s="42">
        <v>1</v>
      </c>
      <c r="H59" s="29">
        <v>47101610</v>
      </c>
      <c r="I59" s="114">
        <v>1820131</v>
      </c>
      <c r="J59" s="45" t="s">
        <v>125</v>
      </c>
      <c r="K59" s="85">
        <v>0</v>
      </c>
      <c r="L59" s="80">
        <v>5.1999999999999998E-2</v>
      </c>
      <c r="M59" s="115">
        <f t="shared" si="13"/>
        <v>0</v>
      </c>
      <c r="N59" s="82">
        <v>1749600</v>
      </c>
      <c r="O59" s="82">
        <v>410400</v>
      </c>
      <c r="P59" s="83">
        <v>2160000</v>
      </c>
      <c r="Q59" s="82">
        <v>2480058</v>
      </c>
      <c r="R59" s="35">
        <v>581742</v>
      </c>
      <c r="S59" s="36">
        <v>3061800</v>
      </c>
      <c r="T59" s="35">
        <f t="shared" si="21"/>
        <v>2160000</v>
      </c>
      <c r="U59" s="37">
        <f t="shared" si="22"/>
        <v>2610900</v>
      </c>
      <c r="V59" s="35">
        <f t="shared" si="23"/>
        <v>2571670.274354782</v>
      </c>
      <c r="W59" s="35">
        <f t="shared" si="24"/>
        <v>2610900</v>
      </c>
      <c r="X59" s="35">
        <f t="shared" si="25"/>
        <v>637668.89527402853</v>
      </c>
      <c r="Y59" s="38">
        <f t="shared" si="19"/>
        <v>0.24423336599411258</v>
      </c>
      <c r="Z59" s="84">
        <f>T59</f>
        <v>2160000</v>
      </c>
      <c r="AA59" s="40" t="s">
        <v>35</v>
      </c>
    </row>
    <row r="60" spans="1:27" s="63" customFormat="1" ht="72.75" customHeight="1" x14ac:dyDescent="0.3">
      <c r="A60" s="26">
        <v>53</v>
      </c>
      <c r="B60" s="45" t="s">
        <v>127</v>
      </c>
      <c r="C60" s="96" t="s">
        <v>131</v>
      </c>
      <c r="D60" s="97"/>
      <c r="E60" s="90" t="s">
        <v>118</v>
      </c>
      <c r="F60" s="42">
        <v>0</v>
      </c>
      <c r="G60" s="42">
        <v>1</v>
      </c>
      <c r="H60" s="29">
        <v>47101573</v>
      </c>
      <c r="I60" s="114">
        <v>1549519</v>
      </c>
      <c r="J60" s="45" t="s">
        <v>125</v>
      </c>
      <c r="K60" s="85">
        <v>0</v>
      </c>
      <c r="L60" s="80">
        <v>5.1999999999999998E-2</v>
      </c>
      <c r="M60" s="115">
        <f t="shared" si="13"/>
        <v>0</v>
      </c>
      <c r="N60" s="82">
        <v>234900</v>
      </c>
      <c r="O60" s="82">
        <v>55100</v>
      </c>
      <c r="P60" s="83">
        <v>290000</v>
      </c>
      <c r="Q60" s="82">
        <v>209648.25</v>
      </c>
      <c r="R60" s="35">
        <v>49176.75</v>
      </c>
      <c r="S60" s="36">
        <v>258825</v>
      </c>
      <c r="T60" s="35">
        <f t="shared" si="21"/>
        <v>258825</v>
      </c>
      <c r="U60" s="37">
        <f t="shared" si="22"/>
        <v>274412.5</v>
      </c>
      <c r="V60" s="35">
        <f t="shared" si="23"/>
        <v>273969.43260152219</v>
      </c>
      <c r="W60" s="35">
        <f t="shared" si="24"/>
        <v>274412.5</v>
      </c>
      <c r="X60" s="35">
        <f t="shared" si="25"/>
        <v>22044.053903490618</v>
      </c>
      <c r="Y60" s="38">
        <f t="shared" si="19"/>
        <v>8.0331813978920849E-2</v>
      </c>
      <c r="Z60" s="84">
        <f>T60</f>
        <v>258825</v>
      </c>
      <c r="AA60" s="40" t="s">
        <v>35</v>
      </c>
    </row>
    <row r="61" spans="1:27" s="63" customFormat="1" ht="67.5" customHeight="1" x14ac:dyDescent="0.3">
      <c r="A61" s="26">
        <v>54</v>
      </c>
      <c r="B61" s="45" t="s">
        <v>127</v>
      </c>
      <c r="C61" s="96" t="s">
        <v>132</v>
      </c>
      <c r="D61" s="97"/>
      <c r="E61" s="90" t="s">
        <v>133</v>
      </c>
      <c r="F61" s="42">
        <v>0</v>
      </c>
      <c r="G61" s="42">
        <v>1</v>
      </c>
      <c r="H61" s="29">
        <v>47101615</v>
      </c>
      <c r="I61" s="114">
        <v>1531220</v>
      </c>
      <c r="J61" s="45" t="s">
        <v>125</v>
      </c>
      <c r="K61" s="85">
        <v>0</v>
      </c>
      <c r="L61" s="80">
        <v>5.1999999999999998E-2</v>
      </c>
      <c r="M61" s="115">
        <f t="shared" si="13"/>
        <v>0</v>
      </c>
      <c r="N61" s="82">
        <v>190350</v>
      </c>
      <c r="O61" s="82">
        <v>44650</v>
      </c>
      <c r="P61" s="83">
        <v>235000</v>
      </c>
      <c r="Q61" s="82">
        <v>193871.47500000001</v>
      </c>
      <c r="R61" s="35">
        <v>45476.025000000001</v>
      </c>
      <c r="S61" s="36">
        <v>239347.5</v>
      </c>
      <c r="T61" s="35">
        <f t="shared" si="21"/>
        <v>235000</v>
      </c>
      <c r="U61" s="37">
        <f t="shared" si="22"/>
        <v>237173.75</v>
      </c>
      <c r="V61" s="35">
        <f t="shared" si="23"/>
        <v>237163.78834046313</v>
      </c>
      <c r="W61" s="35">
        <f t="shared" si="24"/>
        <v>237173.75</v>
      </c>
      <c r="X61" s="35">
        <f t="shared" si="25"/>
        <v>3074.1467312085156</v>
      </c>
      <c r="Y61" s="38">
        <f t="shared" si="19"/>
        <v>1.2961580829280287E-2</v>
      </c>
      <c r="Z61" s="84">
        <f t="shared" ref="Z61:Z67" si="26">T61</f>
        <v>235000</v>
      </c>
      <c r="AA61" s="40" t="s">
        <v>35</v>
      </c>
    </row>
    <row r="62" spans="1:27" s="63" customFormat="1" ht="121.5" customHeight="1" x14ac:dyDescent="0.3">
      <c r="A62" s="26">
        <v>55</v>
      </c>
      <c r="B62" s="45">
        <v>3423106</v>
      </c>
      <c r="C62" s="96" t="s">
        <v>134</v>
      </c>
      <c r="D62" s="97"/>
      <c r="E62" s="90" t="s">
        <v>135</v>
      </c>
      <c r="F62" s="42">
        <v>0</v>
      </c>
      <c r="G62" s="42">
        <v>1</v>
      </c>
      <c r="H62" s="29">
        <v>47101600</v>
      </c>
      <c r="I62" s="114">
        <v>1643902</v>
      </c>
      <c r="J62" s="45" t="s">
        <v>136</v>
      </c>
      <c r="K62" s="85">
        <v>0</v>
      </c>
      <c r="L62" s="80">
        <v>5.1999999999999998E-2</v>
      </c>
      <c r="M62" s="115">
        <f t="shared" si="13"/>
        <v>0</v>
      </c>
      <c r="N62" s="82">
        <v>22275</v>
      </c>
      <c r="O62" s="82">
        <v>5225</v>
      </c>
      <c r="P62" s="83">
        <v>27500</v>
      </c>
      <c r="Q62" s="82">
        <v>22687.046999999999</v>
      </c>
      <c r="R62" s="35">
        <v>5321.6530000000002</v>
      </c>
      <c r="S62" s="36">
        <v>28008.699999999997</v>
      </c>
      <c r="T62" s="35">
        <f t="shared" si="21"/>
        <v>27500</v>
      </c>
      <c r="U62" s="37">
        <f t="shared" si="22"/>
        <v>27754.35</v>
      </c>
      <c r="V62" s="35">
        <f t="shared" si="23"/>
        <v>27753.184501963013</v>
      </c>
      <c r="W62" s="35">
        <f t="shared" si="24"/>
        <v>27754.35</v>
      </c>
      <c r="X62" s="35">
        <f t="shared" si="25"/>
        <v>359.70521958959466</v>
      </c>
      <c r="Y62" s="38">
        <f t="shared" si="19"/>
        <v>1.2960318637964667E-2</v>
      </c>
      <c r="Z62" s="84">
        <f t="shared" si="26"/>
        <v>27500</v>
      </c>
      <c r="AA62" s="40" t="s">
        <v>35</v>
      </c>
    </row>
    <row r="63" spans="1:27" s="63" customFormat="1" ht="129.75" customHeight="1" x14ac:dyDescent="0.3">
      <c r="A63" s="26">
        <v>56</v>
      </c>
      <c r="B63" s="45">
        <v>3310101</v>
      </c>
      <c r="C63" s="96" t="s">
        <v>137</v>
      </c>
      <c r="D63" s="97"/>
      <c r="E63" s="26" t="s">
        <v>138</v>
      </c>
      <c r="F63" s="42">
        <v>0</v>
      </c>
      <c r="G63" s="42">
        <v>1</v>
      </c>
      <c r="H63" s="29">
        <v>47101600</v>
      </c>
      <c r="I63" s="114">
        <v>1755460</v>
      </c>
      <c r="J63" s="45" t="s">
        <v>139</v>
      </c>
      <c r="K63" s="85">
        <v>0</v>
      </c>
      <c r="L63" s="80">
        <v>5.1999999999999998E-2</v>
      </c>
      <c r="M63" s="115">
        <f t="shared" si="13"/>
        <v>0</v>
      </c>
      <c r="N63" s="82">
        <v>352350</v>
      </c>
      <c r="O63" s="82">
        <v>82650</v>
      </c>
      <c r="P63" s="83">
        <v>435000</v>
      </c>
      <c r="Q63" s="82">
        <v>432861.97499999998</v>
      </c>
      <c r="R63" s="35">
        <v>101535.52499999999</v>
      </c>
      <c r="S63" s="36">
        <v>534397.5</v>
      </c>
      <c r="T63" s="35">
        <f t="shared" si="21"/>
        <v>435000</v>
      </c>
      <c r="U63" s="37">
        <f t="shared" si="22"/>
        <v>484698.75</v>
      </c>
      <c r="V63" s="35">
        <f t="shared" si="23"/>
        <v>482144.07856988144</v>
      </c>
      <c r="W63" s="35">
        <f t="shared" si="24"/>
        <v>484698.75</v>
      </c>
      <c r="X63" s="35">
        <f t="shared" si="25"/>
        <v>70284.646282989852</v>
      </c>
      <c r="Y63" s="38">
        <f t="shared" si="19"/>
        <v>0.14500686515694511</v>
      </c>
      <c r="Z63" s="84">
        <f t="shared" si="26"/>
        <v>435000</v>
      </c>
      <c r="AA63" s="40" t="s">
        <v>35</v>
      </c>
    </row>
    <row r="64" spans="1:27" s="63" customFormat="1" ht="93" customHeight="1" x14ac:dyDescent="0.3">
      <c r="A64" s="26">
        <v>57</v>
      </c>
      <c r="B64" s="45">
        <v>3424026</v>
      </c>
      <c r="C64" s="96" t="s">
        <v>140</v>
      </c>
      <c r="D64" s="97"/>
      <c r="E64" s="90" t="s">
        <v>116</v>
      </c>
      <c r="F64" s="42">
        <v>0</v>
      </c>
      <c r="G64" s="42">
        <v>1</v>
      </c>
      <c r="H64" s="29">
        <v>47101600</v>
      </c>
      <c r="I64" s="114">
        <v>1662540</v>
      </c>
      <c r="J64" s="45" t="s">
        <v>90</v>
      </c>
      <c r="K64" s="85">
        <v>0</v>
      </c>
      <c r="L64" s="80">
        <v>5.1999999999999998E-2</v>
      </c>
      <c r="M64" s="115">
        <f t="shared" si="13"/>
        <v>0</v>
      </c>
      <c r="N64" s="82">
        <v>79831.929999999993</v>
      </c>
      <c r="O64" s="82">
        <v>15168.070000000007</v>
      </c>
      <c r="P64" s="83">
        <v>95000</v>
      </c>
      <c r="Q64" s="82">
        <v>53785.619999999995</v>
      </c>
      <c r="R64" s="35">
        <v>12616.380000000001</v>
      </c>
      <c r="S64" s="36">
        <v>66402</v>
      </c>
      <c r="T64" s="35">
        <f t="shared" si="21"/>
        <v>66402</v>
      </c>
      <c r="U64" s="37">
        <f t="shared" si="22"/>
        <v>80701</v>
      </c>
      <c r="V64" s="35">
        <f t="shared" si="23"/>
        <v>79424.114725944542</v>
      </c>
      <c r="W64" s="35">
        <f t="shared" si="24"/>
        <v>80701</v>
      </c>
      <c r="X64" s="35">
        <f t="shared" si="25"/>
        <v>20221.839728372885</v>
      </c>
      <c r="Y64" s="38">
        <f t="shared" si="19"/>
        <v>0.25057731290037155</v>
      </c>
      <c r="Z64" s="84">
        <f t="shared" si="26"/>
        <v>66402</v>
      </c>
      <c r="AA64" s="40" t="s">
        <v>35</v>
      </c>
    </row>
    <row r="65" spans="1:32" s="63" customFormat="1" ht="116.25" customHeight="1" x14ac:dyDescent="0.3">
      <c r="A65" s="26">
        <v>58</v>
      </c>
      <c r="B65" s="45">
        <v>3424014</v>
      </c>
      <c r="C65" s="96" t="s">
        <v>141</v>
      </c>
      <c r="D65" s="97"/>
      <c r="E65" s="90" t="s">
        <v>142</v>
      </c>
      <c r="F65" s="42">
        <v>0</v>
      </c>
      <c r="G65" s="42">
        <v>1</v>
      </c>
      <c r="H65" s="29">
        <v>47101600</v>
      </c>
      <c r="I65" s="114">
        <v>1254221</v>
      </c>
      <c r="J65" s="45" t="s">
        <v>120</v>
      </c>
      <c r="K65" s="85">
        <v>0</v>
      </c>
      <c r="L65" s="80">
        <v>5.1999999999999998E-2</v>
      </c>
      <c r="M65" s="115">
        <f t="shared" si="13"/>
        <v>0</v>
      </c>
      <c r="N65" s="82">
        <v>63025</v>
      </c>
      <c r="O65" s="82">
        <v>11975</v>
      </c>
      <c r="P65" s="83">
        <v>75000</v>
      </c>
      <c r="Q65" s="82">
        <v>81375.839999999997</v>
      </c>
      <c r="R65" s="35">
        <v>19088.16</v>
      </c>
      <c r="S65" s="36">
        <v>100464</v>
      </c>
      <c r="T65" s="35">
        <f t="shared" si="21"/>
        <v>75000</v>
      </c>
      <c r="U65" s="37">
        <f t="shared" si="22"/>
        <v>87732</v>
      </c>
      <c r="V65" s="35">
        <f t="shared" si="23"/>
        <v>86803.225746512442</v>
      </c>
      <c r="W65" s="35">
        <f t="shared" si="24"/>
        <v>87732</v>
      </c>
      <c r="X65" s="35">
        <f t="shared" si="25"/>
        <v>18005.767076134245</v>
      </c>
      <c r="Y65" s="38">
        <f t="shared" si="19"/>
        <v>0.20523602649129447</v>
      </c>
      <c r="Z65" s="84">
        <f t="shared" si="26"/>
        <v>75000</v>
      </c>
      <c r="AA65" s="40" t="s">
        <v>35</v>
      </c>
    </row>
    <row r="66" spans="1:32" s="63" customFormat="1" ht="111" customHeight="1" x14ac:dyDescent="0.3">
      <c r="A66" s="99">
        <v>59</v>
      </c>
      <c r="B66" s="100">
        <v>3423106</v>
      </c>
      <c r="C66" s="101" t="s">
        <v>143</v>
      </c>
      <c r="D66" s="102"/>
      <c r="E66" s="103" t="s">
        <v>144</v>
      </c>
      <c r="F66" s="99">
        <v>0</v>
      </c>
      <c r="G66" s="99">
        <v>1</v>
      </c>
      <c r="H66" s="104">
        <v>47101600</v>
      </c>
      <c r="I66" s="100">
        <v>1481926</v>
      </c>
      <c r="J66" s="100" t="s">
        <v>145</v>
      </c>
      <c r="K66" s="106">
        <v>0</v>
      </c>
      <c r="L66" s="80">
        <v>5.1999999999999998E-2</v>
      </c>
      <c r="M66" s="115">
        <f t="shared" si="13"/>
        <v>0</v>
      </c>
      <c r="N66" s="107">
        <v>0</v>
      </c>
      <c r="O66" s="107">
        <v>0</v>
      </c>
      <c r="P66" s="108">
        <v>0</v>
      </c>
      <c r="Q66" s="82">
        <v>148606.65</v>
      </c>
      <c r="R66" s="35">
        <v>34858.35</v>
      </c>
      <c r="S66" s="36">
        <v>183465</v>
      </c>
      <c r="T66" s="35">
        <f>MIN(S66)</f>
        <v>183465</v>
      </c>
      <c r="U66" s="37">
        <f>AVERAGE(S66)</f>
        <v>183465</v>
      </c>
      <c r="V66" s="35">
        <f>GEOMEAN(S66)</f>
        <v>183465</v>
      </c>
      <c r="W66" s="35">
        <f>MEDIAN(S66)</f>
        <v>183465</v>
      </c>
      <c r="X66" s="35">
        <v>0</v>
      </c>
      <c r="Y66" s="38">
        <f>X66/U66</f>
        <v>0</v>
      </c>
      <c r="Z66" s="84">
        <f t="shared" si="26"/>
        <v>183465</v>
      </c>
      <c r="AA66" s="40" t="s">
        <v>35</v>
      </c>
      <c r="AC66" s="116" t="s">
        <v>146</v>
      </c>
      <c r="AD66" s="116"/>
      <c r="AE66" s="116"/>
      <c r="AF66" s="116"/>
    </row>
    <row r="67" spans="1:32" s="63" customFormat="1" ht="115.5" customHeight="1" x14ac:dyDescent="0.3">
      <c r="A67" s="26">
        <v>60</v>
      </c>
      <c r="B67" s="45">
        <v>3423106</v>
      </c>
      <c r="C67" s="96" t="s">
        <v>147</v>
      </c>
      <c r="D67" s="97"/>
      <c r="E67" s="90" t="s">
        <v>148</v>
      </c>
      <c r="F67" s="42">
        <v>0</v>
      </c>
      <c r="G67" s="42">
        <v>1</v>
      </c>
      <c r="H67" s="29">
        <v>47101600</v>
      </c>
      <c r="I67" s="114">
        <v>1481926</v>
      </c>
      <c r="J67" s="45" t="s">
        <v>145</v>
      </c>
      <c r="K67" s="85">
        <v>0</v>
      </c>
      <c r="L67" s="80">
        <v>5.1999999999999998E-2</v>
      </c>
      <c r="M67" s="115">
        <f t="shared" si="13"/>
        <v>0</v>
      </c>
      <c r="N67" s="82">
        <v>105042.02</v>
      </c>
      <c r="O67" s="82">
        <v>19957.979999999996</v>
      </c>
      <c r="P67" s="83">
        <v>125000</v>
      </c>
      <c r="Q67" s="82">
        <v>126299.25</v>
      </c>
      <c r="R67" s="35">
        <v>29625.75</v>
      </c>
      <c r="S67" s="36">
        <v>155925</v>
      </c>
      <c r="T67" s="35">
        <f>MIN(P67,S67)</f>
        <v>125000</v>
      </c>
      <c r="U67" s="37">
        <f>AVERAGE(P67,S67)</f>
        <v>140462.5</v>
      </c>
      <c r="V67" s="35">
        <f>GEOMEAN(P67,S67)</f>
        <v>139608.82851739714</v>
      </c>
      <c r="W67" s="35">
        <f>MEDIAN(P67,S67)</f>
        <v>140462.5</v>
      </c>
      <c r="X67" s="35">
        <f>_xlfn.STDEV.S(P67,S67)</f>
        <v>21867.277208193984</v>
      </c>
      <c r="Y67" s="38">
        <f t="shared" si="19"/>
        <v>0.15568053543254592</v>
      </c>
      <c r="Z67" s="84">
        <f t="shared" si="26"/>
        <v>125000</v>
      </c>
      <c r="AA67" s="40" t="s">
        <v>35</v>
      </c>
    </row>
    <row r="68" spans="1:32" s="63" customFormat="1" ht="93" customHeight="1" x14ac:dyDescent="0.3">
      <c r="A68" s="26">
        <v>61</v>
      </c>
      <c r="B68" s="45">
        <v>3425099</v>
      </c>
      <c r="C68" s="96" t="s">
        <v>149</v>
      </c>
      <c r="D68" s="97"/>
      <c r="E68" s="90" t="s">
        <v>150</v>
      </c>
      <c r="F68" s="42">
        <v>0</v>
      </c>
      <c r="G68" s="42">
        <v>1</v>
      </c>
      <c r="H68" s="29">
        <v>60104202</v>
      </c>
      <c r="I68" s="114"/>
      <c r="J68" s="45" t="s">
        <v>151</v>
      </c>
      <c r="K68" s="85">
        <v>0</v>
      </c>
      <c r="L68" s="80">
        <v>5.1999999999999998E-2</v>
      </c>
      <c r="M68" s="115">
        <f t="shared" si="13"/>
        <v>0</v>
      </c>
      <c r="N68" s="82">
        <v>20168</v>
      </c>
      <c r="O68" s="82">
        <v>3832</v>
      </c>
      <c r="P68" s="83">
        <v>24000</v>
      </c>
      <c r="Q68" s="82">
        <v>79521.75</v>
      </c>
      <c r="R68" s="35">
        <v>18653.25</v>
      </c>
      <c r="S68" s="36">
        <v>98175</v>
      </c>
      <c r="T68" s="35">
        <f t="shared" ref="T68:T77" si="27">MIN(P68,S68)</f>
        <v>24000</v>
      </c>
      <c r="U68" s="37">
        <f t="shared" ref="U68:U77" si="28">AVERAGE(P68,S68)</f>
        <v>61087.5</v>
      </c>
      <c r="V68" s="35">
        <f t="shared" ref="V68:V77" si="29">GEOMEAN(P68,S68)</f>
        <v>48540.704568434106</v>
      </c>
      <c r="W68" s="35">
        <f t="shared" ref="W68:W77" si="30">MEDIAN(P68,S68)</f>
        <v>61087.5</v>
      </c>
      <c r="X68" s="35">
        <f t="shared" ref="X68:X77" si="31">_xlfn.STDEV.S(P68,S68)</f>
        <v>52449.645494512166</v>
      </c>
      <c r="Y68" s="38">
        <f t="shared" si="19"/>
        <v>0.85859865757335241</v>
      </c>
      <c r="Z68" s="84">
        <f t="shared" si="20"/>
        <v>48540.704568434106</v>
      </c>
      <c r="AA68" s="40" t="s">
        <v>39</v>
      </c>
    </row>
    <row r="69" spans="1:32" s="63" customFormat="1" ht="137.25" customHeight="1" x14ac:dyDescent="0.3">
      <c r="A69" s="26">
        <v>62</v>
      </c>
      <c r="B69" s="45">
        <v>3425399</v>
      </c>
      <c r="C69" s="76" t="s">
        <v>152</v>
      </c>
      <c r="D69" s="77"/>
      <c r="E69" s="93" t="s">
        <v>153</v>
      </c>
      <c r="F69" s="26">
        <v>0</v>
      </c>
      <c r="G69" s="26">
        <v>1</v>
      </c>
      <c r="H69" s="29">
        <v>47101600</v>
      </c>
      <c r="I69" s="45"/>
      <c r="J69" s="45" t="s">
        <v>154</v>
      </c>
      <c r="K69" s="85">
        <v>0</v>
      </c>
      <c r="L69" s="80">
        <v>5.1999999999999998E-2</v>
      </c>
      <c r="M69" s="115">
        <f t="shared" si="13"/>
        <v>0</v>
      </c>
      <c r="N69" s="82">
        <v>75500</v>
      </c>
      <c r="O69" s="82">
        <v>14345</v>
      </c>
      <c r="P69" s="83">
        <v>89845</v>
      </c>
      <c r="Q69" s="82">
        <v>103123.125</v>
      </c>
      <c r="R69" s="35">
        <v>24189.375</v>
      </c>
      <c r="S69" s="36">
        <v>127312.5</v>
      </c>
      <c r="T69" s="35">
        <f t="shared" si="27"/>
        <v>89845</v>
      </c>
      <c r="U69" s="37">
        <f t="shared" si="28"/>
        <v>108578.75</v>
      </c>
      <c r="V69" s="35">
        <f t="shared" si="29"/>
        <v>106950.41637366355</v>
      </c>
      <c r="W69" s="35">
        <f t="shared" si="30"/>
        <v>108578.75</v>
      </c>
      <c r="X69" s="35">
        <f t="shared" si="31"/>
        <v>26493.523324106969</v>
      </c>
      <c r="Y69" s="38">
        <f t="shared" si="19"/>
        <v>0.24400283963581243</v>
      </c>
      <c r="Z69" s="84">
        <f>T69</f>
        <v>89845</v>
      </c>
      <c r="AA69" s="40" t="s">
        <v>35</v>
      </c>
    </row>
    <row r="70" spans="1:32" s="63" customFormat="1" ht="135.75" customHeight="1" x14ac:dyDescent="0.3">
      <c r="A70" s="26">
        <v>63</v>
      </c>
      <c r="B70" s="45">
        <v>3425399</v>
      </c>
      <c r="C70" s="76" t="s">
        <v>155</v>
      </c>
      <c r="D70" s="77"/>
      <c r="E70" s="93" t="s">
        <v>156</v>
      </c>
      <c r="F70" s="26">
        <v>0</v>
      </c>
      <c r="G70" s="26">
        <v>1</v>
      </c>
      <c r="H70" s="29">
        <v>47101600</v>
      </c>
      <c r="I70" s="45"/>
      <c r="J70" s="45" t="s">
        <v>154</v>
      </c>
      <c r="K70" s="85">
        <v>0</v>
      </c>
      <c r="L70" s="80">
        <v>5.1999999999999998E-2</v>
      </c>
      <c r="M70" s="115">
        <f t="shared" si="13"/>
        <v>0</v>
      </c>
      <c r="N70" s="82">
        <v>214000</v>
      </c>
      <c r="O70" s="82">
        <v>40660</v>
      </c>
      <c r="P70" s="83">
        <v>254660</v>
      </c>
      <c r="Q70" s="82">
        <v>404242.65</v>
      </c>
      <c r="R70" s="35">
        <v>94822.35</v>
      </c>
      <c r="S70" s="36">
        <v>499065</v>
      </c>
      <c r="T70" s="35">
        <f t="shared" si="27"/>
        <v>254660</v>
      </c>
      <c r="U70" s="37">
        <f t="shared" si="28"/>
        <v>376862.5</v>
      </c>
      <c r="V70" s="35">
        <f t="shared" si="29"/>
        <v>356499.49915813346</v>
      </c>
      <c r="W70" s="35">
        <f t="shared" si="30"/>
        <v>376862.5</v>
      </c>
      <c r="X70" s="35">
        <f t="shared" si="31"/>
        <v>172820.43285589814</v>
      </c>
      <c r="Y70" s="38">
        <f t="shared" si="19"/>
        <v>0.45857688906669708</v>
      </c>
      <c r="Z70" s="84">
        <f t="shared" si="20"/>
        <v>356499.49915813346</v>
      </c>
      <c r="AA70" s="40" t="s">
        <v>39</v>
      </c>
    </row>
    <row r="71" spans="1:32" s="63" customFormat="1" ht="63.75" customHeight="1" x14ac:dyDescent="0.3">
      <c r="A71" s="26">
        <v>64</v>
      </c>
      <c r="B71" s="45">
        <v>3479998</v>
      </c>
      <c r="C71" s="96" t="s">
        <v>157</v>
      </c>
      <c r="D71" s="97"/>
      <c r="E71" s="90" t="s">
        <v>158</v>
      </c>
      <c r="F71" s="42">
        <v>0</v>
      </c>
      <c r="G71" s="42">
        <v>1</v>
      </c>
      <c r="H71" s="29">
        <v>47101600</v>
      </c>
      <c r="I71" s="114"/>
      <c r="J71" s="45" t="s">
        <v>151</v>
      </c>
      <c r="K71" s="85">
        <v>0</v>
      </c>
      <c r="L71" s="80">
        <v>5.1999999999999998E-2</v>
      </c>
      <c r="M71" s="115">
        <f t="shared" si="13"/>
        <v>0</v>
      </c>
      <c r="N71" s="82">
        <v>86554.62</v>
      </c>
      <c r="O71" s="82">
        <v>16445.380000000005</v>
      </c>
      <c r="P71" s="83">
        <v>103000</v>
      </c>
      <c r="Q71" s="82">
        <v>49754.25</v>
      </c>
      <c r="R71" s="35">
        <v>11670.75</v>
      </c>
      <c r="S71" s="36">
        <v>61425</v>
      </c>
      <c r="T71" s="35">
        <f t="shared" si="27"/>
        <v>61425</v>
      </c>
      <c r="U71" s="37">
        <f t="shared" si="28"/>
        <v>82212.5</v>
      </c>
      <c r="V71" s="35">
        <f t="shared" si="29"/>
        <v>79541.027149515736</v>
      </c>
      <c r="W71" s="35">
        <f t="shared" si="30"/>
        <v>82212.5</v>
      </c>
      <c r="X71" s="35">
        <f t="shared" si="31"/>
        <v>29397.964427830713</v>
      </c>
      <c r="Y71" s="38">
        <f t="shared" si="19"/>
        <v>0.3575850926298399</v>
      </c>
      <c r="Z71" s="84">
        <f t="shared" si="20"/>
        <v>79541.027149515736</v>
      </c>
      <c r="AA71" s="40" t="s">
        <v>39</v>
      </c>
    </row>
    <row r="72" spans="1:32" s="63" customFormat="1" ht="111" customHeight="1" x14ac:dyDescent="0.3">
      <c r="A72" s="26">
        <v>65</v>
      </c>
      <c r="B72" s="45">
        <v>3424064</v>
      </c>
      <c r="C72" s="96" t="s">
        <v>159</v>
      </c>
      <c r="D72" s="97"/>
      <c r="E72" s="90" t="s">
        <v>118</v>
      </c>
      <c r="F72" s="42">
        <v>0</v>
      </c>
      <c r="G72" s="42">
        <v>1</v>
      </c>
      <c r="H72" s="29">
        <v>47101600</v>
      </c>
      <c r="I72" s="114">
        <v>1215618</v>
      </c>
      <c r="J72" s="45" t="s">
        <v>160</v>
      </c>
      <c r="K72" s="85">
        <v>0</v>
      </c>
      <c r="L72" s="80">
        <v>5.1999999999999998E-2</v>
      </c>
      <c r="M72" s="115">
        <f t="shared" si="13"/>
        <v>0</v>
      </c>
      <c r="N72" s="82">
        <v>37815.129999999997</v>
      </c>
      <c r="O72" s="82">
        <v>7184.8700000000026</v>
      </c>
      <c r="P72" s="83">
        <v>45000</v>
      </c>
      <c r="Q72" s="82">
        <v>58990.68</v>
      </c>
      <c r="R72" s="35">
        <v>13837.32</v>
      </c>
      <c r="S72" s="36">
        <v>72828</v>
      </c>
      <c r="T72" s="35">
        <f t="shared" si="27"/>
        <v>45000</v>
      </c>
      <c r="U72" s="37">
        <f t="shared" si="28"/>
        <v>58914</v>
      </c>
      <c r="V72" s="35">
        <f t="shared" si="29"/>
        <v>57247.358017641302</v>
      </c>
      <c r="W72" s="35">
        <f t="shared" si="30"/>
        <v>58914</v>
      </c>
      <c r="X72" s="35">
        <f t="shared" si="31"/>
        <v>19677.367506859246</v>
      </c>
      <c r="Y72" s="38">
        <f t="shared" si="19"/>
        <v>0.33400155322774289</v>
      </c>
      <c r="Z72" s="84">
        <f t="shared" si="20"/>
        <v>57247.358017641302</v>
      </c>
      <c r="AA72" s="40" t="s">
        <v>39</v>
      </c>
    </row>
    <row r="73" spans="1:32" s="63" customFormat="1" ht="106.5" customHeight="1" x14ac:dyDescent="0.3">
      <c r="A73" s="26">
        <v>66</v>
      </c>
      <c r="B73" s="45">
        <v>3424064</v>
      </c>
      <c r="C73" s="96" t="s">
        <v>161</v>
      </c>
      <c r="D73" s="97"/>
      <c r="E73" s="90" t="s">
        <v>162</v>
      </c>
      <c r="F73" s="42">
        <v>0</v>
      </c>
      <c r="G73" s="42">
        <v>1</v>
      </c>
      <c r="H73" s="29">
        <v>47101600</v>
      </c>
      <c r="I73" s="114">
        <v>1215618</v>
      </c>
      <c r="J73" s="45" t="s">
        <v>160</v>
      </c>
      <c r="K73" s="85">
        <v>0</v>
      </c>
      <c r="L73" s="80">
        <v>5.1999999999999998E-2</v>
      </c>
      <c r="M73" s="115">
        <f t="shared" si="13"/>
        <v>0</v>
      </c>
      <c r="N73" s="82">
        <v>21060</v>
      </c>
      <c r="O73" s="82">
        <v>4940</v>
      </c>
      <c r="P73" s="83">
        <v>26000</v>
      </c>
      <c r="Q73" s="82">
        <v>22997.52</v>
      </c>
      <c r="R73" s="35">
        <v>5394.4800000000005</v>
      </c>
      <c r="S73" s="36">
        <v>28392</v>
      </c>
      <c r="T73" s="35">
        <f t="shared" si="27"/>
        <v>26000</v>
      </c>
      <c r="U73" s="37">
        <f t="shared" si="28"/>
        <v>27196</v>
      </c>
      <c r="V73" s="35">
        <f t="shared" si="29"/>
        <v>27169.688993435313</v>
      </c>
      <c r="W73" s="35">
        <f t="shared" si="30"/>
        <v>27196</v>
      </c>
      <c r="X73" s="35">
        <f t="shared" si="31"/>
        <v>1691.3994205982217</v>
      </c>
      <c r="Y73" s="38">
        <f t="shared" si="19"/>
        <v>6.2192948249677221E-2</v>
      </c>
      <c r="Z73" s="84">
        <f>T73</f>
        <v>26000</v>
      </c>
      <c r="AA73" s="40" t="s">
        <v>35</v>
      </c>
    </row>
    <row r="74" spans="1:32" s="63" customFormat="1" ht="78" customHeight="1" x14ac:dyDescent="0.3">
      <c r="A74" s="26">
        <v>67</v>
      </c>
      <c r="B74" s="45">
        <v>3425399</v>
      </c>
      <c r="C74" s="96" t="s">
        <v>163</v>
      </c>
      <c r="D74" s="97"/>
      <c r="E74" s="90" t="s">
        <v>153</v>
      </c>
      <c r="F74" s="42">
        <v>0</v>
      </c>
      <c r="G74" s="42">
        <v>1</v>
      </c>
      <c r="H74" s="29">
        <v>47101600</v>
      </c>
      <c r="I74" s="114"/>
      <c r="J74" s="45" t="s">
        <v>151</v>
      </c>
      <c r="K74" s="85">
        <v>0</v>
      </c>
      <c r="L74" s="80">
        <v>5.1999999999999998E-2</v>
      </c>
      <c r="M74" s="115">
        <f t="shared" si="13"/>
        <v>0</v>
      </c>
      <c r="N74" s="82">
        <v>38880</v>
      </c>
      <c r="O74" s="82">
        <v>9120</v>
      </c>
      <c r="P74" s="83">
        <v>48000</v>
      </c>
      <c r="Q74" s="82">
        <v>39191.040000000001</v>
      </c>
      <c r="R74" s="35">
        <v>9192.9600000000009</v>
      </c>
      <c r="S74" s="36">
        <v>48384</v>
      </c>
      <c r="T74" s="35">
        <f t="shared" si="27"/>
        <v>48000</v>
      </c>
      <c r="U74" s="37">
        <f t="shared" si="28"/>
        <v>48192</v>
      </c>
      <c r="V74" s="35">
        <f t="shared" si="29"/>
        <v>48191.617528362753</v>
      </c>
      <c r="W74" s="35">
        <f t="shared" si="30"/>
        <v>48192</v>
      </c>
      <c r="X74" s="35">
        <f t="shared" si="31"/>
        <v>271.52900397563423</v>
      </c>
      <c r="Y74" s="38">
        <f t="shared" si="19"/>
        <v>5.6343169815661152E-3</v>
      </c>
      <c r="Z74" s="84">
        <f>T74</f>
        <v>48000</v>
      </c>
      <c r="AA74" s="40" t="s">
        <v>35</v>
      </c>
    </row>
    <row r="75" spans="1:32" s="63" customFormat="1" ht="72.75" customHeight="1" x14ac:dyDescent="0.3">
      <c r="A75" s="26">
        <v>68</v>
      </c>
      <c r="B75" s="45">
        <v>3425399</v>
      </c>
      <c r="C75" s="96" t="s">
        <v>164</v>
      </c>
      <c r="D75" s="97"/>
      <c r="E75" s="90" t="s">
        <v>156</v>
      </c>
      <c r="F75" s="42">
        <v>0</v>
      </c>
      <c r="G75" s="42">
        <v>1</v>
      </c>
      <c r="H75" s="29">
        <v>47101600</v>
      </c>
      <c r="I75" s="114"/>
      <c r="J75" s="45" t="s">
        <v>151</v>
      </c>
      <c r="K75" s="85">
        <v>0</v>
      </c>
      <c r="L75" s="80">
        <v>5.1999999999999998E-2</v>
      </c>
      <c r="M75" s="115">
        <f t="shared" si="13"/>
        <v>0</v>
      </c>
      <c r="N75" s="82">
        <v>408240</v>
      </c>
      <c r="O75" s="82">
        <v>95760</v>
      </c>
      <c r="P75" s="83">
        <v>504000</v>
      </c>
      <c r="Q75" s="82">
        <v>578680.19999999995</v>
      </c>
      <c r="R75" s="35">
        <v>135739.79999999999</v>
      </c>
      <c r="S75" s="36">
        <v>714420</v>
      </c>
      <c r="T75" s="35">
        <f t="shared" si="27"/>
        <v>504000</v>
      </c>
      <c r="U75" s="37">
        <f t="shared" si="28"/>
        <v>609210</v>
      </c>
      <c r="V75" s="35">
        <f t="shared" si="29"/>
        <v>600056.39734944911</v>
      </c>
      <c r="W75" s="35">
        <f t="shared" si="30"/>
        <v>609210</v>
      </c>
      <c r="X75" s="35">
        <f t="shared" si="31"/>
        <v>148789.40889727333</v>
      </c>
      <c r="Y75" s="38">
        <f t="shared" si="19"/>
        <v>0.24423336599411258</v>
      </c>
      <c r="Z75" s="84">
        <f>T75</f>
        <v>504000</v>
      </c>
      <c r="AA75" s="40" t="s">
        <v>35</v>
      </c>
    </row>
    <row r="76" spans="1:32" s="63" customFormat="1" ht="95.25" customHeight="1" x14ac:dyDescent="0.3">
      <c r="A76" s="26">
        <v>69</v>
      </c>
      <c r="B76" s="45">
        <v>3425399</v>
      </c>
      <c r="C76" s="96" t="s">
        <v>165</v>
      </c>
      <c r="D76" s="97"/>
      <c r="E76" s="90" t="s">
        <v>153</v>
      </c>
      <c r="F76" s="42">
        <v>0</v>
      </c>
      <c r="G76" s="42">
        <v>1</v>
      </c>
      <c r="H76" s="29">
        <v>47101600</v>
      </c>
      <c r="I76" s="114">
        <v>1215881</v>
      </c>
      <c r="J76" s="45" t="s">
        <v>154</v>
      </c>
      <c r="K76" s="85">
        <v>0</v>
      </c>
      <c r="L76" s="80">
        <v>5.1999999999999998E-2</v>
      </c>
      <c r="M76" s="115">
        <f t="shared" si="13"/>
        <v>0</v>
      </c>
      <c r="N76" s="82">
        <v>87966</v>
      </c>
      <c r="O76" s="82">
        <v>20634</v>
      </c>
      <c r="P76" s="83">
        <v>108600</v>
      </c>
      <c r="Q76" s="82">
        <v>78509.654999999999</v>
      </c>
      <c r="R76" s="35">
        <v>18415.845000000001</v>
      </c>
      <c r="S76" s="36">
        <v>96925.5</v>
      </c>
      <c r="T76" s="35">
        <f t="shared" si="27"/>
        <v>96925.5</v>
      </c>
      <c r="U76" s="37">
        <f t="shared" si="28"/>
        <v>102762.75</v>
      </c>
      <c r="V76" s="35">
        <f t="shared" si="29"/>
        <v>102596.82889836314</v>
      </c>
      <c r="W76" s="35">
        <f t="shared" si="30"/>
        <v>102762.75</v>
      </c>
      <c r="X76" s="35">
        <f t="shared" si="31"/>
        <v>8255.1181169623487</v>
      </c>
      <c r="Y76" s="38">
        <f t="shared" si="19"/>
        <v>8.0331813978920849E-2</v>
      </c>
      <c r="Z76" s="84">
        <f>T76</f>
        <v>96925.5</v>
      </c>
      <c r="AA76" s="40" t="s">
        <v>35</v>
      </c>
    </row>
    <row r="77" spans="1:32" s="63" customFormat="1" ht="63.75" customHeight="1" x14ac:dyDescent="0.3">
      <c r="A77" s="26">
        <v>70</v>
      </c>
      <c r="B77" s="45">
        <v>3424014</v>
      </c>
      <c r="C77" s="96" t="s">
        <v>166</v>
      </c>
      <c r="D77" s="97"/>
      <c r="E77" s="90" t="s">
        <v>167</v>
      </c>
      <c r="F77" s="42">
        <v>0</v>
      </c>
      <c r="G77" s="42">
        <v>1</v>
      </c>
      <c r="H77" s="29">
        <v>47101600</v>
      </c>
      <c r="I77" s="114">
        <v>1215881</v>
      </c>
      <c r="J77" s="45" t="s">
        <v>154</v>
      </c>
      <c r="K77" s="85">
        <v>0</v>
      </c>
      <c r="L77" s="80">
        <v>5.1999999999999998E-2</v>
      </c>
      <c r="M77" s="115">
        <f t="shared" si="13"/>
        <v>0</v>
      </c>
      <c r="N77" s="82">
        <v>63585</v>
      </c>
      <c r="O77" s="82">
        <v>14915</v>
      </c>
      <c r="P77" s="83">
        <v>78500</v>
      </c>
      <c r="Q77" s="82">
        <v>64761.322500000002</v>
      </c>
      <c r="R77" s="35">
        <v>15190.9275</v>
      </c>
      <c r="S77" s="36">
        <v>79952.25</v>
      </c>
      <c r="T77" s="35">
        <f t="shared" si="27"/>
        <v>78500</v>
      </c>
      <c r="U77" s="37">
        <f t="shared" si="28"/>
        <v>79226.125</v>
      </c>
      <c r="V77" s="35">
        <f t="shared" si="29"/>
        <v>79222.797381814278</v>
      </c>
      <c r="W77" s="35">
        <f t="shared" si="30"/>
        <v>79226.125</v>
      </c>
      <c r="X77" s="35">
        <f t="shared" si="31"/>
        <v>1026.8958229781636</v>
      </c>
      <c r="Y77" s="38">
        <f t="shared" si="19"/>
        <v>1.2961580829280285E-2</v>
      </c>
      <c r="Z77" s="84">
        <f>T77</f>
        <v>78500</v>
      </c>
      <c r="AA77" s="40" t="s">
        <v>35</v>
      </c>
    </row>
    <row r="78" spans="1:32" x14ac:dyDescent="0.3">
      <c r="P78" s="118"/>
      <c r="S78" s="118"/>
      <c r="Z78" s="119">
        <f>SUM(Z36:Z77)</f>
        <v>10028996.662678076</v>
      </c>
    </row>
  </sheetData>
  <mergeCells count="96">
    <mergeCell ref="C73:D73"/>
    <mergeCell ref="C74:D74"/>
    <mergeCell ref="C75:D75"/>
    <mergeCell ref="C76:D76"/>
    <mergeCell ref="C77:D77"/>
    <mergeCell ref="C67:D67"/>
    <mergeCell ref="C68:D68"/>
    <mergeCell ref="C69:D69"/>
    <mergeCell ref="C70:D70"/>
    <mergeCell ref="C71:D71"/>
    <mergeCell ref="C72:D72"/>
    <mergeCell ref="C62:D62"/>
    <mergeCell ref="C63:D63"/>
    <mergeCell ref="C64:D64"/>
    <mergeCell ref="C65:D65"/>
    <mergeCell ref="C66:D66"/>
    <mergeCell ref="AC66:AF66"/>
    <mergeCell ref="C56:D56"/>
    <mergeCell ref="C57:D57"/>
    <mergeCell ref="C58:D58"/>
    <mergeCell ref="C59:D59"/>
    <mergeCell ref="C60:D60"/>
    <mergeCell ref="C61:D61"/>
    <mergeCell ref="C50:D50"/>
    <mergeCell ref="C51:D51"/>
    <mergeCell ref="C52:D52"/>
    <mergeCell ref="C53:D53"/>
    <mergeCell ref="C54:D54"/>
    <mergeCell ref="C55:D55"/>
    <mergeCell ref="C44:D44"/>
    <mergeCell ref="C45:D45"/>
    <mergeCell ref="C46:D46"/>
    <mergeCell ref="C47:D47"/>
    <mergeCell ref="C48:D48"/>
    <mergeCell ref="C49:D49"/>
    <mergeCell ref="C38:D38"/>
    <mergeCell ref="C39:D39"/>
    <mergeCell ref="C40:D40"/>
    <mergeCell ref="C41:D41"/>
    <mergeCell ref="C42:D42"/>
    <mergeCell ref="C43:D43"/>
    <mergeCell ref="T33:AA34"/>
    <mergeCell ref="A34:F34"/>
    <mergeCell ref="G34:J34"/>
    <mergeCell ref="C35:D35"/>
    <mergeCell ref="C36:D36"/>
    <mergeCell ref="C37:D37"/>
    <mergeCell ref="C31:D31"/>
    <mergeCell ref="A32:S32"/>
    <mergeCell ref="A33:F33"/>
    <mergeCell ref="G33:J33"/>
    <mergeCell ref="K33:K34"/>
    <mergeCell ref="L33:L34"/>
    <mergeCell ref="M33:M35"/>
    <mergeCell ref="N33:P34"/>
    <mergeCell ref="Q33:S34"/>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C7:D7"/>
    <mergeCell ref="C8:D8"/>
    <mergeCell ref="C9:D9"/>
    <mergeCell ref="C10:D10"/>
    <mergeCell ref="C11:D11"/>
    <mergeCell ref="C12:D12"/>
    <mergeCell ref="G3:J3"/>
    <mergeCell ref="C4:D4"/>
    <mergeCell ref="C5:D5"/>
    <mergeCell ref="AC5:AK5"/>
    <mergeCell ref="C6:D6"/>
    <mergeCell ref="AC6:AK6"/>
    <mergeCell ref="A1:S1"/>
    <mergeCell ref="T1:AA3"/>
    <mergeCell ref="A2:F2"/>
    <mergeCell ref="G2:J2"/>
    <mergeCell ref="K2:K3"/>
    <mergeCell ref="L2:L3"/>
    <mergeCell ref="M2:M4"/>
    <mergeCell ref="N2:P3"/>
    <mergeCell ref="Q2:S3"/>
    <mergeCell ref="A3:F3"/>
  </mergeCells>
  <pageMargins left="0.39370078740157483" right="0.39370078740157483" top="0.59055118110236227" bottom="0.39370078740157483" header="0.31496062992125984" footer="0.31496062992125984"/>
  <pageSetup scale="50" orientation="portrait" r:id="rId1"/>
  <headerFooter differentFirst="1">
    <oddHeader>&amp;LPLAN DE NECESIDADES  No. 2025193011459763 LA ADQUISICION DE ELEMENTOS DE DOTACION PARA PROTECCION PERSONAL PARA LOS OPERARIOS ENCARGADOS DEL MANTENIMIENTO DE PLANTAS DE TRATAMIENTO DE AGUA POTABLE Y RESIDUALES Y REACTIVOS QUIMICOS PARA LA VIGENCIA 2025.</oddHead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PRECIOS DE REFERENCIA</vt:lpstr>
      <vt:lpstr>'PRECIOS DE REFERENCIA'!Área_de_impresión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2025-06-04T18:17:06Z</dcterms:created>
  <dcterms:modified xsi:type="dcterms:W3CDTF">2025-06-04T18:17:32Z</dcterms:modified>
</cp:coreProperties>
</file>