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DOCUMENTOS DE APOYO\CONTRATOS PERSONA JURIDICA\14. Adecuación baños\"/>
    </mc:Choice>
  </mc:AlternateContent>
  <xr:revisionPtr revIDLastSave="0" documentId="13_ncr:1_{7C3DA58E-44D4-4168-937D-B1CE1B2006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Riesgos'!$B$3:$F$14</definedName>
    <definedName name="_xlnm.Print_Area" localSheetId="0">'Matriz de Riesgos'!$A$1:$X$24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name="_xlnm.Print_Titles" localSheetId="0">'Matriz de Riesgos'!$2:$4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2" i="1" l="1"/>
  <c r="L22" i="1"/>
  <c r="R21" i="1"/>
  <c r="K21" i="1"/>
  <c r="L21" i="1"/>
  <c r="Q20" i="1"/>
  <c r="R20" i="1"/>
  <c r="K20" i="1"/>
  <c r="L20" i="1" s="1"/>
  <c r="K11" i="1"/>
  <c r="Q6" i="1"/>
  <c r="K6" i="1"/>
  <c r="Q18" i="1"/>
  <c r="R18" i="1" s="1"/>
  <c r="K18" i="1"/>
  <c r="L18" i="1" s="1"/>
  <c r="Q23" i="1" l="1"/>
  <c r="R23" i="1" s="1"/>
  <c r="K23" i="1"/>
  <c r="L23" i="1" s="1"/>
  <c r="Q19" i="1"/>
  <c r="R19" i="1" s="1"/>
  <c r="K19" i="1"/>
  <c r="L19" i="1" s="1"/>
  <c r="Q17" i="1"/>
  <c r="R17" i="1" s="1"/>
  <c r="K17" i="1"/>
  <c r="L17" i="1" s="1"/>
  <c r="Q16" i="1"/>
  <c r="R16" i="1" s="1"/>
  <c r="K16" i="1"/>
  <c r="L16" i="1" s="1"/>
  <c r="Q15" i="1"/>
  <c r="R15" i="1" s="1"/>
  <c r="K15" i="1"/>
  <c r="L15" i="1" s="1"/>
  <c r="Q13" i="1" l="1"/>
  <c r="R13" i="1" s="1"/>
  <c r="Q12" i="1"/>
  <c r="R12" i="1" s="1"/>
  <c r="K12" i="1"/>
  <c r="L12" i="1" s="1"/>
  <c r="K13" i="1"/>
  <c r="L13" i="1" s="1"/>
  <c r="H23" i="2"/>
  <c r="G23" i="2"/>
  <c r="Q14" i="1"/>
  <c r="R14" i="1" s="1"/>
  <c r="K14" i="1"/>
  <c r="L14" i="1" s="1"/>
  <c r="G20" i="2" l="1"/>
  <c r="H20" i="2"/>
  <c r="G21" i="2"/>
  <c r="H21" i="2"/>
  <c r="G22" i="2"/>
  <c r="H22" i="2"/>
  <c r="H19" i="2"/>
  <c r="G19" i="2"/>
  <c r="G8" i="3"/>
  <c r="G7" i="3"/>
  <c r="G6" i="3"/>
  <c r="G5" i="3"/>
  <c r="Q10" i="1"/>
  <c r="R10" i="1" s="1"/>
  <c r="K10" i="1"/>
  <c r="L10" i="1" s="1"/>
  <c r="Q9" i="1"/>
  <c r="R9" i="1" s="1"/>
  <c r="K9" i="1"/>
  <c r="L9" i="1" s="1"/>
  <c r="K8" i="1"/>
  <c r="L8" i="1" s="1"/>
  <c r="Q5" i="1" l="1"/>
  <c r="R5" i="1" s="1"/>
  <c r="Q7" i="1"/>
  <c r="R7" i="1" s="1"/>
  <c r="Q8" i="1"/>
  <c r="R8" i="1" s="1"/>
  <c r="K5" i="1"/>
  <c r="L5" i="1" s="1"/>
  <c r="K7" i="1"/>
  <c r="L7" i="1" s="1"/>
</calcChain>
</file>

<file path=xl/sharedStrings.xml><?xml version="1.0" encoding="utf-8"?>
<sst xmlns="http://schemas.openxmlformats.org/spreadsheetml/2006/main" count="421" uniqueCount="202">
  <si>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</si>
  <si>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</si>
  <si>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</si>
  <si>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</si>
  <si>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</si>
  <si>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</si>
  <si>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</si>
  <si>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</si>
  <si>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</si>
  <si>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</si>
  <si>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</si>
  <si>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</si>
  <si>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</si>
  <si>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</si>
  <si>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</si>
  <si>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</si>
  <si>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</si>
  <si>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</si>
  <si>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</si>
  <si>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</si>
  <si>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</si>
  <si>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</si>
  <si>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</si>
  <si>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</si>
  <si>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</si>
  <si>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</si>
  <si>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</si>
  <si>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</si>
  <si>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</si>
  <si>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</si>
  <si>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</si>
  <si>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</si>
  <si>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</si>
  <si>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</si>
  <si>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</si>
  <si>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</si>
  <si>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</si>
  <si>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</si>
  <si>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</si>
  <si>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</si>
  <si>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</si>
  <si>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</si>
  <si>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</si>
  <si>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</si>
  <si>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</si>
  <si>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</si>
  <si>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</si>
  <si>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</si>
  <si>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</si>
  <si>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</si>
  <si>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</si>
  <si>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</si>
  <si>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</si>
  <si>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</si>
  <si>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</si>
  <si>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</si>
  <si>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</si>
  <si>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</si>
  <si>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</si>
  <si>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</si>
  <si>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</si>
  <si>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</si>
  <si>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</si>
  <si>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</si>
  <si>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</si>
  <si>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</si>
  <si>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</si>
  <si>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</si>
  <si>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</si>
  <si>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</si>
  <si>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</si>
  <si>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</si>
  <si>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</si>
  <si>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</si>
  <si>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</si>
  <si>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</si>
  <si>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</si>
  <si>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</si>
  <si>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</si>
  <si>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</si>
  <si>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</si>
  <si>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</si>
  <si>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</si>
  <si>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</si>
  <si>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</si>
  <si>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</si>
  <si>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</si>
  <si>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</si>
  <si>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</si>
  <si>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</si>
  <si>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</si>
  <si>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</si>
  <si>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</si>
  <si>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</si>
  <si>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</si>
  <si>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</si>
  <si>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</si>
  <si>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</si>
  <si>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</si>
  <si>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</si>
  <si>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</si>
  <si>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</si>
  <si>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</si>
  <si>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</si>
  <si>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</si>
  <si>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</si>
  <si>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</si>
  <si>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</si>
  <si>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</si>
  <si>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</si>
  <si>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</si>
  <si>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</si>
  <si>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descripción del bien o servicio requerido no es claro.</t>
  </si>
  <si>
    <t>Falta de capacidad de la Entidad Estatal para promover y adelantar la selección del contratista</t>
  </si>
  <si>
    <t>Riesgo de que no se firme el contrato.</t>
  </si>
  <si>
    <t xml:space="preserve"> Aclarar los requisitos, requerimientos y especificaciones y productos
del contrato</t>
  </si>
  <si>
    <t>Establecer sistemas de aseguramiento de calidad en los procesos de selección;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</si>
  <si>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</si>
  <si>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</si>
  <si>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</si>
  <si>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</si>
  <si>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</si>
  <si>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</si>
  <si>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</si>
  <si>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</si>
  <si>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</si>
  <si>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Durante la etapa de planeación </t>
  </si>
  <si>
    <t xml:space="preserve">Durante la etapa de Ejecución </t>
  </si>
  <si>
    <t>Los equipos con que se realiza el mantenimiento no se encuentren en estado adecuado de funcionamiento</t>
  </si>
  <si>
    <t>En la liquidación del contrato</t>
  </si>
  <si>
    <t>Durante toda la etapa de Ejecución</t>
  </si>
  <si>
    <t>Si</t>
  </si>
  <si>
    <t>Retrasos en la ejecución del contrato por daño o falla en los equipos utilizados para los mantenimientos.</t>
  </si>
  <si>
    <t>Garantizar que el personal a utilizar, se encuentre debidamente capacitado.</t>
  </si>
  <si>
    <t xml:space="preserve">Posible
afectación para
la disponibilidad
de fondos.
</t>
  </si>
  <si>
    <t>No vinculación del
equipo humano
mínimo exigido
para la ejecución
del contrato</t>
  </si>
  <si>
    <t>Retrasa la
ejecución de las
actividades y
obligaciones
contractuales</t>
  </si>
  <si>
    <t>Afectación a la ejecución de
actividades por amenazas externas asociadas a factores naturales
(fenómenos climáticos y geológicos) y factores antrópicos (Alteraciones en el orden público, atentados, etc.)</t>
  </si>
  <si>
    <t>Retrasa la
ejecución de las
actividades y
obligaciones
contractuales y
puede afectar el
presupuesto del
contrato</t>
  </si>
  <si>
    <t>Se genera planes de contingencia
estratégicos que permitan ejecutar las actividades establecidas en los plazos
pactados.</t>
  </si>
  <si>
    <t>Escacez en los insumos necesarios para la fabricación de elementos a instalar, incumplimientos y retrasos en las fechas establecidas por los proveedores</t>
  </si>
  <si>
    <t>Incumplimientos en los plazos establecidos en el contrato, retraso en la entrega de hitos, afectación en flujo de fondos</t>
  </si>
  <si>
    <t>Seguimiento y verificación del
cumplimiento de las obligaciones
pactadas en el contrato</t>
  </si>
  <si>
    <t>Determinación previa de
asunción de sobrecostos
derivados de posibles subidas de precios.</t>
  </si>
  <si>
    <t xml:space="preserve">Determinación previa, acuerdos previos con los proveedores, cierres de negociaciones con anticipación.  Asunción de sobrecotostos derivados de posibles subidas de precios o para la atención de planes de contingencia </t>
  </si>
  <si>
    <t>Contratar por el sistema de precios unitarios fijos, sin formula de reajuste la adecuación y mantenimiento de la infraestructura física sanitaria en las sedes a nivel nacional del Servicio Geológico Colombiano</t>
  </si>
  <si>
    <t xml:space="preserve">Desabastecimiento o escacez de cualquier tipo de material para la ejecución de la obra. 
</t>
  </si>
  <si>
    <t xml:space="preserve"> Verificar las posibilidades de la obtención del material o en su defecto la modificación de las condiciones técnicas por otros materiales de igual o mejores condiciones a las iniciales</t>
  </si>
  <si>
    <t xml:space="preserve">En la ejecución </t>
  </si>
  <si>
    <t>Supervisión a lo largo de la ejecución hasta la suscripción del Acta de Entrega y Recibo Fina</t>
  </si>
  <si>
    <t>Durante la ejecución</t>
  </si>
  <si>
    <t>El valor del presupuesto oficial resulta insuficiente para cubrir la presente contratación, ya que 
no corresponde a la realidad del mercado.</t>
  </si>
  <si>
    <t xml:space="preserve">Dificultades en la ejecución del contrato y retraso en el avance el incumplimiento del cronograma pactado. </t>
  </si>
  <si>
    <t xml:space="preserve">Afectación en la ejecución de la obra y retraso en el avance e incumplimiento del cronograma </t>
  </si>
  <si>
    <t>Riesgo Medio</t>
  </si>
  <si>
    <t xml:space="preserve">Realizar un análisis del sector y de costos adecuado, considerando las diferentes variables del mercado, los materiales y servicios a contratar. </t>
  </si>
  <si>
    <t>Desde la estructuración hasta la suscripción del contrato, y desde la supervisión desde su inicio de ejecución hasta su liquidación</t>
  </si>
  <si>
    <t>Durante la etapa de planeación, ejecución y liquidación</t>
  </si>
  <si>
    <t xml:space="preserve">Desde el inicio de ejecución hasta el Acta de Entrega y Recibo Final </t>
  </si>
  <si>
    <t xml:space="preserve">Desde la etapa de planeación, desarrollo del proceso de selección y hasta el Acta de Entrega y Recibo Final </t>
  </si>
  <si>
    <t>Retraso en la obtención de los productos, contemplados  en los tiempos de planeación y del cronograma.</t>
  </si>
  <si>
    <t xml:space="preserve">Retraso en el cumplimiento de los objetivos y metas del proyecto. </t>
  </si>
  <si>
    <t xml:space="preserve">Realizar las gestiones administrativas pertinentes para el perfeccionamiento del contrato y el cumplimiento de los requisitos de ejecución, y en dado caso de negativa en la suscripción, adelantar la adjudicación según las disposiciones legales vigentes. </t>
  </si>
  <si>
    <t>En el inicio de ejecución del contrato</t>
  </si>
  <si>
    <t>Desde la adjudicación, supervisando el perfeccionamiento y cumplimiento de requisitos de ejecución del contrato</t>
  </si>
  <si>
    <t>Entre la adjudicación y la suscripción del contrato</t>
  </si>
  <si>
    <t>Retraso en el inicio de ejecución y por ende en las actividades a ejecutar</t>
  </si>
  <si>
    <t xml:space="preserve">Vigilancia y control por parte de la supervisión desde la suscripción del contrato hasta el cumplimiento de este requisito de ejecución. </t>
  </si>
  <si>
    <t>Requiriendo y supervisando el cumplimeinto del requisito de ejecución</t>
  </si>
  <si>
    <t>Durante la etapa de cumplimiento de requisitos de ejecución</t>
  </si>
  <si>
    <t>Retraso en la adjudicación por observaciones al informe final de evaluación.</t>
  </si>
  <si>
    <t>Adenda y retraso en la selección y adjudicación del contratista</t>
  </si>
  <si>
    <t xml:space="preserve">Riesgo Medio </t>
  </si>
  <si>
    <t>Agilidad en la entidad en cuanto a las respuestas a las observaciones y los trámites administrativos de adjudicación</t>
  </si>
  <si>
    <t>En la etapa de Adjudicación del proceso de selección</t>
  </si>
  <si>
    <t>Impulsando la culminación y cierre de la etapa de adjudicación</t>
  </si>
  <si>
    <t>Durante el informe de evaluación y la adjudicación</t>
  </si>
  <si>
    <t>Incumplimiento de los tiempos establecidos en el  contrato</t>
  </si>
  <si>
    <t>Retraso en la entrega y transporte de los insumos y servicios</t>
  </si>
  <si>
    <t xml:space="preserve">Vigilancia y control por parte de la supervisión en la ejecución, y  en especial sobre los productos  requeridos al ser cargado,  descargados, entregado e instalado y recibido como satisfecho  </t>
  </si>
  <si>
    <t>Supervisión durante la ejecución del contrato</t>
  </si>
  <si>
    <t xml:space="preserve">Materiales que no cumplen con los estándares de calidad </t>
  </si>
  <si>
    <t>No recibo a satisfacción de las actividades y requerimientos que llamen al cumplimiento de las obligaciones a cargo del contratista</t>
  </si>
  <si>
    <t>Revisión y remplazo de los materiales que no cumplan con las especificaciones de lo establecido en el contrato</t>
  </si>
  <si>
    <t>Desequilibrio económico del contrato</t>
  </si>
  <si>
    <t>Mayores costos en la ejecución del contrato, que puedan llevar a la terminación del contrato</t>
  </si>
  <si>
    <t>Implementación de controles en la ejecución presupuestal y financiera del contrato que contribuyan a la toma de decisiones sobre el hecho generador del desequilibrio.</t>
  </si>
  <si>
    <t>Hasta la terminación del contrato</t>
  </si>
  <si>
    <t>Avería de los equipos objeto de los mantenimientos, accidentes o retraso en las actividades.</t>
  </si>
  <si>
    <t xml:space="preserve">Realizar pruebas e inspecciones de los equipos, y adelantar el reemplazo oportuno de los mismos. </t>
  </si>
  <si>
    <t>Inadecuada aplicación de los protocolos</t>
  </si>
  <si>
    <t>Variaciones en el
precio de mercado
de los insumos que afectan directamente las actividades a realizar, variación de la
TRM, y en la mano de obra.</t>
  </si>
  <si>
    <t xml:space="preserve">Eventos ajenos que se presenten en la realización de la obra como asonada, huelgas, paros, reconocidos como tal por las autoridades competentes </t>
  </si>
  <si>
    <t>Imposibilidad de avanzar en las actividadesy retraso en el cronograma</t>
  </si>
  <si>
    <t>Seguimiento y coordinación con el contratista para la normalización de las actividades y ejecución del contrato</t>
  </si>
  <si>
    <t>Hurto, perdida, daño de equipos, materiales u obras ejecutadas.</t>
  </si>
  <si>
    <t>Afectación en el cumplimiento de actividades y normal desarrollo del contrato.</t>
  </si>
  <si>
    <t>Vigilancia y aseguramiento adecuado de los equipos,materiales y obra ejecutada.</t>
  </si>
  <si>
    <t xml:space="preserve">Accidentes de trabajo (leves, severos y mortales) del personal del contratista durante la ejecución del contrato. </t>
  </si>
  <si>
    <t xml:space="preserve">Afectación al personal y necesidad de reemplazo del personal. </t>
  </si>
  <si>
    <t xml:space="preserve">Personal capacitado para el desarrollo de las labores y el manejo adecuado de los equipos y materiales. Implementación del Sistema de Seguridad y Salud en el Trabajo, y asegurar que trabajadores, contratistas y subcontratistas se encuentren afiliados a ARL. </t>
  </si>
  <si>
    <t>Retraso o no presentación de las garantías requeridas para el cumplimiento del requisito de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</si>
</sst>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0"/>
      <color theme="1"/>
      <name val="Arial"/>
      <family val="2"/>
    </font>
    <font>
      <b/>
      <i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2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12" borderId="11" applyNumberFormat="0" applyProtection="0">
      <alignment horizontal="left" vertical="center"/>
    </xf>
    <xf numFmtId="0" fontId="16" fillId="0" borderId="0" applyNumberFormat="0" applyFill="0" applyBorder="0" applyProtection="0">
      <alignment horizontal="left" vertical="center"/>
    </xf>
    <xf numFmtId="0" fontId="17" fillId="0" borderId="0" applyFill="0" applyBorder="0" applyProtection="0">
      <alignment horizontal="left"/>
    </xf>
    <xf numFmtId="9" fontId="18" fillId="0" borderId="0" applyFill="0" applyBorder="0" applyProtection="0">
      <alignment horizontal="center" vertical="center"/>
    </xf>
    <xf numFmtId="0" fontId="19" fillId="0" borderId="0" applyFill="0" applyBorder="0" applyProtection="0">
      <alignment horizontal="center"/>
    </xf>
    <xf numFmtId="3" fontId="19" fillId="0" borderId="12" applyFill="0" applyProtection="0">
      <alignment horizontal="center"/>
    </xf>
  </cellStyleXfs>
  <cellXfs count="93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0" fontId="0" fillId="0" borderId="7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7" xfId="1" applyNumberFormat="1" applyFont="1" applyBorder="1" applyAlignment="1">
      <alignment horizontal="center"/>
    </xf>
    <xf numFmtId="167" fontId="0" fillId="0" borderId="7" xfId="1" applyNumberFormat="1" applyFont="1" applyBorder="1"/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6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textRotation="90" wrapText="1"/>
    </xf>
    <xf numFmtId="0" fontId="12" fillId="6" borderId="19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2" fillId="0" borderId="19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textRotation="90" wrapText="1"/>
    </xf>
    <xf numFmtId="0" fontId="12" fillId="6" borderId="22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" fontId="12" fillId="0" borderId="22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textRotation="90" wrapText="1"/>
    </xf>
    <xf numFmtId="1" fontId="20" fillId="3" borderId="19" xfId="0" applyNumberFormat="1" applyFont="1" applyFill="1" applyBorder="1" applyAlignment="1">
      <alignment horizontal="center" vertical="center" textRotation="90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textRotation="90" wrapText="1"/>
    </xf>
    <xf numFmtId="0" fontId="12" fillId="6" borderId="27" xfId="0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1" fontId="12" fillId="0" borderId="27" xfId="0" applyNumberFormat="1" applyFont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1" fontId="13" fillId="4" borderId="14" xfId="0" applyNumberFormat="1" applyFont="1" applyFill="1" applyBorder="1" applyAlignment="1">
      <alignment horizontal="center" vertical="center" textRotation="90" wrapText="1"/>
    </xf>
    <xf numFmtId="1" fontId="13" fillId="4" borderId="19" xfId="0" applyNumberFormat="1" applyFont="1" applyFill="1" applyBorder="1" applyAlignment="1">
      <alignment horizontal="center" vertical="center" textRotation="90" wrapText="1"/>
    </xf>
    <xf numFmtId="0" fontId="21" fillId="11" borderId="24" xfId="0" applyFont="1" applyFill="1" applyBorder="1" applyAlignment="1">
      <alignment horizontal="center" vertical="center" wrapText="1"/>
    </xf>
    <xf numFmtId="0" fontId="21" fillId="11" borderId="25" xfId="0" applyFont="1" applyFill="1" applyBorder="1" applyAlignment="1">
      <alignment horizontal="center" vertical="center" wrapText="1"/>
    </xf>
    <xf numFmtId="0" fontId="21" fillId="11" borderId="2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5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ar1\serv-admin$\DOCUME~1\ygalvis\CONFIG~1\Temp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47"/>
  <sheetViews>
    <sheetView showGridLines="0" tabSelected="1" zoomScale="110" zoomScaleNormal="110" zoomScaleSheetLayoutView="85" workbookViewId="0">
      <pane xSplit="8" ySplit="4" topLeftCell="I21" activePane="bottomRight" state="frozen"/>
      <selection pane="topRight" activeCell="I1" sqref="I1"/>
      <selection pane="bottomLeft" activeCell="A5" sqref="A5"/>
      <selection pane="bottomRight" activeCell="G24" sqref="G24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11.140625" style="18" customWidth="1"/>
    <col min="7" max="7" width="31.5703125" style="32" customWidth="1"/>
    <col min="8" max="8" width="24.140625" style="18" bestFit="1" customWidth="1"/>
    <col min="9" max="10" width="4.42578125" style="18" bestFit="1" customWidth="1"/>
    <col min="11" max="11" width="5.28515625" style="21" customWidth="1"/>
    <col min="12" max="12" width="6.7109375" style="18"/>
    <col min="13" max="13" width="14.85546875" style="18" customWidth="1"/>
    <col min="14" max="14" width="32.42578125" style="22" customWidth="1"/>
    <col min="15" max="16" width="3.28515625" style="18" bestFit="1" customWidth="1"/>
    <col min="17" max="17" width="6.7109375" style="21"/>
    <col min="18" max="18" width="6.7109375" style="18"/>
    <col min="19" max="19" width="8" style="18" customWidth="1"/>
    <col min="20" max="22" width="19.140625" style="23" customWidth="1"/>
    <col min="23" max="23" width="24.5703125" style="18" customWidth="1"/>
    <col min="24" max="24" width="23.5703125" style="18" customWidth="1"/>
    <col min="25" max="16384" width="6.7109375" style="18"/>
  </cols>
  <sheetData>
    <row r="1" spans="2:24" ht="13.5" thickBot="1" x14ac:dyDescent="0.25"/>
    <row r="2" spans="2:24" ht="38.25" customHeight="1" thickBot="1" x14ac:dyDescent="0.25">
      <c r="B2" s="69" t="s">
        <v>145</v>
      </c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</row>
    <row r="3" spans="2:24" s="19" customFormat="1" ht="36" customHeight="1" x14ac:dyDescent="0.25">
      <c r="B3" s="74" t="s">
        <v>0</v>
      </c>
      <c r="C3" s="65" t="s">
        <v>1</v>
      </c>
      <c r="D3" s="65" t="s">
        <v>2</v>
      </c>
      <c r="E3" s="65" t="s">
        <v>3</v>
      </c>
      <c r="F3" s="65" t="s">
        <v>4</v>
      </c>
      <c r="G3" s="63" t="s">
        <v>5</v>
      </c>
      <c r="H3" s="63" t="s">
        <v>6</v>
      </c>
      <c r="I3" s="65" t="s">
        <v>7</v>
      </c>
      <c r="J3" s="65" t="s">
        <v>8</v>
      </c>
      <c r="K3" s="67" t="s">
        <v>9</v>
      </c>
      <c r="L3" s="65" t="s">
        <v>10</v>
      </c>
      <c r="M3" s="72" t="s">
        <v>11</v>
      </c>
      <c r="N3" s="72" t="s">
        <v>12</v>
      </c>
      <c r="O3" s="72" t="s">
        <v>20</v>
      </c>
      <c r="P3" s="72"/>
      <c r="Q3" s="72"/>
      <c r="R3" s="72"/>
      <c r="S3" s="72"/>
      <c r="T3" s="72" t="s">
        <v>16</v>
      </c>
      <c r="U3" s="72" t="s">
        <v>17</v>
      </c>
      <c r="V3" s="72" t="s">
        <v>101</v>
      </c>
      <c r="W3" s="72" t="s">
        <v>19</v>
      </c>
      <c r="X3" s="76"/>
    </row>
    <row r="4" spans="2:24" s="20" customFormat="1" ht="79.5" customHeight="1" thickBot="1" x14ac:dyDescent="0.3">
      <c r="B4" s="75"/>
      <c r="C4" s="66"/>
      <c r="D4" s="66"/>
      <c r="E4" s="66"/>
      <c r="F4" s="66"/>
      <c r="G4" s="64"/>
      <c r="H4" s="64"/>
      <c r="I4" s="66"/>
      <c r="J4" s="66"/>
      <c r="K4" s="68"/>
      <c r="L4" s="66"/>
      <c r="M4" s="73"/>
      <c r="N4" s="73"/>
      <c r="O4" s="53" t="s">
        <v>7</v>
      </c>
      <c r="P4" s="53" t="s">
        <v>8</v>
      </c>
      <c r="Q4" s="54" t="s">
        <v>13</v>
      </c>
      <c r="R4" s="55" t="s">
        <v>10</v>
      </c>
      <c r="S4" s="55" t="s">
        <v>15</v>
      </c>
      <c r="T4" s="73"/>
      <c r="U4" s="73"/>
      <c r="V4" s="73"/>
      <c r="W4" s="56" t="s">
        <v>18</v>
      </c>
      <c r="X4" s="57" t="s">
        <v>21</v>
      </c>
    </row>
    <row r="5" spans="2:24" s="20" customFormat="1" ht="84" customHeight="1" x14ac:dyDescent="0.25">
      <c r="B5" s="46">
        <v>1</v>
      </c>
      <c r="C5" s="47" t="s">
        <v>23</v>
      </c>
      <c r="D5" s="47" t="s">
        <v>25</v>
      </c>
      <c r="E5" s="47" t="s">
        <v>29</v>
      </c>
      <c r="F5" s="47" t="s">
        <v>30</v>
      </c>
      <c r="G5" s="48" t="s">
        <v>146</v>
      </c>
      <c r="H5" s="49" t="s">
        <v>153</v>
      </c>
      <c r="I5" s="50">
        <v>3</v>
      </c>
      <c r="J5" s="50">
        <v>4</v>
      </c>
      <c r="K5" s="51">
        <f t="shared" ref="K5:K8" si="0">+I5+J5</f>
        <v>7</v>
      </c>
      <c r="L5" s="47" t="str">
        <f>IF(K5&lt;=4,"Riesgo Bajo",IF(K5=5,"Riesgo Medio",IF(K5&lt;=7,"Riesgo Alto",IF(K5&gt;=8,"Riesgo Extremo"))))</f>
        <v>Riesgo Alto</v>
      </c>
      <c r="M5" s="50" t="s">
        <v>73</v>
      </c>
      <c r="N5" s="50" t="s">
        <v>147</v>
      </c>
      <c r="O5" s="50">
        <v>1</v>
      </c>
      <c r="P5" s="50">
        <v>2</v>
      </c>
      <c r="Q5" s="51">
        <f t="shared" ref="Q5:Q10" si="1">+O5+P5</f>
        <v>3</v>
      </c>
      <c r="R5" s="47" t="str">
        <f t="shared" ref="R5:R10" si="2">IF(Q5&lt;=4,"Riesgo Bajo",IF(Q5=5,"Riesgo Medio",IF(Q5&lt;=7,"Riesgo Alto",IF(Q5&gt;=8,"Riesgo Extremo"))))</f>
        <v>Riesgo Bajo</v>
      </c>
      <c r="S5" s="50" t="s">
        <v>79</v>
      </c>
      <c r="T5" s="50" t="s">
        <v>99</v>
      </c>
      <c r="U5" s="50" t="s">
        <v>148</v>
      </c>
      <c r="V5" s="50" t="s">
        <v>158</v>
      </c>
      <c r="W5" s="50" t="s">
        <v>149</v>
      </c>
      <c r="X5" s="52" t="s">
        <v>150</v>
      </c>
    </row>
    <row r="6" spans="2:24" s="20" customFormat="1" ht="150.75" customHeight="1" x14ac:dyDescent="0.25">
      <c r="B6" s="45">
        <v>2</v>
      </c>
      <c r="C6" s="34" t="s">
        <v>22</v>
      </c>
      <c r="D6" s="34" t="s">
        <v>24</v>
      </c>
      <c r="E6" s="34" t="s">
        <v>26</v>
      </c>
      <c r="F6" s="34" t="s">
        <v>30</v>
      </c>
      <c r="G6" s="35" t="s">
        <v>151</v>
      </c>
      <c r="H6" s="36" t="s">
        <v>152</v>
      </c>
      <c r="I6" s="33">
        <v>2</v>
      </c>
      <c r="J6" s="33">
        <v>4</v>
      </c>
      <c r="K6" s="51">
        <f>+I6+J6</f>
        <v>6</v>
      </c>
      <c r="L6" s="34" t="s">
        <v>154</v>
      </c>
      <c r="M6" s="33" t="s">
        <v>93</v>
      </c>
      <c r="N6" s="33" t="s">
        <v>155</v>
      </c>
      <c r="O6" s="33">
        <v>1</v>
      </c>
      <c r="P6" s="33">
        <v>2</v>
      </c>
      <c r="Q6" s="51">
        <f t="shared" si="1"/>
        <v>3</v>
      </c>
      <c r="R6" s="34" t="s">
        <v>71</v>
      </c>
      <c r="S6" s="50" t="s">
        <v>79</v>
      </c>
      <c r="T6" s="33" t="s">
        <v>93</v>
      </c>
      <c r="U6" s="33" t="s">
        <v>117</v>
      </c>
      <c r="V6" s="33" t="s">
        <v>159</v>
      </c>
      <c r="W6" s="33" t="s">
        <v>156</v>
      </c>
      <c r="X6" s="38" t="s">
        <v>157</v>
      </c>
    </row>
    <row r="7" spans="2:24" s="20" customFormat="1" ht="80.099999999999994" customHeight="1" x14ac:dyDescent="0.25">
      <c r="B7" s="46">
        <v>3</v>
      </c>
      <c r="C7" s="34" t="s">
        <v>22</v>
      </c>
      <c r="D7" s="34" t="s">
        <v>24</v>
      </c>
      <c r="E7" s="34" t="s">
        <v>26</v>
      </c>
      <c r="F7" s="34" t="s">
        <v>31</v>
      </c>
      <c r="G7" s="35" t="s">
        <v>112</v>
      </c>
      <c r="H7" s="36" t="s">
        <v>160</v>
      </c>
      <c r="I7" s="33">
        <v>1</v>
      </c>
      <c r="J7" s="33">
        <v>3</v>
      </c>
      <c r="K7" s="37">
        <f t="shared" si="0"/>
        <v>4</v>
      </c>
      <c r="L7" s="34" t="str">
        <f t="shared" ref="L7:L8" si="3">IF(K7&lt;=4,"Riesgo Bajo",IF(K7=5,"Riesgo Medio",IF(K7&lt;=7,"Riesgo Alto",IF(K7&gt;=8,"Riesgo Extremo"))))</f>
        <v>Riesgo Bajo</v>
      </c>
      <c r="M7" s="33" t="s">
        <v>93</v>
      </c>
      <c r="N7" s="33" t="s">
        <v>115</v>
      </c>
      <c r="O7" s="33">
        <v>1</v>
      </c>
      <c r="P7" s="33">
        <v>3</v>
      </c>
      <c r="Q7" s="37">
        <f t="shared" si="1"/>
        <v>4</v>
      </c>
      <c r="R7" s="34" t="str">
        <f t="shared" si="2"/>
        <v>Riesgo Bajo</v>
      </c>
      <c r="S7" s="33" t="s">
        <v>79</v>
      </c>
      <c r="T7" s="33" t="s">
        <v>93</v>
      </c>
      <c r="U7" s="33" t="s">
        <v>117</v>
      </c>
      <c r="V7" s="33" t="s">
        <v>121</v>
      </c>
      <c r="W7" s="33" t="s">
        <v>125</v>
      </c>
      <c r="X7" s="38" t="s">
        <v>126</v>
      </c>
    </row>
    <row r="8" spans="2:24" s="20" customFormat="1" ht="86.25" customHeight="1" x14ac:dyDescent="0.25">
      <c r="B8" s="46">
        <v>4</v>
      </c>
      <c r="C8" s="34" t="s">
        <v>22</v>
      </c>
      <c r="D8" s="34" t="s">
        <v>24</v>
      </c>
      <c r="E8" s="34" t="s">
        <v>27</v>
      </c>
      <c r="F8" s="34" t="s">
        <v>33</v>
      </c>
      <c r="G8" s="35" t="s">
        <v>113</v>
      </c>
      <c r="H8" s="36" t="s">
        <v>104</v>
      </c>
      <c r="I8" s="33">
        <v>1</v>
      </c>
      <c r="J8" s="33">
        <v>5</v>
      </c>
      <c r="K8" s="37">
        <f t="shared" si="0"/>
        <v>6</v>
      </c>
      <c r="L8" s="34" t="str">
        <f t="shared" si="3"/>
        <v>Riesgo Alto</v>
      </c>
      <c r="M8" s="33" t="s">
        <v>93</v>
      </c>
      <c r="N8" s="33" t="s">
        <v>116</v>
      </c>
      <c r="O8" s="33">
        <v>1</v>
      </c>
      <c r="P8" s="33">
        <v>5</v>
      </c>
      <c r="Q8" s="37">
        <f t="shared" si="1"/>
        <v>6</v>
      </c>
      <c r="R8" s="34" t="str">
        <f t="shared" si="2"/>
        <v>Riesgo Alto</v>
      </c>
      <c r="S8" s="33" t="s">
        <v>79</v>
      </c>
      <c r="T8" s="33" t="s">
        <v>93</v>
      </c>
      <c r="U8" s="33" t="s">
        <v>118</v>
      </c>
      <c r="V8" s="33" t="s">
        <v>122</v>
      </c>
      <c r="W8" s="33" t="s">
        <v>125</v>
      </c>
      <c r="X8" s="38" t="s">
        <v>126</v>
      </c>
    </row>
    <row r="9" spans="2:24" s="20" customFormat="1" ht="107.25" customHeight="1" x14ac:dyDescent="0.25">
      <c r="B9" s="45">
        <v>5</v>
      </c>
      <c r="C9" s="34" t="s">
        <v>22</v>
      </c>
      <c r="D9" s="34" t="s">
        <v>25</v>
      </c>
      <c r="E9" s="34" t="s">
        <v>28</v>
      </c>
      <c r="F9" s="34" t="s">
        <v>33</v>
      </c>
      <c r="G9" s="35" t="s">
        <v>114</v>
      </c>
      <c r="H9" s="36" t="s">
        <v>161</v>
      </c>
      <c r="I9" s="33">
        <v>1</v>
      </c>
      <c r="J9" s="33">
        <v>5</v>
      </c>
      <c r="K9" s="37">
        <f t="shared" ref="K9:K11" si="4">+I9+J9</f>
        <v>6</v>
      </c>
      <c r="L9" s="34" t="str">
        <f t="shared" ref="L9:L10" si="5">IF(K9&lt;=4,"Riesgo Bajo",IF(K9=5,"Riesgo Medio",IF(K9&lt;=7,"Riesgo Alto",IF(K9&gt;=8,"Riesgo Extremo"))))</f>
        <v>Riesgo Alto</v>
      </c>
      <c r="M9" s="33" t="s">
        <v>99</v>
      </c>
      <c r="N9" s="33" t="s">
        <v>162</v>
      </c>
      <c r="O9" s="33">
        <v>1</v>
      </c>
      <c r="P9" s="33">
        <v>5</v>
      </c>
      <c r="Q9" s="37">
        <f t="shared" si="1"/>
        <v>6</v>
      </c>
      <c r="R9" s="34" t="str">
        <f t="shared" si="2"/>
        <v>Riesgo Alto</v>
      </c>
      <c r="S9" s="33" t="s">
        <v>79</v>
      </c>
      <c r="T9" s="33" t="s">
        <v>99</v>
      </c>
      <c r="U9" s="33" t="s">
        <v>119</v>
      </c>
      <c r="V9" s="33" t="s">
        <v>163</v>
      </c>
      <c r="W9" s="33" t="s">
        <v>164</v>
      </c>
      <c r="X9" s="38" t="s">
        <v>165</v>
      </c>
    </row>
    <row r="10" spans="2:24" s="20" customFormat="1" ht="96" customHeight="1" x14ac:dyDescent="0.25">
      <c r="B10" s="46">
        <v>6</v>
      </c>
      <c r="C10" s="34" t="s">
        <v>22</v>
      </c>
      <c r="D10" s="34" t="s">
        <v>25</v>
      </c>
      <c r="E10" s="34" t="s">
        <v>28</v>
      </c>
      <c r="F10" s="34" t="s">
        <v>33</v>
      </c>
      <c r="G10" s="35" t="s">
        <v>201</v>
      </c>
      <c r="H10" s="36" t="s">
        <v>166</v>
      </c>
      <c r="I10" s="33">
        <v>1</v>
      </c>
      <c r="J10" s="33">
        <v>3</v>
      </c>
      <c r="K10" s="37">
        <f t="shared" si="4"/>
        <v>4</v>
      </c>
      <c r="L10" s="34" t="str">
        <f t="shared" si="5"/>
        <v>Riesgo Bajo</v>
      </c>
      <c r="M10" s="33" t="s">
        <v>73</v>
      </c>
      <c r="N10" s="33" t="s">
        <v>167</v>
      </c>
      <c r="O10" s="33">
        <v>1</v>
      </c>
      <c r="P10" s="33">
        <v>2</v>
      </c>
      <c r="Q10" s="37">
        <f t="shared" si="1"/>
        <v>3</v>
      </c>
      <c r="R10" s="34" t="str">
        <f t="shared" si="2"/>
        <v>Riesgo Bajo</v>
      </c>
      <c r="S10" s="33" t="s">
        <v>79</v>
      </c>
      <c r="T10" s="33" t="s">
        <v>99</v>
      </c>
      <c r="U10" s="33" t="s">
        <v>174</v>
      </c>
      <c r="V10" s="33" t="s">
        <v>124</v>
      </c>
      <c r="W10" s="33" t="s">
        <v>168</v>
      </c>
      <c r="X10" s="38" t="s">
        <v>169</v>
      </c>
    </row>
    <row r="11" spans="2:24" s="20" customFormat="1" ht="100.5" customHeight="1" x14ac:dyDescent="0.25">
      <c r="B11" s="46">
        <v>7</v>
      </c>
      <c r="C11" s="34" t="s">
        <v>22</v>
      </c>
      <c r="D11" s="34" t="s">
        <v>25</v>
      </c>
      <c r="E11" s="34" t="s">
        <v>27</v>
      </c>
      <c r="F11" s="34" t="s">
        <v>33</v>
      </c>
      <c r="G11" s="35" t="s">
        <v>170</v>
      </c>
      <c r="H11" s="36" t="s">
        <v>171</v>
      </c>
      <c r="I11" s="33">
        <v>2</v>
      </c>
      <c r="J11" s="33">
        <v>3</v>
      </c>
      <c r="K11" s="37">
        <f t="shared" si="4"/>
        <v>5</v>
      </c>
      <c r="L11" s="34" t="s">
        <v>172</v>
      </c>
      <c r="M11" s="33" t="s">
        <v>93</v>
      </c>
      <c r="N11" s="33" t="s">
        <v>173</v>
      </c>
      <c r="O11" s="33">
        <v>2</v>
      </c>
      <c r="P11" s="33">
        <v>3</v>
      </c>
      <c r="Q11" s="37">
        <v>2</v>
      </c>
      <c r="R11" s="34" t="s">
        <v>71</v>
      </c>
      <c r="S11" s="33" t="s">
        <v>80</v>
      </c>
      <c r="T11" s="33" t="s">
        <v>93</v>
      </c>
      <c r="U11" s="33" t="s">
        <v>174</v>
      </c>
      <c r="V11" s="33" t="s">
        <v>124</v>
      </c>
      <c r="W11" s="33" t="s">
        <v>175</v>
      </c>
      <c r="X11" s="38" t="s">
        <v>176</v>
      </c>
    </row>
    <row r="12" spans="2:24" s="20" customFormat="1" ht="100.5" customHeight="1" x14ac:dyDescent="0.25">
      <c r="B12" s="45">
        <v>8</v>
      </c>
      <c r="C12" s="34" t="s">
        <v>23</v>
      </c>
      <c r="D12" s="34" t="s">
        <v>25</v>
      </c>
      <c r="E12" s="34" t="s">
        <v>29</v>
      </c>
      <c r="F12" s="34" t="s">
        <v>31</v>
      </c>
      <c r="G12" s="35" t="s">
        <v>178</v>
      </c>
      <c r="H12" s="36" t="s">
        <v>177</v>
      </c>
      <c r="I12" s="33">
        <v>2</v>
      </c>
      <c r="J12" s="33">
        <v>3</v>
      </c>
      <c r="K12" s="37">
        <f t="shared" ref="K12:K23" si="6">+I12+J12</f>
        <v>5</v>
      </c>
      <c r="L12" s="34" t="str">
        <f t="shared" ref="L12:L13" si="7">IF(K12&lt;=4,"Riesgo Bajo",IF(K12=5,"Riesgo Medio",IF(K12&lt;=7,"Riesgo Alto",IF(K12&gt;=8,"Riesgo Extremo"))))</f>
        <v>Riesgo Medio</v>
      </c>
      <c r="M12" s="33" t="s">
        <v>73</v>
      </c>
      <c r="N12" s="33" t="s">
        <v>179</v>
      </c>
      <c r="O12" s="33">
        <v>1</v>
      </c>
      <c r="P12" s="33">
        <v>3</v>
      </c>
      <c r="Q12" s="37">
        <f t="shared" ref="Q12:Q16" si="8">+O12+P12</f>
        <v>4</v>
      </c>
      <c r="R12" s="34" t="str">
        <f t="shared" ref="R12:R16" si="9">IF(Q12&lt;=4,"Riesgo Bajo",IF(Q12=5,"Riesgo Medio",IF(Q12&lt;=7,"Riesgo Alto",IF(Q12&gt;=8,"Riesgo Extremo"))))</f>
        <v>Riesgo Bajo</v>
      </c>
      <c r="S12" s="33" t="s">
        <v>79</v>
      </c>
      <c r="T12" s="33" t="s">
        <v>73</v>
      </c>
      <c r="U12" s="33" t="s">
        <v>120</v>
      </c>
      <c r="V12" s="33" t="s">
        <v>123</v>
      </c>
      <c r="W12" s="33" t="s">
        <v>180</v>
      </c>
      <c r="X12" s="38" t="s">
        <v>127</v>
      </c>
    </row>
    <row r="13" spans="2:24" s="20" customFormat="1" ht="100.5" customHeight="1" x14ac:dyDescent="0.25">
      <c r="B13" s="46">
        <v>9</v>
      </c>
      <c r="C13" s="34" t="s">
        <v>23</v>
      </c>
      <c r="D13" s="34" t="s">
        <v>25</v>
      </c>
      <c r="E13" s="34" t="s">
        <v>29</v>
      </c>
      <c r="F13" s="34" t="s">
        <v>31</v>
      </c>
      <c r="G13" s="35" t="s">
        <v>181</v>
      </c>
      <c r="H13" s="36" t="s">
        <v>182</v>
      </c>
      <c r="I13" s="33">
        <v>2</v>
      </c>
      <c r="J13" s="33">
        <v>3</v>
      </c>
      <c r="K13" s="37">
        <f t="shared" si="6"/>
        <v>5</v>
      </c>
      <c r="L13" s="34" t="str">
        <f t="shared" si="7"/>
        <v>Riesgo Medio</v>
      </c>
      <c r="M13" s="33" t="s">
        <v>73</v>
      </c>
      <c r="N13" s="33" t="s">
        <v>183</v>
      </c>
      <c r="O13" s="33">
        <v>1</v>
      </c>
      <c r="P13" s="33">
        <v>3</v>
      </c>
      <c r="Q13" s="37">
        <f t="shared" si="8"/>
        <v>4</v>
      </c>
      <c r="R13" s="34" t="str">
        <f t="shared" si="9"/>
        <v>Riesgo Bajo</v>
      </c>
      <c r="S13" s="33" t="s">
        <v>79</v>
      </c>
      <c r="T13" s="33" t="s">
        <v>73</v>
      </c>
      <c r="U13" s="33" t="s">
        <v>120</v>
      </c>
      <c r="V13" s="33" t="s">
        <v>123</v>
      </c>
      <c r="W13" s="33" t="s">
        <v>180</v>
      </c>
      <c r="X13" s="38" t="s">
        <v>127</v>
      </c>
    </row>
    <row r="14" spans="2:24" s="20" customFormat="1" ht="100.5" customHeight="1" x14ac:dyDescent="0.25">
      <c r="B14" s="45">
        <v>10</v>
      </c>
      <c r="C14" s="34" t="s">
        <v>22</v>
      </c>
      <c r="D14" s="34" t="s">
        <v>25</v>
      </c>
      <c r="E14" s="34" t="s">
        <v>29</v>
      </c>
      <c r="F14" s="34" t="s">
        <v>30</v>
      </c>
      <c r="G14" s="35" t="s">
        <v>184</v>
      </c>
      <c r="H14" s="36" t="s">
        <v>185</v>
      </c>
      <c r="I14" s="33">
        <v>2</v>
      </c>
      <c r="J14" s="33">
        <v>5</v>
      </c>
      <c r="K14" s="37">
        <f t="shared" si="6"/>
        <v>7</v>
      </c>
      <c r="L14" s="34" t="str">
        <f t="shared" ref="L14:L23" si="10">IF(K14&lt;=4,"Riesgo Bajo",IF(K14=5,"Riesgo Medio",IF(K14&lt;=7,"Riesgo Alto",IF(K14&gt;=8,"Riesgo Extremo"))))</f>
        <v>Riesgo Alto</v>
      </c>
      <c r="M14" s="33" t="s">
        <v>73</v>
      </c>
      <c r="N14" s="33" t="s">
        <v>186</v>
      </c>
      <c r="O14" s="33">
        <v>2</v>
      </c>
      <c r="P14" s="33">
        <v>5</v>
      </c>
      <c r="Q14" s="37">
        <f t="shared" si="8"/>
        <v>7</v>
      </c>
      <c r="R14" s="34" t="str">
        <f t="shared" si="9"/>
        <v>Riesgo Alto</v>
      </c>
      <c r="S14" s="33" t="s">
        <v>79</v>
      </c>
      <c r="T14" s="33" t="s">
        <v>99</v>
      </c>
      <c r="U14" s="33" t="s">
        <v>120</v>
      </c>
      <c r="V14" s="33" t="s">
        <v>187</v>
      </c>
      <c r="W14" s="33" t="s">
        <v>180</v>
      </c>
      <c r="X14" s="38" t="s">
        <v>127</v>
      </c>
    </row>
    <row r="15" spans="2:24" s="20" customFormat="1" ht="100.5" customHeight="1" x14ac:dyDescent="0.25">
      <c r="B15" s="46">
        <v>11</v>
      </c>
      <c r="C15" s="34" t="s">
        <v>23</v>
      </c>
      <c r="D15" s="34" t="s">
        <v>24</v>
      </c>
      <c r="E15" s="34" t="s">
        <v>29</v>
      </c>
      <c r="F15" s="34" t="s">
        <v>31</v>
      </c>
      <c r="G15" s="35" t="s">
        <v>128</v>
      </c>
      <c r="H15" s="36" t="s">
        <v>188</v>
      </c>
      <c r="I15" s="33">
        <v>3</v>
      </c>
      <c r="J15" s="33">
        <v>4</v>
      </c>
      <c r="K15" s="37">
        <f t="shared" si="6"/>
        <v>7</v>
      </c>
      <c r="L15" s="34" t="str">
        <f t="shared" si="10"/>
        <v>Riesgo Alto</v>
      </c>
      <c r="M15" s="33" t="s">
        <v>73</v>
      </c>
      <c r="N15" s="33" t="s">
        <v>189</v>
      </c>
      <c r="O15" s="33">
        <v>1</v>
      </c>
      <c r="P15" s="33">
        <v>4</v>
      </c>
      <c r="Q15" s="37">
        <f t="shared" si="8"/>
        <v>5</v>
      </c>
      <c r="R15" s="34" t="str">
        <f t="shared" si="9"/>
        <v>Riesgo Medio</v>
      </c>
      <c r="S15" s="33" t="s">
        <v>79</v>
      </c>
      <c r="T15" s="33" t="s">
        <v>73</v>
      </c>
      <c r="U15" s="33" t="s">
        <v>120</v>
      </c>
      <c r="V15" s="33" t="s">
        <v>187</v>
      </c>
      <c r="W15" s="33" t="s">
        <v>180</v>
      </c>
      <c r="X15" s="38" t="s">
        <v>130</v>
      </c>
    </row>
    <row r="16" spans="2:24" s="20" customFormat="1" ht="100.5" customHeight="1" x14ac:dyDescent="0.25">
      <c r="B16" s="46">
        <v>12</v>
      </c>
      <c r="C16" s="34" t="s">
        <v>23</v>
      </c>
      <c r="D16" s="34" t="s">
        <v>24</v>
      </c>
      <c r="E16" s="34" t="s">
        <v>29</v>
      </c>
      <c r="F16" s="34" t="s">
        <v>31</v>
      </c>
      <c r="G16" s="35" t="s">
        <v>190</v>
      </c>
      <c r="H16" s="36" t="s">
        <v>132</v>
      </c>
      <c r="I16" s="33">
        <v>3</v>
      </c>
      <c r="J16" s="33">
        <v>4</v>
      </c>
      <c r="K16" s="37">
        <f t="shared" si="6"/>
        <v>7</v>
      </c>
      <c r="L16" s="34" t="str">
        <f t="shared" si="10"/>
        <v>Riesgo Alto</v>
      </c>
      <c r="M16" s="33" t="s">
        <v>73</v>
      </c>
      <c r="N16" s="33" t="s">
        <v>133</v>
      </c>
      <c r="O16" s="33">
        <v>1</v>
      </c>
      <c r="P16" s="33">
        <v>4</v>
      </c>
      <c r="Q16" s="37">
        <f t="shared" si="8"/>
        <v>5</v>
      </c>
      <c r="R16" s="34" t="str">
        <f t="shared" si="9"/>
        <v>Riesgo Medio</v>
      </c>
      <c r="S16" s="33" t="s">
        <v>131</v>
      </c>
      <c r="T16" s="33" t="s">
        <v>73</v>
      </c>
      <c r="U16" s="33" t="s">
        <v>120</v>
      </c>
      <c r="V16" s="33" t="s">
        <v>187</v>
      </c>
      <c r="W16" s="33" t="s">
        <v>180</v>
      </c>
      <c r="X16" s="38" t="s">
        <v>130</v>
      </c>
    </row>
    <row r="17" spans="2:24" ht="90" customHeight="1" x14ac:dyDescent="0.2">
      <c r="B17" s="46">
        <v>13</v>
      </c>
      <c r="C17" s="34" t="s">
        <v>23</v>
      </c>
      <c r="D17" s="34" t="s">
        <v>25</v>
      </c>
      <c r="E17" s="34" t="s">
        <v>29</v>
      </c>
      <c r="F17" s="34" t="s">
        <v>32</v>
      </c>
      <c r="G17" s="35" t="s">
        <v>191</v>
      </c>
      <c r="H17" s="36" t="s">
        <v>134</v>
      </c>
      <c r="I17" s="33">
        <v>3</v>
      </c>
      <c r="J17" s="33">
        <v>4</v>
      </c>
      <c r="K17" s="37">
        <f t="shared" si="6"/>
        <v>7</v>
      </c>
      <c r="L17" s="34" t="str">
        <f t="shared" si="10"/>
        <v>Riesgo Alto</v>
      </c>
      <c r="M17" s="33" t="s">
        <v>73</v>
      </c>
      <c r="N17" s="33" t="s">
        <v>143</v>
      </c>
      <c r="O17" s="33">
        <v>1</v>
      </c>
      <c r="P17" s="33">
        <v>4</v>
      </c>
      <c r="Q17" s="37">
        <f t="shared" ref="Q17:Q18" si="11">+O17+P17</f>
        <v>5</v>
      </c>
      <c r="R17" s="34" t="str">
        <f t="shared" ref="R17:R18" si="12">IF(Q17&lt;=4,"Riesgo Bajo",IF(Q17=5,"Riesgo Medio",IF(Q17&lt;=7,"Riesgo Alto",IF(Q17&gt;=8,"Riesgo Extremo"))))</f>
        <v>Riesgo Medio</v>
      </c>
      <c r="S17" s="33" t="s">
        <v>131</v>
      </c>
      <c r="T17" s="33" t="s">
        <v>73</v>
      </c>
      <c r="U17" s="33" t="s">
        <v>120</v>
      </c>
      <c r="V17" s="33" t="s">
        <v>129</v>
      </c>
      <c r="W17" s="33" t="s">
        <v>180</v>
      </c>
      <c r="X17" s="38" t="s">
        <v>130</v>
      </c>
    </row>
    <row r="18" spans="2:24" ht="98.25" customHeight="1" x14ac:dyDescent="0.2">
      <c r="B18" s="46">
        <v>14</v>
      </c>
      <c r="C18" s="34" t="s">
        <v>23</v>
      </c>
      <c r="D18" s="34" t="s">
        <v>25</v>
      </c>
      <c r="E18" s="34" t="s">
        <v>29</v>
      </c>
      <c r="F18" s="34" t="s">
        <v>31</v>
      </c>
      <c r="G18" s="35" t="s">
        <v>140</v>
      </c>
      <c r="H18" s="36" t="s">
        <v>141</v>
      </c>
      <c r="I18" s="33">
        <v>3</v>
      </c>
      <c r="J18" s="33">
        <v>4</v>
      </c>
      <c r="K18" s="37">
        <f t="shared" si="6"/>
        <v>7</v>
      </c>
      <c r="L18" s="34" t="str">
        <f t="shared" si="10"/>
        <v>Riesgo Alto</v>
      </c>
      <c r="M18" s="33" t="s">
        <v>73</v>
      </c>
      <c r="N18" s="33" t="s">
        <v>144</v>
      </c>
      <c r="O18" s="33">
        <v>1</v>
      </c>
      <c r="P18" s="33">
        <v>4</v>
      </c>
      <c r="Q18" s="37">
        <f t="shared" si="11"/>
        <v>5</v>
      </c>
      <c r="R18" s="34" t="str">
        <f t="shared" si="12"/>
        <v>Riesgo Medio</v>
      </c>
      <c r="S18" s="33" t="s">
        <v>131</v>
      </c>
      <c r="T18" s="33" t="s">
        <v>73</v>
      </c>
      <c r="U18" s="33" t="s">
        <v>120</v>
      </c>
      <c r="V18" s="33" t="s">
        <v>129</v>
      </c>
      <c r="W18" s="33" t="s">
        <v>180</v>
      </c>
      <c r="X18" s="38" t="s">
        <v>130</v>
      </c>
    </row>
    <row r="19" spans="2:24" ht="65.25" x14ac:dyDescent="0.2">
      <c r="B19" s="46">
        <v>15</v>
      </c>
      <c r="C19" s="34" t="s">
        <v>23</v>
      </c>
      <c r="D19" s="34" t="s">
        <v>24</v>
      </c>
      <c r="E19" s="34" t="s">
        <v>29</v>
      </c>
      <c r="F19" s="34" t="s">
        <v>31</v>
      </c>
      <c r="G19" s="35" t="s">
        <v>135</v>
      </c>
      <c r="H19" s="36" t="s">
        <v>136</v>
      </c>
      <c r="I19" s="33">
        <v>2</v>
      </c>
      <c r="J19" s="33">
        <v>3</v>
      </c>
      <c r="K19" s="37">
        <f t="shared" si="6"/>
        <v>5</v>
      </c>
      <c r="L19" s="34" t="str">
        <f t="shared" si="10"/>
        <v>Riesgo Medio</v>
      </c>
      <c r="M19" s="33" t="s">
        <v>73</v>
      </c>
      <c r="N19" s="33" t="s">
        <v>142</v>
      </c>
      <c r="O19" s="33">
        <v>1</v>
      </c>
      <c r="P19" s="33">
        <v>2</v>
      </c>
      <c r="Q19" s="37">
        <f t="shared" ref="Q19:Q20" si="13">+O19+P19</f>
        <v>3</v>
      </c>
      <c r="R19" s="34" t="str">
        <f t="shared" ref="R19:R22" si="14">IF(Q19&lt;=4,"Riesgo Bajo",IF(Q19=5,"Riesgo Medio",IF(Q19&lt;=7,"Riesgo Alto",IF(Q19&gt;=8,"Riesgo Extremo"))))</f>
        <v>Riesgo Bajo</v>
      </c>
      <c r="S19" s="33" t="s">
        <v>131</v>
      </c>
      <c r="T19" s="33" t="s">
        <v>73</v>
      </c>
      <c r="U19" s="33" t="s">
        <v>120</v>
      </c>
      <c r="V19" s="33" t="s">
        <v>129</v>
      </c>
      <c r="W19" s="33" t="s">
        <v>180</v>
      </c>
      <c r="X19" s="38" t="s">
        <v>130</v>
      </c>
    </row>
    <row r="20" spans="2:24" ht="63.75" x14ac:dyDescent="0.2">
      <c r="B20" s="46">
        <v>16</v>
      </c>
      <c r="C20" s="58" t="s">
        <v>22</v>
      </c>
      <c r="D20" s="58" t="s">
        <v>25</v>
      </c>
      <c r="E20" s="58" t="s">
        <v>29</v>
      </c>
      <c r="F20" s="58" t="s">
        <v>36</v>
      </c>
      <c r="G20" s="59" t="s">
        <v>192</v>
      </c>
      <c r="H20" s="60" t="s">
        <v>193</v>
      </c>
      <c r="I20" s="61">
        <v>2</v>
      </c>
      <c r="J20" s="61">
        <v>3</v>
      </c>
      <c r="K20" s="62">
        <f t="shared" si="6"/>
        <v>5</v>
      </c>
      <c r="L20" s="58" t="str">
        <f t="shared" si="10"/>
        <v>Riesgo Medio</v>
      </c>
      <c r="M20" s="61" t="s">
        <v>99</v>
      </c>
      <c r="N20" s="61" t="s">
        <v>194</v>
      </c>
      <c r="O20" s="61">
        <v>1</v>
      </c>
      <c r="P20" s="61">
        <v>1</v>
      </c>
      <c r="Q20" s="62">
        <f t="shared" si="13"/>
        <v>2</v>
      </c>
      <c r="R20" s="58" t="str">
        <f t="shared" si="14"/>
        <v>Riesgo Bajo</v>
      </c>
      <c r="S20" s="61" t="s">
        <v>79</v>
      </c>
      <c r="T20" s="61" t="s">
        <v>99</v>
      </c>
      <c r="U20" s="33" t="s">
        <v>120</v>
      </c>
      <c r="V20" s="61" t="s">
        <v>187</v>
      </c>
      <c r="W20" s="33" t="s">
        <v>180</v>
      </c>
      <c r="X20" s="38" t="s">
        <v>130</v>
      </c>
    </row>
    <row r="21" spans="2:24" ht="51" x14ac:dyDescent="0.2">
      <c r="B21" s="46">
        <v>17</v>
      </c>
      <c r="C21" s="58" t="s">
        <v>22</v>
      </c>
      <c r="D21" s="58" t="s">
        <v>25</v>
      </c>
      <c r="E21" s="58" t="s">
        <v>29</v>
      </c>
      <c r="F21" s="58" t="s">
        <v>36</v>
      </c>
      <c r="G21" s="59" t="s">
        <v>195</v>
      </c>
      <c r="H21" s="60" t="s">
        <v>196</v>
      </c>
      <c r="I21" s="61">
        <v>2</v>
      </c>
      <c r="J21" s="61">
        <v>3</v>
      </c>
      <c r="K21" s="62">
        <f t="shared" si="6"/>
        <v>5</v>
      </c>
      <c r="L21" s="58" t="str">
        <f t="shared" si="10"/>
        <v>Riesgo Medio</v>
      </c>
      <c r="M21" s="61" t="s">
        <v>73</v>
      </c>
      <c r="N21" s="61" t="s">
        <v>197</v>
      </c>
      <c r="O21" s="61">
        <v>1</v>
      </c>
      <c r="P21" s="61">
        <v>1</v>
      </c>
      <c r="Q21" s="62">
        <v>1</v>
      </c>
      <c r="R21" s="58" t="str">
        <f t="shared" si="14"/>
        <v>Riesgo Bajo</v>
      </c>
      <c r="S21" s="61" t="s">
        <v>79</v>
      </c>
      <c r="T21" s="61" t="s">
        <v>73</v>
      </c>
      <c r="U21" s="33" t="s">
        <v>120</v>
      </c>
      <c r="V21" s="61" t="s">
        <v>187</v>
      </c>
      <c r="W21" s="33" t="s">
        <v>180</v>
      </c>
      <c r="X21" s="38" t="s">
        <v>130</v>
      </c>
    </row>
    <row r="22" spans="2:24" ht="114.75" customHeight="1" x14ac:dyDescent="0.2">
      <c r="B22" s="46">
        <v>18</v>
      </c>
      <c r="C22" s="58" t="s">
        <v>23</v>
      </c>
      <c r="D22" s="58" t="s">
        <v>24</v>
      </c>
      <c r="E22" s="58" t="s">
        <v>29</v>
      </c>
      <c r="F22" s="58" t="s">
        <v>31</v>
      </c>
      <c r="G22" s="59" t="s">
        <v>198</v>
      </c>
      <c r="H22" s="60" t="s">
        <v>199</v>
      </c>
      <c r="I22" s="61">
        <v>2</v>
      </c>
      <c r="J22" s="61">
        <v>3</v>
      </c>
      <c r="K22" s="62">
        <v>5</v>
      </c>
      <c r="L22" s="58" t="str">
        <f t="shared" si="10"/>
        <v>Riesgo Medio</v>
      </c>
      <c r="M22" s="61" t="s">
        <v>73</v>
      </c>
      <c r="N22" s="61" t="s">
        <v>200</v>
      </c>
      <c r="O22" s="61">
        <v>1</v>
      </c>
      <c r="P22" s="61">
        <v>1</v>
      </c>
      <c r="Q22" s="62">
        <v>1</v>
      </c>
      <c r="R22" s="58" t="str">
        <f t="shared" si="14"/>
        <v>Riesgo Bajo</v>
      </c>
      <c r="S22" s="61" t="s">
        <v>79</v>
      </c>
      <c r="T22" s="61" t="s">
        <v>73</v>
      </c>
      <c r="U22" s="33" t="s">
        <v>120</v>
      </c>
      <c r="V22" s="61"/>
      <c r="W22" s="61"/>
      <c r="X22" s="38" t="s">
        <v>130</v>
      </c>
    </row>
    <row r="23" spans="2:24" ht="102.75" thickBot="1" x14ac:dyDescent="0.25">
      <c r="B23" s="46">
        <v>19</v>
      </c>
      <c r="C23" s="39" t="s">
        <v>23</v>
      </c>
      <c r="D23" s="39" t="s">
        <v>25</v>
      </c>
      <c r="E23" s="39" t="s">
        <v>29</v>
      </c>
      <c r="F23" s="39" t="s">
        <v>35</v>
      </c>
      <c r="G23" s="40" t="s">
        <v>137</v>
      </c>
      <c r="H23" s="41" t="s">
        <v>138</v>
      </c>
      <c r="I23" s="42">
        <v>2</v>
      </c>
      <c r="J23" s="42">
        <v>4</v>
      </c>
      <c r="K23" s="43">
        <f t="shared" si="6"/>
        <v>6</v>
      </c>
      <c r="L23" s="39" t="str">
        <f t="shared" si="10"/>
        <v>Riesgo Alto</v>
      </c>
      <c r="M23" s="42" t="s">
        <v>99</v>
      </c>
      <c r="N23" s="42" t="s">
        <v>139</v>
      </c>
      <c r="O23" s="42">
        <v>1</v>
      </c>
      <c r="P23" s="42">
        <v>4</v>
      </c>
      <c r="Q23" s="43">
        <f t="shared" ref="Q23" si="15">+O23+P23</f>
        <v>5</v>
      </c>
      <c r="R23" s="39" t="str">
        <f t="shared" ref="R23" si="16">IF(Q23&lt;=4,"Riesgo Bajo",IF(Q23=5,"Riesgo Medio",IF(Q23&lt;=7,"Riesgo Alto",IF(Q23&gt;=8,"Riesgo Extremo"))))</f>
        <v>Riesgo Medio</v>
      </c>
      <c r="S23" s="42" t="s">
        <v>131</v>
      </c>
      <c r="T23" s="42" t="s">
        <v>99</v>
      </c>
      <c r="U23" s="42" t="s">
        <v>120</v>
      </c>
      <c r="V23" s="42" t="s">
        <v>129</v>
      </c>
      <c r="W23" s="42" t="s">
        <v>125</v>
      </c>
      <c r="X23" s="44" t="s">
        <v>130</v>
      </c>
    </row>
    <row r="32" spans="2:24" x14ac:dyDescent="0.2">
      <c r="C32" s="18" t="s">
        <v>22</v>
      </c>
      <c r="D32" s="18" t="s">
        <v>24</v>
      </c>
      <c r="E32" s="18" t="s">
        <v>26</v>
      </c>
      <c r="G32" s="32" t="s">
        <v>30</v>
      </c>
      <c r="H32" s="18">
        <v>1</v>
      </c>
      <c r="I32" s="18">
        <v>1</v>
      </c>
      <c r="J32" s="18" t="s">
        <v>66</v>
      </c>
      <c r="M32" s="18" t="s">
        <v>73</v>
      </c>
      <c r="N32" s="18" t="s">
        <v>74</v>
      </c>
      <c r="S32" s="18" t="s">
        <v>79</v>
      </c>
    </row>
    <row r="33" spans="3:19" x14ac:dyDescent="0.2">
      <c r="C33" s="18" t="s">
        <v>23</v>
      </c>
      <c r="D33" s="18" t="s">
        <v>25</v>
      </c>
      <c r="E33" s="18" t="s">
        <v>27</v>
      </c>
      <c r="G33" s="32" t="s">
        <v>36</v>
      </c>
      <c r="H33" s="18">
        <v>2</v>
      </c>
      <c r="I33" s="18">
        <v>2</v>
      </c>
      <c r="J33" s="18" t="s">
        <v>68</v>
      </c>
      <c r="M33" s="18" t="s">
        <v>93</v>
      </c>
      <c r="N33" s="18" t="s">
        <v>75</v>
      </c>
      <c r="S33" s="18" t="s">
        <v>80</v>
      </c>
    </row>
    <row r="34" spans="3:19" x14ac:dyDescent="0.2">
      <c r="E34" s="18" t="s">
        <v>28</v>
      </c>
      <c r="G34" s="32" t="s">
        <v>31</v>
      </c>
      <c r="H34" s="18">
        <v>3</v>
      </c>
      <c r="I34" s="18">
        <v>3</v>
      </c>
      <c r="J34" s="18" t="s">
        <v>69</v>
      </c>
      <c r="M34" s="18" t="s">
        <v>99</v>
      </c>
      <c r="N34" s="18" t="s">
        <v>76</v>
      </c>
    </row>
    <row r="35" spans="3:19" x14ac:dyDescent="0.2">
      <c r="E35" s="18" t="s">
        <v>29</v>
      </c>
      <c r="G35" s="32" t="s">
        <v>32</v>
      </c>
      <c r="H35" s="18">
        <v>4</v>
      </c>
      <c r="I35" s="18">
        <v>4</v>
      </c>
      <c r="J35" s="18" t="s">
        <v>71</v>
      </c>
      <c r="M35" s="18" t="s">
        <v>95</v>
      </c>
      <c r="N35" s="18" t="s">
        <v>77</v>
      </c>
    </row>
    <row r="36" spans="3:19" x14ac:dyDescent="0.2">
      <c r="G36" s="32" t="s">
        <v>33</v>
      </c>
      <c r="H36" s="18">
        <v>5</v>
      </c>
      <c r="I36" s="18">
        <v>5</v>
      </c>
      <c r="M36" s="18" t="s">
        <v>96</v>
      </c>
      <c r="N36" s="18" t="s">
        <v>78</v>
      </c>
    </row>
    <row r="37" spans="3:19" x14ac:dyDescent="0.2">
      <c r="G37" s="32" t="s">
        <v>34</v>
      </c>
      <c r="M37" s="18" t="s">
        <v>97</v>
      </c>
    </row>
    <row r="38" spans="3:19" x14ac:dyDescent="0.2">
      <c r="G38" s="32" t="s">
        <v>35</v>
      </c>
      <c r="K38" s="21">
        <v>1</v>
      </c>
      <c r="M38" s="18" t="s">
        <v>100</v>
      </c>
    </row>
    <row r="39" spans="3:19" x14ac:dyDescent="0.2">
      <c r="G39" s="32" t="s">
        <v>102</v>
      </c>
      <c r="K39" s="21">
        <v>2</v>
      </c>
      <c r="M39" s="18" t="s">
        <v>103</v>
      </c>
    </row>
    <row r="40" spans="3:19" x14ac:dyDescent="0.2">
      <c r="K40" s="21">
        <v>3</v>
      </c>
      <c r="M40" s="18" t="s">
        <v>98</v>
      </c>
    </row>
    <row r="41" spans="3:19" x14ac:dyDescent="0.2">
      <c r="K41" s="21">
        <v>4</v>
      </c>
    </row>
    <row r="42" spans="3:19" x14ac:dyDescent="0.2">
      <c r="K42" s="21">
        <v>5</v>
      </c>
    </row>
    <row r="43" spans="3:19" x14ac:dyDescent="0.2">
      <c r="K43" s="21">
        <v>6</v>
      </c>
    </row>
    <row r="44" spans="3:19" x14ac:dyDescent="0.2">
      <c r="K44" s="21">
        <v>7</v>
      </c>
    </row>
    <row r="45" spans="3:19" x14ac:dyDescent="0.2">
      <c r="K45" s="21">
        <v>8</v>
      </c>
    </row>
    <row r="46" spans="3:19" x14ac:dyDescent="0.2">
      <c r="K46" s="21">
        <v>9</v>
      </c>
    </row>
    <row r="47" spans="3:19" x14ac:dyDescent="0.2">
      <c r="K47" s="21">
        <v>10</v>
      </c>
    </row>
  </sheetData>
  <sheetProtection deleteColumns="0" deleteRows="0"/>
  <autoFilter ref="B3:F14" xr:uid="{00000000-0009-0000-0000-000000000000}"/>
  <mergeCells count="19">
    <mergeCell ref="O3:S3"/>
    <mergeCell ref="F3:F4"/>
    <mergeCell ref="G3:G4"/>
    <mergeCell ref="H3:H4"/>
    <mergeCell ref="I3:I4"/>
    <mergeCell ref="J3:J4"/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</mergeCells>
  <conditionalFormatting sqref="K5:K23 Q5:Q23">
    <cfRule type="cellIs" dxfId="4" priority="7" operator="between">
      <formula>8</formula>
      <formula>11</formula>
    </cfRule>
    <cfRule type="cellIs" dxfId="3" priority="8" operator="between">
      <formula>6</formula>
      <formula>7</formula>
    </cfRule>
    <cfRule type="cellIs" dxfId="2" priority="9" operator="equal">
      <formula>5</formula>
    </cfRule>
    <cfRule type="cellIs" dxfId="1" priority="10" operator="between">
      <formula>1</formula>
      <formula>4</formula>
    </cfRule>
    <cfRule type="cellIs" dxfId="0" priority="12" operator="lessThan">
      <formula>#REF!</formula>
    </cfRule>
  </conditionalFormatting>
  <dataValidations count="10">
    <dataValidation type="list" allowBlank="1" showInputMessage="1" showErrorMessage="1" sqref="D19:D22 D5:D16" xr:uid="{00000000-0002-0000-0000-000002000000}">
      <formula1>$D$32:$D$33</formula1>
    </dataValidation>
    <dataValidation allowBlank="1" showDropDown="1" showInputMessage="1" showErrorMessage="1" sqref="K5:K23 N5:N16 Q5:Q23" xr:uid="{00000000-0002-0000-0000-000000000000}"/>
    <dataValidation type="list" allowBlank="1" showInputMessage="1" showErrorMessage="1" sqref="C5:C22" xr:uid="{00000000-0002-0000-0000-000001000000}">
      <formula1>$C$32:$C$35</formula1>
    </dataValidation>
    <dataValidation type="list" allowBlank="1" showInputMessage="1" showErrorMessage="1" sqref="E5:E23" xr:uid="{00000000-0002-0000-0000-000003000000}">
      <formula1>$E$32:$E$35</formula1>
    </dataValidation>
    <dataValidation type="list" allowBlank="1" showInputMessage="1" showErrorMessage="1" sqref="F5:F23" xr:uid="{00000000-0002-0000-0000-000004000000}">
      <formula1>$G$32:$G$39</formula1>
    </dataValidation>
    <dataValidation type="list" allowBlank="1" showInputMessage="1" showErrorMessage="1" sqref="I5:I16 O5:O16" xr:uid="{00000000-0002-0000-0000-000005000000}">
      <formula1>$H$32:$H$36</formula1>
    </dataValidation>
    <dataValidation type="list" allowBlank="1" showInputMessage="1" showErrorMessage="1" sqref="J5:J16 P5:P16" xr:uid="{00000000-0002-0000-0000-000006000000}">
      <formula1>$I$32:$I$36</formula1>
    </dataValidation>
    <dataValidation type="list" allowBlank="1" showInputMessage="1" showErrorMessage="1" sqref="S5:S23" xr:uid="{00000000-0002-0000-0000-000007000000}">
      <formula1>$S$32:$S$33</formula1>
    </dataValidation>
    <dataValidation showDropDown="1" showInputMessage="1" showErrorMessage="1" sqref="L5:L23 R5:R23" xr:uid="{00000000-0002-0000-0000-000008000000}"/>
    <dataValidation type="list" allowBlank="1" showInputMessage="1" showErrorMessage="1" sqref="M5:M23 T5:T23" xr:uid="{00000000-0002-0000-0000-000009000000}">
      <formula1>$M$32:$M$40</formula1>
    </dataValidation>
  </dataValidations>
  <pageMargins left="0" right="0" top="0" bottom="0" header="0.31496062992125984" footer="0.31496062992125984"/>
  <pageSetup scale="45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2" workbookViewId="0">
      <selection activeCell="D5" sqref="D5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78" t="s">
        <v>44</v>
      </c>
      <c r="E2" s="78"/>
    </row>
    <row r="3" spans="3:7" ht="15.75" customHeight="1" x14ac:dyDescent="0.25"/>
    <row r="4" spans="3:7" ht="39.950000000000003" customHeight="1" x14ac:dyDescent="0.25">
      <c r="D4" s="6" t="s">
        <v>42</v>
      </c>
      <c r="E4" s="79" t="s">
        <v>43</v>
      </c>
      <c r="F4" s="80"/>
      <c r="G4" s="80"/>
    </row>
    <row r="5" spans="3:7" ht="39.950000000000003" customHeight="1" x14ac:dyDescent="0.25">
      <c r="C5" s="77" t="s">
        <v>7</v>
      </c>
      <c r="D5" s="2" t="s">
        <v>37</v>
      </c>
      <c r="E5" s="5">
        <v>1</v>
      </c>
      <c r="F5" s="5" t="s">
        <v>105</v>
      </c>
      <c r="G5" s="24">
        <f>1/1000</f>
        <v>1E-3</v>
      </c>
    </row>
    <row r="6" spans="3:7" ht="39.950000000000003" customHeight="1" x14ac:dyDescent="0.25">
      <c r="C6" s="77"/>
      <c r="D6" s="2" t="s">
        <v>38</v>
      </c>
      <c r="E6" s="5">
        <v>2</v>
      </c>
      <c r="F6" s="5" t="s">
        <v>106</v>
      </c>
      <c r="G6" s="24">
        <f>1/500</f>
        <v>2E-3</v>
      </c>
    </row>
    <row r="7" spans="3:7" ht="39.950000000000003" customHeight="1" x14ac:dyDescent="0.25">
      <c r="C7" s="77"/>
      <c r="D7" s="3" t="s">
        <v>39</v>
      </c>
      <c r="E7" s="5">
        <v>3</v>
      </c>
      <c r="F7" s="5" t="s">
        <v>108</v>
      </c>
      <c r="G7" s="24">
        <f>1/250</f>
        <v>4.0000000000000001E-3</v>
      </c>
    </row>
    <row r="8" spans="3:7" ht="39.950000000000003" customHeight="1" x14ac:dyDescent="0.25">
      <c r="C8" s="77"/>
      <c r="D8" s="3" t="s">
        <v>94</v>
      </c>
      <c r="E8" s="5">
        <v>4</v>
      </c>
      <c r="F8" s="5" t="s">
        <v>107</v>
      </c>
      <c r="G8" s="24">
        <f>1/100</f>
        <v>0.01</v>
      </c>
    </row>
    <row r="9" spans="3:7" ht="39.950000000000003" customHeight="1" x14ac:dyDescent="0.25">
      <c r="C9" s="77"/>
      <c r="D9" s="3" t="s">
        <v>41</v>
      </c>
      <c r="E9" s="5">
        <v>5</v>
      </c>
      <c r="F9" s="5" t="s">
        <v>109</v>
      </c>
      <c r="G9" s="24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6"/>
  <sheetViews>
    <sheetView showGridLines="0" topLeftCell="B4" zoomScale="90" zoomScaleNormal="90" workbookViewId="0">
      <selection activeCell="F22" sqref="F22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84" t="s">
        <v>63</v>
      </c>
      <c r="C6" s="84"/>
      <c r="D6" s="84"/>
      <c r="E6" s="84"/>
      <c r="F6" s="84"/>
      <c r="G6" s="84"/>
      <c r="H6" s="84"/>
    </row>
    <row r="8" spans="2:8" ht="28.5" customHeight="1" x14ac:dyDescent="0.25">
      <c r="B8" s="89" t="s">
        <v>8</v>
      </c>
      <c r="C8" s="89"/>
      <c r="D8" s="89"/>
      <c r="E8" s="89"/>
      <c r="F8" s="89"/>
      <c r="G8" s="89"/>
      <c r="H8" s="89"/>
    </row>
    <row r="9" spans="2:8" ht="90" customHeight="1" x14ac:dyDescent="0.25">
      <c r="B9" s="85" t="s">
        <v>45</v>
      </c>
      <c r="C9" s="85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86" t="s">
        <v>46</v>
      </c>
      <c r="C10" s="86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87" t="s">
        <v>10</v>
      </c>
      <c r="C11" s="87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88"/>
      <c r="C12" s="88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81" t="s">
        <v>111</v>
      </c>
      <c r="E15" s="82"/>
      <c r="F15" s="82"/>
      <c r="G15" s="82"/>
      <c r="H15" s="83"/>
    </row>
    <row r="17" spans="4:8" ht="15.75" x14ac:dyDescent="0.25">
      <c r="D17" s="25" t="s">
        <v>110</v>
      </c>
      <c r="E17" s="29"/>
      <c r="H17"/>
    </row>
    <row r="18" spans="4:8" x14ac:dyDescent="0.25">
      <c r="H18"/>
    </row>
    <row r="19" spans="4:8" ht="15.75" x14ac:dyDescent="0.25">
      <c r="D19" s="25" t="s">
        <v>47</v>
      </c>
      <c r="E19" s="26">
        <v>0</v>
      </c>
      <c r="F19" s="27">
        <v>9.9000000000000008E-3</v>
      </c>
      <c r="G19" s="30">
        <f t="shared" ref="G19:H22" si="0">+E19*$E$17</f>
        <v>0</v>
      </c>
      <c r="H19" s="31">
        <f t="shared" si="0"/>
        <v>0</v>
      </c>
    </row>
    <row r="20" spans="4:8" ht="15.75" x14ac:dyDescent="0.25">
      <c r="D20" s="25" t="s">
        <v>48</v>
      </c>
      <c r="E20" s="28">
        <v>0.01</v>
      </c>
      <c r="F20" s="27">
        <v>4.99E-2</v>
      </c>
      <c r="G20" s="30">
        <f t="shared" si="0"/>
        <v>0</v>
      </c>
      <c r="H20" s="31">
        <f t="shared" si="0"/>
        <v>0</v>
      </c>
    </row>
    <row r="21" spans="4:8" ht="15.75" x14ac:dyDescent="0.25">
      <c r="D21" s="25" t="s">
        <v>49</v>
      </c>
      <c r="E21" s="28">
        <v>0.05</v>
      </c>
      <c r="F21" s="27">
        <v>0.14990000000000001</v>
      </c>
      <c r="G21" s="30">
        <f t="shared" si="0"/>
        <v>0</v>
      </c>
      <c r="H21" s="31">
        <f t="shared" si="0"/>
        <v>0</v>
      </c>
    </row>
    <row r="22" spans="4:8" ht="15.75" x14ac:dyDescent="0.25">
      <c r="D22" s="25" t="s">
        <v>50</v>
      </c>
      <c r="E22" s="28">
        <v>0.15</v>
      </c>
      <c r="F22" s="27">
        <v>0.2999</v>
      </c>
      <c r="G22" s="30">
        <f t="shared" si="0"/>
        <v>0</v>
      </c>
      <c r="H22" s="31">
        <f t="shared" si="0"/>
        <v>0</v>
      </c>
    </row>
    <row r="23" spans="4:8" ht="15.75" x14ac:dyDescent="0.25">
      <c r="D23" s="25" t="s">
        <v>62</v>
      </c>
      <c r="E23" s="28">
        <v>0.3</v>
      </c>
      <c r="F23" s="28">
        <v>1</v>
      </c>
      <c r="G23" s="30">
        <f>+E23*$E$17</f>
        <v>0</v>
      </c>
      <c r="H23" s="31">
        <f>+F23*E17</f>
        <v>0</v>
      </c>
    </row>
    <row r="26" spans="4:8" ht="27" customHeight="1" x14ac:dyDescent="0.25"/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84" t="s">
        <v>64</v>
      </c>
      <c r="C2" s="84"/>
      <c r="D2" s="84"/>
      <c r="E2" s="84"/>
      <c r="F2" s="84"/>
      <c r="G2" s="84"/>
      <c r="H2" s="84"/>
    </row>
    <row r="3" spans="1:8" x14ac:dyDescent="0.25">
      <c r="D3" s="1"/>
      <c r="E3" s="1"/>
      <c r="F3" s="1"/>
      <c r="G3" s="1"/>
      <c r="H3" s="1"/>
    </row>
    <row r="4" spans="1:8" ht="18.75" x14ac:dyDescent="0.25">
      <c r="B4" s="89" t="s">
        <v>8</v>
      </c>
      <c r="C4" s="89"/>
      <c r="D4" s="89"/>
      <c r="E4" s="89"/>
      <c r="F4" s="89"/>
      <c r="G4" s="89"/>
      <c r="H4" s="89"/>
    </row>
    <row r="5" spans="1:8" ht="80.099999999999994" customHeight="1" x14ac:dyDescent="0.25">
      <c r="B5" s="85" t="s">
        <v>45</v>
      </c>
      <c r="C5" s="85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86" t="s">
        <v>46</v>
      </c>
      <c r="C6" s="86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87" t="s">
        <v>10</v>
      </c>
      <c r="C7" s="87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88"/>
      <c r="C8" s="88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90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91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91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91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91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92" t="s">
        <v>72</v>
      </c>
      <c r="D2" s="92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topLeftCell="B1" workbookViewId="0">
      <selection activeCell="B8" sqref="B8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  <vt:lpstr>'Matriz de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Diana Milena Vivas Muñoz</cp:lastModifiedBy>
  <cp:lastPrinted>2019-10-09T16:50:57Z</cp:lastPrinted>
  <dcterms:created xsi:type="dcterms:W3CDTF">2014-01-17T14:59:50Z</dcterms:created>
  <dcterms:modified xsi:type="dcterms:W3CDTF">2025-05-14T00:11:16Z</dcterms:modified>
</cp:coreProperties>
</file>