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cerodriguez_sena_edu_co/Documents/Documents/REGIONAL CALDAS 2025/PROCESOS 2025/1. Mto. Mantenimiento pisos terrazo y mtto interno del auditorio/Mto. terrazo  y auditorio/"/>
    </mc:Choice>
  </mc:AlternateContent>
  <xr:revisionPtr revIDLastSave="0" documentId="8_{295DBED2-FAA3-4C41-8DD1-C4ED8A0C668D}" xr6:coauthVersionLast="47" xr6:coauthVersionMax="47" xr10:uidLastSave="{00000000-0000-0000-0000-000000000000}"/>
  <bookViews>
    <workbookView xWindow="-120" yWindow="-120" windowWidth="29040" windowHeight="15720" xr2:uid="{43EA3C89-2544-42A5-854D-3DC0B28492EE}"/>
  </bookViews>
  <sheets>
    <sheet name="mercado" sheetId="1" r:id="rId1"/>
  </sheets>
  <externalReferences>
    <externalReference r:id="rId2"/>
  </externalReferences>
  <definedNames>
    <definedName name="_xlnm.Print_Area" localSheetId="0">mercado!$A$1:$N$33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" l="1"/>
  <c r="L23" i="1" s="1"/>
  <c r="L21" i="1"/>
  <c r="L24" i="1" s="1"/>
  <c r="L25" i="1" s="1"/>
  <c r="J21" i="1"/>
  <c r="L20" i="1"/>
  <c r="J20" i="1"/>
  <c r="J22" i="1" s="1"/>
  <c r="J23" i="1" s="1"/>
  <c r="M18" i="1"/>
  <c r="N18" i="1" s="1"/>
  <c r="L18" i="1"/>
  <c r="J18" i="1"/>
  <c r="M16" i="1"/>
  <c r="N16" i="1" s="1"/>
  <c r="L16" i="1"/>
  <c r="J16" i="1"/>
  <c r="H16" i="1"/>
  <c r="F16" i="1"/>
  <c r="M14" i="1"/>
  <c r="N14" i="1" s="1"/>
  <c r="L14" i="1"/>
  <c r="J14" i="1"/>
  <c r="H14" i="1"/>
  <c r="F14" i="1"/>
  <c r="M12" i="1"/>
  <c r="N12" i="1" s="1"/>
  <c r="L12" i="1"/>
  <c r="J12" i="1"/>
  <c r="H12" i="1"/>
  <c r="F12" i="1"/>
  <c r="M11" i="1"/>
  <c r="N11" i="1" s="1"/>
  <c r="L11" i="1"/>
  <c r="J11" i="1"/>
  <c r="H11" i="1"/>
  <c r="H20" i="1" s="1"/>
  <c r="F11" i="1"/>
  <c r="F20" i="1" s="1"/>
  <c r="M10" i="1"/>
  <c r="N10" i="1" s="1"/>
  <c r="L10" i="1"/>
  <c r="J10" i="1"/>
  <c r="H10" i="1"/>
  <c r="F10" i="1"/>
  <c r="N5" i="1"/>
  <c r="F22" i="1" l="1"/>
  <c r="F23" i="1" s="1"/>
  <c r="F21" i="1"/>
  <c r="F24" i="1" s="1"/>
  <c r="F25" i="1" s="1"/>
  <c r="J24" i="1"/>
  <c r="J25" i="1" s="1"/>
  <c r="H22" i="1"/>
  <c r="H23" i="1" s="1"/>
  <c r="H21" i="1"/>
  <c r="H24" i="1" s="1"/>
  <c r="H25" i="1" s="1"/>
  <c r="N20" i="1"/>
  <c r="N22" i="1" l="1"/>
  <c r="N23" i="1" s="1"/>
  <c r="N21" i="1"/>
  <c r="N24" i="1" s="1"/>
  <c r="N25" i="1" s="1"/>
</calcChain>
</file>

<file path=xl/sharedStrings.xml><?xml version="1.0" encoding="utf-8"?>
<sst xmlns="http://schemas.openxmlformats.org/spreadsheetml/2006/main" count="56" uniqueCount="52">
  <si>
    <t>Versión:</t>
  </si>
  <si>
    <t>V1</t>
  </si>
  <si>
    <t>Fecha:</t>
  </si>
  <si>
    <t>GRUPO ARGALE</t>
  </si>
  <si>
    <t>GAV INGENIERIA Y CONSTRUCCIÓN</t>
  </si>
  <si>
    <t>GRUPO ARGALE2</t>
  </si>
  <si>
    <t>GENERS S.A.</t>
  </si>
  <si>
    <t>ANALISIS</t>
  </si>
  <si>
    <t xml:space="preserve">ITEM  </t>
  </si>
  <si>
    <t xml:space="preserve">CAPÍTULO /REFERENCIA  </t>
  </si>
  <si>
    <t xml:space="preserve">UNIDAD  </t>
  </si>
  <si>
    <t xml:space="preserve">CANT  </t>
  </si>
  <si>
    <t>VR UNITARIO</t>
  </si>
  <si>
    <t>VR TOTAL</t>
  </si>
  <si>
    <t>VR UNITARIO2</t>
  </si>
  <si>
    <t>VR TOTAL3</t>
  </si>
  <si>
    <t>VR UNITARIO4</t>
  </si>
  <si>
    <t>VR TOTAL5</t>
  </si>
  <si>
    <t>VR UNITARIO6</t>
  </si>
  <si>
    <t>VR TOTAL7</t>
  </si>
  <si>
    <t>PROMEDIO</t>
  </si>
  <si>
    <t>VR TOTAL PROMEDIO</t>
  </si>
  <si>
    <t>PISOS</t>
  </si>
  <si>
    <t>1.01</t>
  </si>
  <si>
    <t>Desmonte de alfombra existente (Incluye disposición final).</t>
  </si>
  <si>
    <t>m ²</t>
  </si>
  <si>
    <t>1.02</t>
  </si>
  <si>
    <t xml:space="preserve">Suministro e instalación de alfombra tipo tejido plano 100% polipropileno. </t>
  </si>
  <si>
    <t>1.03</t>
  </si>
  <si>
    <t>Mantenimiento de piso en madera.</t>
  </si>
  <si>
    <t>MADERA</t>
  </si>
  <si>
    <t>2.01</t>
  </si>
  <si>
    <t>Mantenimiento de Mesones en Madera.</t>
  </si>
  <si>
    <t>LUMINARIAS</t>
  </si>
  <si>
    <t>3.01</t>
  </si>
  <si>
    <t>Suministro e instalación de luminarias LED (Incluye desmonte).</t>
  </si>
  <si>
    <t>Und</t>
  </si>
  <si>
    <t>MANTENIMIENTO</t>
  </si>
  <si>
    <t>4.02</t>
  </si>
  <si>
    <t>Mantenimiento de los pisos en terrazo (incluye resanes, pulido, sellado y brillado). Según planos y especificaciones técnicas.</t>
  </si>
  <si>
    <t>TOTAL DE COSTO DIRECTO</t>
  </si>
  <si>
    <t>ADMINISTRACIÓN</t>
  </si>
  <si>
    <t>UTILIDADES</t>
  </si>
  <si>
    <t>IVA SOBRE UTILIDAD</t>
  </si>
  <si>
    <t>TOTAL DE COSTO INDIRECTO</t>
  </si>
  <si>
    <t>TOTAL COSTO CONSTRUCCIÓN</t>
  </si>
  <si>
    <t xml:space="preserve">Proyectó: </t>
  </si>
  <si>
    <t>Arquitecta Melissa Reyes Orozco</t>
  </si>
  <si>
    <t>VoBo.</t>
  </si>
  <si>
    <t>Oscar Andrés Maldonado Mora</t>
  </si>
  <si>
    <t>Contratista Grupo de Apoyo administrativo mixto -SENA Regional caldas</t>
  </si>
  <si>
    <t>Director (e) Regional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</si>
</sst>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0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i/>
      <sz val="10"/>
      <color theme="0" tint="-0.499984740745262"/>
      <name val="Aptos"/>
      <family val="2"/>
    </font>
    <font>
      <b/>
      <i/>
      <sz val="12"/>
      <color theme="0" tint="-0.499984740745262"/>
      <name val="Aptos"/>
      <family val="2"/>
    </font>
    <font>
      <i/>
      <sz val="11"/>
      <color theme="0" tint="-0.499984740745262"/>
      <name val="Aptos"/>
      <family val="2"/>
    </font>
    <font>
      <i/>
      <sz val="12"/>
      <color theme="0" tint="-0.499984740745262"/>
      <name val="Aptos"/>
      <family val="2"/>
    </font>
    <font>
      <sz val="12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249977111117893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wrapText="1"/>
    </xf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14" fontId="4" fillId="0" borderId="9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 indent="6"/>
    </xf>
    <xf numFmtId="0" fontId="0" fillId="0" borderId="0" xfId="0" applyAlignment="1">
      <alignment horizontal="center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43" fontId="6" fillId="4" borderId="16" xfId="1" applyFont="1" applyFill="1" applyBorder="1" applyAlignment="1">
      <alignment horizontal="center" vertical="center" wrapText="1"/>
    </xf>
    <xf numFmtId="44" fontId="6" fillId="4" borderId="17" xfId="2" applyFont="1" applyFill="1" applyBorder="1" applyAlignment="1">
      <alignment horizontal="center" vertical="center" wrapText="1"/>
    </xf>
    <xf numFmtId="44" fontId="6" fillId="4" borderId="18" xfId="2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/>
    </xf>
    <xf numFmtId="43" fontId="6" fillId="5" borderId="21" xfId="1" applyFont="1" applyFill="1" applyBorder="1" applyAlignment="1">
      <alignment horizontal="center" vertical="center"/>
    </xf>
    <xf numFmtId="44" fontId="6" fillId="5" borderId="22" xfId="2" applyFont="1" applyFill="1" applyBorder="1" applyAlignment="1">
      <alignment horizontal="center" vertical="center"/>
    </xf>
    <xf numFmtId="44" fontId="6" fillId="5" borderId="23" xfId="2" applyFont="1" applyFill="1" applyBorder="1" applyAlignment="1">
      <alignment horizontal="center" vertical="center"/>
    </xf>
    <xf numFmtId="44" fontId="6" fillId="4" borderId="22" xfId="2" applyFont="1" applyFill="1" applyBorder="1" applyAlignment="1">
      <alignment horizontal="center" vertical="center"/>
    </xf>
    <xf numFmtId="44" fontId="6" fillId="4" borderId="24" xfId="2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43" fontId="1" fillId="0" borderId="27" xfId="1" applyFont="1" applyFill="1" applyBorder="1" applyAlignment="1">
      <alignment horizontal="center" vertical="center" wrapText="1"/>
    </xf>
    <xf numFmtId="164" fontId="1" fillId="0" borderId="28" xfId="2" applyNumberFormat="1" applyFont="1" applyFill="1" applyBorder="1" applyAlignment="1">
      <alignment vertical="center" wrapText="1"/>
    </xf>
    <xf numFmtId="164" fontId="1" fillId="0" borderId="29" xfId="2" applyNumberFormat="1" applyFont="1" applyFill="1" applyBorder="1" applyAlignment="1">
      <alignment vertical="center" wrapText="1"/>
    </xf>
    <xf numFmtId="164" fontId="1" fillId="4" borderId="28" xfId="2" applyNumberFormat="1" applyFont="1" applyFill="1" applyBorder="1" applyAlignment="1">
      <alignment horizontal="center" vertical="center" wrapText="1"/>
    </xf>
    <xf numFmtId="164" fontId="2" fillId="4" borderId="30" xfId="2" applyNumberFormat="1" applyFont="1" applyFill="1" applyBorder="1" applyAlignment="1">
      <alignment horizontal="center" vertical="center" wrapText="1"/>
    </xf>
    <xf numFmtId="164" fontId="1" fillId="0" borderId="28" xfId="2" applyNumberFormat="1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43" fontId="2" fillId="5" borderId="27" xfId="1" applyFont="1" applyFill="1" applyBorder="1" applyAlignment="1">
      <alignment horizontal="center" vertical="center" wrapText="1"/>
    </xf>
    <xf numFmtId="164" fontId="2" fillId="5" borderId="28" xfId="2" applyNumberFormat="1" applyFont="1" applyFill="1" applyBorder="1" applyAlignment="1">
      <alignment horizontal="center" vertical="center" wrapText="1"/>
    </xf>
    <xf numFmtId="164" fontId="2" fillId="5" borderId="29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44" fontId="0" fillId="0" borderId="0" xfId="2" applyFont="1"/>
    <xf numFmtId="44" fontId="0" fillId="0" borderId="0" xfId="2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0" fontId="6" fillId="5" borderId="0" xfId="0" applyFont="1" applyFill="1" applyAlignment="1">
      <alignment horizontal="center"/>
    </xf>
    <xf numFmtId="0" fontId="6" fillId="5" borderId="0" xfId="0" applyFont="1" applyFill="1" applyAlignment="1">
      <alignment horizontal="right" wrapText="1"/>
    </xf>
    <xf numFmtId="0" fontId="6" fillId="5" borderId="0" xfId="0" applyFont="1" applyFill="1" applyAlignment="1">
      <alignment horizontal="center" vertical="center"/>
    </xf>
    <xf numFmtId="43" fontId="6" fillId="5" borderId="0" xfId="1" applyFont="1" applyFill="1" applyAlignment="1">
      <alignment horizontal="center" vertical="center"/>
    </xf>
    <xf numFmtId="164" fontId="6" fillId="5" borderId="0" xfId="2" applyNumberFormat="1" applyFont="1" applyFill="1"/>
    <xf numFmtId="164" fontId="6" fillId="5" borderId="0" xfId="2" applyNumberFormat="1" applyFont="1" applyFill="1" applyBorder="1"/>
    <xf numFmtId="164" fontId="6" fillId="5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right" wrapText="1"/>
    </xf>
    <xf numFmtId="9" fontId="0" fillId="0" borderId="0" xfId="3" applyFont="1" applyAlignment="1">
      <alignment horizontal="center"/>
    </xf>
    <xf numFmtId="164" fontId="0" fillId="0" borderId="0" xfId="2" applyNumberFormat="1" applyFont="1"/>
    <xf numFmtId="164" fontId="6" fillId="5" borderId="0" xfId="3" applyNumberFormat="1" applyFont="1" applyFill="1"/>
    <xf numFmtId="164" fontId="6" fillId="5" borderId="0" xfId="2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horizontal="right" wrapText="1"/>
    </xf>
    <xf numFmtId="0" fontId="6" fillId="4" borderId="0" xfId="0" applyFont="1" applyFill="1" applyAlignment="1">
      <alignment horizontal="center" vertical="center"/>
    </xf>
    <xf numFmtId="43" fontId="6" fillId="4" borderId="0" xfId="1" applyFont="1" applyFill="1" applyAlignment="1">
      <alignment horizontal="center" vertical="center"/>
    </xf>
    <xf numFmtId="164" fontId="6" fillId="4" borderId="0" xfId="2" applyNumberFormat="1" applyFont="1" applyFill="1"/>
    <xf numFmtId="164" fontId="6" fillId="4" borderId="0" xfId="2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/>
    <xf numFmtId="0" fontId="9" fillId="0" borderId="2" xfId="0" applyFont="1" applyBorder="1"/>
    <xf numFmtId="0" fontId="9" fillId="0" borderId="2" xfId="0" applyFont="1" applyBorder="1" applyAlignment="1">
      <alignment horizontal="right"/>
    </xf>
    <xf numFmtId="0" fontId="10" fillId="0" borderId="2" xfId="0" applyFont="1" applyBorder="1"/>
    <xf numFmtId="0" fontId="10" fillId="0" borderId="31" xfId="0" applyFont="1" applyBorder="1"/>
    <xf numFmtId="0" fontId="11" fillId="0" borderId="4" xfId="0" applyFont="1" applyBorder="1"/>
    <xf numFmtId="0" fontId="11" fillId="0" borderId="0" xfId="0" applyFont="1"/>
    <xf numFmtId="0" fontId="12" fillId="0" borderId="0" xfId="0" applyFont="1"/>
    <xf numFmtId="0" fontId="11" fillId="0" borderId="32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33" xfId="0" applyFont="1" applyBorder="1"/>
    <xf numFmtId="164" fontId="0" fillId="0" borderId="0" xfId="0" applyNumberFormat="1"/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72339</xdr:colOff>
      <xdr:row>1</xdr:row>
      <xdr:rowOff>38100</xdr:rowOff>
    </xdr:from>
    <xdr:to>
      <xdr:col>1</xdr:col>
      <xdr:colOff>96124</xdr:colOff>
      <xdr:row>4</xdr:row>
      <xdr:rowOff>153469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D476DB-D0A0-4B4D-9A69-CA6CCAB47C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715" t="-374" r="12781" b="7380"/>
        <a:stretch/>
      </xdr:blipFill>
      <xdr:spPr>
        <a:xfrm>
          <a:off x="72339" y="228600"/>
          <a:ext cx="785785" cy="686869"/>
        </a:xfrm>
        <a:prstGeom prst="rect">
          <a:avLst/>
        </a:prstGeom>
      </xdr:spPr>
    </xdr:pic>
    <xdr:clientData/>
  </xdr:twoCellAnchor>
  <xdr:twoCellAnchor>
    <xdr:from>
      <xdr:col>1</xdr:col>
      <xdr:colOff>779315</xdr:colOff>
      <xdr:row>1</xdr:row>
      <xdr:rowOff>33618</xdr:rowOff>
    </xdr:from>
    <xdr:to>
      <xdr:col>12</xdr:col>
      <xdr:colOff>1047750</xdr:colOff>
      <xdr:row>4</xdr:row>
      <xdr:rowOff>182118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8BEBF811-2F5A-467A-8291-470145BFB591}"/>
            </a:ext>
          </a:extLst>
        </xdr:cNvPr>
        <xdr:cNvSpPr txBox="1"/>
      </xdr:nvSpPr>
      <xdr:spPr>
        <a:xfrm>
          <a:off x="1541315" y="224118"/>
          <a:ext cx="1514648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ESTUDIO DE MERCADO </a:t>
          </a:r>
        </a:p>
        <a:p>
          <a:pPr algn="ctr"/>
          <a:r>
            <a:rPr lang="es-CO" sz="9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DESPACHO REGIONAL CALDAS – MANIZALES</a:t>
          </a:r>
        </a:p>
        <a:p>
          <a:pPr algn="ctr"/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CONTRATAR EL MANTENIMIENTO DE LOS PISOS EN TERRAZO DEL ÁREA ADMINISTRATIVA, LA CAPILLA, ÁREA DE EMPRENDIMIENTO Y MANTENIMIENTO INTERNO DEL AUDITORIO MILTON GAVIRIA DE LA REGIONAL CALDAS</a:t>
          </a:r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mreyeso_sena_edu_co1/Documents/MELISSA%20REYES/0%20MANTENIMIENTOS/COTIZACIONES/Analisis%20de%20precios-mantenimientos.xlsx" TargetMode="External"/><Relationship Id="rId1" Type="http://schemas.openxmlformats.org/officeDocument/2006/relationships/externalLinkPath" Target="/personal/mreyeso_sena_edu_co1/Documents/MELISSA%20REYES/0%20MANTENIMIENTOS/COTIZACIONES/Analisis%20de%20precios-mantenimien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mercado"/>
      <sheetName val="Analisis"/>
    </sheetNames>
    <sheetDataSet>
      <sheetData sheetId="0">
        <row r="5">
          <cell r="F5">
            <v>45818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B644D3-80AB-4C56-BD15-092E5198DF4B}" name="Tabla1" displayName="Tabla1" ref="A8:N18" totalsRowShown="0" headerRowDxfId="17" dataDxfId="15" headerRowBorderDxfId="16" tableBorderDxfId="14" headerRowCellStyle="Moneda">
  <autoFilter ref="A8:N18" xr:uid="{935E5857-2CE6-42E4-9794-CAC235F9270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9F154B5-88BB-49C6-84A3-167D93C1A755}" name="ITEM  " dataDxfId="13"/>
    <tableColumn id="2" xr3:uid="{7432CD84-9AD0-4AB7-849A-CFD80E376DAA}" name="CAPÍTULO /REFERENCIA  " dataDxfId="12"/>
    <tableColumn id="3" xr3:uid="{DF2B21E7-6F1E-4644-AC26-0697E100BF01}" name="UNIDAD  " dataDxfId="11"/>
    <tableColumn id="4" xr3:uid="{EF127512-51F5-4A63-AFF0-CFAF4F429BDD}" name="CANT  " dataDxfId="10" dataCellStyle="Millares"/>
    <tableColumn id="5" xr3:uid="{12AC9BB6-8A9D-4876-90DF-9E1EA898804C}" name="VR UNITARIO" dataDxfId="9" dataCellStyle="Moneda"/>
    <tableColumn id="6" xr3:uid="{67EBF488-B779-4FD0-9023-501D41B31C93}" name="VR TOTAL" dataDxfId="8" dataCellStyle="Moneda">
      <calculatedColumnFormula>+D9*E9</calculatedColumnFormula>
    </tableColumn>
    <tableColumn id="7" xr3:uid="{C6AC2B83-E9BD-4351-90C3-159CF9E2EF6C}" name="VR UNITARIO2" dataDxfId="7" dataCellStyle="Moneda"/>
    <tableColumn id="8" xr3:uid="{2577C632-C04E-450E-BA18-00115F163A98}" name="VR TOTAL3" dataDxfId="6" dataCellStyle="Moneda">
      <calculatedColumnFormula>D9*G9</calculatedColumnFormula>
    </tableColumn>
    <tableColumn id="9" xr3:uid="{1ABC6037-080B-4E9C-96FD-6999F59AB227}" name="VR UNITARIO4" dataDxfId="5" dataCellStyle="Moneda"/>
    <tableColumn id="10" xr3:uid="{F15B7720-C4B1-4B12-B710-7DED09DA6701}" name="VR TOTAL5" dataDxfId="4" dataCellStyle="Moneda">
      <calculatedColumnFormula>D9*I9</calculatedColumnFormula>
    </tableColumn>
    <tableColumn id="11" xr3:uid="{A05FB7FF-C965-4240-BD6A-661D2260377B}" name="VR UNITARIO6" dataDxfId="3" dataCellStyle="Moneda"/>
    <tableColumn id="12" xr3:uid="{DEBC66C9-E8B4-48F4-9BB1-ADED1C640293}" name="VR TOTAL7" dataDxfId="2" dataCellStyle="Moneda">
      <calculatedColumnFormula>D9*K9</calculatedColumnFormula>
    </tableColumn>
    <tableColumn id="17" xr3:uid="{E60312BA-20A1-4CF0-9594-A103DCC8CC52}" name="PROMEDIO" dataDxfId="1" dataCellStyle="Moneda">
      <calculatedColumnFormula>+AVERAGE(#REF!,#REF!,K9,I9,G9,E9)</calculatedColumnFormula>
    </tableColumn>
    <tableColumn id="18" xr3:uid="{E5C9AEF1-704A-4A6C-ABD8-97EEADE0CFB0}" name="VR TOTAL PROMEDIO" dataDxfId="0" dataCellStyle="Moneda">
      <calculatedColumnFormula>+M9*$D9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11D86-9057-4992-920A-90D70604DB50}">
  <dimension ref="A1:X35"/>
  <sheetViews>
    <sheetView showGridLines="0" tabSelected="1" view="pageBreakPreview" zoomScale="70" zoomScaleNormal="85" zoomScaleSheetLayoutView="70" zoomScalePageLayoutView="40" workbookViewId="0">
      <selection activeCell="D10" sqref="D10:D18"/>
    </sheetView>
  </sheetViews>
  <sheetFormatPr baseColWidth="10" defaultColWidth="0" defaultRowHeight="15" customHeight="1" zeroHeight="1" x14ac:dyDescent="0.25"/>
  <cols>
    <col min="1" max="1" width="11.42578125" customWidth="1"/>
    <col min="2" max="2" width="53.85546875" customWidth="1"/>
    <col min="3" max="3" width="15" customWidth="1"/>
    <col min="4" max="4" width="13.7109375" style="19" customWidth="1"/>
    <col min="5" max="12" width="17.5703125" customWidth="1"/>
    <col min="13" max="13" width="17.5703125" style="49" customWidth="1"/>
    <col min="14" max="14" width="17.5703125" style="72" customWidth="1"/>
    <col min="15" max="15" width="11.42578125" customWidth="1"/>
    <col min="16" max="24" width="0" hidden="1" customWidth="1"/>
    <col min="25" max="16384" width="11.42578125" hidden="1"/>
  </cols>
  <sheetData>
    <row r="1" spans="1:14" s="4" customFormat="1" x14ac:dyDescent="0.25">
      <c r="A1" s="1"/>
      <c r="B1" s="2"/>
      <c r="C1" s="3"/>
      <c r="D1" s="3"/>
    </row>
    <row r="2" spans="1:14" s="4" customFormat="1" x14ac:dyDescent="0.25">
      <c r="A2" s="5"/>
      <c r="B2" s="6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9" t="s">
        <v>0</v>
      </c>
    </row>
    <row r="3" spans="1:14" s="4" customFormat="1" x14ac:dyDescent="0.25">
      <c r="A3" s="10"/>
      <c r="B3" s="2"/>
      <c r="C3" s="3"/>
      <c r="D3" s="3"/>
      <c r="N3" s="11" t="s">
        <v>1</v>
      </c>
    </row>
    <row r="4" spans="1:14" s="4" customFormat="1" x14ac:dyDescent="0.25">
      <c r="A4" s="10"/>
      <c r="B4" s="2"/>
      <c r="C4" s="3"/>
      <c r="D4" s="3"/>
      <c r="N4" s="12" t="s">
        <v>2</v>
      </c>
    </row>
    <row r="5" spans="1:14" s="4" customFormat="1" ht="15" customHeight="1" x14ac:dyDescent="0.25">
      <c r="A5" s="13"/>
      <c r="B5" s="14"/>
      <c r="C5" s="15"/>
      <c r="D5" s="15"/>
      <c r="E5" s="16"/>
      <c r="F5" s="16"/>
      <c r="G5" s="16"/>
      <c r="H5" s="16"/>
      <c r="I5" s="16"/>
      <c r="J5" s="16"/>
      <c r="K5" s="16"/>
      <c r="L5" s="16"/>
      <c r="M5" s="16"/>
      <c r="N5" s="17">
        <f>+[1]presupuesto!F5</f>
        <v>45818</v>
      </c>
    </row>
    <row r="6" spans="1:14" s="4" customFormat="1" ht="9" customHeight="1" thickBot="1" x14ac:dyDescent="0.3">
      <c r="A6" s="18"/>
      <c r="C6" s="3"/>
      <c r="D6" s="3"/>
    </row>
    <row r="7" spans="1:14" ht="44.25" customHeight="1" thickBot="1" x14ac:dyDescent="0.3">
      <c r="E7" s="86" t="s">
        <v>3</v>
      </c>
      <c r="F7" s="87"/>
      <c r="G7" s="86" t="s">
        <v>4</v>
      </c>
      <c r="H7" s="87"/>
      <c r="I7" s="86" t="s">
        <v>5</v>
      </c>
      <c r="J7" s="87"/>
      <c r="K7" s="86" t="s">
        <v>6</v>
      </c>
      <c r="L7" s="87"/>
      <c r="M7" s="88" t="s">
        <v>7</v>
      </c>
      <c r="N7" s="89"/>
    </row>
    <row r="8" spans="1:14" ht="37.5" customHeight="1" thickBot="1" x14ac:dyDescent="0.3">
      <c r="A8" s="20" t="s">
        <v>8</v>
      </c>
      <c r="B8" s="21" t="s">
        <v>9</v>
      </c>
      <c r="C8" s="21" t="s">
        <v>10</v>
      </c>
      <c r="D8" s="22" t="s">
        <v>11</v>
      </c>
      <c r="E8" s="23" t="s">
        <v>12</v>
      </c>
      <c r="F8" s="24" t="s">
        <v>13</v>
      </c>
      <c r="G8" s="23" t="s">
        <v>14</v>
      </c>
      <c r="H8" s="24" t="s">
        <v>15</v>
      </c>
      <c r="I8" s="23" t="s">
        <v>16</v>
      </c>
      <c r="J8" s="24" t="s">
        <v>17</v>
      </c>
      <c r="K8" s="23" t="s">
        <v>18</v>
      </c>
      <c r="L8" s="24" t="s">
        <v>19</v>
      </c>
      <c r="M8" s="23" t="s">
        <v>20</v>
      </c>
      <c r="N8" s="24" t="s">
        <v>21</v>
      </c>
    </row>
    <row r="9" spans="1:14" x14ac:dyDescent="0.25">
      <c r="A9" s="25">
        <v>1</v>
      </c>
      <c r="B9" s="26" t="s">
        <v>22</v>
      </c>
      <c r="C9" s="27"/>
      <c r="D9" s="28"/>
      <c r="E9" s="29"/>
      <c r="F9" s="30"/>
      <c r="G9" s="29"/>
      <c r="H9" s="30"/>
      <c r="I9" s="29"/>
      <c r="J9" s="30"/>
      <c r="K9" s="29"/>
      <c r="L9" s="30"/>
      <c r="M9" s="31"/>
      <c r="N9" s="32"/>
    </row>
    <row r="10" spans="1:14" ht="30" x14ac:dyDescent="0.25">
      <c r="A10" s="33" t="s">
        <v>23</v>
      </c>
      <c r="B10" s="34" t="s">
        <v>24</v>
      </c>
      <c r="C10" s="35" t="s">
        <v>25</v>
      </c>
      <c r="D10" s="36">
        <v>173</v>
      </c>
      <c r="E10" s="37">
        <v>28526</v>
      </c>
      <c r="F10" s="38">
        <f>+D10*E10</f>
        <v>4934998</v>
      </c>
      <c r="G10" s="37">
        <v>31450</v>
      </c>
      <c r="H10" s="38">
        <f t="shared" ref="H10:H16" si="0">D10*G10</f>
        <v>5440850</v>
      </c>
      <c r="I10" s="37"/>
      <c r="J10" s="38">
        <f>D10*I10</f>
        <v>0</v>
      </c>
      <c r="K10" s="37"/>
      <c r="L10" s="38">
        <f>D10*K10</f>
        <v>0</v>
      </c>
      <c r="M10" s="39">
        <f>+AVERAGE(K10,I10,G10,E10)</f>
        <v>29988</v>
      </c>
      <c r="N10" s="40">
        <f t="shared" ref="N10:N12" si="1">+M10*$D10</f>
        <v>5187924</v>
      </c>
    </row>
    <row r="11" spans="1:14" ht="30" x14ac:dyDescent="0.25">
      <c r="A11" s="33" t="s">
        <v>26</v>
      </c>
      <c r="B11" s="34" t="s">
        <v>27</v>
      </c>
      <c r="C11" s="35" t="s">
        <v>25</v>
      </c>
      <c r="D11" s="36">
        <v>173</v>
      </c>
      <c r="E11" s="37">
        <v>250105.47</v>
      </c>
      <c r="F11" s="38">
        <f t="shared" ref="F11:F16" si="2">+D11*E11</f>
        <v>43268246.310000002</v>
      </c>
      <c r="G11" s="37">
        <v>275741</v>
      </c>
      <c r="H11" s="38">
        <f t="shared" si="0"/>
        <v>47703193</v>
      </c>
      <c r="I11" s="37"/>
      <c r="J11" s="38">
        <f t="shared" ref="J11:J12" si="3">D11*I11</f>
        <v>0</v>
      </c>
      <c r="K11" s="37"/>
      <c r="L11" s="38">
        <f t="shared" ref="L11:L12" si="4">D11*K11</f>
        <v>0</v>
      </c>
      <c r="M11" s="39">
        <f>+AVERAGE(K11,I11,G11,E11)</f>
        <v>262923.23499999999</v>
      </c>
      <c r="N11" s="40">
        <f t="shared" si="1"/>
        <v>45485719.655000001</v>
      </c>
    </row>
    <row r="12" spans="1:14" x14ac:dyDescent="0.25">
      <c r="A12" s="33" t="s">
        <v>28</v>
      </c>
      <c r="B12" s="35" t="s">
        <v>29</v>
      </c>
      <c r="C12" s="35" t="s">
        <v>25</v>
      </c>
      <c r="D12" s="36">
        <v>28</v>
      </c>
      <c r="E12" s="41">
        <v>75865</v>
      </c>
      <c r="F12" s="38">
        <f t="shared" si="2"/>
        <v>2124220</v>
      </c>
      <c r="G12" s="41">
        <v>83641</v>
      </c>
      <c r="H12" s="38">
        <f t="shared" si="0"/>
        <v>2341948</v>
      </c>
      <c r="I12" s="41"/>
      <c r="J12" s="38">
        <f t="shared" si="3"/>
        <v>0</v>
      </c>
      <c r="K12" s="37"/>
      <c r="L12" s="38">
        <f t="shared" si="4"/>
        <v>0</v>
      </c>
      <c r="M12" s="39">
        <f>+AVERAGE(K12,I12,G12,E12)</f>
        <v>79753</v>
      </c>
      <c r="N12" s="40">
        <f t="shared" si="1"/>
        <v>2233084</v>
      </c>
    </row>
    <row r="13" spans="1:14" x14ac:dyDescent="0.25">
      <c r="A13" s="42">
        <v>2</v>
      </c>
      <c r="B13" s="43" t="s">
        <v>30</v>
      </c>
      <c r="C13" s="43"/>
      <c r="D13" s="44"/>
      <c r="E13" s="45"/>
      <c r="F13" s="46"/>
      <c r="G13" s="45"/>
      <c r="H13" s="46"/>
      <c r="I13" s="45"/>
      <c r="J13" s="46"/>
      <c r="K13" s="45"/>
      <c r="L13" s="46"/>
      <c r="M13" s="39"/>
      <c r="N13" s="40"/>
    </row>
    <row r="14" spans="1:14" x14ac:dyDescent="0.25">
      <c r="A14" s="33" t="s">
        <v>31</v>
      </c>
      <c r="B14" s="34" t="s">
        <v>32</v>
      </c>
      <c r="C14" s="35" t="s">
        <v>25</v>
      </c>
      <c r="D14" s="36">
        <v>75</v>
      </c>
      <c r="E14" s="37">
        <v>78585</v>
      </c>
      <c r="F14" s="38">
        <f t="shared" si="2"/>
        <v>5893875</v>
      </c>
      <c r="G14" s="37">
        <v>82514</v>
      </c>
      <c r="H14" s="38">
        <f t="shared" si="0"/>
        <v>6188550</v>
      </c>
      <c r="I14" s="37"/>
      <c r="J14" s="38">
        <f t="shared" ref="J14:J18" si="5">D14*I14</f>
        <v>0</v>
      </c>
      <c r="K14" s="37"/>
      <c r="L14" s="38">
        <f t="shared" ref="L14:L18" si="6">D14*K14</f>
        <v>0</v>
      </c>
      <c r="M14" s="39">
        <f>+AVERAGE(K14,I14,G14,E14)</f>
        <v>80549.5</v>
      </c>
      <c r="N14" s="40">
        <f t="shared" ref="N14" si="7">+M14*$D14</f>
        <v>6041212.5</v>
      </c>
    </row>
    <row r="15" spans="1:14" x14ac:dyDescent="0.25">
      <c r="A15" s="42">
        <v>3</v>
      </c>
      <c r="B15" s="43" t="s">
        <v>33</v>
      </c>
      <c r="C15" s="43"/>
      <c r="D15" s="44"/>
      <c r="E15" s="45"/>
      <c r="F15" s="46"/>
      <c r="G15" s="45"/>
      <c r="H15" s="46"/>
      <c r="I15" s="45"/>
      <c r="J15" s="46"/>
      <c r="K15" s="45"/>
      <c r="L15" s="46"/>
      <c r="M15" s="39"/>
      <c r="N15" s="40"/>
    </row>
    <row r="16" spans="1:14" ht="30" x14ac:dyDescent="0.25">
      <c r="A16" s="33" t="s">
        <v>34</v>
      </c>
      <c r="B16" s="34" t="s">
        <v>35</v>
      </c>
      <c r="C16" s="35" t="s">
        <v>36</v>
      </c>
      <c r="D16" s="36">
        <v>74</v>
      </c>
      <c r="E16" s="37">
        <v>65820</v>
      </c>
      <c r="F16" s="38">
        <f t="shared" si="2"/>
        <v>4870680</v>
      </c>
      <c r="G16" s="37">
        <v>69111</v>
      </c>
      <c r="H16" s="38">
        <f t="shared" si="0"/>
        <v>5114214</v>
      </c>
      <c r="I16" s="37"/>
      <c r="J16" s="38">
        <f t="shared" si="5"/>
        <v>0</v>
      </c>
      <c r="K16" s="37"/>
      <c r="L16" s="38">
        <f t="shared" si="6"/>
        <v>0</v>
      </c>
      <c r="M16" s="39">
        <f>+AVERAGE(K16,I16,G16,E16)</f>
        <v>67465.5</v>
      </c>
      <c r="N16" s="40">
        <f t="shared" ref="N16" si="8">+M16*$D16</f>
        <v>4992447</v>
      </c>
    </row>
    <row r="17" spans="1:14" x14ac:dyDescent="0.25">
      <c r="A17" s="42">
        <v>4</v>
      </c>
      <c r="B17" s="43" t="s">
        <v>37</v>
      </c>
      <c r="C17" s="43"/>
      <c r="D17" s="44"/>
      <c r="E17" s="45"/>
      <c r="F17" s="46"/>
      <c r="G17" s="45"/>
      <c r="H17" s="46"/>
      <c r="I17" s="45"/>
      <c r="J17" s="46"/>
      <c r="K17" s="45"/>
      <c r="L17" s="46"/>
      <c r="M17" s="39"/>
      <c r="N17" s="40"/>
    </row>
    <row r="18" spans="1:14" ht="45" x14ac:dyDescent="0.25">
      <c r="A18" s="33" t="s">
        <v>38</v>
      </c>
      <c r="B18" s="34" t="s">
        <v>39</v>
      </c>
      <c r="C18" s="35" t="s">
        <v>36</v>
      </c>
      <c r="D18" s="36">
        <v>742</v>
      </c>
      <c r="E18" s="37"/>
      <c r="F18" s="38"/>
      <c r="G18" s="37"/>
      <c r="H18" s="38"/>
      <c r="I18" s="37">
        <v>64925.73</v>
      </c>
      <c r="J18" s="38">
        <f t="shared" si="5"/>
        <v>48174891.660000004</v>
      </c>
      <c r="K18" s="37">
        <v>68250</v>
      </c>
      <c r="L18" s="38">
        <f t="shared" si="6"/>
        <v>50641500</v>
      </c>
      <c r="M18" s="39">
        <f>+AVERAGE(K18,I18,G18,E18)</f>
        <v>66587.865000000005</v>
      </c>
      <c r="N18" s="40">
        <f t="shared" ref="N18" si="9">+M18*$D18</f>
        <v>49408195.830000006</v>
      </c>
    </row>
    <row r="19" spans="1:14" x14ac:dyDescent="0.25">
      <c r="A19" s="47"/>
      <c r="B19" s="48"/>
      <c r="C19" s="49"/>
      <c r="D19" s="50"/>
      <c r="E19" s="51"/>
      <c r="F19" s="51"/>
      <c r="G19" s="51"/>
      <c r="H19" s="51"/>
      <c r="I19" s="51"/>
      <c r="J19" s="51"/>
      <c r="K19" s="51"/>
      <c r="L19" s="51"/>
      <c r="M19" s="52"/>
      <c r="N19" s="53"/>
    </row>
    <row r="20" spans="1:14" x14ac:dyDescent="0.25">
      <c r="A20" s="54"/>
      <c r="B20" s="55" t="s">
        <v>40</v>
      </c>
      <c r="C20" s="56"/>
      <c r="D20" s="57"/>
      <c r="E20" s="58"/>
      <c r="F20" s="59">
        <f>SUM(F9:F18)</f>
        <v>61092019.310000002</v>
      </c>
      <c r="G20" s="58"/>
      <c r="H20" s="59">
        <f>SUM(H9:H18)</f>
        <v>66788755</v>
      </c>
      <c r="I20" s="58"/>
      <c r="J20" s="59">
        <f>SUM(J9:J18)</f>
        <v>48174891.660000004</v>
      </c>
      <c r="K20" s="58"/>
      <c r="L20" s="59">
        <f>SUM(L9:L18)</f>
        <v>50641500</v>
      </c>
      <c r="M20" s="60"/>
      <c r="N20" s="59">
        <f>SUM(N9:N19)</f>
        <v>113348582.98500001</v>
      </c>
    </row>
    <row r="21" spans="1:14" x14ac:dyDescent="0.25">
      <c r="A21" s="47"/>
      <c r="B21" s="61" t="s">
        <v>41</v>
      </c>
      <c r="C21" s="49"/>
      <c r="D21" s="50"/>
      <c r="E21" s="62">
        <v>0.25</v>
      </c>
      <c r="F21" s="63">
        <f>+E21*F20</f>
        <v>15273004.827500001</v>
      </c>
      <c r="G21" s="62">
        <v>0.25</v>
      </c>
      <c r="H21" s="63">
        <f>+G21*H20</f>
        <v>16697188.75</v>
      </c>
      <c r="I21" s="62">
        <v>0.25</v>
      </c>
      <c r="J21" s="63">
        <f>+I21*J20</f>
        <v>12043722.915000001</v>
      </c>
      <c r="K21" s="62">
        <v>0.25</v>
      </c>
      <c r="L21" s="63">
        <f>+K21*L20</f>
        <v>12660375</v>
      </c>
      <c r="M21" s="62">
        <v>0.25</v>
      </c>
      <c r="N21" s="63">
        <f>+M21*N20</f>
        <v>28337145.746250004</v>
      </c>
    </row>
    <row r="22" spans="1:14" x14ac:dyDescent="0.25">
      <c r="A22" s="47"/>
      <c r="B22" s="61" t="s">
        <v>42</v>
      </c>
      <c r="C22" s="49"/>
      <c r="D22" s="50"/>
      <c r="E22" s="62">
        <v>0.05</v>
      </c>
      <c r="F22" s="63">
        <f>+E22*F20</f>
        <v>3054600.9655000004</v>
      </c>
      <c r="G22" s="62">
        <v>0.05</v>
      </c>
      <c r="H22" s="63">
        <f>+G22*H20</f>
        <v>3339437.75</v>
      </c>
      <c r="I22" s="62">
        <v>0.05</v>
      </c>
      <c r="J22" s="63">
        <f>+I22*J20</f>
        <v>2408744.5830000001</v>
      </c>
      <c r="K22" s="62">
        <v>0.05</v>
      </c>
      <c r="L22" s="63">
        <f>+K22*L20</f>
        <v>2532075</v>
      </c>
      <c r="M22" s="62">
        <v>0.05</v>
      </c>
      <c r="N22" s="63">
        <f>+M22*N20</f>
        <v>5667429.1492500007</v>
      </c>
    </row>
    <row r="23" spans="1:14" x14ac:dyDescent="0.25">
      <c r="A23" s="47"/>
      <c r="B23" s="61" t="s">
        <v>43</v>
      </c>
      <c r="C23" s="49"/>
      <c r="D23" s="50"/>
      <c r="E23" s="62">
        <v>0.19</v>
      </c>
      <c r="F23" s="63">
        <f>+E23*F22</f>
        <v>580374.18344500009</v>
      </c>
      <c r="G23" s="62">
        <v>0.19</v>
      </c>
      <c r="H23" s="63">
        <f>+G23*H22</f>
        <v>634493.17249999999</v>
      </c>
      <c r="I23" s="62">
        <v>0.19</v>
      </c>
      <c r="J23" s="63">
        <f>+I23*J22</f>
        <v>457661.47077000001</v>
      </c>
      <c r="K23" s="62">
        <v>0.19</v>
      </c>
      <c r="L23" s="63">
        <f>+K23*L22</f>
        <v>481094.25</v>
      </c>
      <c r="M23" s="62">
        <v>0.19</v>
      </c>
      <c r="N23" s="63">
        <f>+M23*N22</f>
        <v>1076811.5383575002</v>
      </c>
    </row>
    <row r="24" spans="1:14" x14ac:dyDescent="0.25">
      <c r="A24" s="54"/>
      <c r="B24" s="55" t="s">
        <v>44</v>
      </c>
      <c r="C24" s="56"/>
      <c r="D24" s="57"/>
      <c r="E24" s="64"/>
      <c r="F24" s="58">
        <f>SUM(F21:F23)</f>
        <v>18907979.976445001</v>
      </c>
      <c r="G24" s="64"/>
      <c r="H24" s="58">
        <f>SUM(H21:H23)</f>
        <v>20671119.672499999</v>
      </c>
      <c r="I24" s="64"/>
      <c r="J24" s="58">
        <f>SUM(J21:J23)</f>
        <v>14910128.968770001</v>
      </c>
      <c r="K24" s="64"/>
      <c r="L24" s="58">
        <f>SUM(L21:L23)</f>
        <v>15673544.25</v>
      </c>
      <c r="M24" s="65"/>
      <c r="N24" s="58">
        <f>SUM(N21:N23)</f>
        <v>35081386.433857508</v>
      </c>
    </row>
    <row r="25" spans="1:14" x14ac:dyDescent="0.25">
      <c r="A25" s="66"/>
      <c r="B25" s="67" t="s">
        <v>45</v>
      </c>
      <c r="C25" s="68"/>
      <c r="D25" s="69"/>
      <c r="E25" s="70"/>
      <c r="F25" s="70">
        <f>+F24+F20</f>
        <v>79999999.286445007</v>
      </c>
      <c r="G25" s="70"/>
      <c r="H25" s="70">
        <f>+H24+H20</f>
        <v>87459874.672499999</v>
      </c>
      <c r="I25" s="70"/>
      <c r="J25" s="70">
        <f>+J24+J20</f>
        <v>63085020.628770009</v>
      </c>
      <c r="K25" s="70"/>
      <c r="L25" s="70">
        <f>+L24+L20</f>
        <v>66315044.25</v>
      </c>
      <c r="M25" s="71"/>
      <c r="N25" s="70">
        <f>+N24+N20</f>
        <v>148429969.41885751</v>
      </c>
    </row>
    <row r="26" spans="1:14" x14ac:dyDescent="0.25"/>
    <row r="27" spans="1:14" x14ac:dyDescent="0.25"/>
    <row r="28" spans="1:14" x14ac:dyDescent="0.25"/>
    <row r="29" spans="1:14" x14ac:dyDescent="0.25"/>
    <row r="30" spans="1:14" s="4" customFormat="1" ht="19.5" customHeight="1" x14ac:dyDescent="0.25">
      <c r="A30" s="73" t="s">
        <v>46</v>
      </c>
      <c r="B30" s="74" t="s">
        <v>47</v>
      </c>
      <c r="C30" s="74"/>
      <c r="D30" s="74"/>
      <c r="E30" s="75" t="s">
        <v>48</v>
      </c>
      <c r="F30" s="74" t="s">
        <v>49</v>
      </c>
      <c r="G30" s="76"/>
      <c r="H30" s="76"/>
      <c r="I30" s="76"/>
      <c r="J30" s="76"/>
      <c r="K30" s="76"/>
      <c r="L30" s="76"/>
      <c r="M30" s="76"/>
      <c r="N30" s="77"/>
    </row>
    <row r="31" spans="1:14" s="80" customFormat="1" ht="12.75" customHeight="1" x14ac:dyDescent="0.25">
      <c r="A31" s="78"/>
      <c r="B31" s="79" t="s">
        <v>50</v>
      </c>
      <c r="C31" s="79"/>
      <c r="E31" s="79"/>
      <c r="F31" s="79" t="s">
        <v>51</v>
      </c>
      <c r="G31" s="79"/>
      <c r="H31" s="79"/>
      <c r="I31" s="79"/>
      <c r="J31" s="79"/>
      <c r="K31" s="79"/>
      <c r="L31" s="79"/>
      <c r="M31" s="79"/>
      <c r="N31" s="81"/>
    </row>
    <row r="32" spans="1:14" ht="19.5" customHeight="1" x14ac:dyDescent="0.25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4"/>
    </row>
    <row r="33" spans="6:6" ht="19.5" customHeight="1" x14ac:dyDescent="0.25"/>
    <row r="34" spans="6:6" x14ac:dyDescent="0.25">
      <c r="F34" s="85"/>
    </row>
    <row r="35" spans="6:6" x14ac:dyDescent="0.25"/>
  </sheetData>
  <mergeCells count="5">
    <mergeCell ref="E7:F7"/>
    <mergeCell ref="G7:H7"/>
    <mergeCell ref="I7:J7"/>
    <mergeCell ref="K7:L7"/>
    <mergeCell ref="M7:N7"/>
  </mergeCells>
  <printOptions horizontalCentered="1"/>
  <pageMargins left="0.23622047244094491" right="0.23622047244094491" top="0.74803149606299213" bottom="0.74803149606299213" header="0.31496062992125984" footer="0.31496062992125984"/>
  <pageSetup scale="35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mercado</vt:lpstr>
      <vt:lpstr>mercado!Área_de_impresión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Reyes Orozco</dc:creator>
  <cp:lastModifiedBy>Cristian Edwin Rodriguez</cp:lastModifiedBy>
  <dcterms:created xsi:type="dcterms:W3CDTF">2025-06-10T20:16:56Z</dcterms:created>
  <dcterms:modified xsi:type="dcterms:W3CDTF">2025-06-11T20:00:21Z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6245d8-e5f4-42ac-a19d-923c969a5d0b_Enabled">
    <vt:lpwstr>true</vt:lpwstr>
  </property>
  <property fmtid="{D5CDD505-2E9C-101B-9397-08002B2CF9AE}" pid="3" name="MSIP_Label_516245d8-e5f4-42ac-a19d-923c969a5d0b_SetDate">
    <vt:lpwstr>2025-06-10T20:17:36Z</vt:lpwstr>
  </property>
  <property fmtid="{D5CDD505-2E9C-101B-9397-08002B2CF9AE}" pid="4" name="MSIP_Label_516245d8-e5f4-42ac-a19d-923c969a5d0b_Method">
    <vt:lpwstr>Privileged</vt:lpwstr>
  </property>
  <property fmtid="{D5CDD505-2E9C-101B-9397-08002B2CF9AE}" pid="5" name="MSIP_Label_516245d8-e5f4-42ac-a19d-923c969a5d0b_Name">
    <vt:lpwstr>Confidential</vt:lpwstr>
  </property>
  <property fmtid="{D5CDD505-2E9C-101B-9397-08002B2CF9AE}" pid="6" name="MSIP_Label_516245d8-e5f4-42ac-a19d-923c969a5d0b_SiteId">
    <vt:lpwstr>cbc2c381-2f2e-4d93-91d1-506c9316ace7</vt:lpwstr>
  </property>
  <property fmtid="{D5CDD505-2E9C-101B-9397-08002B2CF9AE}" pid="7" name="MSIP_Label_516245d8-e5f4-42ac-a19d-923c969a5d0b_ActionId">
    <vt:lpwstr>91bbd3c0-02f9-44d1-87fc-4d6db1ff42b8</vt:lpwstr>
  </property>
  <property fmtid="{D5CDD505-2E9C-101B-9397-08002B2CF9AE}" pid="8" name="MSIP_Label_516245d8-e5f4-42ac-a19d-923c969a5d0b_ContentBits">
    <vt:lpwstr>0</vt:lpwstr>
  </property>
  <property fmtid="{D5CDD505-2E9C-101B-9397-08002B2CF9AE}" pid="9" name="MSIP_Label_516245d8-e5f4-42ac-a19d-923c969a5d0b_Tag">
    <vt:lpwstr>10, 0, 1, 1</vt:lpwstr>
  </property>
</Properties>
</file>