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\Downloads\"/>
    </mc:Choice>
  </mc:AlternateContent>
  <xr:revisionPtr revIDLastSave="0" documentId="13_ncr:1_{EB2AC7C0-ADDB-45FE-91EB-E6BA7DD3757D}" xr6:coauthVersionLast="47" xr6:coauthVersionMax="47" xr10:uidLastSave="{00000000-0000-0000-0000-000000000000}"/>
  <bookViews>
    <workbookView xWindow="-120" yWindow="-120" windowWidth="20730" windowHeight="11040" tabRatio="780" xr2:uid="{00000000-000D-0000-FFFF-FFFF00000000}"/>
  </bookViews>
  <sheets>
    <sheet name="Hoja1" sheetId="17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7" l="1"/>
  <c r="H13" i="17"/>
  <c r="J13" i="17"/>
  <c r="L13" i="17"/>
  <c r="K14" i="17"/>
  <c r="H14" i="17"/>
  <c r="J14" i="17"/>
  <c r="L14" i="17"/>
  <c r="K15" i="17"/>
  <c r="H15" i="17"/>
  <c r="J15" i="17"/>
  <c r="L15" i="17"/>
  <c r="K16" i="17"/>
  <c r="H16" i="17"/>
  <c r="J16" i="17"/>
  <c r="L16" i="17"/>
  <c r="K17" i="17"/>
  <c r="H17" i="17"/>
  <c r="J17" i="17"/>
  <c r="L17" i="17"/>
  <c r="K18" i="17"/>
  <c r="H18" i="17"/>
  <c r="J18" i="17"/>
  <c r="L18" i="17"/>
  <c r="K19" i="17"/>
  <c r="H19" i="17"/>
  <c r="J19" i="17"/>
  <c r="L19" i="17"/>
  <c r="K20" i="17"/>
  <c r="H20" i="17"/>
  <c r="J20" i="17"/>
  <c r="L20" i="17"/>
  <c r="K21" i="17"/>
  <c r="H21" i="17"/>
  <c r="J21" i="17"/>
  <c r="L21" i="17"/>
  <c r="K22" i="17"/>
  <c r="H22" i="17"/>
  <c r="J22" i="17"/>
  <c r="L22" i="17"/>
  <c r="K23" i="17"/>
  <c r="H23" i="17"/>
  <c r="J23" i="17"/>
  <c r="L23" i="17"/>
  <c r="K24" i="17"/>
  <c r="H24" i="17"/>
  <c r="J24" i="17"/>
  <c r="L24" i="17"/>
  <c r="K25" i="17"/>
  <c r="H25" i="17"/>
  <c r="J25" i="17"/>
  <c r="L25" i="17"/>
  <c r="K26" i="17"/>
  <c r="H26" i="17"/>
  <c r="J26" i="17"/>
  <c r="L26" i="17"/>
  <c r="K27" i="17"/>
  <c r="H27" i="17"/>
  <c r="J27" i="17"/>
  <c r="L27" i="17"/>
  <c r="K28" i="17"/>
  <c r="H28" i="17"/>
  <c r="J28" i="17"/>
  <c r="L28" i="17"/>
  <c r="K29" i="17"/>
  <c r="H29" i="17"/>
  <c r="J29" i="17"/>
  <c r="L29" i="17"/>
  <c r="K30" i="17"/>
  <c r="H30" i="17"/>
  <c r="J30" i="17"/>
  <c r="L30" i="17"/>
  <c r="K31" i="17"/>
  <c r="L31" i="17"/>
  <c r="K32" i="17"/>
  <c r="L32" i="17"/>
  <c r="K33" i="17"/>
  <c r="L33" i="17"/>
  <c r="K34" i="17"/>
  <c r="L34" i="17"/>
  <c r="K35" i="17"/>
  <c r="L35" i="17"/>
  <c r="K36" i="17"/>
  <c r="L36" i="17"/>
  <c r="K37" i="17"/>
  <c r="H37" i="17"/>
  <c r="J37" i="17"/>
  <c r="L37" i="17"/>
  <c r="K38" i="17"/>
  <c r="H38" i="17"/>
  <c r="J38" i="17"/>
  <c r="L38" i="17"/>
  <c r="K39" i="17"/>
  <c r="H39" i="17"/>
  <c r="J39" i="17"/>
  <c r="L39" i="17"/>
  <c r="K40" i="17"/>
  <c r="H40" i="17"/>
  <c r="J40" i="17"/>
  <c r="L40" i="17"/>
  <c r="K41" i="17"/>
  <c r="H41" i="17"/>
  <c r="J41" i="17"/>
  <c r="L41" i="17"/>
  <c r="K42" i="17"/>
  <c r="L42" i="17"/>
  <c r="K43" i="17"/>
  <c r="H43" i="17"/>
  <c r="J43" i="17"/>
  <c r="L43" i="17"/>
  <c r="L44" i="17"/>
  <c r="L45" i="17"/>
  <c r="I27" i="17"/>
  <c r="I26" i="17"/>
  <c r="I20" i="17"/>
  <c r="I18" i="17"/>
  <c r="I15" i="17"/>
  <c r="I39" i="17"/>
  <c r="I24" i="17"/>
  <c r="I21" i="17"/>
  <c r="I43" i="17"/>
  <c r="I30" i="17"/>
  <c r="I23" i="17"/>
  <c r="I38" i="17"/>
  <c r="I37" i="17"/>
  <c r="I22" i="17"/>
  <c r="I17" i="17"/>
  <c r="I25" i="17"/>
  <c r="I40" i="17"/>
  <c r="I28" i="17"/>
  <c r="I29" i="17"/>
  <c r="I16" i="17"/>
  <c r="I19" i="17"/>
  <c r="I41" i="17"/>
  <c r="I14" i="17"/>
  <c r="I13" i="17"/>
  <c r="L46" i="17"/>
  <c r="L47" i="17"/>
  <c r="L48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3" authorId="0" shapeId="0" xr:uid="{74A6F645-5279-4F97-89BF-B006A024DB82}">
      <text>
        <r>
          <rPr>
            <sz val="11"/>
            <color theme="1"/>
            <rFont val="Calibri"/>
            <family val="2"/>
            <scheme val="minor"/>
          </rPr>
          <t>======
ID#AAABcONxoBk
DIEGO ALEJANDRO MEJIA ECHAVARRIA    (2025-02-13 14:10:18)
Ponga las condiciones tecnicas del proceso</t>
        </r>
      </text>
    </comment>
  </commentList>
</comments>
</file>

<file path=xl/sharedStrings.xml><?xml version="1.0" encoding="utf-8"?>
<sst xmlns="http://schemas.openxmlformats.org/spreadsheetml/2006/main" count="112" uniqueCount="78">
  <si>
    <t>OBJETO: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</si>
  <si>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</si>
  <si>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</si>
  <si>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</si>
  <si>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</si>
  <si>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</si>
  <si>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</si>
  <si>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</si>
  <si>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ÍTEM</t>
  </si>
  <si>
    <t>UNIDAD DE MANEJO</t>
  </si>
  <si>
    <t>CANTIDAD</t>
  </si>
  <si>
    <t>PROPUESTA ECONÓMICA</t>
  </si>
  <si>
    <t>VALOR IVA</t>
  </si>
  <si>
    <t xml:space="preserve">VALOR UNITARIO 
IVA INCLUIDO </t>
  </si>
  <si>
    <t>VALOR 
TOTAL IVA</t>
  </si>
  <si>
    <t>TOTALES</t>
  </si>
  <si>
    <t>_________________________________________________________</t>
  </si>
  <si>
    <t>Firma del Representante Legal y sello de la empresa</t>
  </si>
  <si>
    <t>El menor valor propuesto, respecto del valor unitario será, en principio, el factor determinante entre los proponentes para elegir el contratista, sin perjuicio del cumplimiento de los requisitos habilitantes.</t>
  </si>
  <si>
    <t>PRESUPUESTO OFICIAL</t>
  </si>
  <si>
    <t>SUBTOTAL</t>
  </si>
  <si>
    <t>N° PROCESO:</t>
  </si>
  <si>
    <t>REGIMEN AL CUAL PERTENECE:</t>
  </si>
  <si>
    <t xml:space="preserve">NO RESPONSABLE DE IVA ______ </t>
  </si>
  <si>
    <t>OTRO_______ CUAL:</t>
  </si>
  <si>
    <t xml:space="preserve">  RESPONSABLE DE IVA _____   </t>
  </si>
  <si>
    <t xml:space="preserve">
PROPUESTA ECONÓMICA
RECUERDE NO EXCEDER EL PRESUPUESTO OFICIAL POR ITEM NI EL PRESUPUESTO OFICIAL TOTAL Y RECUERDE NO MODIFICAR ESTE FORMATO, SO PENA DE RECHAZO DE LA PROPUESTA
</t>
  </si>
  <si>
    <t>%
IVA</t>
  </si>
  <si>
    <t>Diligenciar</t>
  </si>
  <si>
    <r>
      <t xml:space="preserve">El contrato se adjudicará por el valor total </t>
    </r>
    <r>
      <rPr>
        <sz val="12"/>
        <color rgb="FFFF0000"/>
        <rFont val="Arial"/>
        <family val="2"/>
      </rPr>
      <t>de la propuesta ganadora</t>
    </r>
  </si>
  <si>
    <r>
      <t>El proponente deberá responder en la plataforma SECOP II al ítem “</t>
    </r>
    <r>
      <rPr>
        <b/>
        <i/>
        <sz val="12"/>
        <rFont val="Arial"/>
        <family val="2"/>
      </rPr>
      <t>Lista de artículos”</t>
    </r>
    <r>
      <rPr>
        <sz val="12"/>
        <rFont val="Arial"/>
        <family val="2"/>
      </rPr>
      <t xml:space="preserve"> poniendo </t>
    </r>
    <r>
      <rPr>
        <sz val="12"/>
        <color rgb="FFFF0000"/>
        <rFont val="Arial"/>
        <family val="2"/>
      </rPr>
      <t>el valor total de su oferta incluyendo impuestos</t>
    </r>
  </si>
  <si>
    <r>
      <t xml:space="preserve">En el </t>
    </r>
    <r>
      <rPr>
        <b/>
        <sz val="12"/>
        <rFont val="Arial"/>
        <family val="2"/>
      </rPr>
      <t>"Anexo - propuesta económica"</t>
    </r>
    <r>
      <rPr>
        <sz val="12"/>
        <rFont val="Arial"/>
        <family val="2"/>
      </rPr>
      <t xml:space="preserve"> la propuesta deberá ser presentada en precios unitarios en cada artículo</t>
    </r>
  </si>
  <si>
    <t xml:space="preserve">La ejecución del presupuesto será destinada por la unidad ejecutora. El valor para cada artículo indicado por el proponente ganador en el "Anexo - propuesta económica" será la base de liquidación para los pagos. </t>
  </si>
  <si>
    <t>En caso de no utilizarse todo el recurso económico disponible, al terminar el plazo de ejecución, se liquidará el contrato con el saldo a favor de la Institución Universitaria Pascual Bravo.</t>
  </si>
  <si>
    <t>VALOR TOTAL ANTES DE AU E IVA</t>
  </si>
  <si>
    <r>
      <t xml:space="preserve">DESCRIPCIÓN
</t>
    </r>
    <r>
      <rPr>
        <b/>
        <i/>
        <sz val="10"/>
        <rFont val="Arial"/>
        <family val="2"/>
      </rPr>
      <t>(Ver detalle en ficha técnica publicada por la entidad)</t>
    </r>
  </si>
  <si>
    <r>
      <t xml:space="preserve">VALOR UNITARIO ANTES DE IVA 
</t>
    </r>
    <r>
      <rPr>
        <b/>
        <i/>
        <sz val="10"/>
        <rFont val="Arial"/>
        <family val="2"/>
      </rPr>
      <t>(digite los valores sin puntos ni comas)</t>
    </r>
  </si>
  <si>
    <t>PRECIO TECHO ESTABLECIDO VALOR UNITARIO  ANTES DE AU E IVA</t>
  </si>
  <si>
    <t>UTILIDAD 5%</t>
  </si>
  <si>
    <t>IVA SOBRE UTILIDAD 19%</t>
  </si>
  <si>
    <t>El item 24 no puede ser modificado sopena de rechazo de la propuesta</t>
  </si>
  <si>
    <t>ADMINISTRACIÓN 24%</t>
  </si>
  <si>
    <t>m2</t>
  </si>
  <si>
    <t>ml</t>
  </si>
  <si>
    <t>un</t>
  </si>
  <si>
    <t>glb</t>
  </si>
  <si>
    <t>Adecuacion de muro en concreto reforzado. Incluye limpieza posterior</t>
  </si>
  <si>
    <t>Suministro e instalacion de tuberia de aguas residuales 4" para agua lluvia. Incluye soportes anclados a losa en concreto, muro en concreto o piso y todos los accesorios necesario para su empalme y correcto funcionamiento, medida por longitud de tuberia instalada.</t>
  </si>
  <si>
    <t>Suministro e instalacion de tuberia de aguas residuales 6" para agua lluvia. Incluye soportes anclados a losa en concreto, muro en concreto o piso y todos los accesorios necesario para su empalme y correcto funcionamiento, medida por longitud de tuberia instalada.</t>
  </si>
  <si>
    <t>Suministro e instalacion de tuberia de aguas residuales 4" para rebose de tanque. Incluye pases en muro, corte y perforacion para paso de tuberia, asi como el empalme a la caja existente, soportes anclados a losa en concreto, muro en concreto o piso, todos los accesorios necesario para su empalme y correcto funcionamiento, medida por longitud de tuberia instalada. Incluye ademas las reparaciones de muros donde se deben hacer los pases y el piso.</t>
  </si>
  <si>
    <t>Suministro e instalacion de tuberia PVC de 2" RDE 21 para descarga de bombas. Incluye pases en muro de concreto reforzado, resane e impermeabilizacion del pase, soportes anclados a losa en concreto, muro en concreto o piso, todos los accesorios necesario para su empalme y correcto funcionamiento, medida por longitud de tuberia instalada</t>
  </si>
  <si>
    <t>Suministro e instalacion de tuberia PVC de 1 1/2" RDE 21 para descarga de filtros. Incluye soportes anclados a losa en concreto, muro en concreto o piso, todos los accesorios necesario para su empalme y correcto funcionamiento, medida por longitud de tuberia instalada</t>
  </si>
  <si>
    <t>Suministro e instalacion de tuberia PVC de  1 1/4" RDE 21 para succion y descarga de electrobombas. Incluye soportes anclados a losa en concreto, muro en concreto o piso, todos los accesorios necesario para su empalme y correcto funcionamiento, medida por longitud de tuberia instalada</t>
  </si>
  <si>
    <t>Suministro e instalacion de tuberia PVC de 1" RDE 21 para abasto de tanques de riego. Incluye pases en muro de concreto reforzado, resane e impermeabilizacion del pase, soportes anclados a losa en concreto, muro en concreto o piso, todos los accesorios necesario para su empalme y correcto funcionamiento, medida por longitud de tuberia instalada</t>
  </si>
  <si>
    <t>Suministro e instalacion de valvula de bola plastica 4" soldar marca Red White o similar. Incluye todos los elementos necesarios para su empalme a la red</t>
  </si>
  <si>
    <t>Suministro e instalacion de valvula de cortina/compuerta 2" marca Red White o similar. Incluye todos los elementos necesarios para su empalme a la red</t>
  </si>
  <si>
    <t>Suministro e instalacion de valvula de cortina/compuerta 1 1/4" marca Red White o similar. Incluye todos los elementos necesarios para su empalme a la red</t>
  </si>
  <si>
    <t>Suministro e instalacion de valvula de cortina/compuerta 1" marca Red White o similar. Incluye todos los elementos necesarios para su empalme a la red</t>
  </si>
  <si>
    <t>Suministro e instalacion de check antiretorno de bronce D= 1 1/2". Incluye todos los elementos necesarios para su empalme a la red</t>
  </si>
  <si>
    <t>Suministro e instalacion de check antiretorno de bronce D= 1 1/4". Incluye todos los elementos necesarios para su empalme a la red</t>
  </si>
  <si>
    <t>Suministro e instalacion de check antiretorno de bronce D= 1". Incluye todos los elementos necesarios para su empalme a la red</t>
  </si>
  <si>
    <t>Empalme de red de aguas lluvias a red de abasto de tanques, incluye Tee 6" y reducciones hasta llegar a 1", uniones universales de 1" y todo los accesorios necesarios para su correcto funcionamiento. Longitud aproximada de 2.60m. Según plano. La valvula y el check se pagan en su item</t>
  </si>
  <si>
    <t>Construccion de muro en concreto e=20cm en concreto 28 Mpa impermeabilizado. Incluye acero de refuerzo, formaletas metalicas para acabado a la vista.</t>
  </si>
  <si>
    <t>Construccion de muro en concreto e=30cm en concreto 28 Mpa impermealizado. Incluye acero de refuerzo, formaletas metalicas para acabado a la vista.</t>
  </si>
  <si>
    <t>Anclaje epoxico de L=10cm para varilla de 1/2", perforacion con broca diamantada de 3/4"</t>
  </si>
  <si>
    <t>Ajuste para nichos de acceso a tanques en concreto de 28MPa, incluye aplicación de sikadur 32, picado de muro y posterior vaciado.</t>
  </si>
  <si>
    <t>Suministro e instalacion de bomba sumergible de 2". Marca Pedrollo o similar con paso de solidos hasta de 50 mm, caudal máximo 600 l/min, voltaje 220 V monofásica, diámetro de descarga de 2", profundidad de uso hasta 5 metros bajo el nivel del agua</t>
  </si>
  <si>
    <t>Reubicacion de electromba para bombeo de agua potable, incluye conexión electrica hasta el tablero con todos los accesorios necesario, empalme de tuberia de  descarga 1 1/4" a red. Los accesorios como valvulas y cheques se pagan en su respectivo item</t>
  </si>
  <si>
    <t>Reubicacion de electromba para bombeo del sistema de riego, incluye conexión electrica hasta el tablero con todos los accesorios necesario, muerto en concreto para soporte y anclaje mediante pernos. Los accesorios como valvulas y cheques se pagan en su respectivo item</t>
  </si>
  <si>
    <t>Suministro e instalacion de flotador electrico sumergible para bombas, incluye empalme en cable encauchetado 3x14 AWG, adosado a losas y muros, conectores y todo lo necesario para su correcto funcionamiento</t>
  </si>
  <si>
    <t>Suministro e instalacion de presostato 40-60 psi, incluye manometro y todo lo necesario para su correcta ejecucion, ademas incluye El tramo de tuberia derivado de la red, el cual debe ser en tuberia de cobre de 1/2"</t>
  </si>
  <si>
    <t>Suministro e instalacion BOMBA Tipo LAPICERO MINISUB Sumergible Multietapas PEARL o similar, de capacidad 0,7hp 110V 63mts 113litros/min</t>
  </si>
  <si>
    <t>Suministro e instalacion de filtro tipo POLYGLASS D=36" y H=72", compuesto por piedras de Zeolita. Incluye valvula manual 10m3/H y todo lo necesario para su instalacion. (filtro A)</t>
  </si>
  <si>
    <t>Suministro e instalacion de filtro tipo POLYGLASS  D=36" y H=72", compuesto por piedras de Antracita y Carbon Activado. Incluye valvula manual 10m3/H y todo lo necesario para su instalacion. (filtro B)</t>
  </si>
  <si>
    <t>Suministro e instalacion de tanques de 2000L, incluye valvula con flotador y llave de compuerta de contencion, todos los elementos necesarios para su correcto funcionamiento y empalme a red de abasto y distribucion.</t>
  </si>
  <si>
    <t>Impermeabilizacion de tanques en concreto. Incluye el sellado de todas las fisuras mediante la aplicación de sellante de poliuretano tipo sikaflex y todo lo necesario para su correcta ejecucion.</t>
  </si>
  <si>
    <t>Suministro e instalacion de modulo metalico desmontable para ajuste en puerta, altura 2.30m ancho de 35cm. Incluye el ajuste con la puerta y la colocacion del recibidor de esta.</t>
  </si>
  <si>
    <t>ADECUACIÓN DE TANQUES DE RECOLECCIÓN DE AGUAS LLUVIAS DEL BLOQUE 27 DEL CAMPUS DE LA INSTITUCIÓN UNIVERSITARIA PASCUAL BRAVO.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</si>
</sst>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_);[Red]\(&quot;$&quot;\ #,##0\)"/>
    <numFmt numFmtId="165" formatCode="&quot;$&quot;\ #,##0"/>
    <numFmt numFmtId="166" formatCode="&quot;$&quot;\ #,##0.00"/>
  </numFmts>
  <fonts count="1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2"/>
      <color rgb="FFFF000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1"/>
      <color rgb="FF000000"/>
      <name val="Arial"/>
      <family val="2"/>
    </font>
    <font>
      <sz val="11"/>
      <color rgb="FF0070C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</cellStyleXfs>
  <cellXfs count="84">
    <xf numFmtId="0" fontId="0" fillId="0" borderId="0" xfId="0"/>
    <xf numFmtId="0" fontId="6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0" fillId="0" borderId="3" xfId="6" applyFont="1" applyFill="1" applyBorder="1" applyAlignment="1" applyProtection="1">
      <alignment horizontal="center" vertical="center" wrapText="1"/>
    </xf>
    <xf numFmtId="1" fontId="10" fillId="0" borderId="3" xfId="6" applyNumberFormat="1" applyFont="1" applyFill="1" applyBorder="1" applyAlignment="1">
      <alignment horizontal="center" vertical="center" wrapText="1"/>
    </xf>
    <xf numFmtId="0" fontId="10" fillId="0" borderId="3" xfId="7" applyFont="1" applyFill="1" applyBorder="1" applyAlignment="1" applyProtection="1">
      <alignment horizontal="center" vertical="center"/>
    </xf>
    <xf numFmtId="9" fontId="1" fillId="0" borderId="3" xfId="2" applyFont="1" applyFill="1" applyBorder="1" applyAlignment="1" applyProtection="1">
      <alignment horizontal="center" vertical="center"/>
      <protection locked="0"/>
    </xf>
    <xf numFmtId="165" fontId="1" fillId="0" borderId="3" xfId="7" applyNumberFormat="1" applyFont="1" applyFill="1" applyBorder="1" applyAlignment="1" applyProtection="1">
      <alignment horizontal="center" vertical="center" wrapText="1"/>
    </xf>
    <xf numFmtId="165" fontId="1" fillId="0" borderId="9" xfId="7" applyNumberFormat="1" applyFont="1" applyFill="1" applyBorder="1" applyAlignment="1" applyProtection="1">
      <alignment horizontal="center" vertical="center" wrapText="1"/>
    </xf>
    <xf numFmtId="165" fontId="10" fillId="0" borderId="10" xfId="6" applyNumberFormat="1" applyFont="1" applyFill="1" applyBorder="1" applyAlignment="1" applyProtection="1">
      <alignment horizontal="center" vertical="center"/>
    </xf>
    <xf numFmtId="0" fontId="10" fillId="0" borderId="3" xfId="7" applyFont="1" applyFill="1" applyBorder="1" applyAlignment="1" applyProtection="1">
      <alignment horizontal="center" vertical="center" wrapText="1"/>
    </xf>
    <xf numFmtId="0" fontId="10" fillId="0" borderId="3" xfId="7" applyFont="1" applyFill="1" applyBorder="1" applyAlignment="1">
      <alignment horizontal="left" vertical="center"/>
    </xf>
    <xf numFmtId="0" fontId="1" fillId="0" borderId="3" xfId="7" applyFont="1" applyFill="1" applyBorder="1" applyAlignment="1" applyProtection="1">
      <alignment horizontal="center" vertical="center" wrapText="1"/>
    </xf>
    <xf numFmtId="0" fontId="1" fillId="0" borderId="3" xfId="7" applyFont="1" applyFill="1" applyBorder="1" applyAlignment="1" applyProtection="1">
      <alignment horizontal="center" vertical="center"/>
    </xf>
    <xf numFmtId="164" fontId="10" fillId="0" borderId="3" xfId="7" applyNumberFormat="1" applyFont="1" applyFill="1" applyBorder="1" applyAlignment="1">
      <alignment horizontal="center" vertical="center" wrapText="1"/>
    </xf>
    <xf numFmtId="164" fontId="1" fillId="0" borderId="3" xfId="7" applyNumberFormat="1" applyFont="1" applyFill="1" applyBorder="1" applyAlignment="1" applyProtection="1">
      <alignment horizontal="center" vertical="center" wrapText="1"/>
    </xf>
    <xf numFmtId="164" fontId="10" fillId="0" borderId="3" xfId="7" applyNumberFormat="1" applyFont="1" applyFill="1" applyBorder="1" applyAlignment="1" applyProtection="1">
      <alignment horizontal="center" vertical="center" wrapText="1"/>
    </xf>
    <xf numFmtId="0" fontId="10" fillId="0" borderId="3" xfId="7" applyFont="1" applyFill="1" applyBorder="1" applyAlignment="1">
      <alignment horizontal="center" vertical="center"/>
    </xf>
    <xf numFmtId="0" fontId="1" fillId="0" borderId="3" xfId="7" applyFont="1" applyFill="1" applyBorder="1" applyAlignment="1">
      <alignment horizontal="center" vertical="center"/>
    </xf>
    <xf numFmtId="0" fontId="1" fillId="0" borderId="3" xfId="7" applyFont="1" applyFill="1" applyBorder="1" applyAlignment="1">
      <alignment horizontal="left" vertical="center"/>
    </xf>
    <xf numFmtId="0" fontId="1" fillId="0" borderId="3" xfId="7" applyFont="1" applyFill="1" applyBorder="1" applyAlignment="1" applyProtection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1" xfId="0" applyFont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15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10" fillId="0" borderId="4" xfId="7" applyFont="1" applyFill="1" applyBorder="1" applyAlignment="1">
      <alignment horizontal="left" vertical="center"/>
    </xf>
    <xf numFmtId="0" fontId="10" fillId="0" borderId="6" xfId="7" applyFont="1" applyFill="1" applyBorder="1" applyAlignment="1">
      <alignment horizontal="left" vertical="center"/>
    </xf>
    <xf numFmtId="0" fontId="1" fillId="0" borderId="4" xfId="7" applyFont="1" applyFill="1" applyBorder="1" applyAlignment="1">
      <alignment horizontal="left" vertical="center"/>
    </xf>
    <xf numFmtId="0" fontId="1" fillId="0" borderId="5" xfId="7" applyFont="1" applyFill="1" applyBorder="1" applyAlignment="1">
      <alignment horizontal="left" vertical="center"/>
    </xf>
    <xf numFmtId="0" fontId="1" fillId="0" borderId="6" xfId="7" applyFont="1" applyFill="1" applyBorder="1" applyAlignment="1">
      <alignment horizontal="left" vertical="center"/>
    </xf>
    <xf numFmtId="0" fontId="10" fillId="0" borderId="11" xfId="7" applyFont="1" applyFill="1" applyBorder="1" applyAlignment="1">
      <alignment horizontal="center" vertical="center"/>
    </xf>
    <xf numFmtId="0" fontId="10" fillId="0" borderId="7" xfId="7" applyFont="1" applyFill="1" applyBorder="1" applyAlignment="1">
      <alignment horizontal="center" vertical="center"/>
    </xf>
    <xf numFmtId="0" fontId="10" fillId="0" borderId="8" xfId="7" applyFont="1" applyFill="1" applyBorder="1" applyAlignment="1">
      <alignment horizontal="center" vertical="center"/>
    </xf>
    <xf numFmtId="0" fontId="10" fillId="0" borderId="3" xfId="6" applyFont="1" applyFill="1" applyBorder="1" applyAlignment="1" applyProtection="1">
      <alignment horizontal="center" vertical="center" wrapText="1"/>
    </xf>
    <xf numFmtId="0" fontId="10" fillId="0" borderId="17" xfId="7" applyFont="1" applyFill="1" applyBorder="1" applyAlignment="1" applyProtection="1">
      <alignment horizontal="left" vertical="center"/>
      <protection locked="0"/>
    </xf>
    <xf numFmtId="165" fontId="14" fillId="0" borderId="3" xfId="0" applyNumberFormat="1" applyFont="1" applyBorder="1" applyAlignment="1">
      <alignment horizontal="center"/>
    </xf>
    <xf numFmtId="166" fontId="14" fillId="0" borderId="3" xfId="0" applyNumberFormat="1" applyFont="1" applyBorder="1" applyAlignment="1">
      <alignment horizontal="center"/>
    </xf>
    <xf numFmtId="0" fontId="10" fillId="0" borderId="19" xfId="6" applyFont="1" applyFill="1" applyBorder="1" applyAlignment="1" applyProtection="1">
      <alignment horizontal="center" vertical="center" wrapText="1"/>
    </xf>
    <xf numFmtId="0" fontId="10" fillId="0" borderId="20" xfId="6" applyFont="1" applyFill="1" applyBorder="1" applyAlignment="1" applyProtection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/>
    </xf>
    <xf numFmtId="0" fontId="10" fillId="0" borderId="13" xfId="7" applyFont="1" applyFill="1" applyBorder="1" applyAlignment="1">
      <alignment horizontal="left" vertical="center"/>
    </xf>
    <xf numFmtId="0" fontId="10" fillId="0" borderId="11" xfId="7" applyFont="1" applyFill="1" applyBorder="1" applyAlignment="1" applyProtection="1">
      <alignment horizontal="center" vertical="center"/>
      <protection locked="0"/>
    </xf>
    <xf numFmtId="0" fontId="10" fillId="0" borderId="7" xfId="7" applyFont="1" applyFill="1" applyBorder="1" applyAlignment="1" applyProtection="1">
      <alignment horizontal="center" vertical="center"/>
      <protection locked="0"/>
    </xf>
    <xf numFmtId="0" fontId="10" fillId="0" borderId="8" xfId="7" applyFont="1" applyFill="1" applyBorder="1" applyAlignment="1" applyProtection="1">
      <alignment horizontal="center" vertical="center"/>
      <protection locked="0"/>
    </xf>
    <xf numFmtId="0" fontId="10" fillId="0" borderId="11" xfId="7" applyFont="1" applyFill="1" applyBorder="1" applyAlignment="1" applyProtection="1">
      <alignment horizontal="left" vertical="center"/>
      <protection locked="0"/>
    </xf>
    <xf numFmtId="0" fontId="10" fillId="0" borderId="7" xfId="7" applyFont="1" applyFill="1" applyBorder="1" applyAlignment="1" applyProtection="1">
      <alignment horizontal="left" vertical="center"/>
      <protection locked="0"/>
    </xf>
    <xf numFmtId="0" fontId="10" fillId="0" borderId="3" xfId="6" applyFont="1" applyFill="1" applyBorder="1" applyAlignment="1">
      <alignment horizontal="center" vertical="center"/>
    </xf>
    <xf numFmtId="0" fontId="10" fillId="0" borderId="3" xfId="6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166" fontId="14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0" fillId="0" borderId="3" xfId="7" applyFont="1" applyFill="1" applyBorder="1" applyAlignment="1" applyProtection="1">
      <alignment horizontal="center" vertical="center"/>
    </xf>
  </cellXfs>
  <cellStyles count="8">
    <cellStyle name="Millares 2" xfId="1" xr:uid="{00000000-0005-0000-0000-000000000000}"/>
    <cellStyle name="Millares 2 2" xfId="4" xr:uid="{00000000-0005-0000-0000-000001000000}"/>
    <cellStyle name="Normal" xfId="0" builtinId="0"/>
    <cellStyle name="Normal 2" xfId="3" xr:uid="{00000000-0005-0000-0000-000003000000}"/>
    <cellStyle name="Porcentaje" xfId="2" builtinId="5"/>
    <cellStyle name="Porcentaje 2" xfId="5" xr:uid="{00000000-0005-0000-0000-000005000000}"/>
    <cellStyle name="Título 3" xfId="6" builtinId="18"/>
    <cellStyle name="Total" xfId="7" builtinId="2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6893C6"/>
      <color rgb="FFECCECC"/>
      <color rgb="FFAFDBBD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76200</xdr:rowOff>
    </xdr:from>
    <xdr:to>
      <xdr:col>2</xdr:col>
      <xdr:colOff>762000</xdr:colOff>
      <xdr:row>0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07E50EC-4D14-407F-9ECB-DF478CD94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1495425</xdr:colOff>
      <xdr:row>0</xdr:row>
      <xdr:rowOff>66675</xdr:rowOff>
    </xdr:from>
    <xdr:to>
      <xdr:col>2</xdr:col>
      <xdr:colOff>1495425</xdr:colOff>
      <xdr:row>0</xdr:row>
      <xdr:rowOff>66675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DCAB7262-CA5A-471E-8D37-21774946E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669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914400</xdr:colOff>
      <xdr:row>1</xdr:row>
      <xdr:rowOff>0</xdr:rowOff>
    </xdr:from>
    <xdr:to>
      <xdr:col>2</xdr:col>
      <xdr:colOff>914400</xdr:colOff>
      <xdr:row>1</xdr:row>
      <xdr:rowOff>483998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5AF92637-ED7A-4EE4-9F9C-C7524B23F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5" y="438150"/>
          <a:ext cx="0" cy="322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66675</xdr:colOff>
      <xdr:row>0</xdr:row>
      <xdr:rowOff>0</xdr:rowOff>
    </xdr:from>
    <xdr:to>
      <xdr:col>2</xdr:col>
      <xdr:colOff>2981325</xdr:colOff>
      <xdr:row>1</xdr:row>
      <xdr:rowOff>576356</xdr:rowOff>
    </xdr:to>
    <xdr:pic>
      <xdr:nvPicPr>
        <xdr:cNvPr id="8" name="Imagen 718">
          <a:extLst>
            <a:ext uri="{FF2B5EF4-FFF2-40B4-BE49-F238E27FC236}">
              <a16:creationId xmlns:a16="http://schemas.microsoft.com/office/drawing/2014/main" id="{7B355C0C-4C30-4465-B3C7-FC59418C45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7" t="2837" r="46097" b="-2837"/>
        <a:stretch/>
      </xdr:blipFill>
      <xdr:spPr bwMode="auto">
        <a:xfrm>
          <a:off x="828675" y="0"/>
          <a:ext cx="3362325" cy="1252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28575</xdr:colOff>
      <xdr:row>0</xdr:row>
      <xdr:rowOff>0</xdr:rowOff>
    </xdr:from>
    <xdr:to>
      <xdr:col>12</xdr:col>
      <xdr:colOff>1228725</xdr:colOff>
      <xdr:row>1</xdr:row>
      <xdr:rowOff>363855</xdr:rowOff>
    </xdr:to>
    <xdr:pic>
      <xdr:nvPicPr>
        <xdr:cNvPr id="9" name="Imagen 718">
          <a:extLst>
            <a:ext uri="{FF2B5EF4-FFF2-40B4-BE49-F238E27FC236}">
              <a16:creationId xmlns:a16="http://schemas.microsoft.com/office/drawing/2014/main" id="{B83204CF-7894-492F-852C-543C5AD43CF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165" t="7802"/>
        <a:stretch/>
      </xdr:blipFill>
      <xdr:spPr bwMode="auto">
        <a:xfrm>
          <a:off x="12934950" y="0"/>
          <a:ext cx="120015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300D-29AB-4A00-9484-21CD5D186195}">
  <dimension ref="B1:M65"/>
  <sheetViews>
    <sheetView showGridLines="0" tabSelected="1" zoomScale="85" zoomScaleNormal="85" workbookViewId="0">
      <selection activeCell="B44" sqref="B44:K44"/>
    </sheetView>
  </sheetViews>
  <sheetFormatPr baseColWidth="10" defaultColWidth="11.42578125" defaultRowHeight="15" x14ac:dyDescent="0.2"/>
  <cols>
    <col min="1" max="1" width="11.42578125" style="1"/>
    <col min="2" max="2" width="6.7109375" style="1" customWidth="1"/>
    <col min="3" max="3" width="47.140625" style="1" customWidth="1"/>
    <col min="4" max="4" width="11.28515625" style="1" customWidth="1"/>
    <col min="5" max="5" width="13.28515625" style="1" bestFit="1" customWidth="1"/>
    <col min="6" max="6" width="21.5703125" style="1" customWidth="1"/>
    <col min="7" max="10" width="21.5703125" style="2" hidden="1" customWidth="1"/>
    <col min="11" max="11" width="21.5703125" style="2" customWidth="1"/>
    <col min="12" max="12" width="26.28515625" style="1" customWidth="1"/>
    <col min="13" max="13" width="20.140625" style="1" customWidth="1"/>
    <col min="14" max="16384" width="11.42578125" style="1"/>
  </cols>
  <sheetData>
    <row r="1" spans="2:13" ht="53.25" customHeight="1" x14ac:dyDescent="0.2">
      <c r="B1" s="15" t="s">
        <v>26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2:13" ht="66" customHeight="1" x14ac:dyDescent="0.2"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2:13" ht="41.25" customHeight="1" x14ac:dyDescent="0.2">
      <c r="B3" s="16" t="s">
        <v>0</v>
      </c>
      <c r="C3" s="16"/>
      <c r="D3" s="17" t="s">
        <v>77</v>
      </c>
      <c r="E3" s="17"/>
      <c r="F3" s="17"/>
      <c r="G3" s="17"/>
      <c r="H3" s="17"/>
      <c r="I3" s="17"/>
      <c r="J3" s="17"/>
      <c r="K3" s="17"/>
      <c r="L3" s="19" t="s">
        <v>19</v>
      </c>
      <c r="M3" s="19"/>
    </row>
    <row r="4" spans="2:13" x14ac:dyDescent="0.2">
      <c r="B4" s="16" t="s">
        <v>21</v>
      </c>
      <c r="C4" s="16"/>
      <c r="D4" s="17"/>
      <c r="E4" s="18"/>
      <c r="F4" s="18"/>
      <c r="G4" s="18"/>
      <c r="H4" s="18"/>
      <c r="I4" s="18"/>
      <c r="J4" s="18"/>
      <c r="K4" s="18"/>
      <c r="L4" s="20">
        <v>105213493.77</v>
      </c>
      <c r="M4" s="21"/>
    </row>
    <row r="5" spans="2:13" x14ac:dyDescent="0.2">
      <c r="B5" s="16" t="s">
        <v>1</v>
      </c>
      <c r="C5" s="16"/>
      <c r="D5" s="24" t="s">
        <v>28</v>
      </c>
      <c r="E5" s="24"/>
      <c r="F5" s="24"/>
      <c r="G5" s="24"/>
      <c r="H5" s="24"/>
      <c r="I5" s="24"/>
      <c r="J5" s="24"/>
      <c r="K5" s="24"/>
      <c r="L5" s="22" t="s">
        <v>2</v>
      </c>
      <c r="M5" s="23" t="s">
        <v>28</v>
      </c>
    </row>
    <row r="6" spans="2:13" x14ac:dyDescent="0.2">
      <c r="B6" s="16" t="s">
        <v>3</v>
      </c>
      <c r="C6" s="16"/>
      <c r="D6" s="25" t="s">
        <v>28</v>
      </c>
      <c r="E6" s="25"/>
      <c r="F6" s="25"/>
      <c r="G6" s="25"/>
      <c r="H6" s="25"/>
      <c r="I6" s="25"/>
      <c r="J6" s="25"/>
      <c r="K6" s="25"/>
      <c r="L6" s="22"/>
      <c r="M6" s="23"/>
    </row>
    <row r="7" spans="2:13" x14ac:dyDescent="0.2">
      <c r="B7" s="16" t="s">
        <v>5</v>
      </c>
      <c r="C7" s="16"/>
      <c r="D7" s="25" t="s">
        <v>28</v>
      </c>
      <c r="E7" s="25"/>
      <c r="F7" s="25"/>
      <c r="G7" s="25"/>
      <c r="H7" s="25"/>
      <c r="I7" s="25"/>
      <c r="J7" s="25"/>
      <c r="K7" s="25"/>
      <c r="L7" s="22" t="s">
        <v>4</v>
      </c>
      <c r="M7" s="23" t="s">
        <v>28</v>
      </c>
    </row>
    <row r="8" spans="2:13" x14ac:dyDescent="0.2">
      <c r="B8" s="55" t="s">
        <v>6</v>
      </c>
      <c r="C8" s="56"/>
      <c r="D8" s="25" t="s">
        <v>28</v>
      </c>
      <c r="E8" s="25"/>
      <c r="F8" s="25"/>
      <c r="G8" s="25"/>
      <c r="H8" s="25"/>
      <c r="I8" s="25"/>
      <c r="J8" s="25"/>
      <c r="K8" s="25"/>
      <c r="L8" s="22"/>
      <c r="M8" s="23"/>
    </row>
    <row r="9" spans="2:13" x14ac:dyDescent="0.2">
      <c r="B9" s="16" t="s">
        <v>7</v>
      </c>
      <c r="C9" s="16"/>
      <c r="D9" s="57" t="s">
        <v>28</v>
      </c>
      <c r="E9" s="58"/>
      <c r="F9" s="58"/>
      <c r="G9" s="58"/>
      <c r="H9" s="58"/>
      <c r="I9" s="58"/>
      <c r="J9" s="58"/>
      <c r="K9" s="58"/>
      <c r="L9" s="58"/>
      <c r="M9" s="59"/>
    </row>
    <row r="10" spans="2:13" ht="18" customHeight="1" thickBot="1" x14ac:dyDescent="0.25">
      <c r="B10" s="70" t="s">
        <v>22</v>
      </c>
      <c r="C10" s="70"/>
      <c r="D10" s="60" t="s">
        <v>25</v>
      </c>
      <c r="E10" s="61"/>
      <c r="F10" s="62"/>
      <c r="G10" s="71" t="s">
        <v>23</v>
      </c>
      <c r="H10" s="72"/>
      <c r="I10" s="72"/>
      <c r="J10" s="73"/>
      <c r="K10" s="74" t="s">
        <v>24</v>
      </c>
      <c r="L10" s="75"/>
      <c r="M10" s="64"/>
    </row>
    <row r="11" spans="2:13" x14ac:dyDescent="0.2">
      <c r="B11" s="63" t="s">
        <v>8</v>
      </c>
      <c r="C11" s="63" t="s">
        <v>35</v>
      </c>
      <c r="D11" s="63" t="s">
        <v>9</v>
      </c>
      <c r="E11" s="63" t="s">
        <v>10</v>
      </c>
      <c r="F11" s="76" t="s">
        <v>11</v>
      </c>
      <c r="G11" s="76"/>
      <c r="H11" s="76"/>
      <c r="I11" s="76"/>
      <c r="J11" s="76"/>
      <c r="K11" s="76"/>
      <c r="L11" s="76"/>
      <c r="M11" s="67" t="s">
        <v>37</v>
      </c>
    </row>
    <row r="12" spans="2:13" ht="51" x14ac:dyDescent="0.2">
      <c r="B12" s="63"/>
      <c r="C12" s="63"/>
      <c r="D12" s="63"/>
      <c r="E12" s="63"/>
      <c r="F12" s="77" t="s">
        <v>36</v>
      </c>
      <c r="G12" s="9" t="s">
        <v>27</v>
      </c>
      <c r="H12" s="8" t="s">
        <v>12</v>
      </c>
      <c r="I12" s="8" t="s">
        <v>13</v>
      </c>
      <c r="J12" s="8" t="s">
        <v>14</v>
      </c>
      <c r="K12" s="8" t="s">
        <v>20</v>
      </c>
      <c r="L12" s="8" t="s">
        <v>34</v>
      </c>
      <c r="M12" s="68"/>
    </row>
    <row r="13" spans="2:13" ht="28.5" x14ac:dyDescent="0.2">
      <c r="B13" s="10">
        <v>1</v>
      </c>
      <c r="C13" s="78" t="s">
        <v>46</v>
      </c>
      <c r="D13" s="79" t="s">
        <v>42</v>
      </c>
      <c r="E13" s="80">
        <v>9.6780000000000008</v>
      </c>
      <c r="F13" s="81"/>
      <c r="G13" s="11">
        <v>0</v>
      </c>
      <c r="H13" s="12">
        <f>F13*G13</f>
        <v>0</v>
      </c>
      <c r="I13" s="12">
        <f>SUM(F13+H13)</f>
        <v>0</v>
      </c>
      <c r="J13" s="12">
        <f>H13*E13</f>
        <v>0</v>
      </c>
      <c r="K13" s="12">
        <f>F13*E13</f>
        <v>0</v>
      </c>
      <c r="L13" s="12">
        <f>K13+J13</f>
        <v>0</v>
      </c>
      <c r="M13" s="69">
        <v>84691</v>
      </c>
    </row>
    <row r="14" spans="2:13" ht="85.5" x14ac:dyDescent="0.2">
      <c r="B14" s="10">
        <v>2</v>
      </c>
      <c r="C14" s="78" t="s">
        <v>47</v>
      </c>
      <c r="D14" s="79" t="s">
        <v>43</v>
      </c>
      <c r="E14" s="80">
        <v>18</v>
      </c>
      <c r="F14" s="81"/>
      <c r="G14" s="11">
        <v>0</v>
      </c>
      <c r="H14" s="12">
        <f t="shared" ref="H14:H43" si="0">F14*G14</f>
        <v>0</v>
      </c>
      <c r="I14" s="12">
        <f t="shared" ref="I14:I43" si="1">SUM(F14+H14)</f>
        <v>0</v>
      </c>
      <c r="J14" s="12">
        <f t="shared" ref="J14:J43" si="2">H14*E14</f>
        <v>0</v>
      </c>
      <c r="K14" s="12">
        <f t="shared" ref="K14:K43" si="3">F14*E14</f>
        <v>0</v>
      </c>
      <c r="L14" s="12">
        <f t="shared" ref="L14:L43" si="4">K14+J14</f>
        <v>0</v>
      </c>
      <c r="M14" s="69">
        <v>105785</v>
      </c>
    </row>
    <row r="15" spans="2:13" ht="85.5" x14ac:dyDescent="0.2">
      <c r="B15" s="10">
        <v>3</v>
      </c>
      <c r="C15" s="78" t="s">
        <v>48</v>
      </c>
      <c r="D15" s="79" t="s">
        <v>43</v>
      </c>
      <c r="E15" s="80">
        <v>5</v>
      </c>
      <c r="F15" s="81"/>
      <c r="G15" s="11">
        <v>0</v>
      </c>
      <c r="H15" s="12">
        <f t="shared" si="0"/>
        <v>0</v>
      </c>
      <c r="I15" s="12">
        <f t="shared" si="1"/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69">
        <v>198300</v>
      </c>
    </row>
    <row r="16" spans="2:13" ht="156.75" x14ac:dyDescent="0.2">
      <c r="B16" s="10">
        <v>4</v>
      </c>
      <c r="C16" s="78" t="s">
        <v>49</v>
      </c>
      <c r="D16" s="79" t="s">
        <v>43</v>
      </c>
      <c r="E16" s="80">
        <v>9.620000000000001</v>
      </c>
      <c r="F16" s="81"/>
      <c r="G16" s="11">
        <v>0</v>
      </c>
      <c r="H16" s="12">
        <f t="shared" si="0"/>
        <v>0</v>
      </c>
      <c r="I16" s="12">
        <f t="shared" si="1"/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69">
        <v>173788</v>
      </c>
    </row>
    <row r="17" spans="2:13" ht="114" x14ac:dyDescent="0.2">
      <c r="B17" s="10">
        <v>5</v>
      </c>
      <c r="C17" s="78" t="s">
        <v>50</v>
      </c>
      <c r="D17" s="79" t="s">
        <v>43</v>
      </c>
      <c r="E17" s="80">
        <v>6</v>
      </c>
      <c r="F17" s="81"/>
      <c r="G17" s="11">
        <v>0</v>
      </c>
      <c r="H17" s="12">
        <f t="shared" si="0"/>
        <v>0</v>
      </c>
      <c r="I17" s="12">
        <f t="shared" si="1"/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69">
        <v>80814</v>
      </c>
    </row>
    <row r="18" spans="2:13" ht="85.5" x14ac:dyDescent="0.2">
      <c r="B18" s="10">
        <v>6</v>
      </c>
      <c r="C18" s="78" t="s">
        <v>51</v>
      </c>
      <c r="D18" s="79" t="s">
        <v>43</v>
      </c>
      <c r="E18" s="80">
        <v>6.8000000000000007</v>
      </c>
      <c r="F18" s="81"/>
      <c r="G18" s="11">
        <v>0</v>
      </c>
      <c r="H18" s="12">
        <f t="shared" si="0"/>
        <v>0</v>
      </c>
      <c r="I18" s="12">
        <f t="shared" si="1"/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69">
        <v>76913</v>
      </c>
    </row>
    <row r="19" spans="2:13" ht="99.75" x14ac:dyDescent="0.2">
      <c r="B19" s="10">
        <v>7</v>
      </c>
      <c r="C19" s="78" t="s">
        <v>52</v>
      </c>
      <c r="D19" s="79" t="s">
        <v>43</v>
      </c>
      <c r="E19" s="80">
        <v>16</v>
      </c>
      <c r="F19" s="81"/>
      <c r="G19" s="11">
        <v>0</v>
      </c>
      <c r="H19" s="12">
        <f t="shared" si="0"/>
        <v>0</v>
      </c>
      <c r="I19" s="12">
        <f t="shared" si="1"/>
        <v>0</v>
      </c>
      <c r="J19" s="12">
        <f t="shared" si="2"/>
        <v>0</v>
      </c>
      <c r="K19" s="12">
        <f t="shared" si="3"/>
        <v>0</v>
      </c>
      <c r="L19" s="12">
        <f t="shared" si="4"/>
        <v>0</v>
      </c>
      <c r="M19" s="69">
        <v>77730</v>
      </c>
    </row>
    <row r="20" spans="2:13" ht="114" x14ac:dyDescent="0.2">
      <c r="B20" s="10">
        <v>8</v>
      </c>
      <c r="C20" s="78" t="s">
        <v>53</v>
      </c>
      <c r="D20" s="79" t="s">
        <v>43</v>
      </c>
      <c r="E20" s="80">
        <v>4.6899999999999995</v>
      </c>
      <c r="F20" s="81"/>
      <c r="G20" s="11">
        <v>0</v>
      </c>
      <c r="H20" s="12">
        <f t="shared" si="0"/>
        <v>0</v>
      </c>
      <c r="I20" s="12">
        <f t="shared" si="1"/>
        <v>0</v>
      </c>
      <c r="J20" s="12">
        <f t="shared" si="2"/>
        <v>0</v>
      </c>
      <c r="K20" s="12">
        <f t="shared" si="3"/>
        <v>0</v>
      </c>
      <c r="L20" s="12">
        <f t="shared" si="4"/>
        <v>0</v>
      </c>
      <c r="M20" s="69">
        <v>56642</v>
      </c>
    </row>
    <row r="21" spans="2:13" ht="57" x14ac:dyDescent="0.2">
      <c r="B21" s="10">
        <v>9</v>
      </c>
      <c r="C21" s="78" t="s">
        <v>54</v>
      </c>
      <c r="D21" s="79" t="s">
        <v>44</v>
      </c>
      <c r="E21" s="80">
        <v>1</v>
      </c>
      <c r="F21" s="81"/>
      <c r="G21" s="11">
        <v>0</v>
      </c>
      <c r="H21" s="12">
        <f t="shared" si="0"/>
        <v>0</v>
      </c>
      <c r="I21" s="12">
        <f t="shared" si="1"/>
        <v>0</v>
      </c>
      <c r="J21" s="12">
        <f t="shared" si="2"/>
        <v>0</v>
      </c>
      <c r="K21" s="12">
        <f t="shared" si="3"/>
        <v>0</v>
      </c>
      <c r="L21" s="12">
        <f t="shared" si="4"/>
        <v>0</v>
      </c>
      <c r="M21" s="69">
        <v>503276</v>
      </c>
    </row>
    <row r="22" spans="2:13" ht="57" x14ac:dyDescent="0.2">
      <c r="B22" s="10">
        <v>10</v>
      </c>
      <c r="C22" s="78" t="s">
        <v>55</v>
      </c>
      <c r="D22" s="79" t="s">
        <v>44</v>
      </c>
      <c r="E22" s="80">
        <v>1</v>
      </c>
      <c r="F22" s="81"/>
      <c r="G22" s="11">
        <v>0</v>
      </c>
      <c r="H22" s="12">
        <f t="shared" si="0"/>
        <v>0</v>
      </c>
      <c r="I22" s="12">
        <f t="shared" si="1"/>
        <v>0</v>
      </c>
      <c r="J22" s="12">
        <f t="shared" si="2"/>
        <v>0</v>
      </c>
      <c r="K22" s="12">
        <f t="shared" si="3"/>
        <v>0</v>
      </c>
      <c r="L22" s="12">
        <f t="shared" si="4"/>
        <v>0</v>
      </c>
      <c r="M22" s="69">
        <v>657052</v>
      </c>
    </row>
    <row r="23" spans="2:13" ht="57" x14ac:dyDescent="0.2">
      <c r="B23" s="10">
        <v>11</v>
      </c>
      <c r="C23" s="78" t="s">
        <v>56</v>
      </c>
      <c r="D23" s="79" t="s">
        <v>44</v>
      </c>
      <c r="E23" s="80">
        <v>4</v>
      </c>
      <c r="F23" s="81"/>
      <c r="G23" s="11">
        <v>0</v>
      </c>
      <c r="H23" s="12">
        <f t="shared" si="0"/>
        <v>0</v>
      </c>
      <c r="I23" s="12">
        <f t="shared" si="1"/>
        <v>0</v>
      </c>
      <c r="J23" s="12">
        <f t="shared" si="2"/>
        <v>0</v>
      </c>
      <c r="K23" s="12">
        <f t="shared" si="3"/>
        <v>0</v>
      </c>
      <c r="L23" s="12">
        <f t="shared" si="4"/>
        <v>0</v>
      </c>
      <c r="M23" s="69">
        <v>417148</v>
      </c>
    </row>
    <row r="24" spans="2:13" ht="57" x14ac:dyDescent="0.2">
      <c r="B24" s="10">
        <v>12</v>
      </c>
      <c r="C24" s="78" t="s">
        <v>57</v>
      </c>
      <c r="D24" s="79" t="s">
        <v>44</v>
      </c>
      <c r="E24" s="80">
        <v>3</v>
      </c>
      <c r="F24" s="81"/>
      <c r="G24" s="11">
        <v>0</v>
      </c>
      <c r="H24" s="12">
        <f t="shared" si="0"/>
        <v>0</v>
      </c>
      <c r="I24" s="12">
        <f t="shared" si="1"/>
        <v>0</v>
      </c>
      <c r="J24" s="12">
        <f t="shared" si="2"/>
        <v>0</v>
      </c>
      <c r="K24" s="12">
        <f t="shared" si="3"/>
        <v>0</v>
      </c>
      <c r="L24" s="12">
        <f t="shared" si="4"/>
        <v>0</v>
      </c>
      <c r="M24" s="69">
        <v>338748</v>
      </c>
    </row>
    <row r="25" spans="2:13" ht="42.75" x14ac:dyDescent="0.2">
      <c r="B25" s="10">
        <v>13</v>
      </c>
      <c r="C25" s="78" t="s">
        <v>58</v>
      </c>
      <c r="D25" s="79" t="s">
        <v>44</v>
      </c>
      <c r="E25" s="80">
        <v>1</v>
      </c>
      <c r="F25" s="81"/>
      <c r="G25" s="11">
        <v>0</v>
      </c>
      <c r="H25" s="12">
        <f t="shared" si="0"/>
        <v>0</v>
      </c>
      <c r="I25" s="12">
        <f t="shared" si="1"/>
        <v>0</v>
      </c>
      <c r="J25" s="12">
        <f t="shared" si="2"/>
        <v>0</v>
      </c>
      <c r="K25" s="12">
        <f t="shared" si="3"/>
        <v>0</v>
      </c>
      <c r="L25" s="12">
        <f t="shared" si="4"/>
        <v>0</v>
      </c>
      <c r="M25" s="69">
        <v>352907</v>
      </c>
    </row>
    <row r="26" spans="2:13" ht="42.75" x14ac:dyDescent="0.2">
      <c r="B26" s="10">
        <v>14</v>
      </c>
      <c r="C26" s="78" t="s">
        <v>59</v>
      </c>
      <c r="D26" s="79" t="s">
        <v>44</v>
      </c>
      <c r="E26" s="80">
        <v>5</v>
      </c>
      <c r="F26" s="81"/>
      <c r="G26" s="11">
        <v>0</v>
      </c>
      <c r="H26" s="12">
        <f t="shared" si="0"/>
        <v>0</v>
      </c>
      <c r="I26" s="12">
        <f t="shared" si="1"/>
        <v>0</v>
      </c>
      <c r="J26" s="12">
        <f t="shared" si="2"/>
        <v>0</v>
      </c>
      <c r="K26" s="12">
        <f t="shared" si="3"/>
        <v>0</v>
      </c>
      <c r="L26" s="12">
        <f t="shared" si="4"/>
        <v>0</v>
      </c>
      <c r="M26" s="69">
        <v>290507</v>
      </c>
    </row>
    <row r="27" spans="2:13" ht="42.75" x14ac:dyDescent="0.2">
      <c r="B27" s="10">
        <v>15</v>
      </c>
      <c r="C27" s="78" t="s">
        <v>60</v>
      </c>
      <c r="D27" s="79" t="s">
        <v>44</v>
      </c>
      <c r="E27" s="80">
        <v>3</v>
      </c>
      <c r="F27" s="81"/>
      <c r="G27" s="11">
        <v>0</v>
      </c>
      <c r="H27" s="12">
        <f t="shared" si="0"/>
        <v>0</v>
      </c>
      <c r="I27" s="12">
        <f t="shared" si="1"/>
        <v>0</v>
      </c>
      <c r="J27" s="12">
        <f t="shared" si="2"/>
        <v>0</v>
      </c>
      <c r="K27" s="12">
        <f t="shared" si="3"/>
        <v>0</v>
      </c>
      <c r="L27" s="12">
        <f t="shared" si="4"/>
        <v>0</v>
      </c>
      <c r="M27" s="69">
        <v>189707</v>
      </c>
    </row>
    <row r="28" spans="2:13" ht="99.75" x14ac:dyDescent="0.2">
      <c r="B28" s="10">
        <v>16</v>
      </c>
      <c r="C28" s="78" t="s">
        <v>61</v>
      </c>
      <c r="D28" s="79" t="s">
        <v>45</v>
      </c>
      <c r="E28" s="80">
        <v>1</v>
      </c>
      <c r="F28" s="81"/>
      <c r="G28" s="11">
        <v>0</v>
      </c>
      <c r="H28" s="12">
        <f t="shared" si="0"/>
        <v>0</v>
      </c>
      <c r="I28" s="12">
        <f t="shared" si="1"/>
        <v>0</v>
      </c>
      <c r="J28" s="12">
        <f t="shared" si="2"/>
        <v>0</v>
      </c>
      <c r="K28" s="12">
        <f t="shared" si="3"/>
        <v>0</v>
      </c>
      <c r="L28" s="12">
        <f t="shared" si="4"/>
        <v>0</v>
      </c>
      <c r="M28" s="69">
        <v>654253</v>
      </c>
    </row>
    <row r="29" spans="2:13" ht="57" x14ac:dyDescent="0.2">
      <c r="B29" s="10">
        <v>17</v>
      </c>
      <c r="C29" s="78" t="s">
        <v>62</v>
      </c>
      <c r="D29" s="79" t="s">
        <v>42</v>
      </c>
      <c r="E29" s="80">
        <v>25.805999999999997</v>
      </c>
      <c r="F29" s="81"/>
      <c r="G29" s="11">
        <v>0</v>
      </c>
      <c r="H29" s="12">
        <f t="shared" si="0"/>
        <v>0</v>
      </c>
      <c r="I29" s="12">
        <f t="shared" si="1"/>
        <v>0</v>
      </c>
      <c r="J29" s="12">
        <f t="shared" si="2"/>
        <v>0</v>
      </c>
      <c r="K29" s="12">
        <f t="shared" si="3"/>
        <v>0</v>
      </c>
      <c r="L29" s="12">
        <f t="shared" si="4"/>
        <v>0</v>
      </c>
      <c r="M29" s="69">
        <v>355541</v>
      </c>
    </row>
    <row r="30" spans="2:13" ht="57" x14ac:dyDescent="0.2">
      <c r="B30" s="10">
        <v>18</v>
      </c>
      <c r="C30" s="78" t="s">
        <v>63</v>
      </c>
      <c r="D30" s="79" t="s">
        <v>42</v>
      </c>
      <c r="E30" s="80">
        <v>6.21</v>
      </c>
      <c r="F30" s="81"/>
      <c r="G30" s="11">
        <v>0</v>
      </c>
      <c r="H30" s="12">
        <f t="shared" si="0"/>
        <v>0</v>
      </c>
      <c r="I30" s="12">
        <f t="shared" si="1"/>
        <v>0</v>
      </c>
      <c r="J30" s="12">
        <f t="shared" si="2"/>
        <v>0</v>
      </c>
      <c r="K30" s="12">
        <f t="shared" si="3"/>
        <v>0</v>
      </c>
      <c r="L30" s="12">
        <f t="shared" si="4"/>
        <v>0</v>
      </c>
      <c r="M30" s="69">
        <v>451211</v>
      </c>
    </row>
    <row r="31" spans="2:13" ht="28.5" x14ac:dyDescent="0.2">
      <c r="B31" s="10">
        <v>19</v>
      </c>
      <c r="C31" s="78" t="s">
        <v>64</v>
      </c>
      <c r="D31" s="79" t="s">
        <v>44</v>
      </c>
      <c r="E31" s="80">
        <v>122</v>
      </c>
      <c r="F31" s="81"/>
      <c r="G31" s="11"/>
      <c r="H31" s="12"/>
      <c r="I31" s="12"/>
      <c r="J31" s="12"/>
      <c r="K31" s="12">
        <f t="shared" si="3"/>
        <v>0</v>
      </c>
      <c r="L31" s="12">
        <f t="shared" si="4"/>
        <v>0</v>
      </c>
      <c r="M31" s="69">
        <v>36485</v>
      </c>
    </row>
    <row r="32" spans="2:13" ht="42.75" x14ac:dyDescent="0.2">
      <c r="B32" s="10">
        <v>20</v>
      </c>
      <c r="C32" s="78" t="s">
        <v>65</v>
      </c>
      <c r="D32" s="79" t="s">
        <v>44</v>
      </c>
      <c r="E32" s="80">
        <v>1</v>
      </c>
      <c r="F32" s="81"/>
      <c r="G32" s="11"/>
      <c r="H32" s="12"/>
      <c r="I32" s="12"/>
      <c r="J32" s="12"/>
      <c r="K32" s="12">
        <f t="shared" si="3"/>
        <v>0</v>
      </c>
      <c r="L32" s="12">
        <f t="shared" si="4"/>
        <v>0</v>
      </c>
      <c r="M32" s="69">
        <v>675063</v>
      </c>
    </row>
    <row r="33" spans="2:13" ht="85.5" x14ac:dyDescent="0.2">
      <c r="B33" s="10">
        <v>21</v>
      </c>
      <c r="C33" s="78" t="s">
        <v>66</v>
      </c>
      <c r="D33" s="79" t="s">
        <v>44</v>
      </c>
      <c r="E33" s="80">
        <v>1</v>
      </c>
      <c r="F33" s="81"/>
      <c r="G33" s="11"/>
      <c r="H33" s="12"/>
      <c r="I33" s="12"/>
      <c r="J33" s="12"/>
      <c r="K33" s="12">
        <f t="shared" si="3"/>
        <v>0</v>
      </c>
      <c r="L33" s="12">
        <f t="shared" si="4"/>
        <v>0</v>
      </c>
      <c r="M33" s="69">
        <v>3808000</v>
      </c>
    </row>
    <row r="34" spans="2:13" ht="85.5" x14ac:dyDescent="0.2">
      <c r="B34" s="10">
        <v>22</v>
      </c>
      <c r="C34" s="78" t="s">
        <v>67</v>
      </c>
      <c r="D34" s="79" t="s">
        <v>44</v>
      </c>
      <c r="E34" s="80">
        <v>1</v>
      </c>
      <c r="F34" s="81"/>
      <c r="G34" s="11"/>
      <c r="H34" s="12"/>
      <c r="I34" s="12"/>
      <c r="J34" s="12"/>
      <c r="K34" s="12">
        <f t="shared" si="3"/>
        <v>0</v>
      </c>
      <c r="L34" s="12">
        <f t="shared" si="4"/>
        <v>0</v>
      </c>
      <c r="M34" s="69">
        <v>885308</v>
      </c>
    </row>
    <row r="35" spans="2:13" ht="99.75" x14ac:dyDescent="0.2">
      <c r="B35" s="10">
        <v>23</v>
      </c>
      <c r="C35" s="78" t="s">
        <v>68</v>
      </c>
      <c r="D35" s="79" t="s">
        <v>44</v>
      </c>
      <c r="E35" s="80">
        <v>1</v>
      </c>
      <c r="F35" s="81"/>
      <c r="G35" s="11"/>
      <c r="H35" s="12"/>
      <c r="I35" s="12"/>
      <c r="J35" s="12"/>
      <c r="K35" s="12">
        <f t="shared" si="3"/>
        <v>0</v>
      </c>
      <c r="L35" s="12">
        <f t="shared" si="4"/>
        <v>0</v>
      </c>
      <c r="M35" s="69">
        <v>773308</v>
      </c>
    </row>
    <row r="36" spans="2:13" ht="71.25" x14ac:dyDescent="0.2">
      <c r="B36" s="10">
        <v>24</v>
      </c>
      <c r="C36" s="78" t="s">
        <v>69</v>
      </c>
      <c r="D36" s="79" t="s">
        <v>44</v>
      </c>
      <c r="E36" s="80">
        <v>3</v>
      </c>
      <c r="F36" s="81"/>
      <c r="G36" s="11"/>
      <c r="H36" s="12"/>
      <c r="I36" s="12"/>
      <c r="J36" s="12"/>
      <c r="K36" s="12">
        <f t="shared" si="3"/>
        <v>0</v>
      </c>
      <c r="L36" s="12">
        <f t="shared" si="4"/>
        <v>0</v>
      </c>
      <c r="M36" s="69">
        <v>255413</v>
      </c>
    </row>
    <row r="37" spans="2:13" ht="71.25" x14ac:dyDescent="0.2">
      <c r="B37" s="10">
        <v>25</v>
      </c>
      <c r="C37" s="78" t="s">
        <v>70</v>
      </c>
      <c r="D37" s="79" t="s">
        <v>44</v>
      </c>
      <c r="E37" s="80">
        <v>3</v>
      </c>
      <c r="F37" s="81"/>
      <c r="G37" s="11">
        <v>0</v>
      </c>
      <c r="H37" s="12">
        <f t="shared" si="0"/>
        <v>0</v>
      </c>
      <c r="I37" s="12">
        <f t="shared" si="1"/>
        <v>0</v>
      </c>
      <c r="J37" s="12">
        <f t="shared" si="2"/>
        <v>0</v>
      </c>
      <c r="K37" s="12">
        <f t="shared" si="3"/>
        <v>0</v>
      </c>
      <c r="L37" s="12">
        <f t="shared" si="4"/>
        <v>0</v>
      </c>
      <c r="M37" s="69">
        <v>594615</v>
      </c>
    </row>
    <row r="38" spans="2:13" ht="57" x14ac:dyDescent="0.2">
      <c r="B38" s="10">
        <v>26</v>
      </c>
      <c r="C38" s="78" t="s">
        <v>71</v>
      </c>
      <c r="D38" s="79" t="s">
        <v>44</v>
      </c>
      <c r="E38" s="80">
        <v>1</v>
      </c>
      <c r="F38" s="81"/>
      <c r="G38" s="11">
        <v>0</v>
      </c>
      <c r="H38" s="12">
        <f t="shared" si="0"/>
        <v>0</v>
      </c>
      <c r="I38" s="12">
        <f t="shared" si="1"/>
        <v>0</v>
      </c>
      <c r="J38" s="12">
        <f t="shared" si="2"/>
        <v>0</v>
      </c>
      <c r="K38" s="12">
        <f t="shared" si="3"/>
        <v>0</v>
      </c>
      <c r="L38" s="12">
        <f t="shared" si="4"/>
        <v>0</v>
      </c>
      <c r="M38" s="69">
        <v>1395000</v>
      </c>
    </row>
    <row r="39" spans="2:13" ht="71.25" x14ac:dyDescent="0.2">
      <c r="B39" s="10">
        <v>27</v>
      </c>
      <c r="C39" s="78" t="s">
        <v>72</v>
      </c>
      <c r="D39" s="79" t="s">
        <v>44</v>
      </c>
      <c r="E39" s="80">
        <v>1</v>
      </c>
      <c r="F39" s="81"/>
      <c r="G39" s="11">
        <v>0</v>
      </c>
      <c r="H39" s="12">
        <f t="shared" si="0"/>
        <v>0</v>
      </c>
      <c r="I39" s="12">
        <f t="shared" si="1"/>
        <v>0</v>
      </c>
      <c r="J39" s="12">
        <f t="shared" si="2"/>
        <v>0</v>
      </c>
      <c r="K39" s="12">
        <f t="shared" si="3"/>
        <v>0</v>
      </c>
      <c r="L39" s="12">
        <f t="shared" si="4"/>
        <v>0</v>
      </c>
      <c r="M39" s="69">
        <v>10759123</v>
      </c>
    </row>
    <row r="40" spans="2:13" ht="71.25" x14ac:dyDescent="0.2">
      <c r="B40" s="10">
        <v>28</v>
      </c>
      <c r="C40" s="78" t="s">
        <v>73</v>
      </c>
      <c r="D40" s="79" t="s">
        <v>44</v>
      </c>
      <c r="E40" s="80">
        <v>1</v>
      </c>
      <c r="F40" s="81"/>
      <c r="G40" s="11">
        <v>0</v>
      </c>
      <c r="H40" s="12">
        <f t="shared" si="0"/>
        <v>0</v>
      </c>
      <c r="I40" s="12">
        <f t="shared" si="1"/>
        <v>0</v>
      </c>
      <c r="J40" s="12">
        <f t="shared" si="2"/>
        <v>0</v>
      </c>
      <c r="K40" s="12">
        <f t="shared" si="3"/>
        <v>0</v>
      </c>
      <c r="L40" s="12">
        <f t="shared" si="4"/>
        <v>0</v>
      </c>
      <c r="M40" s="69">
        <v>18313325</v>
      </c>
    </row>
    <row r="41" spans="2:13" ht="71.25" x14ac:dyDescent="0.2">
      <c r="B41" s="10">
        <v>29</v>
      </c>
      <c r="C41" s="78" t="s">
        <v>74</v>
      </c>
      <c r="D41" s="79" t="s">
        <v>44</v>
      </c>
      <c r="E41" s="80">
        <v>2</v>
      </c>
      <c r="F41" s="81"/>
      <c r="G41" s="11">
        <v>0</v>
      </c>
      <c r="H41" s="12">
        <f t="shared" si="0"/>
        <v>0</v>
      </c>
      <c r="I41" s="12">
        <f t="shared" si="1"/>
        <v>0</v>
      </c>
      <c r="J41" s="12">
        <f t="shared" si="2"/>
        <v>0</v>
      </c>
      <c r="K41" s="12">
        <f t="shared" si="3"/>
        <v>0</v>
      </c>
      <c r="L41" s="12">
        <f t="shared" si="4"/>
        <v>0</v>
      </c>
      <c r="M41" s="69">
        <v>1508144</v>
      </c>
    </row>
    <row r="42" spans="2:13" ht="71.25" x14ac:dyDescent="0.2">
      <c r="B42" s="10">
        <v>30</v>
      </c>
      <c r="C42" s="78" t="s">
        <v>75</v>
      </c>
      <c r="D42" s="79" t="s">
        <v>42</v>
      </c>
      <c r="E42" s="80">
        <v>38.58</v>
      </c>
      <c r="F42" s="81"/>
      <c r="G42" s="11"/>
      <c r="H42" s="12"/>
      <c r="I42" s="12"/>
      <c r="J42" s="12"/>
      <c r="K42" s="12">
        <f t="shared" si="3"/>
        <v>0</v>
      </c>
      <c r="L42" s="12">
        <f t="shared" si="4"/>
        <v>0</v>
      </c>
      <c r="M42" s="69">
        <v>120871</v>
      </c>
    </row>
    <row r="43" spans="2:13" x14ac:dyDescent="0.2">
      <c r="B43" s="10">
        <v>31</v>
      </c>
      <c r="C43" s="82" t="s">
        <v>76</v>
      </c>
      <c r="D43" s="79" t="s">
        <v>44</v>
      </c>
      <c r="E43" s="80">
        <v>3</v>
      </c>
      <c r="F43" s="81"/>
      <c r="G43" s="11">
        <v>0</v>
      </c>
      <c r="H43" s="12">
        <f t="shared" si="0"/>
        <v>0</v>
      </c>
      <c r="I43" s="12">
        <f t="shared" si="1"/>
        <v>0</v>
      </c>
      <c r="J43" s="12">
        <f t="shared" si="2"/>
        <v>0</v>
      </c>
      <c r="K43" s="12">
        <f t="shared" si="3"/>
        <v>0</v>
      </c>
      <c r="L43" s="12">
        <f t="shared" si="4"/>
        <v>0</v>
      </c>
      <c r="M43" s="69">
        <v>973100</v>
      </c>
    </row>
    <row r="44" spans="2:13" x14ac:dyDescent="0.2">
      <c r="B44" s="83" t="s">
        <v>20</v>
      </c>
      <c r="C44" s="83"/>
      <c r="D44" s="83"/>
      <c r="E44" s="83"/>
      <c r="F44" s="83"/>
      <c r="G44" s="83"/>
      <c r="H44" s="83"/>
      <c r="I44" s="83"/>
      <c r="J44" s="83"/>
      <c r="K44" s="83"/>
      <c r="L44" s="65">
        <f>+SUM(L13:L43)</f>
        <v>0</v>
      </c>
      <c r="M44" s="13"/>
    </row>
    <row r="45" spans="2:13" x14ac:dyDescent="0.2">
      <c r="B45" s="83" t="s">
        <v>41</v>
      </c>
      <c r="C45" s="83"/>
      <c r="D45" s="83"/>
      <c r="E45" s="83"/>
      <c r="F45" s="83"/>
      <c r="G45" s="83"/>
      <c r="H45" s="83"/>
      <c r="I45" s="83"/>
      <c r="J45" s="83"/>
      <c r="K45" s="83"/>
      <c r="L45" s="66">
        <f>L44*24%</f>
        <v>0</v>
      </c>
      <c r="M45" s="13"/>
    </row>
    <row r="46" spans="2:13" x14ac:dyDescent="0.2">
      <c r="B46" s="83" t="s">
        <v>38</v>
      </c>
      <c r="C46" s="83"/>
      <c r="D46" s="83"/>
      <c r="E46" s="83"/>
      <c r="F46" s="83"/>
      <c r="G46" s="83"/>
      <c r="H46" s="83"/>
      <c r="I46" s="83"/>
      <c r="J46" s="83"/>
      <c r="K46" s="83"/>
      <c r="L46" s="66">
        <f>L44*5%</f>
        <v>0</v>
      </c>
      <c r="M46" s="13"/>
    </row>
    <row r="47" spans="2:13" x14ac:dyDescent="0.2">
      <c r="B47" s="83" t="s">
        <v>39</v>
      </c>
      <c r="C47" s="83"/>
      <c r="D47" s="83"/>
      <c r="E47" s="83"/>
      <c r="F47" s="83"/>
      <c r="G47" s="83"/>
      <c r="H47" s="83"/>
      <c r="I47" s="83"/>
      <c r="J47" s="83"/>
      <c r="K47" s="83"/>
      <c r="L47" s="66">
        <f>L46*19%</f>
        <v>0</v>
      </c>
      <c r="M47" s="13"/>
    </row>
    <row r="48" spans="2:13" ht="15.75" customHeight="1" x14ac:dyDescent="0.2">
      <c r="B48" s="63" t="s">
        <v>15</v>
      </c>
      <c r="C48" s="63"/>
      <c r="D48" s="63"/>
      <c r="E48" s="63"/>
      <c r="F48" s="63"/>
      <c r="G48" s="63"/>
      <c r="H48" s="63"/>
      <c r="I48" s="63"/>
      <c r="J48" s="63"/>
      <c r="K48" s="63"/>
      <c r="L48" s="66">
        <f>+SUM(L44:L47)</f>
        <v>0</v>
      </c>
      <c r="M48" s="14"/>
    </row>
    <row r="49" spans="2:13" x14ac:dyDescent="0.2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</row>
    <row r="50" spans="2:13" ht="15.75" x14ac:dyDescent="0.2">
      <c r="B50" s="3">
        <v>1</v>
      </c>
      <c r="C50" s="33" t="s">
        <v>29</v>
      </c>
      <c r="D50" s="33"/>
      <c r="E50" s="33"/>
      <c r="F50" s="33"/>
      <c r="G50" s="33"/>
      <c r="H50" s="33"/>
      <c r="I50" s="33"/>
      <c r="J50" s="33"/>
      <c r="K50" s="33"/>
      <c r="L50" s="33"/>
      <c r="M50" s="4"/>
    </row>
    <row r="51" spans="2:13" ht="15.75" x14ac:dyDescent="0.2">
      <c r="B51" s="3">
        <v>2</v>
      </c>
      <c r="C51" s="34" t="s">
        <v>30</v>
      </c>
      <c r="D51" s="34"/>
      <c r="E51" s="34"/>
      <c r="F51" s="34"/>
      <c r="G51" s="34"/>
      <c r="H51" s="34"/>
      <c r="I51" s="34"/>
      <c r="J51" s="34"/>
      <c r="K51" s="34"/>
      <c r="L51" s="34"/>
      <c r="M51" s="4"/>
    </row>
    <row r="52" spans="2:13" ht="15.75" x14ac:dyDescent="0.2">
      <c r="B52" s="3">
        <v>3</v>
      </c>
      <c r="C52" s="33" t="s">
        <v>31</v>
      </c>
      <c r="D52" s="33"/>
      <c r="E52" s="33"/>
      <c r="F52" s="33"/>
      <c r="G52" s="33"/>
      <c r="H52" s="33"/>
      <c r="I52" s="33"/>
      <c r="J52" s="33"/>
      <c r="K52" s="33"/>
      <c r="L52" s="33"/>
      <c r="M52" s="4"/>
    </row>
    <row r="53" spans="2:13" ht="15.75" customHeight="1" x14ac:dyDescent="0.2">
      <c r="B53" s="42">
        <v>4</v>
      </c>
      <c r="C53" s="36" t="s">
        <v>18</v>
      </c>
      <c r="D53" s="37"/>
      <c r="E53" s="37"/>
      <c r="F53" s="37"/>
      <c r="G53" s="37"/>
      <c r="H53" s="37"/>
      <c r="I53" s="37"/>
      <c r="J53" s="37"/>
      <c r="K53" s="37"/>
      <c r="L53" s="38"/>
      <c r="M53" s="4"/>
    </row>
    <row r="54" spans="2:13" ht="15.75" customHeight="1" x14ac:dyDescent="0.2">
      <c r="B54" s="43"/>
      <c r="C54" s="39"/>
      <c r="D54" s="40"/>
      <c r="E54" s="40"/>
      <c r="F54" s="40"/>
      <c r="G54" s="40"/>
      <c r="H54" s="40"/>
      <c r="I54" s="40"/>
      <c r="J54" s="40"/>
      <c r="K54" s="40"/>
      <c r="L54" s="41"/>
      <c r="M54" s="4"/>
    </row>
    <row r="55" spans="2:13" ht="37.5" customHeight="1" x14ac:dyDescent="0.2">
      <c r="B55" s="7">
        <v>5</v>
      </c>
      <c r="C55" s="52" t="s">
        <v>40</v>
      </c>
      <c r="D55" s="53"/>
      <c r="E55" s="53"/>
      <c r="F55" s="53"/>
      <c r="G55" s="53"/>
      <c r="H55" s="53"/>
      <c r="I55" s="53"/>
      <c r="J55" s="53"/>
      <c r="K55" s="53"/>
      <c r="L55" s="54"/>
      <c r="M55" s="4"/>
    </row>
    <row r="56" spans="2:13" ht="41.25" customHeight="1" x14ac:dyDescent="0.2">
      <c r="B56" s="3">
        <v>6</v>
      </c>
      <c r="C56" s="35" t="s">
        <v>32</v>
      </c>
      <c r="D56" s="35"/>
      <c r="E56" s="35"/>
      <c r="F56" s="35"/>
      <c r="G56" s="35"/>
      <c r="H56" s="35"/>
      <c r="I56" s="35"/>
      <c r="J56" s="35"/>
      <c r="K56" s="35"/>
      <c r="L56" s="35"/>
      <c r="M56" s="4"/>
    </row>
    <row r="57" spans="2:13" ht="15.75" customHeight="1" x14ac:dyDescent="0.2">
      <c r="B57" s="50">
        <v>7</v>
      </c>
      <c r="C57" s="51" t="s">
        <v>33</v>
      </c>
      <c r="D57" s="51"/>
      <c r="E57" s="51"/>
      <c r="F57" s="51"/>
      <c r="G57" s="51"/>
      <c r="H57" s="51"/>
      <c r="I57" s="51"/>
      <c r="J57" s="51"/>
      <c r="K57" s="51"/>
      <c r="L57" s="51"/>
      <c r="M57" s="5"/>
    </row>
    <row r="58" spans="2:13" ht="15.75" customHeight="1" x14ac:dyDescent="0.2">
      <c r="B58" s="50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6"/>
    </row>
    <row r="59" spans="2:13" ht="15.75" customHeight="1" x14ac:dyDescent="0.2">
      <c r="B59" s="50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6"/>
    </row>
    <row r="60" spans="2:13" ht="15.75" customHeight="1" x14ac:dyDescent="0.2">
      <c r="B60" s="50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6"/>
    </row>
    <row r="61" spans="2:13" x14ac:dyDescent="0.2">
      <c r="B61" s="44" t="s">
        <v>16</v>
      </c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6"/>
    </row>
    <row r="62" spans="2:13" x14ac:dyDescent="0.2">
      <c r="B62" s="47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9"/>
    </row>
    <row r="63" spans="2:13" x14ac:dyDescent="0.2">
      <c r="B63" s="47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9"/>
    </row>
    <row r="64" spans="2:13" ht="15.75" customHeight="1" x14ac:dyDescent="0.2">
      <c r="B64" s="26" t="s">
        <v>17</v>
      </c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8"/>
    </row>
    <row r="65" spans="2:13" ht="15.75" customHeight="1" x14ac:dyDescent="0.2">
      <c r="B65" s="29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1"/>
    </row>
  </sheetData>
  <protectedRanges>
    <protectedRange sqref="D10 M7:M8 M5 D5:K7 D9:G9 J9:L9 B8:K8 M13:M43 F13:G47" name="DATOS_1"/>
  </protectedRanges>
  <mergeCells count="48">
    <mergeCell ref="F11:L11"/>
    <mergeCell ref="B8:C8"/>
    <mergeCell ref="D9:M9"/>
    <mergeCell ref="D8:K8"/>
    <mergeCell ref="L7:L8"/>
    <mergeCell ref="M7:M8"/>
    <mergeCell ref="B7:C7"/>
    <mergeCell ref="D7:K7"/>
    <mergeCell ref="M11:M12"/>
    <mergeCell ref="D10:F10"/>
    <mergeCell ref="B11:B12"/>
    <mergeCell ref="C11:C12"/>
    <mergeCell ref="D11:D12"/>
    <mergeCell ref="E11:E12"/>
    <mergeCell ref="G10:J10"/>
    <mergeCell ref="K10:M10"/>
    <mergeCell ref="B64:M65"/>
    <mergeCell ref="B49:M49"/>
    <mergeCell ref="C50:L50"/>
    <mergeCell ref="C51:L51"/>
    <mergeCell ref="C52:L52"/>
    <mergeCell ref="C56:L56"/>
    <mergeCell ref="C53:L54"/>
    <mergeCell ref="B53:B54"/>
    <mergeCell ref="B61:M63"/>
    <mergeCell ref="B57:B60"/>
    <mergeCell ref="C57:L60"/>
    <mergeCell ref="C55:L55"/>
    <mergeCell ref="B44:K44"/>
    <mergeCell ref="B45:K45"/>
    <mergeCell ref="B46:K46"/>
    <mergeCell ref="B48:K48"/>
    <mergeCell ref="B47:K47"/>
    <mergeCell ref="B9:C9"/>
    <mergeCell ref="B10:C10"/>
    <mergeCell ref="L5:L6"/>
    <mergeCell ref="M5:M6"/>
    <mergeCell ref="B5:C5"/>
    <mergeCell ref="D5:K5"/>
    <mergeCell ref="B6:C6"/>
    <mergeCell ref="D6:K6"/>
    <mergeCell ref="B1:M2"/>
    <mergeCell ref="B3:C3"/>
    <mergeCell ref="D3:K3"/>
    <mergeCell ref="B4:C4"/>
    <mergeCell ref="D4:K4"/>
    <mergeCell ref="L3:M3"/>
    <mergeCell ref="L4:M4"/>
  </mergeCells>
  <conditionalFormatting sqref="F13:F43">
    <cfRule type="cellIs" dxfId="3" priority="4" operator="greaterThan">
      <formula>M13</formula>
    </cfRule>
  </conditionalFormatting>
  <conditionalFormatting sqref="F14">
    <cfRule type="cellIs" dxfId="2" priority="3" operator="greaterThan">
      <formula>$M$14</formula>
    </cfRule>
  </conditionalFormatting>
  <conditionalFormatting sqref="M13:M43">
    <cfRule type="cellIs" dxfId="1" priority="2" operator="greaterThan">
      <formula>T13</formula>
    </cfRule>
  </conditionalFormatting>
  <conditionalFormatting sqref="M14">
    <cfRule type="cellIs" dxfId="0" priority="1" operator="greaterThan">
      <formula>$M$14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E30302-745C-4545-8920-87291033ABDE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andres felipe arroyave montoya</cp:lastModifiedBy>
  <cp:revision/>
  <dcterms:created xsi:type="dcterms:W3CDTF">2006-11-20T19:37:40Z</dcterms:created>
  <dcterms:modified xsi:type="dcterms:W3CDTF">2025-05-19T14:57:29Z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