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24226"/>
  <mc:AlternateContent xmlns:mc="http://schemas.openxmlformats.org/markup-compatibility/2006">
    <mc:Choice Requires="x15">
      <x15ac:absPath xmlns:x15ac="http://schemas.microsoft.com/office/spreadsheetml/2010/11/ac" url="G:\Mi unidad\02 Procesos Contratación\SAMC-SI-014-2020 ORIENTE Y MAGDALENA\Verficación Sobre No. 1\Informe Final\"/>
    </mc:Choice>
  </mc:AlternateContent>
  <xr:revisionPtr revIDLastSave="0" documentId="13_ncr:1_{073A052D-695E-4251-874F-6E01F6180A11}" xr6:coauthVersionLast="45" xr6:coauthVersionMax="45" xr10:uidLastSave="{00000000-0000-0000-0000-000000000000}"/>
  <bookViews>
    <workbookView xWindow="-108" yWindow="-108" windowWidth="23256" windowHeight="12576" tabRatio="707" firstSheet="1" activeTab="5" xr2:uid="{00000000-000D-0000-FFFF-FFFF00000000}"/>
  </bookViews>
  <sheets>
    <sheet name="Información" sheetId="3" r:id="rId1"/>
    <sheet name="Cierre" sheetId="2" r:id="rId2"/>
    <sheet name="Capacidad Juridica" sheetId="1" r:id="rId3"/>
    <sheet name="Capacidad Financiera" sheetId="8" r:id="rId4"/>
    <sheet name="Experiencia" sheetId="4" r:id="rId5"/>
    <sheet name="Resumen Calificación" sheetId="6" r:id="rId6"/>
    <sheet name="SMMLV" sheetId="7" state="hidden" r:id="rId7"/>
  </sheets>
  <definedNames>
    <definedName name="_xlnm._FilterDatabase" localSheetId="2" hidden="1">'Capacidad Juridica'!$I$2:$L$9</definedName>
    <definedName name="_xlnm._FilterDatabase" localSheetId="1" hidden="1">Cierre!$A$1:$E$8</definedName>
    <definedName name="_xlnm._FilterDatabase" localSheetId="4" hidden="1">Experiencia!$A$1:$O$92</definedName>
    <definedName name="_xlnm.Print_Area" localSheetId="1">Cierre!$A$1:$E$8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3" i="4" l="1"/>
  <c r="F4" i="6" l="1"/>
  <c r="F5" i="6"/>
  <c r="F6" i="6"/>
  <c r="F7" i="6"/>
  <c r="F8" i="6"/>
  <c r="F9" i="6"/>
  <c r="E4" i="6"/>
  <c r="E5" i="6"/>
  <c r="E6" i="6"/>
  <c r="E7" i="6"/>
  <c r="E8" i="6"/>
  <c r="E9" i="6"/>
  <c r="D4" i="6"/>
  <c r="D5" i="6"/>
  <c r="D6" i="6"/>
  <c r="D7" i="6"/>
  <c r="D8" i="6"/>
  <c r="D9" i="6"/>
  <c r="C4" i="6"/>
  <c r="C5" i="6"/>
  <c r="C6" i="6"/>
  <c r="C7" i="6"/>
  <c r="C8" i="6"/>
  <c r="C9" i="6"/>
  <c r="M3" i="4"/>
  <c r="M4" i="4"/>
  <c r="M5" i="4"/>
  <c r="M6" i="4"/>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N1" i="8"/>
  <c r="B9" i="8"/>
  <c r="B8" i="8"/>
  <c r="B7" i="8"/>
  <c r="B6" i="8"/>
  <c r="B5" i="8"/>
  <c r="B4" i="8"/>
  <c r="B3" i="8"/>
  <c r="Q7" i="8"/>
  <c r="O7" i="8"/>
  <c r="P7" i="8" s="1"/>
  <c r="N7" i="8"/>
  <c r="M7" i="8"/>
  <c r="L7" i="8"/>
  <c r="K7" i="8"/>
  <c r="Q6" i="8"/>
  <c r="O6" i="8"/>
  <c r="P6" i="8" s="1"/>
  <c r="N6" i="8"/>
  <c r="M6" i="8"/>
  <c r="L6" i="8"/>
  <c r="K6" i="8"/>
  <c r="Q9" i="8"/>
  <c r="O9" i="8"/>
  <c r="P9" i="8" s="1"/>
  <c r="N9" i="8"/>
  <c r="M9" i="8"/>
  <c r="L9" i="8"/>
  <c r="K9" i="8"/>
  <c r="Q8" i="8"/>
  <c r="O8" i="8"/>
  <c r="P8" i="8" s="1"/>
  <c r="N8" i="8"/>
  <c r="M8" i="8"/>
  <c r="L8" i="8"/>
  <c r="K8" i="8"/>
  <c r="Q4" i="8"/>
  <c r="O4" i="8"/>
  <c r="P4" i="8" s="1"/>
  <c r="N4" i="8"/>
  <c r="M4" i="8"/>
  <c r="L4" i="8"/>
  <c r="K4" i="8"/>
  <c r="D9" i="1" l="1"/>
  <c r="B9" i="1"/>
  <c r="D8" i="1"/>
  <c r="B8" i="1"/>
  <c r="D7" i="1"/>
  <c r="B7" i="1"/>
  <c r="D6" i="1"/>
  <c r="B6" i="1"/>
  <c r="D4" i="1"/>
  <c r="B4" i="1"/>
  <c r="B20" i="3"/>
  <c r="B13" i="3"/>
  <c r="F3" i="6" l="1"/>
  <c r="E3" i="6"/>
  <c r="D3" i="6"/>
  <c r="Q5" i="8"/>
  <c r="O5" i="8"/>
  <c r="P5" i="8" s="1"/>
  <c r="N5" i="8"/>
  <c r="M5" i="8"/>
  <c r="L5" i="8"/>
  <c r="K5" i="8"/>
  <c r="Q3" i="8"/>
  <c r="O3" i="8"/>
  <c r="P3" i="8" s="1"/>
  <c r="N3" i="8"/>
  <c r="M3" i="8"/>
  <c r="L3" i="8"/>
  <c r="K3" i="8"/>
  <c r="AC145" i="4" l="1"/>
  <c r="AD145" i="4"/>
  <c r="AE145" i="4"/>
  <c r="AF145" i="4"/>
  <c r="AG145" i="4"/>
  <c r="AH145" i="4"/>
  <c r="AC146" i="4"/>
  <c r="AD146" i="4"/>
  <c r="AE146" i="4"/>
  <c r="AF146" i="4"/>
  <c r="AG146" i="4"/>
  <c r="AH146" i="4"/>
  <c r="AC147" i="4"/>
  <c r="AD147" i="4"/>
  <c r="AE147" i="4"/>
  <c r="AF147" i="4"/>
  <c r="AG147" i="4"/>
  <c r="AH147" i="4"/>
  <c r="AC148" i="4"/>
  <c r="AD148" i="4"/>
  <c r="AE148" i="4"/>
  <c r="AF148" i="4"/>
  <c r="AG148" i="4"/>
  <c r="AH148" i="4"/>
  <c r="AC149" i="4"/>
  <c r="AD149" i="4"/>
  <c r="AE149" i="4"/>
  <c r="AF149" i="4"/>
  <c r="AG149" i="4"/>
  <c r="AH149" i="4"/>
  <c r="AC150" i="4"/>
  <c r="AD150" i="4"/>
  <c r="AE150" i="4"/>
  <c r="AF150" i="4"/>
  <c r="AG150" i="4"/>
  <c r="AH150" i="4"/>
  <c r="AC151" i="4"/>
  <c r="AD151" i="4"/>
  <c r="AE151" i="4"/>
  <c r="AF151" i="4"/>
  <c r="AG151" i="4"/>
  <c r="AH151" i="4"/>
  <c r="AC152" i="4"/>
  <c r="AD152" i="4"/>
  <c r="AE152" i="4"/>
  <c r="AF152" i="4"/>
  <c r="AG152" i="4"/>
  <c r="AH152" i="4"/>
  <c r="AC153" i="4"/>
  <c r="AD153" i="4"/>
  <c r="AE153" i="4"/>
  <c r="AF153" i="4"/>
  <c r="AG153" i="4"/>
  <c r="AH153" i="4"/>
  <c r="AC154" i="4"/>
  <c r="AD154" i="4"/>
  <c r="AE154" i="4"/>
  <c r="AF154" i="4"/>
  <c r="AG154" i="4"/>
  <c r="AH154" i="4"/>
  <c r="AC155" i="4"/>
  <c r="AD155" i="4"/>
  <c r="AE155" i="4"/>
  <c r="AF155" i="4"/>
  <c r="AG155" i="4"/>
  <c r="AH155" i="4"/>
  <c r="AC156" i="4"/>
  <c r="AD156" i="4"/>
  <c r="AE156" i="4"/>
  <c r="AF156" i="4"/>
  <c r="AG156" i="4"/>
  <c r="AH156" i="4"/>
  <c r="AC157" i="4"/>
  <c r="AD157" i="4"/>
  <c r="AE157" i="4"/>
  <c r="AF157" i="4"/>
  <c r="AG157" i="4"/>
  <c r="AH157" i="4"/>
  <c r="AC158" i="4"/>
  <c r="AD158" i="4"/>
  <c r="AE158" i="4"/>
  <c r="AF158" i="4"/>
  <c r="AG158" i="4"/>
  <c r="AH158" i="4"/>
  <c r="AC159" i="4"/>
  <c r="AD159" i="4"/>
  <c r="AE159" i="4"/>
  <c r="AF159" i="4"/>
  <c r="AG159" i="4"/>
  <c r="AH159" i="4"/>
  <c r="AC160" i="4"/>
  <c r="AD160" i="4"/>
  <c r="AE160" i="4"/>
  <c r="AF160" i="4"/>
  <c r="AG160" i="4"/>
  <c r="AH160" i="4"/>
  <c r="AC161" i="4"/>
  <c r="AD161" i="4"/>
  <c r="AE161" i="4"/>
  <c r="AF161" i="4"/>
  <c r="AG161" i="4"/>
  <c r="AH161" i="4"/>
  <c r="AC162" i="4"/>
  <c r="AD162" i="4"/>
  <c r="AE162" i="4"/>
  <c r="AF162" i="4"/>
  <c r="AG162" i="4"/>
  <c r="AH162" i="4"/>
  <c r="AC163" i="4"/>
  <c r="AD163" i="4"/>
  <c r="AE163" i="4"/>
  <c r="AF163" i="4"/>
  <c r="AG163" i="4"/>
  <c r="AH163" i="4"/>
  <c r="AC164" i="4"/>
  <c r="AD164" i="4"/>
  <c r="AE164" i="4"/>
  <c r="AF164" i="4"/>
  <c r="AG164" i="4"/>
  <c r="AH164" i="4"/>
  <c r="AC165" i="4"/>
  <c r="AD165" i="4"/>
  <c r="AE165" i="4"/>
  <c r="AF165" i="4"/>
  <c r="AG165" i="4"/>
  <c r="AH165" i="4"/>
  <c r="AC166" i="4"/>
  <c r="AD166" i="4"/>
  <c r="AE166" i="4"/>
  <c r="AF166" i="4"/>
  <c r="AG166" i="4"/>
  <c r="AH166" i="4"/>
  <c r="AC167" i="4"/>
  <c r="AD167" i="4"/>
  <c r="AE167" i="4"/>
  <c r="AF167" i="4"/>
  <c r="AG167" i="4"/>
  <c r="AH167" i="4"/>
  <c r="AC168" i="4"/>
  <c r="AD168" i="4"/>
  <c r="AE168" i="4"/>
  <c r="AF168" i="4"/>
  <c r="AG168" i="4"/>
  <c r="AH168" i="4"/>
  <c r="AC169" i="4"/>
  <c r="AD169" i="4"/>
  <c r="AE169" i="4"/>
  <c r="AF169" i="4"/>
  <c r="AG169" i="4"/>
  <c r="AH169" i="4"/>
  <c r="AC170" i="4"/>
  <c r="AD170" i="4"/>
  <c r="AE170" i="4"/>
  <c r="AF170" i="4"/>
  <c r="AG170" i="4"/>
  <c r="AH170" i="4"/>
  <c r="AC171" i="4"/>
  <c r="AD171" i="4"/>
  <c r="AE171" i="4"/>
  <c r="AF171" i="4"/>
  <c r="AG171" i="4"/>
  <c r="AH171" i="4"/>
  <c r="AC172" i="4"/>
  <c r="AD172" i="4"/>
  <c r="AE172" i="4"/>
  <c r="AF172" i="4"/>
  <c r="AG172" i="4"/>
  <c r="AH172" i="4"/>
  <c r="AC173" i="4"/>
  <c r="AD173" i="4"/>
  <c r="AE173" i="4"/>
  <c r="AF173" i="4"/>
  <c r="AG173" i="4"/>
  <c r="AH173" i="4"/>
  <c r="AC174" i="4"/>
  <c r="AD174" i="4"/>
  <c r="AE174" i="4"/>
  <c r="AF174" i="4"/>
  <c r="AG174" i="4"/>
  <c r="AH174" i="4"/>
  <c r="AC175" i="4"/>
  <c r="AD175" i="4"/>
  <c r="AE175" i="4"/>
  <c r="AF175" i="4"/>
  <c r="AG175" i="4"/>
  <c r="AH175" i="4"/>
  <c r="AC176" i="4"/>
  <c r="AD176" i="4"/>
  <c r="AE176" i="4"/>
  <c r="AF176" i="4"/>
  <c r="AG176" i="4"/>
  <c r="AH176" i="4"/>
  <c r="AC177" i="4"/>
  <c r="AD177" i="4"/>
  <c r="AE177" i="4"/>
  <c r="AF177" i="4"/>
  <c r="AG177" i="4"/>
  <c r="AH177" i="4"/>
  <c r="AC178" i="4"/>
  <c r="AD178" i="4"/>
  <c r="AE178" i="4"/>
  <c r="AF178" i="4"/>
  <c r="AG178" i="4"/>
  <c r="AH178" i="4"/>
  <c r="AC179" i="4"/>
  <c r="AD179" i="4"/>
  <c r="AE179" i="4"/>
  <c r="AF179" i="4"/>
  <c r="AG179" i="4"/>
  <c r="AH179" i="4"/>
  <c r="AC180" i="4"/>
  <c r="AD180" i="4"/>
  <c r="AE180" i="4"/>
  <c r="AF180" i="4"/>
  <c r="AG180" i="4"/>
  <c r="AH180" i="4"/>
  <c r="AC181" i="4"/>
  <c r="AD181" i="4"/>
  <c r="AE181" i="4"/>
  <c r="AF181" i="4"/>
  <c r="AG181" i="4"/>
  <c r="AH181" i="4"/>
  <c r="AC182" i="4"/>
  <c r="AD182" i="4"/>
  <c r="AE182" i="4"/>
  <c r="AF182" i="4"/>
  <c r="AG182" i="4"/>
  <c r="AH182" i="4"/>
  <c r="AC183" i="4"/>
  <c r="AD183" i="4"/>
  <c r="AE183" i="4"/>
  <c r="AF183" i="4"/>
  <c r="AG183" i="4"/>
  <c r="AH183" i="4"/>
  <c r="AC184" i="4"/>
  <c r="AD184" i="4"/>
  <c r="AE184" i="4"/>
  <c r="AF184" i="4"/>
  <c r="AG184" i="4"/>
  <c r="AH184" i="4"/>
  <c r="AC185" i="4"/>
  <c r="AD185" i="4"/>
  <c r="AE185" i="4"/>
  <c r="AF185" i="4"/>
  <c r="AG185" i="4"/>
  <c r="AH185" i="4"/>
  <c r="AC186" i="4"/>
  <c r="AD186" i="4"/>
  <c r="AE186" i="4"/>
  <c r="AF186" i="4"/>
  <c r="AG186" i="4"/>
  <c r="AH186" i="4"/>
  <c r="AC187" i="4"/>
  <c r="AD187" i="4"/>
  <c r="AE187" i="4"/>
  <c r="AF187" i="4"/>
  <c r="AG187" i="4"/>
  <c r="AH187" i="4"/>
  <c r="AC188" i="4"/>
  <c r="AD188" i="4"/>
  <c r="AE188" i="4"/>
  <c r="AF188" i="4"/>
  <c r="AG188" i="4"/>
  <c r="AH188" i="4"/>
  <c r="AC189" i="4"/>
  <c r="AD189" i="4"/>
  <c r="AE189" i="4"/>
  <c r="AF189" i="4"/>
  <c r="AG189" i="4"/>
  <c r="AH189" i="4"/>
  <c r="AC190" i="4"/>
  <c r="AD190" i="4"/>
  <c r="AE190" i="4"/>
  <c r="AF190" i="4"/>
  <c r="AG190" i="4"/>
  <c r="AH190" i="4"/>
  <c r="AC191" i="4"/>
  <c r="AD191" i="4"/>
  <c r="AE191" i="4"/>
  <c r="AF191" i="4"/>
  <c r="AG191" i="4"/>
  <c r="AH191" i="4"/>
  <c r="AC192" i="4"/>
  <c r="AD192" i="4"/>
  <c r="AE192" i="4"/>
  <c r="AF192" i="4"/>
  <c r="AG192" i="4"/>
  <c r="AH192" i="4"/>
  <c r="AC193" i="4"/>
  <c r="AD193" i="4"/>
  <c r="AE193" i="4"/>
  <c r="AF193" i="4"/>
  <c r="AG193" i="4"/>
  <c r="AH193" i="4"/>
  <c r="AC194" i="4"/>
  <c r="AD194" i="4"/>
  <c r="AE194" i="4"/>
  <c r="AF194" i="4"/>
  <c r="AG194" i="4"/>
  <c r="AH194" i="4"/>
  <c r="AC195" i="4"/>
  <c r="AD195" i="4"/>
  <c r="AE195" i="4"/>
  <c r="AF195" i="4"/>
  <c r="AG195" i="4"/>
  <c r="AH195" i="4"/>
  <c r="AC196" i="4"/>
  <c r="AD196" i="4"/>
  <c r="AE196" i="4"/>
  <c r="AF196" i="4"/>
  <c r="AG196" i="4"/>
  <c r="AH196" i="4"/>
  <c r="AC197" i="4"/>
  <c r="AD197" i="4"/>
  <c r="AE197" i="4"/>
  <c r="AF197" i="4"/>
  <c r="AG197" i="4"/>
  <c r="AH197" i="4"/>
  <c r="AC198" i="4"/>
  <c r="AD198" i="4"/>
  <c r="AE198" i="4"/>
  <c r="AF198" i="4"/>
  <c r="AG198" i="4"/>
  <c r="AH198" i="4"/>
  <c r="AC199" i="4"/>
  <c r="AD199" i="4"/>
  <c r="AE199" i="4"/>
  <c r="AF199" i="4"/>
  <c r="AG199" i="4"/>
  <c r="AH199" i="4"/>
  <c r="AC200" i="4"/>
  <c r="AD200" i="4"/>
  <c r="AE200" i="4"/>
  <c r="AF200" i="4"/>
  <c r="AG200" i="4"/>
  <c r="AH200" i="4"/>
  <c r="AC201" i="4"/>
  <c r="AD201" i="4"/>
  <c r="AE201" i="4"/>
  <c r="AF201" i="4"/>
  <c r="AG201" i="4"/>
  <c r="AH201" i="4"/>
  <c r="AC202" i="4"/>
  <c r="AD202" i="4"/>
  <c r="AE202" i="4"/>
  <c r="AF202" i="4"/>
  <c r="AG202" i="4"/>
  <c r="AH202" i="4"/>
  <c r="AC203" i="4"/>
  <c r="AD203" i="4"/>
  <c r="AE203" i="4"/>
  <c r="AF203" i="4"/>
  <c r="AG203" i="4"/>
  <c r="AH203" i="4"/>
  <c r="AC204" i="4"/>
  <c r="AD204" i="4"/>
  <c r="AE204" i="4"/>
  <c r="AF204" i="4"/>
  <c r="AG204" i="4"/>
  <c r="AH204" i="4"/>
  <c r="AC205" i="4"/>
  <c r="AD205" i="4"/>
  <c r="AE205" i="4"/>
  <c r="AF205" i="4"/>
  <c r="AG205" i="4"/>
  <c r="AH205" i="4"/>
  <c r="AC206" i="4"/>
  <c r="AD206" i="4"/>
  <c r="AE206" i="4"/>
  <c r="AF206" i="4"/>
  <c r="AG206" i="4"/>
  <c r="AH206" i="4"/>
  <c r="AC207" i="4"/>
  <c r="AD207" i="4"/>
  <c r="AE207" i="4"/>
  <c r="AF207" i="4"/>
  <c r="AG207" i="4"/>
  <c r="AH207" i="4"/>
  <c r="AC208" i="4"/>
  <c r="AD208" i="4"/>
  <c r="AE208" i="4"/>
  <c r="AF208" i="4"/>
  <c r="AG208" i="4"/>
  <c r="AH208" i="4"/>
  <c r="AC209" i="4"/>
  <c r="AD209" i="4"/>
  <c r="AE209" i="4"/>
  <c r="AF209" i="4"/>
  <c r="AG209" i="4"/>
  <c r="AH209" i="4"/>
  <c r="AC210" i="4"/>
  <c r="AD210" i="4"/>
  <c r="AE210" i="4"/>
  <c r="AF210" i="4"/>
  <c r="AG210" i="4"/>
  <c r="AH210" i="4"/>
  <c r="AC211" i="4"/>
  <c r="AD211" i="4"/>
  <c r="AE211" i="4"/>
  <c r="AF211" i="4"/>
  <c r="AG211" i="4"/>
  <c r="AH211" i="4"/>
  <c r="AC212" i="4"/>
  <c r="AD212" i="4"/>
  <c r="AE212" i="4"/>
  <c r="AF212" i="4"/>
  <c r="AG212" i="4"/>
  <c r="AH212" i="4"/>
  <c r="AC213" i="4"/>
  <c r="AD213" i="4"/>
  <c r="AE213" i="4"/>
  <c r="AF213" i="4"/>
  <c r="AG213" i="4"/>
  <c r="AH213" i="4"/>
  <c r="AC214" i="4"/>
  <c r="AD214" i="4"/>
  <c r="AE214" i="4"/>
  <c r="AF214" i="4"/>
  <c r="AG214" i="4"/>
  <c r="AH214" i="4"/>
  <c r="AC215" i="4"/>
  <c r="AD215" i="4"/>
  <c r="AE215" i="4"/>
  <c r="AF215" i="4"/>
  <c r="AG215" i="4"/>
  <c r="AH215" i="4"/>
  <c r="AC216" i="4"/>
  <c r="AD216" i="4"/>
  <c r="AE216" i="4"/>
  <c r="AF216" i="4"/>
  <c r="AG216" i="4"/>
  <c r="AH216" i="4"/>
  <c r="AC217" i="4"/>
  <c r="AD217" i="4"/>
  <c r="AE217" i="4"/>
  <c r="AF217" i="4"/>
  <c r="AG217" i="4"/>
  <c r="AH217" i="4"/>
  <c r="AC218" i="4"/>
  <c r="AD218" i="4"/>
  <c r="AE218" i="4"/>
  <c r="AF218" i="4"/>
  <c r="AG218" i="4"/>
  <c r="AH218" i="4"/>
  <c r="AC219" i="4"/>
  <c r="AD219" i="4"/>
  <c r="AE219" i="4"/>
  <c r="AF219" i="4"/>
  <c r="AG219" i="4"/>
  <c r="AH219" i="4"/>
  <c r="AC220" i="4"/>
  <c r="AD220" i="4"/>
  <c r="AE220" i="4"/>
  <c r="AF220" i="4"/>
  <c r="AG220" i="4"/>
  <c r="AH220" i="4"/>
  <c r="AC221" i="4"/>
  <c r="AD221" i="4"/>
  <c r="AE221" i="4"/>
  <c r="AF221" i="4"/>
  <c r="AG221" i="4"/>
  <c r="AH221" i="4"/>
  <c r="AC222" i="4"/>
  <c r="AD222" i="4"/>
  <c r="AE222" i="4"/>
  <c r="AF222" i="4"/>
  <c r="AG222" i="4"/>
  <c r="AH222" i="4"/>
  <c r="AC223" i="4"/>
  <c r="AD223" i="4"/>
  <c r="AE223" i="4"/>
  <c r="AF223" i="4"/>
  <c r="AG223" i="4"/>
  <c r="AH223" i="4"/>
  <c r="AC224" i="4"/>
  <c r="AD224" i="4"/>
  <c r="AE224" i="4"/>
  <c r="AF224" i="4"/>
  <c r="AG224" i="4"/>
  <c r="AH224" i="4"/>
  <c r="AC225" i="4"/>
  <c r="AD225" i="4"/>
  <c r="AE225" i="4"/>
  <c r="AF225" i="4"/>
  <c r="AG225" i="4"/>
  <c r="AH225" i="4"/>
  <c r="AC226" i="4"/>
  <c r="AD226" i="4"/>
  <c r="AE226" i="4"/>
  <c r="AF226" i="4"/>
  <c r="AG226" i="4"/>
  <c r="AH226" i="4"/>
  <c r="AC227" i="4"/>
  <c r="AD227" i="4"/>
  <c r="AE227" i="4"/>
  <c r="AF227" i="4"/>
  <c r="AG227" i="4"/>
  <c r="AH227" i="4"/>
  <c r="AC228" i="4"/>
  <c r="AD228" i="4"/>
  <c r="AE228" i="4"/>
  <c r="AF228" i="4"/>
  <c r="AG228" i="4"/>
  <c r="AH228" i="4"/>
  <c r="AC229" i="4"/>
  <c r="AD229" i="4"/>
  <c r="AE229" i="4"/>
  <c r="AF229" i="4"/>
  <c r="AG229" i="4"/>
  <c r="AH229" i="4"/>
  <c r="AC230" i="4"/>
  <c r="AD230" i="4"/>
  <c r="AE230" i="4"/>
  <c r="AF230" i="4"/>
  <c r="AG230" i="4"/>
  <c r="AH230" i="4"/>
  <c r="AC231" i="4"/>
  <c r="AD231" i="4"/>
  <c r="AE231" i="4"/>
  <c r="AF231" i="4"/>
  <c r="AG231" i="4"/>
  <c r="AH231" i="4"/>
  <c r="AC232" i="4"/>
  <c r="AD232" i="4"/>
  <c r="AE232" i="4"/>
  <c r="AF232" i="4"/>
  <c r="AG232" i="4"/>
  <c r="AH232" i="4"/>
  <c r="AC233" i="4"/>
  <c r="AD233" i="4"/>
  <c r="AE233" i="4"/>
  <c r="AF233" i="4"/>
  <c r="AG233" i="4"/>
  <c r="AH233" i="4"/>
  <c r="AC234" i="4"/>
  <c r="AD234" i="4"/>
  <c r="AE234" i="4"/>
  <c r="AF234" i="4"/>
  <c r="AG234" i="4"/>
  <c r="AH234" i="4"/>
  <c r="AC235" i="4"/>
  <c r="AD235" i="4"/>
  <c r="AE235" i="4"/>
  <c r="AF235" i="4"/>
  <c r="AG235" i="4"/>
  <c r="AH235" i="4"/>
  <c r="AC236" i="4"/>
  <c r="AD236" i="4"/>
  <c r="AE236" i="4"/>
  <c r="AF236" i="4"/>
  <c r="AG236" i="4"/>
  <c r="AH236" i="4"/>
  <c r="AC237" i="4"/>
  <c r="AD237" i="4"/>
  <c r="AE237" i="4"/>
  <c r="AF237" i="4"/>
  <c r="AG237" i="4"/>
  <c r="AH237" i="4"/>
  <c r="AC238" i="4"/>
  <c r="AD238" i="4"/>
  <c r="AE238" i="4"/>
  <c r="AF238" i="4"/>
  <c r="AG238" i="4"/>
  <c r="AH238" i="4"/>
  <c r="AC239" i="4"/>
  <c r="AD239" i="4"/>
  <c r="AE239" i="4"/>
  <c r="AF239" i="4"/>
  <c r="AG239" i="4"/>
  <c r="AH239" i="4"/>
  <c r="AC240" i="4"/>
  <c r="AD240" i="4"/>
  <c r="AE240" i="4"/>
  <c r="AF240" i="4"/>
  <c r="AG240" i="4"/>
  <c r="AH240" i="4"/>
  <c r="AC241" i="4"/>
  <c r="AD241" i="4"/>
  <c r="AE241" i="4"/>
  <c r="AF241" i="4"/>
  <c r="AG241" i="4"/>
  <c r="AH241" i="4"/>
  <c r="AC242" i="4"/>
  <c r="AD242" i="4"/>
  <c r="AE242" i="4"/>
  <c r="AF242" i="4"/>
  <c r="AG242" i="4"/>
  <c r="AH242" i="4"/>
  <c r="AC243" i="4"/>
  <c r="AD243" i="4"/>
  <c r="AE243" i="4"/>
  <c r="AF243" i="4"/>
  <c r="AG243" i="4"/>
  <c r="AH243" i="4"/>
  <c r="AC244" i="4"/>
  <c r="AD244" i="4"/>
  <c r="AE244" i="4"/>
  <c r="AF244" i="4"/>
  <c r="AG244" i="4"/>
  <c r="AH244" i="4"/>
  <c r="AC245" i="4"/>
  <c r="AD245" i="4"/>
  <c r="AE245" i="4"/>
  <c r="AF245" i="4"/>
  <c r="AG245" i="4"/>
  <c r="AH245" i="4"/>
  <c r="AC246" i="4"/>
  <c r="AD246" i="4"/>
  <c r="AE246" i="4"/>
  <c r="AF246" i="4"/>
  <c r="AG246" i="4"/>
  <c r="AH246" i="4"/>
  <c r="AC247" i="4"/>
  <c r="AD247" i="4"/>
  <c r="AE247" i="4"/>
  <c r="AF247" i="4"/>
  <c r="AG247" i="4"/>
  <c r="AH247" i="4"/>
  <c r="AC248" i="4"/>
  <c r="AD248" i="4"/>
  <c r="AE248" i="4"/>
  <c r="AF248" i="4"/>
  <c r="AG248" i="4"/>
  <c r="AH248" i="4"/>
  <c r="AC249" i="4"/>
  <c r="AD249" i="4"/>
  <c r="AE249" i="4"/>
  <c r="AF249" i="4"/>
  <c r="AG249" i="4"/>
  <c r="AH249" i="4"/>
  <c r="AC250" i="4"/>
  <c r="AD250" i="4"/>
  <c r="AE250" i="4"/>
  <c r="AF250" i="4"/>
  <c r="AG250" i="4"/>
  <c r="AH250" i="4"/>
  <c r="AC251" i="4"/>
  <c r="AD251" i="4"/>
  <c r="AE251" i="4"/>
  <c r="AF251" i="4"/>
  <c r="AG251" i="4"/>
  <c r="AH251" i="4"/>
  <c r="AC252" i="4"/>
  <c r="AD252" i="4"/>
  <c r="AE252" i="4"/>
  <c r="AF252" i="4"/>
  <c r="AG252" i="4"/>
  <c r="AH252" i="4"/>
  <c r="AC253" i="4"/>
  <c r="AD253" i="4"/>
  <c r="AE253" i="4"/>
  <c r="AF253" i="4"/>
  <c r="AG253" i="4"/>
  <c r="AH253" i="4"/>
  <c r="AC254" i="4"/>
  <c r="AD254" i="4"/>
  <c r="AE254" i="4"/>
  <c r="AF254" i="4"/>
  <c r="AG254" i="4"/>
  <c r="AH254" i="4"/>
  <c r="AC255" i="4"/>
  <c r="AD255" i="4"/>
  <c r="AE255" i="4"/>
  <c r="AF255" i="4"/>
  <c r="AG255" i="4"/>
  <c r="AH255" i="4"/>
  <c r="AC256" i="4"/>
  <c r="AD256" i="4"/>
  <c r="AE256" i="4"/>
  <c r="AF256" i="4"/>
  <c r="AG256" i="4"/>
  <c r="AH256" i="4"/>
  <c r="AC257" i="4"/>
  <c r="AD257" i="4"/>
  <c r="AE257" i="4"/>
  <c r="AF257" i="4"/>
  <c r="AG257" i="4"/>
  <c r="AH257" i="4"/>
  <c r="AC258" i="4"/>
  <c r="AD258" i="4"/>
  <c r="AE258" i="4"/>
  <c r="AF258" i="4"/>
  <c r="AG258" i="4"/>
  <c r="AH258" i="4"/>
  <c r="AC259" i="4"/>
  <c r="AD259" i="4"/>
  <c r="AE259" i="4"/>
  <c r="AF259" i="4"/>
  <c r="AG259" i="4"/>
  <c r="AH259" i="4"/>
  <c r="AC260" i="4"/>
  <c r="AD260" i="4"/>
  <c r="AE260" i="4"/>
  <c r="AF260" i="4"/>
  <c r="AG260" i="4"/>
  <c r="AH260" i="4"/>
  <c r="AC261" i="4"/>
  <c r="AD261" i="4"/>
  <c r="AE261" i="4"/>
  <c r="AF261" i="4"/>
  <c r="AG261" i="4"/>
  <c r="AH261" i="4"/>
  <c r="AC262" i="4"/>
  <c r="AD262" i="4"/>
  <c r="AE262" i="4"/>
  <c r="AF262" i="4"/>
  <c r="AG262" i="4"/>
  <c r="AH262" i="4"/>
  <c r="AC263" i="4"/>
  <c r="AD263" i="4"/>
  <c r="AE263" i="4"/>
  <c r="AF263" i="4"/>
  <c r="AG263" i="4"/>
  <c r="AH263" i="4"/>
  <c r="AC264" i="4"/>
  <c r="AD264" i="4"/>
  <c r="AE264" i="4"/>
  <c r="AF264" i="4"/>
  <c r="AG264" i="4"/>
  <c r="AH264" i="4"/>
  <c r="AC265" i="4"/>
  <c r="AD265" i="4"/>
  <c r="AE265" i="4"/>
  <c r="AF265" i="4"/>
  <c r="AG265" i="4"/>
  <c r="AH265" i="4"/>
  <c r="AC266" i="4"/>
  <c r="AD266" i="4"/>
  <c r="AE266" i="4"/>
  <c r="AF266" i="4"/>
  <c r="AG266" i="4"/>
  <c r="AH266" i="4"/>
  <c r="AC267" i="4"/>
  <c r="AD267" i="4"/>
  <c r="AE267" i="4"/>
  <c r="AF267" i="4"/>
  <c r="AG267" i="4"/>
  <c r="AH267" i="4"/>
  <c r="AC268" i="4"/>
  <c r="AD268" i="4"/>
  <c r="AE268" i="4"/>
  <c r="AF268" i="4"/>
  <c r="AG268" i="4"/>
  <c r="AH268" i="4"/>
  <c r="AC269" i="4"/>
  <c r="AD269" i="4"/>
  <c r="AE269" i="4"/>
  <c r="AF269" i="4"/>
  <c r="AG269" i="4"/>
  <c r="AH269" i="4"/>
  <c r="AC270" i="4"/>
  <c r="AD270" i="4"/>
  <c r="AE270" i="4"/>
  <c r="AF270" i="4"/>
  <c r="AG270" i="4"/>
  <c r="AH270" i="4"/>
  <c r="AC271" i="4"/>
  <c r="AD271" i="4"/>
  <c r="AE271" i="4"/>
  <c r="AF271" i="4"/>
  <c r="AG271" i="4"/>
  <c r="AH271" i="4"/>
  <c r="AC272" i="4"/>
  <c r="AD272" i="4"/>
  <c r="AE272" i="4"/>
  <c r="AF272" i="4"/>
  <c r="AG272" i="4"/>
  <c r="AH272" i="4"/>
  <c r="AC273" i="4"/>
  <c r="AD273" i="4"/>
  <c r="AE273" i="4"/>
  <c r="AF273" i="4"/>
  <c r="AG273" i="4"/>
  <c r="AH273" i="4"/>
  <c r="AC274" i="4"/>
  <c r="AD274" i="4"/>
  <c r="AE274" i="4"/>
  <c r="AF274" i="4"/>
  <c r="AG274" i="4"/>
  <c r="AH274" i="4"/>
  <c r="AC275" i="4"/>
  <c r="AD275" i="4"/>
  <c r="AE275" i="4"/>
  <c r="AF275" i="4"/>
  <c r="AG275" i="4"/>
  <c r="AH275" i="4"/>
  <c r="AC276" i="4"/>
  <c r="AD276" i="4"/>
  <c r="AE276" i="4"/>
  <c r="AF276" i="4"/>
  <c r="AG276" i="4"/>
  <c r="AH276" i="4"/>
  <c r="AC277" i="4"/>
  <c r="AD277" i="4"/>
  <c r="AE277" i="4"/>
  <c r="AF277" i="4"/>
  <c r="AG277" i="4"/>
  <c r="AH277" i="4"/>
  <c r="AC278" i="4"/>
  <c r="AD278" i="4"/>
  <c r="AE278" i="4"/>
  <c r="AF278" i="4"/>
  <c r="AG278" i="4"/>
  <c r="AH278" i="4"/>
  <c r="AC279" i="4"/>
  <c r="AD279" i="4"/>
  <c r="AE279" i="4"/>
  <c r="AF279" i="4"/>
  <c r="AG279" i="4"/>
  <c r="AH279" i="4"/>
  <c r="AC280" i="4"/>
  <c r="AD280" i="4"/>
  <c r="AE280" i="4"/>
  <c r="AF280" i="4"/>
  <c r="AG280" i="4"/>
  <c r="AH280" i="4"/>
  <c r="AC281" i="4"/>
  <c r="AD281" i="4"/>
  <c r="AE281" i="4"/>
  <c r="AF281" i="4"/>
  <c r="AG281" i="4"/>
  <c r="AH281" i="4"/>
  <c r="AC282" i="4"/>
  <c r="AD282" i="4"/>
  <c r="AE282" i="4"/>
  <c r="AF282" i="4"/>
  <c r="AG282" i="4"/>
  <c r="AH282" i="4"/>
  <c r="AC283" i="4"/>
  <c r="AD283" i="4"/>
  <c r="AE283" i="4"/>
  <c r="AF283" i="4"/>
  <c r="AG283" i="4"/>
  <c r="AH283" i="4"/>
  <c r="AC284" i="4"/>
  <c r="AD284" i="4"/>
  <c r="AE284" i="4"/>
  <c r="AF284" i="4"/>
  <c r="AG284" i="4"/>
  <c r="AH284" i="4"/>
  <c r="AC285" i="4"/>
  <c r="AD285" i="4"/>
  <c r="AE285" i="4"/>
  <c r="AF285" i="4"/>
  <c r="AG285" i="4"/>
  <c r="AH285" i="4"/>
  <c r="AC286" i="4"/>
  <c r="AD286" i="4"/>
  <c r="AE286" i="4"/>
  <c r="AF286" i="4"/>
  <c r="AG286" i="4"/>
  <c r="AH286" i="4"/>
  <c r="AC287" i="4"/>
  <c r="AD287" i="4"/>
  <c r="AE287" i="4"/>
  <c r="AF287" i="4"/>
  <c r="AG287" i="4"/>
  <c r="AH287" i="4"/>
  <c r="AC288" i="4"/>
  <c r="AD288" i="4"/>
  <c r="AE288" i="4"/>
  <c r="AF288" i="4"/>
  <c r="AG288" i="4"/>
  <c r="AH288" i="4"/>
  <c r="AC289" i="4"/>
  <c r="AD289" i="4"/>
  <c r="AE289" i="4"/>
  <c r="AF289" i="4"/>
  <c r="AG289" i="4"/>
  <c r="AH289" i="4"/>
  <c r="AC290" i="4"/>
  <c r="AD290" i="4"/>
  <c r="AE290" i="4"/>
  <c r="AF290" i="4"/>
  <c r="AG290" i="4"/>
  <c r="AH290" i="4"/>
  <c r="AC291" i="4"/>
  <c r="AD291" i="4"/>
  <c r="AE291" i="4"/>
  <c r="AF291" i="4"/>
  <c r="AG291" i="4"/>
  <c r="AH291" i="4"/>
  <c r="AC292" i="4"/>
  <c r="AD292" i="4"/>
  <c r="AE292" i="4"/>
  <c r="AF292" i="4"/>
  <c r="AG292" i="4"/>
  <c r="AH292" i="4"/>
  <c r="AC293" i="4"/>
  <c r="AD293" i="4"/>
  <c r="AE293" i="4"/>
  <c r="AF293" i="4"/>
  <c r="AG293" i="4"/>
  <c r="AH293" i="4"/>
  <c r="AC294" i="4"/>
  <c r="AD294" i="4"/>
  <c r="AE294" i="4"/>
  <c r="AF294" i="4"/>
  <c r="AG294" i="4"/>
  <c r="AH294" i="4"/>
  <c r="AC295" i="4"/>
  <c r="AD295" i="4"/>
  <c r="AE295" i="4"/>
  <c r="AF295" i="4"/>
  <c r="AG295" i="4"/>
  <c r="AH295" i="4"/>
  <c r="AC296" i="4"/>
  <c r="AD296" i="4"/>
  <c r="AE296" i="4"/>
  <c r="AF296" i="4"/>
  <c r="AG296" i="4"/>
  <c r="AH296" i="4"/>
  <c r="AC297" i="4"/>
  <c r="AD297" i="4"/>
  <c r="AE297" i="4"/>
  <c r="AF297" i="4"/>
  <c r="AG297" i="4"/>
  <c r="AH297" i="4"/>
  <c r="AC298" i="4"/>
  <c r="AD298" i="4"/>
  <c r="AE298" i="4"/>
  <c r="AF298" i="4"/>
  <c r="AG298" i="4"/>
  <c r="AH298" i="4"/>
  <c r="AC299" i="4"/>
  <c r="AD299" i="4"/>
  <c r="AE299" i="4"/>
  <c r="AF299" i="4"/>
  <c r="AG299" i="4"/>
  <c r="AH299" i="4"/>
  <c r="AC300" i="4"/>
  <c r="AD300" i="4"/>
  <c r="AE300" i="4"/>
  <c r="AF300" i="4"/>
  <c r="AG300" i="4"/>
  <c r="AH300" i="4"/>
  <c r="AC144" i="4"/>
  <c r="AD144" i="4"/>
  <c r="AE144" i="4"/>
  <c r="AF144" i="4"/>
  <c r="AG144" i="4"/>
  <c r="AH144" i="4"/>
  <c r="N279" i="4"/>
  <c r="O279" i="4" s="1"/>
  <c r="N145" i="4"/>
  <c r="O145" i="4" s="1"/>
  <c r="N146" i="4"/>
  <c r="O146" i="4" s="1"/>
  <c r="N147" i="4"/>
  <c r="O147" i="4" s="1"/>
  <c r="N148" i="4"/>
  <c r="O148" i="4" s="1"/>
  <c r="N149" i="4"/>
  <c r="O149" i="4" s="1"/>
  <c r="N150" i="4"/>
  <c r="O150" i="4" s="1"/>
  <c r="N151" i="4"/>
  <c r="O151" i="4" s="1"/>
  <c r="N152" i="4"/>
  <c r="O152" i="4" s="1"/>
  <c r="N153" i="4"/>
  <c r="O153" i="4" s="1"/>
  <c r="N154" i="4"/>
  <c r="O154" i="4" s="1"/>
  <c r="N155" i="4"/>
  <c r="O155" i="4" s="1"/>
  <c r="N156" i="4"/>
  <c r="O156" i="4" s="1"/>
  <c r="N157" i="4"/>
  <c r="O157" i="4" s="1"/>
  <c r="N158" i="4"/>
  <c r="O158" i="4" s="1"/>
  <c r="N159" i="4"/>
  <c r="O159" i="4" s="1"/>
  <c r="N160" i="4"/>
  <c r="O160" i="4" s="1"/>
  <c r="N161" i="4"/>
  <c r="O161" i="4" s="1"/>
  <c r="N162" i="4"/>
  <c r="O162" i="4" s="1"/>
  <c r="N163" i="4"/>
  <c r="O163" i="4" s="1"/>
  <c r="N164" i="4"/>
  <c r="O164" i="4" s="1"/>
  <c r="N165" i="4"/>
  <c r="O165" i="4" s="1"/>
  <c r="N166" i="4"/>
  <c r="O166" i="4" s="1"/>
  <c r="N167" i="4"/>
  <c r="O167" i="4" s="1"/>
  <c r="N168" i="4"/>
  <c r="O168" i="4" s="1"/>
  <c r="N169" i="4"/>
  <c r="O169" i="4" s="1"/>
  <c r="N170" i="4"/>
  <c r="O170" i="4" s="1"/>
  <c r="N171" i="4"/>
  <c r="O171" i="4" s="1"/>
  <c r="N172" i="4"/>
  <c r="O172" i="4" s="1"/>
  <c r="N173" i="4"/>
  <c r="O173" i="4" s="1"/>
  <c r="N174" i="4"/>
  <c r="O174" i="4" s="1"/>
  <c r="N175" i="4"/>
  <c r="O175" i="4" s="1"/>
  <c r="N176" i="4"/>
  <c r="O176" i="4" s="1"/>
  <c r="N177" i="4"/>
  <c r="O177" i="4" s="1"/>
  <c r="N178" i="4"/>
  <c r="O178" i="4" s="1"/>
  <c r="N179" i="4"/>
  <c r="O179" i="4" s="1"/>
  <c r="N180" i="4"/>
  <c r="O180" i="4" s="1"/>
  <c r="N181" i="4"/>
  <c r="O181" i="4" s="1"/>
  <c r="N182" i="4"/>
  <c r="O182" i="4" s="1"/>
  <c r="N183" i="4"/>
  <c r="O183" i="4" s="1"/>
  <c r="N184" i="4"/>
  <c r="O184" i="4" s="1"/>
  <c r="N185" i="4"/>
  <c r="O185" i="4" s="1"/>
  <c r="N186" i="4"/>
  <c r="O186" i="4" s="1"/>
  <c r="N187" i="4"/>
  <c r="O187" i="4" s="1"/>
  <c r="N188" i="4"/>
  <c r="O188" i="4" s="1"/>
  <c r="N189" i="4"/>
  <c r="O189" i="4" s="1"/>
  <c r="N190" i="4"/>
  <c r="O190" i="4" s="1"/>
  <c r="N191" i="4"/>
  <c r="O191" i="4" s="1"/>
  <c r="N192" i="4"/>
  <c r="O192" i="4" s="1"/>
  <c r="N193" i="4"/>
  <c r="O193" i="4" s="1"/>
  <c r="N194" i="4"/>
  <c r="O194" i="4" s="1"/>
  <c r="N195" i="4"/>
  <c r="O195" i="4" s="1"/>
  <c r="N196" i="4"/>
  <c r="O196" i="4" s="1"/>
  <c r="N197" i="4"/>
  <c r="O197" i="4" s="1"/>
  <c r="N198" i="4"/>
  <c r="O198" i="4" s="1"/>
  <c r="N199" i="4"/>
  <c r="O199" i="4" s="1"/>
  <c r="N200" i="4"/>
  <c r="O200" i="4" s="1"/>
  <c r="N201" i="4"/>
  <c r="O201" i="4" s="1"/>
  <c r="N202" i="4"/>
  <c r="O202" i="4" s="1"/>
  <c r="N203" i="4"/>
  <c r="O203" i="4" s="1"/>
  <c r="N204" i="4"/>
  <c r="O204" i="4" s="1"/>
  <c r="N205" i="4"/>
  <c r="O205" i="4" s="1"/>
  <c r="N206" i="4"/>
  <c r="O206" i="4" s="1"/>
  <c r="N207" i="4"/>
  <c r="O207" i="4" s="1"/>
  <c r="N208" i="4"/>
  <c r="O208" i="4" s="1"/>
  <c r="N209" i="4"/>
  <c r="O209" i="4" s="1"/>
  <c r="N210" i="4"/>
  <c r="O210" i="4" s="1"/>
  <c r="N211" i="4"/>
  <c r="O211" i="4" s="1"/>
  <c r="N212" i="4"/>
  <c r="O212" i="4" s="1"/>
  <c r="N213" i="4"/>
  <c r="O213" i="4" s="1"/>
  <c r="N214" i="4"/>
  <c r="O214" i="4" s="1"/>
  <c r="N215" i="4"/>
  <c r="O215" i="4" s="1"/>
  <c r="N216" i="4"/>
  <c r="O216" i="4" s="1"/>
  <c r="N217" i="4"/>
  <c r="O217" i="4" s="1"/>
  <c r="N218" i="4"/>
  <c r="O218" i="4" s="1"/>
  <c r="N219" i="4"/>
  <c r="O219" i="4" s="1"/>
  <c r="N220" i="4"/>
  <c r="O220" i="4" s="1"/>
  <c r="N221" i="4"/>
  <c r="O221" i="4" s="1"/>
  <c r="N222" i="4"/>
  <c r="O222" i="4" s="1"/>
  <c r="N223" i="4"/>
  <c r="O223" i="4" s="1"/>
  <c r="N224" i="4"/>
  <c r="O224" i="4" s="1"/>
  <c r="N225" i="4"/>
  <c r="O225" i="4" s="1"/>
  <c r="N226" i="4"/>
  <c r="O226" i="4" s="1"/>
  <c r="N227" i="4"/>
  <c r="O227" i="4" s="1"/>
  <c r="N228" i="4"/>
  <c r="O228" i="4" s="1"/>
  <c r="N229" i="4"/>
  <c r="O229" i="4" s="1"/>
  <c r="N230" i="4"/>
  <c r="O230" i="4" s="1"/>
  <c r="N231" i="4"/>
  <c r="O231" i="4" s="1"/>
  <c r="N232" i="4"/>
  <c r="O232" i="4" s="1"/>
  <c r="N233" i="4"/>
  <c r="O233" i="4" s="1"/>
  <c r="N234" i="4"/>
  <c r="O234" i="4" s="1"/>
  <c r="N235" i="4"/>
  <c r="O235" i="4" s="1"/>
  <c r="N236" i="4"/>
  <c r="O236" i="4" s="1"/>
  <c r="N237" i="4"/>
  <c r="O237" i="4" s="1"/>
  <c r="N238" i="4"/>
  <c r="O238" i="4" s="1"/>
  <c r="N239" i="4"/>
  <c r="O239" i="4" s="1"/>
  <c r="N240" i="4"/>
  <c r="O240" i="4" s="1"/>
  <c r="N241" i="4"/>
  <c r="O241" i="4" s="1"/>
  <c r="N242" i="4"/>
  <c r="O242" i="4" s="1"/>
  <c r="N243" i="4"/>
  <c r="O243" i="4" s="1"/>
  <c r="N244" i="4"/>
  <c r="O244" i="4" s="1"/>
  <c r="N245" i="4"/>
  <c r="O245" i="4" s="1"/>
  <c r="N246" i="4"/>
  <c r="O246" i="4" s="1"/>
  <c r="N247" i="4"/>
  <c r="O247" i="4" s="1"/>
  <c r="N248" i="4"/>
  <c r="O248" i="4" s="1"/>
  <c r="N249" i="4"/>
  <c r="O249" i="4" s="1"/>
  <c r="N250" i="4"/>
  <c r="O250" i="4" s="1"/>
  <c r="N251" i="4"/>
  <c r="O251" i="4" s="1"/>
  <c r="N252" i="4"/>
  <c r="O252" i="4" s="1"/>
  <c r="N253" i="4"/>
  <c r="O253" i="4" s="1"/>
  <c r="N254" i="4"/>
  <c r="O254" i="4" s="1"/>
  <c r="N255" i="4"/>
  <c r="O255" i="4" s="1"/>
  <c r="N256" i="4"/>
  <c r="O256" i="4" s="1"/>
  <c r="N257" i="4"/>
  <c r="O257" i="4" s="1"/>
  <c r="N258" i="4"/>
  <c r="O258" i="4" s="1"/>
  <c r="N259" i="4"/>
  <c r="O259" i="4" s="1"/>
  <c r="N260" i="4"/>
  <c r="O260" i="4" s="1"/>
  <c r="N261" i="4"/>
  <c r="O261" i="4" s="1"/>
  <c r="N262" i="4"/>
  <c r="O262" i="4" s="1"/>
  <c r="N263" i="4"/>
  <c r="O263" i="4" s="1"/>
  <c r="N264" i="4"/>
  <c r="O264" i="4" s="1"/>
  <c r="N265" i="4"/>
  <c r="O265" i="4" s="1"/>
  <c r="N266" i="4"/>
  <c r="O266" i="4" s="1"/>
  <c r="N267" i="4"/>
  <c r="O267" i="4" s="1"/>
  <c r="N268" i="4"/>
  <c r="O268" i="4" s="1"/>
  <c r="N269" i="4"/>
  <c r="O269" i="4" s="1"/>
  <c r="N270" i="4"/>
  <c r="O270" i="4" s="1"/>
  <c r="N271" i="4"/>
  <c r="O271" i="4" s="1"/>
  <c r="N272" i="4"/>
  <c r="O272" i="4" s="1"/>
  <c r="N273" i="4"/>
  <c r="O273" i="4" s="1"/>
  <c r="N274" i="4"/>
  <c r="O274" i="4" s="1"/>
  <c r="N275" i="4"/>
  <c r="O275" i="4" s="1"/>
  <c r="N276" i="4"/>
  <c r="O276" i="4" s="1"/>
  <c r="N277" i="4"/>
  <c r="O277" i="4" s="1"/>
  <c r="N278" i="4"/>
  <c r="O278" i="4" s="1"/>
  <c r="N280" i="4"/>
  <c r="O280" i="4" s="1"/>
  <c r="N281" i="4"/>
  <c r="O281" i="4" s="1"/>
  <c r="N282" i="4"/>
  <c r="O282" i="4" s="1"/>
  <c r="N283" i="4"/>
  <c r="O283" i="4" s="1"/>
  <c r="N284" i="4"/>
  <c r="O284" i="4" s="1"/>
  <c r="N285" i="4"/>
  <c r="O285" i="4" s="1"/>
  <c r="N286" i="4"/>
  <c r="O286" i="4" s="1"/>
  <c r="N287" i="4"/>
  <c r="O287" i="4" s="1"/>
  <c r="N288" i="4"/>
  <c r="O288" i="4" s="1"/>
  <c r="N289" i="4"/>
  <c r="O289" i="4" s="1"/>
  <c r="N290" i="4"/>
  <c r="O290" i="4" s="1"/>
  <c r="N291" i="4"/>
  <c r="O291" i="4" s="1"/>
  <c r="N292" i="4"/>
  <c r="O292" i="4" s="1"/>
  <c r="N293" i="4"/>
  <c r="O293" i="4" s="1"/>
  <c r="N294" i="4"/>
  <c r="O294" i="4" s="1"/>
  <c r="N295" i="4"/>
  <c r="O295" i="4" s="1"/>
  <c r="N296" i="4"/>
  <c r="O296" i="4" s="1"/>
  <c r="N297" i="4"/>
  <c r="O297" i="4" s="1"/>
  <c r="N298" i="4"/>
  <c r="O298" i="4" s="1"/>
  <c r="N299" i="4"/>
  <c r="O299" i="4" s="1"/>
  <c r="N300" i="4"/>
  <c r="O300" i="4" s="1"/>
  <c r="B145" i="4"/>
  <c r="B146" i="4"/>
  <c r="B147" i="4"/>
  <c r="B148" i="4"/>
  <c r="B149" i="4"/>
  <c r="B150" i="4"/>
  <c r="B151" i="4"/>
  <c r="B152" i="4"/>
  <c r="B153" i="4"/>
  <c r="B154" i="4"/>
  <c r="B155" i="4"/>
  <c r="B156" i="4"/>
  <c r="B157" i="4"/>
  <c r="B158" i="4"/>
  <c r="B159" i="4"/>
  <c r="B160" i="4"/>
  <c r="B161" i="4"/>
  <c r="B162" i="4"/>
  <c r="B163" i="4"/>
  <c r="B164" i="4"/>
  <c r="B165" i="4"/>
  <c r="B166" i="4"/>
  <c r="B167" i="4"/>
  <c r="B168" i="4"/>
  <c r="B169" i="4"/>
  <c r="B170" i="4"/>
  <c r="B171" i="4"/>
  <c r="B172" i="4"/>
  <c r="B173" i="4"/>
  <c r="B174" i="4"/>
  <c r="B175" i="4"/>
  <c r="B176" i="4"/>
  <c r="B177" i="4"/>
  <c r="B178" i="4"/>
  <c r="B179" i="4"/>
  <c r="B180" i="4"/>
  <c r="B181" i="4"/>
  <c r="B182" i="4"/>
  <c r="B183" i="4"/>
  <c r="B184" i="4"/>
  <c r="B185" i="4"/>
  <c r="B186" i="4"/>
  <c r="B187" i="4"/>
  <c r="B188" i="4"/>
  <c r="B189" i="4"/>
  <c r="B190" i="4"/>
  <c r="B191" i="4"/>
  <c r="B192" i="4"/>
  <c r="B193" i="4"/>
  <c r="B194" i="4"/>
  <c r="B195" i="4"/>
  <c r="B196" i="4"/>
  <c r="B197" i="4"/>
  <c r="B198" i="4"/>
  <c r="B199" i="4"/>
  <c r="B200" i="4"/>
  <c r="B201" i="4"/>
  <c r="B202" i="4"/>
  <c r="B203" i="4"/>
  <c r="B204" i="4"/>
  <c r="B205" i="4"/>
  <c r="B206" i="4"/>
  <c r="B207" i="4"/>
  <c r="B208" i="4"/>
  <c r="B209" i="4"/>
  <c r="B210" i="4"/>
  <c r="B211" i="4"/>
  <c r="B212" i="4"/>
  <c r="B213" i="4"/>
  <c r="B214" i="4"/>
  <c r="B215" i="4"/>
  <c r="B216" i="4"/>
  <c r="B217" i="4"/>
  <c r="B218" i="4"/>
  <c r="B219" i="4"/>
  <c r="B220" i="4"/>
  <c r="B221" i="4"/>
  <c r="B222" i="4"/>
  <c r="B223" i="4"/>
  <c r="B224" i="4"/>
  <c r="B225" i="4"/>
  <c r="B226" i="4"/>
  <c r="B227" i="4"/>
  <c r="B228" i="4"/>
  <c r="B229" i="4"/>
  <c r="B230" i="4"/>
  <c r="B231" i="4"/>
  <c r="B232" i="4"/>
  <c r="B233" i="4"/>
  <c r="B234" i="4"/>
  <c r="B235" i="4"/>
  <c r="B236" i="4"/>
  <c r="B237" i="4"/>
  <c r="B238" i="4"/>
  <c r="B239" i="4"/>
  <c r="B240" i="4"/>
  <c r="B241" i="4"/>
  <c r="B242" i="4"/>
  <c r="B243" i="4"/>
  <c r="B244" i="4"/>
  <c r="B245" i="4"/>
  <c r="B246" i="4"/>
  <c r="B247" i="4"/>
  <c r="B248" i="4"/>
  <c r="B249" i="4"/>
  <c r="B250" i="4"/>
  <c r="B251" i="4"/>
  <c r="B252" i="4"/>
  <c r="B253" i="4"/>
  <c r="B254" i="4"/>
  <c r="B255" i="4"/>
  <c r="B256" i="4"/>
  <c r="B257" i="4"/>
  <c r="B258" i="4"/>
  <c r="B259" i="4"/>
  <c r="B260" i="4"/>
  <c r="B261" i="4"/>
  <c r="B262" i="4"/>
  <c r="B263" i="4"/>
  <c r="B264" i="4"/>
  <c r="B265" i="4"/>
  <c r="B266" i="4"/>
  <c r="B267" i="4"/>
  <c r="B268" i="4"/>
  <c r="B269" i="4"/>
  <c r="B270" i="4"/>
  <c r="B271" i="4"/>
  <c r="B272" i="4"/>
  <c r="B273" i="4"/>
  <c r="B274" i="4"/>
  <c r="B275" i="4"/>
  <c r="B276" i="4"/>
  <c r="B277" i="4"/>
  <c r="B278" i="4"/>
  <c r="B279" i="4"/>
  <c r="B280" i="4"/>
  <c r="B281" i="4"/>
  <c r="B282" i="4"/>
  <c r="B283" i="4"/>
  <c r="B284" i="4"/>
  <c r="B285" i="4"/>
  <c r="B286" i="4"/>
  <c r="B287" i="4"/>
  <c r="B288" i="4"/>
  <c r="B289" i="4"/>
  <c r="B290" i="4"/>
  <c r="B291" i="4"/>
  <c r="B292" i="4"/>
  <c r="B293" i="4"/>
  <c r="B294" i="4"/>
  <c r="B295" i="4"/>
  <c r="B296" i="4"/>
  <c r="B297" i="4"/>
  <c r="B298" i="4"/>
  <c r="B299" i="4"/>
  <c r="B300" i="4"/>
  <c r="J294" i="4" l="1"/>
  <c r="J292" i="4"/>
  <c r="J290" i="4"/>
  <c r="J288" i="4"/>
  <c r="J286" i="4"/>
  <c r="J282" i="4"/>
  <c r="J266" i="4"/>
  <c r="J264" i="4"/>
  <c r="J262" i="4"/>
  <c r="J260" i="4"/>
  <c r="J258" i="4"/>
  <c r="J256" i="4"/>
  <c r="J250" i="4"/>
  <c r="J248" i="4"/>
  <c r="J246" i="4"/>
  <c r="J244" i="4"/>
  <c r="J240" i="4"/>
  <c r="J238" i="4"/>
  <c r="J236" i="4"/>
  <c r="J234" i="4"/>
  <c r="J230" i="4"/>
  <c r="J218" i="4"/>
  <c r="J216" i="4"/>
  <c r="J212" i="4"/>
  <c r="J210" i="4"/>
  <c r="J194" i="4"/>
  <c r="J192" i="4"/>
  <c r="J188" i="4"/>
  <c r="J184" i="4"/>
  <c r="J182" i="4"/>
  <c r="J180" i="4"/>
  <c r="J178" i="4"/>
  <c r="J176" i="4"/>
  <c r="J174" i="4"/>
  <c r="J172" i="4"/>
  <c r="J170" i="4"/>
  <c r="J168" i="4"/>
  <c r="J166" i="4"/>
  <c r="J164" i="4"/>
  <c r="J162" i="4"/>
  <c r="J160" i="4"/>
  <c r="J158" i="4"/>
  <c r="J300" i="4"/>
  <c r="J298" i="4"/>
  <c r="J296" i="4"/>
  <c r="J284" i="4"/>
  <c r="J280" i="4"/>
  <c r="J278" i="4"/>
  <c r="J276" i="4"/>
  <c r="J274" i="4"/>
  <c r="J272" i="4"/>
  <c r="J270" i="4"/>
  <c r="J268" i="4"/>
  <c r="J254" i="4"/>
  <c r="J252" i="4"/>
  <c r="J242" i="4"/>
  <c r="J232" i="4"/>
  <c r="J228" i="4"/>
  <c r="J226" i="4"/>
  <c r="J224" i="4"/>
  <c r="J222" i="4"/>
  <c r="J220" i="4"/>
  <c r="J214" i="4"/>
  <c r="J208" i="4"/>
  <c r="J206" i="4"/>
  <c r="J204" i="4"/>
  <c r="J202" i="4"/>
  <c r="J200" i="4"/>
  <c r="J198" i="4"/>
  <c r="J196" i="4"/>
  <c r="J190" i="4"/>
  <c r="J186" i="4"/>
  <c r="J156" i="4"/>
  <c r="J154" i="4"/>
  <c r="J152" i="4"/>
  <c r="J150" i="4"/>
  <c r="J148" i="4"/>
  <c r="J146" i="4"/>
  <c r="J144" i="4"/>
  <c r="J299" i="4"/>
  <c r="J297" i="4"/>
  <c r="J295" i="4"/>
  <c r="J293" i="4"/>
  <c r="J291" i="4"/>
  <c r="J289" i="4"/>
  <c r="J287" i="4"/>
  <c r="J285" i="4"/>
  <c r="J283" i="4"/>
  <c r="J281" i="4"/>
  <c r="J279" i="4"/>
  <c r="J277" i="4"/>
  <c r="J275" i="4"/>
  <c r="J273" i="4"/>
  <c r="J271" i="4"/>
  <c r="J269" i="4"/>
  <c r="J267" i="4"/>
  <c r="J265" i="4"/>
  <c r="J263" i="4"/>
  <c r="J261" i="4"/>
  <c r="J259" i="4"/>
  <c r="J257" i="4"/>
  <c r="J255" i="4"/>
  <c r="J253" i="4"/>
  <c r="J251" i="4"/>
  <c r="J249" i="4"/>
  <c r="J247" i="4"/>
  <c r="J245" i="4"/>
  <c r="J243" i="4"/>
  <c r="J241" i="4"/>
  <c r="J239" i="4"/>
  <c r="J237" i="4"/>
  <c r="J235" i="4"/>
  <c r="J233" i="4"/>
  <c r="J231" i="4"/>
  <c r="J229" i="4"/>
  <c r="J227" i="4"/>
  <c r="J225" i="4"/>
  <c r="J223" i="4"/>
  <c r="J221" i="4"/>
  <c r="J219" i="4"/>
  <c r="J217" i="4"/>
  <c r="J215" i="4"/>
  <c r="J213" i="4"/>
  <c r="J211" i="4"/>
  <c r="J209" i="4"/>
  <c r="J207" i="4"/>
  <c r="J205" i="4"/>
  <c r="J203" i="4"/>
  <c r="J201" i="4"/>
  <c r="J199" i="4"/>
  <c r="J197" i="4"/>
  <c r="J195" i="4"/>
  <c r="J193" i="4"/>
  <c r="J191" i="4"/>
  <c r="J189" i="4"/>
  <c r="J187" i="4"/>
  <c r="J185" i="4"/>
  <c r="J183" i="4"/>
  <c r="J181" i="4"/>
  <c r="J179" i="4"/>
  <c r="J177" i="4"/>
  <c r="J175" i="4"/>
  <c r="J173" i="4"/>
  <c r="J171" i="4"/>
  <c r="J169" i="4"/>
  <c r="J167" i="4"/>
  <c r="J165" i="4"/>
  <c r="J163" i="4"/>
  <c r="J161" i="4"/>
  <c r="J159" i="4"/>
  <c r="J157" i="4"/>
  <c r="J155" i="4"/>
  <c r="J153" i="4"/>
  <c r="J151" i="4"/>
  <c r="J149" i="4"/>
  <c r="J147" i="4"/>
  <c r="J145" i="4"/>
  <c r="D5" i="1" l="1"/>
  <c r="B5" i="1"/>
  <c r="D3" i="1"/>
  <c r="B3" i="1"/>
  <c r="C3" i="6" l="1"/>
  <c r="AH3" i="4" l="1"/>
  <c r="AH4" i="4"/>
  <c r="AH5" i="4"/>
  <c r="AH6" i="4"/>
  <c r="AH7" i="4"/>
  <c r="AH8" i="4"/>
  <c r="AH9" i="4"/>
  <c r="AH10" i="4"/>
  <c r="AH11" i="4"/>
  <c r="AH12" i="4"/>
  <c r="AH13" i="4"/>
  <c r="AH14" i="4"/>
  <c r="AH15" i="4"/>
  <c r="AH16" i="4"/>
  <c r="AH17" i="4"/>
  <c r="AH18" i="4"/>
  <c r="AH19" i="4"/>
  <c r="AH20" i="4"/>
  <c r="AH21" i="4"/>
  <c r="AH22" i="4"/>
  <c r="AH23" i="4"/>
  <c r="AH24" i="4"/>
  <c r="AH25" i="4"/>
  <c r="AH26" i="4"/>
  <c r="AH27" i="4"/>
  <c r="AH28" i="4"/>
  <c r="AH29" i="4"/>
  <c r="AH30" i="4"/>
  <c r="AH31" i="4"/>
  <c r="AH32" i="4"/>
  <c r="AH33" i="4"/>
  <c r="AH34" i="4"/>
  <c r="AH35" i="4"/>
  <c r="AH36" i="4"/>
  <c r="AH37" i="4"/>
  <c r="AH38" i="4"/>
  <c r="AH39" i="4"/>
  <c r="AH40" i="4"/>
  <c r="AH41" i="4"/>
  <c r="AH42" i="4"/>
  <c r="AH43" i="4"/>
  <c r="AH44" i="4"/>
  <c r="AH45" i="4"/>
  <c r="AH46" i="4"/>
  <c r="AH47" i="4"/>
  <c r="AH48" i="4"/>
  <c r="AH49" i="4"/>
  <c r="AH50" i="4"/>
  <c r="AH51" i="4"/>
  <c r="AH52" i="4"/>
  <c r="AH53" i="4"/>
  <c r="AH54" i="4"/>
  <c r="AH55" i="4"/>
  <c r="AH56" i="4"/>
  <c r="AH57" i="4"/>
  <c r="AH58" i="4"/>
  <c r="AH59" i="4"/>
  <c r="AH60" i="4"/>
  <c r="AH61" i="4"/>
  <c r="AH62" i="4"/>
  <c r="AH63" i="4"/>
  <c r="AH64" i="4"/>
  <c r="AH65" i="4"/>
  <c r="AH66" i="4"/>
  <c r="AH67" i="4"/>
  <c r="AH68" i="4"/>
  <c r="AH69" i="4"/>
  <c r="AH70" i="4"/>
  <c r="AH71" i="4"/>
  <c r="AH72" i="4"/>
  <c r="AH73" i="4"/>
  <c r="AH74" i="4"/>
  <c r="AH75" i="4"/>
  <c r="AH76" i="4"/>
  <c r="AH77" i="4"/>
  <c r="AH78" i="4"/>
  <c r="AH79" i="4"/>
  <c r="AH80" i="4"/>
  <c r="AH81" i="4"/>
  <c r="AH82" i="4"/>
  <c r="AH83" i="4"/>
  <c r="AH84" i="4"/>
  <c r="AH85" i="4"/>
  <c r="AH86" i="4"/>
  <c r="AH87" i="4"/>
  <c r="AH88" i="4"/>
  <c r="AH89" i="4"/>
  <c r="AH90" i="4"/>
  <c r="AH91" i="4"/>
  <c r="AH92" i="4"/>
  <c r="AH93" i="4"/>
  <c r="AH94" i="4"/>
  <c r="AH95" i="4"/>
  <c r="AH96" i="4"/>
  <c r="AH97" i="4"/>
  <c r="AH98" i="4"/>
  <c r="AH99" i="4"/>
  <c r="AH100" i="4"/>
  <c r="AH101" i="4"/>
  <c r="AH102" i="4"/>
  <c r="AH103" i="4"/>
  <c r="AH104" i="4"/>
  <c r="AH105" i="4"/>
  <c r="AH106" i="4"/>
  <c r="AH107" i="4"/>
  <c r="AH108" i="4"/>
  <c r="AH109" i="4"/>
  <c r="AH110" i="4"/>
  <c r="AH111" i="4"/>
  <c r="AH112" i="4"/>
  <c r="AH113" i="4"/>
  <c r="AH114" i="4"/>
  <c r="AH115" i="4"/>
  <c r="AH116" i="4"/>
  <c r="AH117" i="4"/>
  <c r="AH118" i="4"/>
  <c r="AH119" i="4"/>
  <c r="AH120" i="4"/>
  <c r="AH121" i="4"/>
  <c r="AH122" i="4"/>
  <c r="AH123" i="4"/>
  <c r="AH124" i="4"/>
  <c r="AH125" i="4"/>
  <c r="AH126" i="4"/>
  <c r="AH127" i="4"/>
  <c r="AH128" i="4"/>
  <c r="AH129" i="4"/>
  <c r="AH130" i="4"/>
  <c r="AH131" i="4"/>
  <c r="AH132" i="4"/>
  <c r="AH133" i="4"/>
  <c r="AH134" i="4"/>
  <c r="AH135" i="4"/>
  <c r="AH136" i="4"/>
  <c r="AH137" i="4"/>
  <c r="AH138" i="4"/>
  <c r="AH139" i="4"/>
  <c r="AH140" i="4"/>
  <c r="AH141" i="4"/>
  <c r="AH142" i="4"/>
  <c r="AH143" i="4"/>
  <c r="AG3" i="4"/>
  <c r="AG4" i="4"/>
  <c r="AG5" i="4"/>
  <c r="AG6" i="4"/>
  <c r="AG7" i="4"/>
  <c r="AG8" i="4"/>
  <c r="AG9" i="4"/>
  <c r="AG10" i="4"/>
  <c r="AG11" i="4"/>
  <c r="AG12" i="4"/>
  <c r="AG13" i="4"/>
  <c r="AG14" i="4"/>
  <c r="AG15" i="4"/>
  <c r="AG16" i="4"/>
  <c r="AG17" i="4"/>
  <c r="AG18" i="4"/>
  <c r="AG19" i="4"/>
  <c r="AG20" i="4"/>
  <c r="AG21" i="4"/>
  <c r="AG22" i="4"/>
  <c r="AG23" i="4"/>
  <c r="AG24" i="4"/>
  <c r="AG25" i="4"/>
  <c r="AG26" i="4"/>
  <c r="AG27" i="4"/>
  <c r="AG28" i="4"/>
  <c r="AG29" i="4"/>
  <c r="AG30" i="4"/>
  <c r="AG31" i="4"/>
  <c r="AG32" i="4"/>
  <c r="AG33" i="4"/>
  <c r="AG34" i="4"/>
  <c r="AG35" i="4"/>
  <c r="AG36" i="4"/>
  <c r="AG37" i="4"/>
  <c r="AG38" i="4"/>
  <c r="AG39" i="4"/>
  <c r="AG40" i="4"/>
  <c r="AG41" i="4"/>
  <c r="AG42" i="4"/>
  <c r="AG43" i="4"/>
  <c r="AG44" i="4"/>
  <c r="AG45" i="4"/>
  <c r="AG46" i="4"/>
  <c r="AG47" i="4"/>
  <c r="AG48" i="4"/>
  <c r="AG49" i="4"/>
  <c r="AG50" i="4"/>
  <c r="AG51" i="4"/>
  <c r="AG52" i="4"/>
  <c r="AG53" i="4"/>
  <c r="AG54" i="4"/>
  <c r="AG55" i="4"/>
  <c r="AG56" i="4"/>
  <c r="AG57" i="4"/>
  <c r="AG58" i="4"/>
  <c r="AG59" i="4"/>
  <c r="AG60" i="4"/>
  <c r="AG61" i="4"/>
  <c r="AG62" i="4"/>
  <c r="AG63" i="4"/>
  <c r="AG64" i="4"/>
  <c r="AG65" i="4"/>
  <c r="AG66" i="4"/>
  <c r="AG67" i="4"/>
  <c r="AG68" i="4"/>
  <c r="AG69" i="4"/>
  <c r="AG70" i="4"/>
  <c r="AG71" i="4"/>
  <c r="AG72" i="4"/>
  <c r="AG73" i="4"/>
  <c r="AG74" i="4"/>
  <c r="AG75" i="4"/>
  <c r="AG76" i="4"/>
  <c r="AG77" i="4"/>
  <c r="AG78" i="4"/>
  <c r="AG79" i="4"/>
  <c r="AG80" i="4"/>
  <c r="AG81" i="4"/>
  <c r="AG82" i="4"/>
  <c r="AG83" i="4"/>
  <c r="AG84" i="4"/>
  <c r="AG85" i="4"/>
  <c r="AG86" i="4"/>
  <c r="AG87" i="4"/>
  <c r="AG88" i="4"/>
  <c r="AG89" i="4"/>
  <c r="AG90" i="4"/>
  <c r="AG91" i="4"/>
  <c r="AG92" i="4"/>
  <c r="AG93" i="4"/>
  <c r="AG94" i="4"/>
  <c r="AG95" i="4"/>
  <c r="AG96" i="4"/>
  <c r="AG97" i="4"/>
  <c r="AG98" i="4"/>
  <c r="AG99" i="4"/>
  <c r="AG100" i="4"/>
  <c r="AG101" i="4"/>
  <c r="AG102" i="4"/>
  <c r="AG103" i="4"/>
  <c r="AG104" i="4"/>
  <c r="AG105" i="4"/>
  <c r="AG106" i="4"/>
  <c r="AG107" i="4"/>
  <c r="AG108" i="4"/>
  <c r="AG109" i="4"/>
  <c r="AG110" i="4"/>
  <c r="AG111" i="4"/>
  <c r="AG112" i="4"/>
  <c r="AG113" i="4"/>
  <c r="AG114" i="4"/>
  <c r="AG115" i="4"/>
  <c r="AG116" i="4"/>
  <c r="AG117" i="4"/>
  <c r="AG118" i="4"/>
  <c r="AG119" i="4"/>
  <c r="AG120" i="4"/>
  <c r="AG121" i="4"/>
  <c r="AG122" i="4"/>
  <c r="AG123" i="4"/>
  <c r="AG124" i="4"/>
  <c r="AG125" i="4"/>
  <c r="AG126" i="4"/>
  <c r="AG127" i="4"/>
  <c r="AG128" i="4"/>
  <c r="AG129" i="4"/>
  <c r="AG130" i="4"/>
  <c r="AG131" i="4"/>
  <c r="AG132" i="4"/>
  <c r="AG133" i="4"/>
  <c r="AG134" i="4"/>
  <c r="AG135" i="4"/>
  <c r="AG136" i="4"/>
  <c r="AG137" i="4"/>
  <c r="AG138" i="4"/>
  <c r="AG139" i="4"/>
  <c r="AG140" i="4"/>
  <c r="AG141" i="4"/>
  <c r="AG142" i="4"/>
  <c r="AG143" i="4"/>
  <c r="AF3" i="4"/>
  <c r="AF4" i="4"/>
  <c r="AF5" i="4"/>
  <c r="AF6" i="4"/>
  <c r="AF7" i="4"/>
  <c r="AF8" i="4"/>
  <c r="AF9" i="4"/>
  <c r="AF10" i="4"/>
  <c r="AF11" i="4"/>
  <c r="AF12"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E3" i="4"/>
  <c r="AE4" i="4"/>
  <c r="AE5" i="4"/>
  <c r="AE6" i="4"/>
  <c r="AE7" i="4"/>
  <c r="AE8" i="4"/>
  <c r="AE9" i="4"/>
  <c r="AE10" i="4"/>
  <c r="AE11" i="4"/>
  <c r="AE12"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D3" i="4"/>
  <c r="AD4" i="4"/>
  <c r="AD5" i="4"/>
  <c r="AD6" i="4"/>
  <c r="AD7" i="4"/>
  <c r="AD8" i="4"/>
  <c r="AD9" i="4"/>
  <c r="AD10" i="4"/>
  <c r="AD11" i="4"/>
  <c r="AD12"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C3" i="4"/>
  <c r="AC4" i="4"/>
  <c r="AC5" i="4"/>
  <c r="J5" i="4" s="1"/>
  <c r="K5" i="4" s="1"/>
  <c r="AC6" i="4"/>
  <c r="AC7" i="4"/>
  <c r="AC8" i="4"/>
  <c r="AC9" i="4"/>
  <c r="J9" i="4" s="1"/>
  <c r="K9" i="4" s="1"/>
  <c r="AC10" i="4"/>
  <c r="AC11" i="4"/>
  <c r="AC12" i="4"/>
  <c r="AC13" i="4"/>
  <c r="AC14" i="4"/>
  <c r="AC15" i="4"/>
  <c r="AC16" i="4"/>
  <c r="AC17" i="4"/>
  <c r="AC18" i="4"/>
  <c r="AC19" i="4"/>
  <c r="AC20" i="4"/>
  <c r="AC21" i="4"/>
  <c r="AC22" i="4"/>
  <c r="AC23" i="4"/>
  <c r="AC24" i="4"/>
  <c r="AC25" i="4"/>
  <c r="AC26" i="4"/>
  <c r="AC27" i="4"/>
  <c r="AC28" i="4"/>
  <c r="AC29" i="4"/>
  <c r="AC30" i="4"/>
  <c r="AC31" i="4"/>
  <c r="AC32" i="4"/>
  <c r="AC33" i="4"/>
  <c r="AC34" i="4"/>
  <c r="AC35" i="4"/>
  <c r="AC36" i="4"/>
  <c r="AC37" i="4"/>
  <c r="AC38" i="4"/>
  <c r="AC39" i="4"/>
  <c r="AC40" i="4"/>
  <c r="AC41" i="4"/>
  <c r="AC42" i="4"/>
  <c r="AC43" i="4"/>
  <c r="AC44" i="4"/>
  <c r="AC45" i="4"/>
  <c r="AC46" i="4"/>
  <c r="AC47" i="4"/>
  <c r="AC48" i="4"/>
  <c r="AC49" i="4"/>
  <c r="AC50" i="4"/>
  <c r="AC51" i="4"/>
  <c r="AC52" i="4"/>
  <c r="AC53" i="4"/>
  <c r="AC54" i="4"/>
  <c r="AC55" i="4"/>
  <c r="AC56" i="4"/>
  <c r="AC57" i="4"/>
  <c r="AC58" i="4"/>
  <c r="AC59" i="4"/>
  <c r="AC60" i="4"/>
  <c r="AC61" i="4"/>
  <c r="AC62" i="4"/>
  <c r="AC63" i="4"/>
  <c r="AC64" i="4"/>
  <c r="AC65" i="4"/>
  <c r="AC66" i="4"/>
  <c r="AC67" i="4"/>
  <c r="AC68" i="4"/>
  <c r="AC69" i="4"/>
  <c r="AC70" i="4"/>
  <c r="AC71" i="4"/>
  <c r="AC72" i="4"/>
  <c r="AC73" i="4"/>
  <c r="AC74" i="4"/>
  <c r="AC75" i="4"/>
  <c r="AC76" i="4"/>
  <c r="AC77" i="4"/>
  <c r="AC78" i="4"/>
  <c r="AC79" i="4"/>
  <c r="AC80" i="4"/>
  <c r="AC81" i="4"/>
  <c r="AC82" i="4"/>
  <c r="AC83" i="4"/>
  <c r="AC84" i="4"/>
  <c r="AC85" i="4"/>
  <c r="AC86" i="4"/>
  <c r="AC87" i="4"/>
  <c r="AC88" i="4"/>
  <c r="AC89" i="4"/>
  <c r="AC90" i="4"/>
  <c r="AC91" i="4"/>
  <c r="AC92" i="4"/>
  <c r="AC93" i="4"/>
  <c r="AC94" i="4"/>
  <c r="AC95" i="4"/>
  <c r="AC96" i="4"/>
  <c r="AC97" i="4"/>
  <c r="AC98" i="4"/>
  <c r="AC99" i="4"/>
  <c r="AC100" i="4"/>
  <c r="AC101" i="4"/>
  <c r="AC102" i="4"/>
  <c r="AC103" i="4"/>
  <c r="AC104" i="4"/>
  <c r="AC105" i="4"/>
  <c r="AC106" i="4"/>
  <c r="AC107" i="4"/>
  <c r="AC108" i="4"/>
  <c r="AC109" i="4"/>
  <c r="AC110" i="4"/>
  <c r="AC111" i="4"/>
  <c r="AC112" i="4"/>
  <c r="AC113" i="4"/>
  <c r="AC114" i="4"/>
  <c r="AC115" i="4"/>
  <c r="AC116" i="4"/>
  <c r="AC117" i="4"/>
  <c r="AC118" i="4"/>
  <c r="AC119" i="4"/>
  <c r="AC120" i="4"/>
  <c r="AC121" i="4"/>
  <c r="AC122" i="4"/>
  <c r="AC123" i="4"/>
  <c r="AC124" i="4"/>
  <c r="AC125" i="4"/>
  <c r="AC126" i="4"/>
  <c r="AC127" i="4"/>
  <c r="AC128" i="4"/>
  <c r="AC129" i="4"/>
  <c r="AC130" i="4"/>
  <c r="AC131" i="4"/>
  <c r="AC132" i="4"/>
  <c r="AC133" i="4"/>
  <c r="AC134" i="4"/>
  <c r="AC135" i="4"/>
  <c r="AC136" i="4"/>
  <c r="AC137" i="4"/>
  <c r="AC138" i="4"/>
  <c r="AC139" i="4"/>
  <c r="AC140" i="4"/>
  <c r="AC141" i="4"/>
  <c r="AC142" i="4"/>
  <c r="AC143" i="4"/>
  <c r="J137" i="4" l="1"/>
  <c r="J113" i="4"/>
  <c r="J89" i="4"/>
  <c r="J141" i="4"/>
  <c r="J133" i="4"/>
  <c r="J129" i="4"/>
  <c r="J125" i="4"/>
  <c r="J121" i="4"/>
  <c r="J117" i="4"/>
  <c r="J109" i="4"/>
  <c r="J105" i="4"/>
  <c r="J101" i="4"/>
  <c r="J97" i="4"/>
  <c r="J93" i="4"/>
  <c r="J85" i="4"/>
  <c r="J81" i="4"/>
  <c r="J77" i="4"/>
  <c r="J73" i="4"/>
  <c r="J69" i="4"/>
  <c r="J65" i="4"/>
  <c r="J61" i="4"/>
  <c r="J57" i="4"/>
  <c r="J53" i="4"/>
  <c r="J49" i="4"/>
  <c r="J45" i="4"/>
  <c r="J41" i="4"/>
  <c r="J37" i="4"/>
  <c r="J33" i="4"/>
  <c r="J29" i="4"/>
  <c r="J25" i="4"/>
  <c r="J21" i="4"/>
  <c r="J17" i="4"/>
  <c r="J13" i="4"/>
  <c r="K13" i="4" s="1"/>
  <c r="J140" i="4"/>
  <c r="J132" i="4"/>
  <c r="J124" i="4"/>
  <c r="J116" i="4"/>
  <c r="J108" i="4"/>
  <c r="J100" i="4"/>
  <c r="J92" i="4"/>
  <c r="J84" i="4"/>
  <c r="J76" i="4"/>
  <c r="J68" i="4"/>
  <c r="J60" i="4"/>
  <c r="J52" i="4"/>
  <c r="J40" i="4"/>
  <c r="J32" i="4"/>
  <c r="J24" i="4"/>
  <c r="J16" i="4"/>
  <c r="J8" i="4"/>
  <c r="K8" i="4" s="1"/>
  <c r="J143" i="4"/>
  <c r="J135" i="4"/>
  <c r="J131" i="4"/>
  <c r="J127" i="4"/>
  <c r="J123" i="4"/>
  <c r="J119" i="4"/>
  <c r="J115" i="4"/>
  <c r="J111" i="4"/>
  <c r="J107" i="4"/>
  <c r="J103" i="4"/>
  <c r="J99" i="4"/>
  <c r="J95" i="4"/>
  <c r="J91" i="4"/>
  <c r="J87" i="4"/>
  <c r="J83" i="4"/>
  <c r="J79" i="4"/>
  <c r="J75" i="4"/>
  <c r="J71" i="4"/>
  <c r="J67" i="4"/>
  <c r="J63" i="4"/>
  <c r="J59" i="4"/>
  <c r="J55" i="4"/>
  <c r="J51" i="4"/>
  <c r="J47" i="4"/>
  <c r="J43" i="4"/>
  <c r="J39" i="4"/>
  <c r="J35" i="4"/>
  <c r="J31" i="4"/>
  <c r="J27" i="4"/>
  <c r="J23" i="4"/>
  <c r="J19" i="4"/>
  <c r="J15" i="4"/>
  <c r="J11" i="4"/>
  <c r="K11" i="4" s="1"/>
  <c r="J7" i="4"/>
  <c r="K7" i="4" s="1"/>
  <c r="J3" i="4"/>
  <c r="K3" i="4" s="1"/>
  <c r="J136" i="4"/>
  <c r="J128" i="4"/>
  <c r="J120" i="4"/>
  <c r="J112" i="4"/>
  <c r="J104" i="4"/>
  <c r="J96" i="4"/>
  <c r="J88" i="4"/>
  <c r="J80" i="4"/>
  <c r="J72" i="4"/>
  <c r="J64" i="4"/>
  <c r="J56" i="4"/>
  <c r="J48" i="4"/>
  <c r="J44" i="4"/>
  <c r="J36" i="4"/>
  <c r="J28" i="4"/>
  <c r="J20" i="4"/>
  <c r="J12" i="4"/>
  <c r="K12" i="4" s="1"/>
  <c r="J4" i="4"/>
  <c r="K4" i="4" s="1"/>
  <c r="J139" i="4"/>
  <c r="J142" i="4"/>
  <c r="J138" i="4"/>
  <c r="J134" i="4"/>
  <c r="J130" i="4"/>
  <c r="J126" i="4"/>
  <c r="J122" i="4"/>
  <c r="J118" i="4"/>
  <c r="J114" i="4"/>
  <c r="J110" i="4"/>
  <c r="J106" i="4"/>
  <c r="J102" i="4"/>
  <c r="J98" i="4"/>
  <c r="J94" i="4"/>
  <c r="J90" i="4"/>
  <c r="J86" i="4"/>
  <c r="J82" i="4"/>
  <c r="J78" i="4"/>
  <c r="J74" i="4"/>
  <c r="J70" i="4"/>
  <c r="J66" i="4"/>
  <c r="J62" i="4"/>
  <c r="J58" i="4"/>
  <c r="J54" i="4"/>
  <c r="J50" i="4"/>
  <c r="J46" i="4"/>
  <c r="J42" i="4"/>
  <c r="J38" i="4"/>
  <c r="J34" i="4"/>
  <c r="J30" i="4"/>
  <c r="J26" i="4"/>
  <c r="J22" i="4"/>
  <c r="J18" i="4"/>
  <c r="J14" i="4"/>
  <c r="J10" i="4"/>
  <c r="K10" i="4" s="1"/>
  <c r="J6" i="4"/>
  <c r="K6" i="4" s="1"/>
  <c r="N141" i="4"/>
  <c r="O141" i="4" s="1"/>
  <c r="N137" i="4"/>
  <c r="O137" i="4" s="1"/>
  <c r="N134" i="4"/>
  <c r="O134" i="4" s="1"/>
  <c r="N133" i="4"/>
  <c r="O133" i="4" s="1"/>
  <c r="N129" i="4"/>
  <c r="O129" i="4" s="1"/>
  <c r="N125" i="4"/>
  <c r="O125" i="4" s="1"/>
  <c r="N121" i="4"/>
  <c r="O121" i="4" s="1"/>
  <c r="N117" i="4"/>
  <c r="O117" i="4" s="1"/>
  <c r="N113" i="4"/>
  <c r="O113" i="4" s="1"/>
  <c r="N109" i="4"/>
  <c r="O109" i="4" s="1"/>
  <c r="N105" i="4"/>
  <c r="O105" i="4" s="1"/>
  <c r="N101" i="4"/>
  <c r="O101" i="4" s="1"/>
  <c r="N97" i="4"/>
  <c r="O97" i="4" s="1"/>
  <c r="N93" i="4"/>
  <c r="O93" i="4" s="1"/>
  <c r="N92" i="4"/>
  <c r="O92" i="4" s="1"/>
  <c r="N85" i="4"/>
  <c r="O85" i="4" s="1"/>
  <c r="N77" i="4"/>
  <c r="O77" i="4" s="1"/>
  <c r="N69" i="4"/>
  <c r="O69" i="4" s="1"/>
  <c r="N61" i="4"/>
  <c r="O61" i="4" s="1"/>
  <c r="N53" i="4"/>
  <c r="O53" i="4" s="1"/>
  <c r="N42" i="4"/>
  <c r="O42" i="4" s="1"/>
  <c r="N34" i="4"/>
  <c r="O34" i="4" s="1"/>
  <c r="N30" i="4"/>
  <c r="O30" i="4" s="1"/>
  <c r="N29" i="4"/>
  <c r="O29" i="4" s="1"/>
  <c r="N28" i="4"/>
  <c r="O28" i="4" s="1"/>
  <c r="N27" i="4"/>
  <c r="O27" i="4" s="1"/>
  <c r="N26" i="4"/>
  <c r="O26" i="4" s="1"/>
  <c r="N25" i="4"/>
  <c r="O25" i="4" s="1"/>
  <c r="N22" i="4"/>
  <c r="O22" i="4" s="1"/>
  <c r="N14" i="4"/>
  <c r="O14" i="4" s="1"/>
  <c r="N6" i="4"/>
  <c r="O6" i="4" s="1"/>
  <c r="N144" i="4"/>
  <c r="O144" i="4" s="1"/>
  <c r="N143" i="4"/>
  <c r="O143" i="4" s="1"/>
  <c r="N142" i="4"/>
  <c r="O142" i="4" s="1"/>
  <c r="N140" i="4"/>
  <c r="O140" i="4" s="1"/>
  <c r="N139" i="4"/>
  <c r="O139" i="4" s="1"/>
  <c r="N138" i="4"/>
  <c r="O138" i="4" s="1"/>
  <c r="N136" i="4"/>
  <c r="O136" i="4" s="1"/>
  <c r="N135" i="4"/>
  <c r="O135" i="4" s="1"/>
  <c r="N132" i="4"/>
  <c r="O132" i="4" s="1"/>
  <c r="N131" i="4"/>
  <c r="O131" i="4" s="1"/>
  <c r="N130" i="4"/>
  <c r="O130" i="4" s="1"/>
  <c r="N128" i="4"/>
  <c r="O128" i="4" s="1"/>
  <c r="N127" i="4"/>
  <c r="O127" i="4" s="1"/>
  <c r="N126" i="4"/>
  <c r="O126" i="4" s="1"/>
  <c r="N124" i="4"/>
  <c r="O124" i="4" s="1"/>
  <c r="N123" i="4"/>
  <c r="O123" i="4" s="1"/>
  <c r="N122" i="4"/>
  <c r="O122" i="4" s="1"/>
  <c r="N120" i="4"/>
  <c r="O120" i="4" s="1"/>
  <c r="N119" i="4"/>
  <c r="O119" i="4" s="1"/>
  <c r="N118" i="4"/>
  <c r="O118" i="4" s="1"/>
  <c r="N116" i="4"/>
  <c r="O116" i="4" s="1"/>
  <c r="N115" i="4"/>
  <c r="O115" i="4" s="1"/>
  <c r="N114" i="4"/>
  <c r="O114" i="4" s="1"/>
  <c r="N112" i="4"/>
  <c r="O112" i="4" s="1"/>
  <c r="N111" i="4"/>
  <c r="O111" i="4" s="1"/>
  <c r="N110" i="4"/>
  <c r="O110" i="4" s="1"/>
  <c r="N108" i="4"/>
  <c r="O108" i="4" s="1"/>
  <c r="N107" i="4"/>
  <c r="O107" i="4" s="1"/>
  <c r="N106" i="4"/>
  <c r="O106" i="4" s="1"/>
  <c r="N104" i="4"/>
  <c r="O104" i="4" s="1"/>
  <c r="N103" i="4"/>
  <c r="O103" i="4" s="1"/>
  <c r="N102" i="4"/>
  <c r="O102" i="4" s="1"/>
  <c r="N100" i="4"/>
  <c r="O100" i="4" s="1"/>
  <c r="N99" i="4"/>
  <c r="O99" i="4" s="1"/>
  <c r="N98" i="4"/>
  <c r="O98" i="4" s="1"/>
  <c r="N96" i="4"/>
  <c r="O96" i="4" s="1"/>
  <c r="N95" i="4"/>
  <c r="O95" i="4" s="1"/>
  <c r="N94" i="4"/>
  <c r="O94" i="4" s="1"/>
  <c r="N91" i="4"/>
  <c r="O91" i="4" s="1"/>
  <c r="N90" i="4"/>
  <c r="O90" i="4" s="1"/>
  <c r="N89" i="4"/>
  <c r="O89" i="4" s="1"/>
  <c r="N88" i="4"/>
  <c r="O88" i="4" s="1"/>
  <c r="N87" i="4"/>
  <c r="O87" i="4" s="1"/>
  <c r="N86" i="4"/>
  <c r="O86" i="4" s="1"/>
  <c r="N84" i="4"/>
  <c r="O84" i="4" s="1"/>
  <c r="N83" i="4"/>
  <c r="O83" i="4" s="1"/>
  <c r="N82" i="4"/>
  <c r="O82" i="4" s="1"/>
  <c r="N81" i="4"/>
  <c r="O81" i="4" s="1"/>
  <c r="N80" i="4"/>
  <c r="O80" i="4" s="1"/>
  <c r="N79" i="4"/>
  <c r="O79" i="4" s="1"/>
  <c r="N78" i="4"/>
  <c r="O78" i="4" s="1"/>
  <c r="N76" i="4"/>
  <c r="O76" i="4" s="1"/>
  <c r="N75" i="4"/>
  <c r="O75" i="4" s="1"/>
  <c r="N74" i="4"/>
  <c r="O74" i="4" s="1"/>
  <c r="N73" i="4"/>
  <c r="O73" i="4" s="1"/>
  <c r="N72" i="4"/>
  <c r="O72" i="4" s="1"/>
  <c r="N71" i="4"/>
  <c r="O71" i="4" s="1"/>
  <c r="N70" i="4"/>
  <c r="O70" i="4" s="1"/>
  <c r="N68" i="4"/>
  <c r="O68" i="4" s="1"/>
  <c r="N67" i="4"/>
  <c r="O67" i="4" s="1"/>
  <c r="N66" i="4"/>
  <c r="O66" i="4" s="1"/>
  <c r="N65" i="4"/>
  <c r="O65" i="4" s="1"/>
  <c r="N64" i="4"/>
  <c r="O64" i="4" s="1"/>
  <c r="N63" i="4"/>
  <c r="O63" i="4" s="1"/>
  <c r="N62" i="4"/>
  <c r="O62" i="4" s="1"/>
  <c r="N60" i="4"/>
  <c r="O60" i="4" s="1"/>
  <c r="N59" i="4"/>
  <c r="O59" i="4" s="1"/>
  <c r="N58" i="4"/>
  <c r="O58" i="4" s="1"/>
  <c r="N57" i="4"/>
  <c r="O57" i="4" s="1"/>
  <c r="N56" i="4"/>
  <c r="O56" i="4" s="1"/>
  <c r="N55" i="4"/>
  <c r="O55" i="4" s="1"/>
  <c r="N54" i="4"/>
  <c r="O54" i="4" s="1"/>
  <c r="N52" i="4"/>
  <c r="O52" i="4" s="1"/>
  <c r="N51" i="4"/>
  <c r="O51" i="4" s="1"/>
  <c r="N50" i="4"/>
  <c r="O50" i="4" s="1"/>
  <c r="N49" i="4"/>
  <c r="O49" i="4" s="1"/>
  <c r="N47" i="4"/>
  <c r="O47" i="4" s="1"/>
  <c r="N46" i="4"/>
  <c r="O46" i="4" s="1"/>
  <c r="N45" i="4"/>
  <c r="O45" i="4" s="1"/>
  <c r="N44" i="4"/>
  <c r="O44" i="4" s="1"/>
  <c r="N43" i="4"/>
  <c r="O43" i="4" s="1"/>
  <c r="N41" i="4"/>
  <c r="O41" i="4" s="1"/>
  <c r="N40" i="4"/>
  <c r="O40" i="4" s="1"/>
  <c r="N39" i="4"/>
  <c r="O39" i="4" s="1"/>
  <c r="N38" i="4"/>
  <c r="O38" i="4" s="1"/>
  <c r="N37" i="4"/>
  <c r="O37" i="4" s="1"/>
  <c r="N36" i="4"/>
  <c r="O36" i="4" s="1"/>
  <c r="N35" i="4"/>
  <c r="O35" i="4" s="1"/>
  <c r="N33" i="4"/>
  <c r="O33" i="4" s="1"/>
  <c r="N32" i="4"/>
  <c r="O32" i="4" s="1"/>
  <c r="N31" i="4"/>
  <c r="O31" i="4" s="1"/>
  <c r="N24" i="4"/>
  <c r="O24" i="4" s="1"/>
  <c r="N23" i="4"/>
  <c r="O23" i="4" s="1"/>
  <c r="N21" i="4"/>
  <c r="O21" i="4" s="1"/>
  <c r="N20" i="4"/>
  <c r="O20" i="4" s="1"/>
  <c r="N19" i="4"/>
  <c r="O19" i="4" s="1"/>
  <c r="N18" i="4"/>
  <c r="O18" i="4" s="1"/>
  <c r="N17" i="4"/>
  <c r="O17" i="4" s="1"/>
  <c r="N16" i="4"/>
  <c r="O16" i="4" s="1"/>
  <c r="N15" i="4"/>
  <c r="O15" i="4" s="1"/>
  <c r="N13" i="4"/>
  <c r="O13" i="4" s="1"/>
  <c r="H9" i="6" s="1"/>
  <c r="N12" i="4"/>
  <c r="O12" i="4" s="1"/>
  <c r="N11" i="4"/>
  <c r="O11" i="4" s="1"/>
  <c r="N10" i="4"/>
  <c r="O10" i="4" s="1"/>
  <c r="N9" i="4"/>
  <c r="O9" i="4" s="1"/>
  <c r="N8" i="4"/>
  <c r="O8" i="4" s="1"/>
  <c r="H6" i="6" s="1"/>
  <c r="N7" i="4"/>
  <c r="O7" i="4" s="1"/>
  <c r="N5" i="4"/>
  <c r="O5" i="4" s="1"/>
  <c r="N4" i="4"/>
  <c r="O4" i="4" s="1"/>
  <c r="N3" i="4"/>
  <c r="O3" i="4" s="1"/>
  <c r="H8" i="6" l="1"/>
  <c r="H7" i="6"/>
  <c r="H5" i="6"/>
  <c r="H4" i="6"/>
  <c r="B119" i="4"/>
  <c r="B120" i="4"/>
  <c r="B121" i="4"/>
  <c r="B122" i="4"/>
  <c r="B123" i="4"/>
  <c r="B124" i="4"/>
  <c r="B125" i="4"/>
  <c r="B126" i="4"/>
  <c r="B127" i="4"/>
  <c r="B128" i="4"/>
  <c r="B129" i="4"/>
  <c r="B130" i="4"/>
  <c r="B131" i="4"/>
  <c r="B132" i="4"/>
  <c r="B133" i="4"/>
  <c r="B134" i="4"/>
  <c r="B135" i="4"/>
  <c r="B136" i="4"/>
  <c r="B137" i="4"/>
  <c r="B138" i="4"/>
  <c r="B139" i="4"/>
  <c r="B140" i="4"/>
  <c r="B141" i="4"/>
  <c r="B142" i="4"/>
  <c r="B143" i="4"/>
  <c r="B144" i="4"/>
  <c r="B94" i="4" l="1"/>
  <c r="B95" i="4"/>
  <c r="B96" i="4"/>
  <c r="B97" i="4"/>
  <c r="B98" i="4"/>
  <c r="B99" i="4"/>
  <c r="B100" i="4"/>
  <c r="B101" i="4"/>
  <c r="B102" i="4"/>
  <c r="B103" i="4"/>
  <c r="B104" i="4"/>
  <c r="B105" i="4"/>
  <c r="B106" i="4"/>
  <c r="B107" i="4"/>
  <c r="B108" i="4"/>
  <c r="B109" i="4"/>
  <c r="B110" i="4"/>
  <c r="B111" i="4"/>
  <c r="B112" i="4"/>
  <c r="B113" i="4"/>
  <c r="B114" i="4"/>
  <c r="B115" i="4"/>
  <c r="B116" i="4"/>
  <c r="B117" i="4"/>
  <c r="B118" i="4"/>
  <c r="B93" i="4" l="1"/>
  <c r="N48" i="4" l="1"/>
  <c r="O48" i="4" s="1"/>
  <c r="B9" i="6"/>
  <c r="B8" i="6"/>
  <c r="B7" i="6"/>
  <c r="B6" i="6"/>
  <c r="B5" i="6"/>
  <c r="B4" i="6"/>
  <c r="B3" i="6"/>
  <c r="AH2" i="4"/>
  <c r="AG2" i="4"/>
  <c r="AF2" i="4"/>
  <c r="AE2" i="4"/>
  <c r="AD2" i="4"/>
  <c r="AC2" i="4"/>
  <c r="J2" i="4" l="1"/>
  <c r="B2" i="4" l="1"/>
  <c r="B3" i="4"/>
  <c r="B4" i="4"/>
  <c r="B5" i="4"/>
  <c r="B6" i="4"/>
  <c r="B7" i="4"/>
  <c r="B8" i="4"/>
  <c r="B9" i="4"/>
  <c r="B10" i="4"/>
  <c r="B11" i="4"/>
  <c r="B12" i="4"/>
  <c r="B13" i="4"/>
  <c r="B14" i="4"/>
  <c r="B15" i="4"/>
  <c r="B16" i="4"/>
  <c r="B17" i="4"/>
  <c r="B18" i="4"/>
  <c r="B19" i="4"/>
  <c r="B20" i="4"/>
  <c r="B21" i="4"/>
  <c r="B22" i="4"/>
  <c r="B23" i="4"/>
  <c r="B24" i="4"/>
  <c r="B26" i="4"/>
  <c r="B27" i="4"/>
  <c r="B29" i="4"/>
  <c r="B25" i="4"/>
  <c r="B30" i="4"/>
  <c r="B28" i="4"/>
  <c r="B31" i="4"/>
  <c r="B32" i="4"/>
  <c r="B33" i="4"/>
  <c r="B34" i="4"/>
  <c r="B35" i="4"/>
  <c r="B36" i="4"/>
  <c r="B37" i="4"/>
  <c r="B38" i="4"/>
  <c r="B39" i="4"/>
  <c r="B40" i="4"/>
  <c r="B41" i="4"/>
  <c r="B42" i="4"/>
  <c r="B43" i="4"/>
  <c r="B44" i="4"/>
  <c r="B45" i="4"/>
  <c r="B46" i="4"/>
  <c r="B47" i="4"/>
  <c r="B48" i="4"/>
  <c r="B49" i="4"/>
  <c r="B50" i="4"/>
  <c r="B51" i="4"/>
  <c r="B52" i="4"/>
  <c r="B53" i="4"/>
  <c r="B54" i="4"/>
  <c r="B55" i="4"/>
  <c r="B56" i="4"/>
  <c r="B57" i="4"/>
  <c r="B58" i="4"/>
  <c r="B59" i="4"/>
  <c r="B60" i="4"/>
  <c r="B61" i="4"/>
  <c r="B62" i="4"/>
  <c r="B63" i="4"/>
  <c r="B64" i="4"/>
  <c r="B65" i="4"/>
  <c r="B66" i="4"/>
  <c r="B67" i="4"/>
  <c r="B68" i="4"/>
  <c r="B69" i="4"/>
  <c r="B70" i="4"/>
  <c r="B71" i="4"/>
  <c r="B72" i="4"/>
  <c r="B73" i="4"/>
  <c r="B74" i="4"/>
  <c r="B75" i="4"/>
  <c r="B76" i="4"/>
  <c r="B77" i="4"/>
  <c r="B78" i="4"/>
  <c r="B79" i="4"/>
  <c r="B80" i="4"/>
  <c r="B81" i="4"/>
  <c r="B82" i="4"/>
  <c r="B83" i="4"/>
  <c r="B84" i="4"/>
  <c r="B85" i="4"/>
  <c r="B86" i="4"/>
  <c r="B87" i="4"/>
  <c r="B88" i="4"/>
  <c r="B89" i="4"/>
  <c r="B90" i="4"/>
  <c r="B91" i="4"/>
  <c r="B92" i="4"/>
  <c r="M2" i="4"/>
  <c r="N2" i="4" s="1"/>
  <c r="O2" i="4" s="1"/>
  <c r="H3" i="6" s="1"/>
  <c r="G4" i="6" l="1"/>
  <c r="G5" i="6"/>
  <c r="G6" i="6"/>
  <c r="G7" i="6"/>
  <c r="G8" i="6"/>
  <c r="G9" i="6"/>
  <c r="G3" i="6"/>
  <c r="K2" i="4" l="1"/>
</calcChain>
</file>

<file path=xl/sharedStrings.xml><?xml version="1.0" encoding="utf-8"?>
<sst xmlns="http://schemas.openxmlformats.org/spreadsheetml/2006/main" count="499" uniqueCount="180">
  <si>
    <t>No.</t>
  </si>
  <si>
    <t>PROPONENTE</t>
  </si>
  <si>
    <t>CARTA PRESENTACIÓN</t>
  </si>
  <si>
    <t>CERTIFICADO DE EXISTENCIA Y REPRESENTACIÓN LEGAL</t>
  </si>
  <si>
    <t>GARANTIA DE SERIEDAD DE LA OFERTA</t>
  </si>
  <si>
    <t>PRESENTA (SI/NO)</t>
  </si>
  <si>
    <t>REPRESENTANTE LEGAL</t>
  </si>
  <si>
    <t>TIPO (C/UT/I)</t>
  </si>
  <si>
    <t>NOMBRE</t>
  </si>
  <si>
    <t>% PARTICIPACIÓN</t>
  </si>
  <si>
    <t>FECHA DE EXPEDICIÓN</t>
  </si>
  <si>
    <t>DURACIÓN DE LA SOCIEDAD</t>
  </si>
  <si>
    <t>LIMITACIONES AL REPRESENTANTE LEGAL</t>
  </si>
  <si>
    <t>AUTORIZACIÓN DEL ORGANO SOCIAL</t>
  </si>
  <si>
    <t>FORMATO A FAVOR DE ENTIDADES ESTATALES</t>
  </si>
  <si>
    <t>TOMADOR</t>
  </si>
  <si>
    <t>CERTIFICADO DE ANTECEDENTES FISCALES DE LA CONTRALORIA GENERAL DE LA REPUBLICA</t>
  </si>
  <si>
    <t>CERTIFICADO DE ANTECEDENTES DISCIPLINARIOS DE LA PROCURADURIA GENERAL DE LA NACION</t>
  </si>
  <si>
    <t>Proponente</t>
  </si>
  <si>
    <t>OBJETO SOCIAL</t>
  </si>
  <si>
    <t>CONFORMACIÓN CONSORCIAL</t>
  </si>
  <si>
    <t>CERTIFICADO DE ANTECEDENTES JUDICIALES</t>
  </si>
  <si>
    <t>SANCIONES CONSIGNADAS EN EL RUP</t>
  </si>
  <si>
    <t>%</t>
  </si>
  <si>
    <t>CONFORMACION CONSORCIO</t>
  </si>
  <si>
    <t>CONTRATANTE</t>
  </si>
  <si>
    <t>I, C, UT</t>
  </si>
  <si>
    <t>%
(1)</t>
  </si>
  <si>
    <t>INICIACIÓN
(DD/MM/AA)</t>
  </si>
  <si>
    <t>TERMINACIÓN
(DD/MM/AA)</t>
  </si>
  <si>
    <t>SUSPENSIÓN
(MESES)</t>
  </si>
  <si>
    <t>PLAZO DE EJECUCIÓN (MESES)
(2)</t>
  </si>
  <si>
    <t>VALOR TOTAL DEL CONTRATO INCLUIDAS SUS ADICIONES, AJUSTES Y EL IVA
(3)</t>
  </si>
  <si>
    <t>Suspensión 1</t>
  </si>
  <si>
    <t>Suspensión 2</t>
  </si>
  <si>
    <t>Suspensión 3</t>
  </si>
  <si>
    <t>Suspensión 4</t>
  </si>
  <si>
    <t>Conformación consorcial</t>
  </si>
  <si>
    <t>% participación</t>
  </si>
  <si>
    <t>Informacion Financiera</t>
  </si>
  <si>
    <t>CAPACIDAD FINANCIERA</t>
  </si>
  <si>
    <t>CAPACIDAD ORGANIZACIONAL</t>
  </si>
  <si>
    <t>Activo Corriente</t>
  </si>
  <si>
    <t>Pasivo Corriente</t>
  </si>
  <si>
    <t>Activo Total</t>
  </si>
  <si>
    <t>Pasivo Total</t>
  </si>
  <si>
    <t>Utilidad operacional</t>
  </si>
  <si>
    <t>LIQUIDEZ</t>
  </si>
  <si>
    <t>NIVEL DE ENDEUDAMIENTO</t>
  </si>
  <si>
    <t>PATRIMONIO</t>
  </si>
  <si>
    <t>RENTABILIDAD SOBRE PATRIMONIO</t>
  </si>
  <si>
    <t>RENTABILIDAD SOBRE ACTIVOS</t>
  </si>
  <si>
    <t>Observaciones</t>
  </si>
  <si>
    <t>RAZON DE COBERTURA DE INTERESES</t>
  </si>
  <si>
    <t>Gastos de intereses</t>
  </si>
  <si>
    <t>CALIFICACIÓN JURIDICA</t>
  </si>
  <si>
    <t>BENEFICIARIO GOBERNACIÓN</t>
  </si>
  <si>
    <t>CALIFICACIÓN FINANCIERA</t>
  </si>
  <si>
    <t>OBSERVACIONES</t>
  </si>
  <si>
    <t>Proceso Licitatorio</t>
  </si>
  <si>
    <t>Objeto</t>
  </si>
  <si>
    <t>Apertura del proceso</t>
  </si>
  <si>
    <t>Cierre del Proceso</t>
  </si>
  <si>
    <t>PERÍODO</t>
  </si>
  <si>
    <t>MONTO MENSUAL</t>
  </si>
  <si>
    <t>INFORMACIÓN GENERAL</t>
  </si>
  <si>
    <t>REQUISITOS FINANCIEROS HABILITANTES</t>
  </si>
  <si>
    <t>CERTIFICADO DE INSCRIPCIÓN EN EL REGISTRO UNICO DE PROPONENTES (RUP)</t>
  </si>
  <si>
    <t>PACTO DE TRASPARENCIA</t>
  </si>
  <si>
    <t>OTROS DOCUMENTOS</t>
  </si>
  <si>
    <t>VALOR TOTAL DEL CONTRATO A CONSIDERAR COMO EXPERIENCIA
(4) = (3)*(1)</t>
  </si>
  <si>
    <t>VALOR FACTURADO ACTUALIZADO SMMLV
(VFA)</t>
  </si>
  <si>
    <t>CALIFICACIÓN ORGANIZACIONAL</t>
  </si>
  <si>
    <t>CERTIFICACIÓN DE PAGOS DE SEGURIDAD SOCIAL Y APORTES PARAFISCALES</t>
  </si>
  <si>
    <t>Suspensión 5</t>
  </si>
  <si>
    <t>CEDULA PROPONENTE</t>
  </si>
  <si>
    <t>COPIA TARJETA PROFESIONAL CONTADOR O REVISOR FISCAL</t>
  </si>
  <si>
    <t>ANTECEDENTES DISCIPLINARIOS JCC</t>
  </si>
  <si>
    <t>FIRMEZA RUP</t>
  </si>
  <si>
    <t>RENOVADO</t>
  </si>
  <si>
    <t>TARJETA PROFESIONAL</t>
  </si>
  <si>
    <t>COPNIA</t>
  </si>
  <si>
    <t>SI</t>
  </si>
  <si>
    <t>C</t>
  </si>
  <si>
    <t>CUMPLE</t>
  </si>
  <si>
    <t>N/A</t>
  </si>
  <si>
    <t>SUBSANAR</t>
  </si>
  <si>
    <t>I</t>
  </si>
  <si>
    <t>NO PRESENTA</t>
  </si>
  <si>
    <t>NO CUMPLE</t>
  </si>
  <si>
    <t>UT</t>
  </si>
  <si>
    <t>NO</t>
  </si>
  <si>
    <t>NO HÁBIL</t>
  </si>
  <si>
    <t>HÁBIL</t>
  </si>
  <si>
    <t>REQUISITOS ORGANIZACIONALES HABILITANTES</t>
  </si>
  <si>
    <t>CRITERIOS DE COMPARACION Y CALIFICACIÓN DE LAS PROPUESTAS</t>
  </si>
  <si>
    <t>VIGENCIA CERTIFICADO
(Fecha Expedición)</t>
  </si>
  <si>
    <t>DURACION
(CUMPLE / NO CUMPLE)</t>
  </si>
  <si>
    <t>PRESENTA</t>
  </si>
  <si>
    <t>CONSULTADOS ENTIDAD</t>
  </si>
  <si>
    <t>FACTORES DE COMPARACIÓN DE LAS PROPUESTAS</t>
  </si>
  <si>
    <t>MATRICULA PROFESIONAL
(No. de la Tarjeta)</t>
  </si>
  <si>
    <t>Liquidez
Activo corriente/Pasivo Corriente ≥ 1.0</t>
  </si>
  <si>
    <t>Nivel de endeudamiento
Pasivo Total/Activo Total ≤ 0.7</t>
  </si>
  <si>
    <t>Rentabilidad del patrimonio (ROE)
Utilidad operacional/Patrimonio ≥ 0%</t>
  </si>
  <si>
    <t>Rentabilidad del activo (ROA)
Utilidad operacional/Activo total ≥ 0%</t>
  </si>
  <si>
    <t>CONTRATO No.</t>
  </si>
  <si>
    <t>PORCENTAJE MÍNIMO DE EXPERIENCIA</t>
  </si>
  <si>
    <t>Promoción a la industria nacional
(10%)</t>
  </si>
  <si>
    <t>Abogados</t>
  </si>
  <si>
    <t>Financieros</t>
  </si>
  <si>
    <t>Técnicos</t>
  </si>
  <si>
    <t>HABIL / NO HABIL / SUBSANAR</t>
  </si>
  <si>
    <t>CERTIFICADO
(Presenta/no presenta)</t>
  </si>
  <si>
    <t>DOMICILIO
(Ciudad)</t>
  </si>
  <si>
    <t>FECHA DE EXPEDICIÓN
(dd/mm/aaaa)</t>
  </si>
  <si>
    <t>VIGENCIA
(HASTA)
(DD/MM/AAAA)</t>
  </si>
  <si>
    <t>VALOR
($)</t>
  </si>
  <si>
    <t>INGENIERO QUE AVALA LA PROPUESTA
(Nombre)
Si es el mismo representante legal, repetir nombre</t>
  </si>
  <si>
    <t>CAPITAL DE TRABAJO</t>
  </si>
  <si>
    <t>MÓDULO 1</t>
  </si>
  <si>
    <t>MÓDULO 2</t>
  </si>
  <si>
    <t>MÓDULO 3</t>
  </si>
  <si>
    <t>Suspensión 6</t>
  </si>
  <si>
    <t>MÓDULO 4</t>
  </si>
  <si>
    <t>MÓDULO 5</t>
  </si>
  <si>
    <t>MÓDULO 6</t>
  </si>
  <si>
    <t>MÓDULO 7</t>
  </si>
  <si>
    <t>MÓDULO 8</t>
  </si>
  <si>
    <t>Presupuesto oficial</t>
  </si>
  <si>
    <t>Plazo (meses)</t>
  </si>
  <si>
    <t>Capital de trabajo
CT = AC - PC ≥ 10% PO</t>
  </si>
  <si>
    <t>Presupuesto Oficial SMMLV</t>
  </si>
  <si>
    <t>CAPACIDAD RESIDUAL DE CONTRATACIÓN</t>
  </si>
  <si>
    <t>CALIFICACIÓN TÉCNICA
(EXPERIENCIA GENERAL)</t>
  </si>
  <si>
    <t>Factor de Calidad
(20%)</t>
  </si>
  <si>
    <t>CALIFICACIÓN TÉCNICA 
(EXPERIENCIA ESPECÍFICA)</t>
  </si>
  <si>
    <t>Razón cobertura de intereses
Utilidad operacional/gastos de intereses ≥ 1.0</t>
  </si>
  <si>
    <t>SAMC-SI-014-2020</t>
  </si>
  <si>
    <t>REHABILITACION MEDIANTE BACHEO DE LA RED VIAL PAVIMENTADA DEL DEPARTAMENTO DE CALDAS - SUBREGIONES MAGDALENA Y ORIENTE</t>
  </si>
  <si>
    <t xml:space="preserve">JAVIER DE JESUS GARCÍA PAREJA </t>
  </si>
  <si>
    <t>MAURICIO ANTONIO CORTES REINA</t>
  </si>
  <si>
    <t>GERMAN GÓMEZ GONZÁLEZ</t>
  </si>
  <si>
    <t xml:space="preserve">MARIA RUBY GALVEZ MUÑOZ </t>
  </si>
  <si>
    <t>JEMAG INGENIERÍA SAS</t>
  </si>
  <si>
    <t>LUZ MARY CASTAÑO GONZALEZ</t>
  </si>
  <si>
    <t>HERNAN ROPERO ALZATE</t>
  </si>
  <si>
    <t>GOBERNACION DE CALDAS</t>
  </si>
  <si>
    <t>076-2001</t>
  </si>
  <si>
    <t>052-2004</t>
  </si>
  <si>
    <t>ALCALDIA DE MANIZALES</t>
  </si>
  <si>
    <t>INFICALDAS</t>
  </si>
  <si>
    <t>PV-08-2017</t>
  </si>
  <si>
    <t>184-2006</t>
  </si>
  <si>
    <t>ALCALDIA DE MANZANARES</t>
  </si>
  <si>
    <t>LP 001-2018</t>
  </si>
  <si>
    <t>LP 003-2019</t>
  </si>
  <si>
    <t xml:space="preserve">AGUAS DE MANIZALES </t>
  </si>
  <si>
    <t>2005-0017</t>
  </si>
  <si>
    <t>05122018-1328</t>
  </si>
  <si>
    <t>ANDREA ISABEL CAMELO VASQUEZ</t>
  </si>
  <si>
    <t>MUNICIPIO DE MANIZALES</t>
  </si>
  <si>
    <t xml:space="preserve">JAVIER DE JESUS GARCIA PAREJA </t>
  </si>
  <si>
    <t xml:space="preserve">MAURICIO ANTONIO CORTES REINA </t>
  </si>
  <si>
    <t>GERMAN GÓMEZ GONZÁLES</t>
  </si>
  <si>
    <t xml:space="preserve">MARIO RUBY GALVEZ MUÑOZ </t>
  </si>
  <si>
    <t>JORGE IVAN CARDONA DIAZ</t>
  </si>
  <si>
    <t xml:space="preserve">HERNAN ROPERO ALZATE </t>
  </si>
  <si>
    <t xml:space="preserve">ANDREA ISABEL CAMELO VASQUEZ </t>
  </si>
  <si>
    <t xml:space="preserve">JAVIER DE JESUS CARCIA PEREJA </t>
  </si>
  <si>
    <t xml:space="preserve">MAURICIO ANTONIO CARTES REINA </t>
  </si>
  <si>
    <t>GERMAN GOMEZ GONZALEZ</t>
  </si>
  <si>
    <t>MARIA RUBY GALVEZ MUÑOZ</t>
  </si>
  <si>
    <t xml:space="preserve">MANIZALES </t>
  </si>
  <si>
    <t>LUZ MARY CASTAÑO GONZALES</t>
  </si>
  <si>
    <t>310/7/2020</t>
  </si>
  <si>
    <t xml:space="preserve">JEMAG INGENIERIA S.A.S. </t>
  </si>
  <si>
    <t>ANDREA ISABEL CARMELO VASQUEZ</t>
  </si>
  <si>
    <t>LA CERTIFICACION DE AFILIACIN DE SURA DEBE CONTAR CON UNA FECHA DE EXPEDICIÓN NO MAYOR A 30 DIAS CALENDARIO, COMO LO INDICA LOS PIEGLOS DE CONDICIONES EN SU NUMERAL 3,4,2, DE IGUAL FORMA DEBERA APORTAR EL FORMATO DE PACTA DE TRANSPARENCIA DEBIDAMENTE SUSCRITO POR PARTICIPANTEN, POR ULTIMO DEBERA PRESENTAR CERTIFICADO DE ANTECEDENTES DISCIPLINARIOS DE PROCURADURIA Y ANTECEDENTES JUDICIALES Y MEDICADAS CORRECTIVAS ( POLICIA NACIONA).</t>
  </si>
  <si>
    <t>OBSERVACIONES TECNICAS (REVISAR LAS OBSERVACIONES DE CADA PESTAÑA)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</si>
</sst>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3" formatCode="_-* #,##0.00_-;\-* #,##0.00_-;_-* &quot;-&quot;??_-;_-@_-"/>
    <numFmt numFmtId="164" formatCode="_(* #,##0_);_(* \(#,##0\);_(* &quot;-&quot;_);_(@_)"/>
    <numFmt numFmtId="165" formatCode="_(* #,##0.00_);_(* \(#,##0.00\);_(* &quot;-&quot;??_);_(@_)"/>
    <numFmt numFmtId="166" formatCode="_(&quot;$&quot;\ * #,##0.00_);_(&quot;$&quot;\ * \(#,##0.00\);_(&quot;$&quot;\ * &quot;-&quot;??_);_(@_)"/>
    <numFmt numFmtId="167" formatCode="_-&quot;$&quot;* #,##0_-;\-&quot;$&quot;* #,##0_-;_-&quot;$&quot;* &quot;-&quot;_-;_-@_-"/>
    <numFmt numFmtId="168" formatCode="dd/mm/yyyy;@"/>
    <numFmt numFmtId="169" formatCode="0.0%"/>
    <numFmt numFmtId="170" formatCode="_(&quot;$&quot;\ * #,##0_);_(&quot;$&quot;\ * \(#,##0\);_(&quot;$&quot;\ * &quot;-&quot;??_);_(@_)"/>
    <numFmt numFmtId="171" formatCode="_(&quot;$&quot;\ * #,##0.0_);_(&quot;$&quot;\ * \(#,##0.0\);_(&quot;$&quot;\ * &quot;-&quot;??_);_(@_)"/>
    <numFmt numFmtId="172" formatCode="0.000"/>
    <numFmt numFmtId="173" formatCode="_(&quot;$&quot;* #,##0_);_(&quot;$&quot;* \(#,##0\);_(&quot;$&quot;* &quot;-&quot;??_);_(@_)"/>
    <numFmt numFmtId="174" formatCode="_-* #,##0.000_-;\-* #,##0.000_-;_-* &quot;-&quot;??_-;_-@_-"/>
    <numFmt numFmtId="175" formatCode="#,##0.000"/>
    <numFmt numFmtId="176" formatCode="_(* #,##0.00_);_(* \(#,##0.00\);_(* &quot;-&quot;_);_(@_)"/>
  </numFmts>
  <fonts count="24"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sz val="8"/>
      <name val="Arial"/>
      <family val="2"/>
    </font>
    <font>
      <sz val="11"/>
      <color theme="1"/>
      <name val="Calibri"/>
      <family val="2"/>
      <scheme val="minor"/>
    </font>
    <font>
      <b/>
      <sz val="8"/>
      <color indexed="8"/>
      <name val="Arial"/>
      <family val="2"/>
    </font>
    <font>
      <b/>
      <sz val="8"/>
      <name val="Arial"/>
      <family val="2"/>
    </font>
    <font>
      <sz val="8"/>
      <color indexed="8"/>
      <name val="Arial"/>
      <family val="2"/>
    </font>
    <font>
      <sz val="8"/>
      <color theme="1"/>
      <name val="Arial"/>
      <family val="2"/>
    </font>
    <font>
      <b/>
      <sz val="10"/>
      <color theme="1"/>
      <name val="Arial"/>
      <family val="2"/>
    </font>
    <font>
      <sz val="10"/>
      <color theme="1"/>
      <name val="Arial"/>
      <family val="2"/>
    </font>
    <font>
      <sz val="10"/>
      <name val="Arial"/>
      <family val="2"/>
    </font>
    <font>
      <b/>
      <sz val="10"/>
      <color rgb="FFFF0000"/>
      <name val="Arial"/>
      <family val="2"/>
    </font>
    <font>
      <b/>
      <sz val="10"/>
      <name val="Arial"/>
      <family val="2"/>
    </font>
    <font>
      <sz val="10"/>
      <color rgb="FFFF0000"/>
      <name val="Arial"/>
      <family val="2"/>
    </font>
    <font>
      <b/>
      <sz val="10"/>
      <color theme="1"/>
      <name val="Arial Narrow"/>
      <family val="2"/>
    </font>
    <font>
      <sz val="10"/>
      <color theme="1"/>
      <name val="Arial Narrow"/>
      <family val="2"/>
    </font>
    <font>
      <b/>
      <sz val="12"/>
      <color theme="1"/>
      <name val="Arial"/>
      <family val="2"/>
    </font>
    <font>
      <sz val="10"/>
      <color theme="0"/>
      <name val="Arial"/>
      <family val="2"/>
    </font>
    <font>
      <b/>
      <sz val="9"/>
      <color theme="1"/>
      <name val="Arial"/>
      <family val="2"/>
    </font>
    <font>
      <sz val="9"/>
      <color theme="1"/>
      <name val="Arial"/>
      <family val="2"/>
    </font>
    <font>
      <sz val="9"/>
      <color indexed="8"/>
      <name val="Arial"/>
      <family val="2"/>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FFFFCC"/>
        <bgColor indexed="64"/>
      </patternFill>
    </fill>
    <fill>
      <patternFill patternType="solid">
        <fgColor rgb="FF8DB3E2"/>
        <bgColor indexed="64"/>
      </patternFill>
    </fill>
    <fill>
      <patternFill patternType="solid">
        <fgColor theme="0" tint="-0.249977111117893"/>
        <bgColor indexed="64"/>
      </patternFill>
    </fill>
    <fill>
      <patternFill patternType="solid">
        <fgColor rgb="FFFF000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s>
  <cellStyleXfs count="13">
    <xf numFmtId="0" fontId="0" fillId="0" borderId="0"/>
    <xf numFmtId="166" fontId="4" fillId="0" borderId="0" applyFont="0" applyFill="0" applyBorder="0" applyAlignment="0" applyProtection="0"/>
    <xf numFmtId="0" fontId="6" fillId="0" borderId="0"/>
    <xf numFmtId="9" fontId="4" fillId="0" borderId="0" applyFont="0" applyFill="0" applyBorder="0" applyAlignment="0" applyProtection="0"/>
    <xf numFmtId="0" fontId="3" fillId="0" borderId="0"/>
    <xf numFmtId="166" fontId="3" fillId="0" borderId="0" applyFont="0" applyFill="0" applyBorder="0" applyAlignment="0" applyProtection="0"/>
    <xf numFmtId="43" fontId="12" fillId="0" borderId="0" applyFont="0" applyFill="0" applyBorder="0" applyAlignment="0" applyProtection="0"/>
    <xf numFmtId="167" fontId="12" fillId="0" borderId="0" applyFont="0" applyFill="0" applyBorder="0" applyAlignment="0" applyProtection="0"/>
    <xf numFmtId="164" fontId="1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0" fontId="1" fillId="0" borderId="0"/>
  </cellStyleXfs>
  <cellXfs count="196">
    <xf numFmtId="0" fontId="0" fillId="0" borderId="0" xfId="0"/>
    <xf numFmtId="0" fontId="9" fillId="0" borderId="0" xfId="0" applyFont="1" applyAlignment="1">
      <alignment horizontal="center" vertical="center"/>
    </xf>
    <xf numFmtId="168" fontId="9" fillId="0" borderId="0" xfId="0" applyNumberFormat="1" applyFont="1" applyAlignment="1">
      <alignment horizontal="center" vertical="center"/>
    </xf>
    <xf numFmtId="169" fontId="9" fillId="0" borderId="0" xfId="3" applyNumberFormat="1" applyFont="1" applyAlignment="1">
      <alignment horizontal="center" vertical="center"/>
    </xf>
    <xf numFmtId="15" fontId="9" fillId="0" borderId="0" xfId="0" applyNumberFormat="1" applyFont="1" applyAlignment="1">
      <alignment horizontal="center" vertical="center"/>
    </xf>
    <xf numFmtId="0" fontId="0" fillId="0" borderId="0" xfId="0" applyAlignment="1">
      <alignment vertical="center"/>
    </xf>
    <xf numFmtId="0" fontId="0" fillId="0" borderId="0" xfId="0" applyAlignment="1">
      <alignment horizontal="left" vertical="center"/>
    </xf>
    <xf numFmtId="0" fontId="0" fillId="0" borderId="0" xfId="0" applyAlignment="1">
      <alignment horizontal="center" vertical="center"/>
    </xf>
    <xf numFmtId="0" fontId="0" fillId="0" borderId="0" xfId="0" applyAlignment="1">
      <alignment horizontal="center" vertical="center" wrapText="1"/>
    </xf>
    <xf numFmtId="167" fontId="0" fillId="0" borderId="0" xfId="7" applyFont="1"/>
    <xf numFmtId="0" fontId="11" fillId="0" borderId="1" xfId="0" applyFont="1" applyBorder="1" applyAlignment="1">
      <alignment horizontal="center" vertical="center" wrapText="1"/>
    </xf>
    <xf numFmtId="15" fontId="11" fillId="0" borderId="1" xfId="0" applyNumberFormat="1" applyFont="1" applyBorder="1" applyAlignment="1">
      <alignment horizontal="center" vertical="center" wrapText="1"/>
    </xf>
    <xf numFmtId="170" fontId="11" fillId="0" borderId="1" xfId="1" applyNumberFormat="1" applyFont="1" applyBorder="1" applyAlignment="1">
      <alignment horizontal="center" vertical="center" wrapText="1"/>
    </xf>
    <xf numFmtId="0" fontId="14" fillId="0" borderId="0" xfId="0" applyFont="1" applyAlignment="1">
      <alignment horizontal="center" vertical="center" wrapText="1"/>
    </xf>
    <xf numFmtId="170" fontId="13" fillId="4" borderId="1" xfId="1" applyNumberFormat="1" applyFont="1" applyFill="1" applyBorder="1" applyAlignment="1">
      <alignment horizontal="right" vertical="center" wrapText="1"/>
    </xf>
    <xf numFmtId="14" fontId="16" fillId="0" borderId="0" xfId="0" applyNumberFormat="1" applyFont="1" applyAlignment="1" applyProtection="1">
      <alignment vertical="center"/>
      <protection locked="0"/>
    </xf>
    <xf numFmtId="0" fontId="9" fillId="0" borderId="0" xfId="0" applyFont="1" applyAlignment="1">
      <alignment horizontal="center" vertical="center" wrapText="1"/>
    </xf>
    <xf numFmtId="0" fontId="5" fillId="0" borderId="0" xfId="0" applyFont="1" applyAlignment="1">
      <alignment horizontal="center" vertical="center"/>
    </xf>
    <xf numFmtId="0" fontId="18" fillId="0" borderId="1" xfId="0" applyFont="1" applyBorder="1" applyAlignment="1">
      <alignment horizontal="center" vertical="center" wrapText="1"/>
    </xf>
    <xf numFmtId="167" fontId="18" fillId="0" borderId="1" xfId="7" applyFont="1" applyBorder="1" applyAlignment="1">
      <alignment horizontal="center" vertical="center" wrapText="1"/>
    </xf>
    <xf numFmtId="0" fontId="17" fillId="5" borderId="1" xfId="0" applyFont="1" applyFill="1" applyBorder="1" applyAlignment="1">
      <alignment horizontal="center" vertical="center" wrapText="1"/>
    </xf>
    <xf numFmtId="167" fontId="17" fillId="5" borderId="1" xfId="7" applyFont="1" applyFill="1" applyBorder="1" applyAlignment="1">
      <alignment horizontal="center" vertical="center" wrapText="1"/>
    </xf>
    <xf numFmtId="14" fontId="0" fillId="0" borderId="1" xfId="0" applyNumberFormat="1" applyBorder="1" applyAlignment="1">
      <alignment vertical="center"/>
    </xf>
    <xf numFmtId="0" fontId="11" fillId="0" borderId="1" xfId="0" applyFont="1" applyBorder="1" applyAlignment="1">
      <alignment horizontal="left" vertical="center" wrapText="1"/>
    </xf>
    <xf numFmtId="0" fontId="11" fillId="0" borderId="1" xfId="0" applyFont="1" applyBorder="1" applyAlignment="1">
      <alignment vertical="center" wrapText="1"/>
    </xf>
    <xf numFmtId="9" fontId="0" fillId="0" borderId="1" xfId="3" applyFont="1" applyBorder="1" applyAlignment="1">
      <alignment vertical="center"/>
    </xf>
    <xf numFmtId="165" fontId="0" fillId="0" borderId="1" xfId="0" applyNumberFormat="1" applyBorder="1" applyAlignment="1">
      <alignment vertical="center"/>
    </xf>
    <xf numFmtId="0" fontId="0" fillId="0" borderId="1" xfId="0" applyBorder="1" applyAlignment="1">
      <alignment horizontal="left" vertical="center" wrapText="1"/>
    </xf>
    <xf numFmtId="0" fontId="10" fillId="0" borderId="0" xfId="0" applyFont="1" applyAlignment="1">
      <alignment horizontal="center"/>
    </xf>
    <xf numFmtId="49" fontId="7"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168" fontId="7"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pplyProtection="1">
      <alignment horizontal="left" vertical="center"/>
      <protection locked="0"/>
    </xf>
    <xf numFmtId="0" fontId="13" fillId="0" borderId="1" xfId="0" applyFont="1" applyBorder="1" applyAlignment="1" applyProtection="1">
      <alignment horizontal="center" vertical="center"/>
      <protection locked="0"/>
    </xf>
    <xf numFmtId="15" fontId="13" fillId="0" borderId="1" xfId="0" applyNumberFormat="1" applyFont="1" applyBorder="1" applyAlignment="1" applyProtection="1">
      <alignment horizontal="center" vertical="center"/>
      <protection locked="0"/>
    </xf>
    <xf numFmtId="170" fontId="13" fillId="0" borderId="1" xfId="1" applyNumberFormat="1" applyFont="1" applyBorder="1" applyAlignment="1" applyProtection="1">
      <alignment horizontal="right" vertical="center" wrapText="1"/>
      <protection locked="0"/>
    </xf>
    <xf numFmtId="14" fontId="13" fillId="0" borderId="1" xfId="0" applyNumberFormat="1" applyFont="1" applyBorder="1" applyAlignment="1" applyProtection="1">
      <alignment vertical="center"/>
      <protection locked="0"/>
    </xf>
    <xf numFmtId="14" fontId="13" fillId="0" borderId="1" xfId="0" applyNumberFormat="1" applyFont="1" applyBorder="1" applyAlignment="1">
      <alignment vertical="center"/>
    </xf>
    <xf numFmtId="0" fontId="9" fillId="0" borderId="0" xfId="0" applyFont="1" applyAlignment="1">
      <alignment horizontal="left" vertical="center" wrapText="1"/>
    </xf>
    <xf numFmtId="15" fontId="7" fillId="0" borderId="9" xfId="0" applyNumberFormat="1" applyFont="1" applyBorder="1" applyAlignment="1">
      <alignment horizontal="center" vertical="center" wrapText="1"/>
    </xf>
    <xf numFmtId="0" fontId="9" fillId="0" borderId="0" xfId="0" applyFont="1" applyAlignment="1">
      <alignment horizontal="left" vertical="center"/>
    </xf>
    <xf numFmtId="0" fontId="5" fillId="4" borderId="1" xfId="0" applyFont="1" applyFill="1" applyBorder="1" applyAlignment="1">
      <alignment horizontal="left" vertical="center" wrapText="1"/>
    </xf>
    <xf numFmtId="0" fontId="11" fillId="0" borderId="0" xfId="0" applyFont="1" applyAlignment="1">
      <alignment horizontal="center" vertical="center" wrapText="1"/>
    </xf>
    <xf numFmtId="0" fontId="9" fillId="0" borderId="1" xfId="0" applyFont="1" applyBorder="1" applyAlignment="1">
      <alignment horizontal="left" vertical="center" wrapText="1"/>
    </xf>
    <xf numFmtId="0" fontId="7" fillId="0" borderId="1" xfId="0" applyFont="1" applyBorder="1" applyAlignment="1">
      <alignment horizontal="center" vertical="center" wrapText="1"/>
    </xf>
    <xf numFmtId="0" fontId="10" fillId="0" borderId="8" xfId="4" applyFont="1" applyBorder="1" applyAlignment="1">
      <alignment horizontal="center" vertical="center" wrapText="1"/>
    </xf>
    <xf numFmtId="2" fontId="0" fillId="0" borderId="1" xfId="0" applyNumberFormat="1" applyBorder="1" applyAlignment="1">
      <alignment vertical="center"/>
    </xf>
    <xf numFmtId="173" fontId="0" fillId="0" borderId="1" xfId="0" applyNumberFormat="1" applyBorder="1" applyAlignment="1">
      <alignment vertical="center"/>
    </xf>
    <xf numFmtId="0" fontId="10" fillId="0" borderId="9" xfId="4" applyFont="1" applyBorder="1" applyAlignment="1">
      <alignment horizontal="left" vertical="center" wrapText="1"/>
    </xf>
    <xf numFmtId="14" fontId="7" fillId="0" borderId="8" xfId="0" applyNumberFormat="1" applyFont="1" applyBorder="1" applyAlignment="1">
      <alignment horizontal="center" vertical="center" wrapText="1"/>
    </xf>
    <xf numFmtId="169" fontId="7" fillId="0" borderId="9" xfId="3" applyNumberFormat="1" applyFont="1" applyBorder="1" applyAlignment="1">
      <alignment horizontal="center" vertical="center" wrapText="1"/>
    </xf>
    <xf numFmtId="0" fontId="8" fillId="0" borderId="9" xfId="0" applyFont="1" applyBorder="1" applyAlignment="1">
      <alignment horizontal="center" vertical="center" wrapText="1"/>
    </xf>
    <xf numFmtId="0" fontId="10" fillId="0" borderId="1" xfId="0" applyFont="1" applyBorder="1" applyAlignment="1">
      <alignment horizontal="left" vertical="center"/>
    </xf>
    <xf numFmtId="9" fontId="10" fillId="0" borderId="9" xfId="3" applyFont="1" applyBorder="1" applyAlignment="1">
      <alignment horizontal="center" vertical="center"/>
    </xf>
    <xf numFmtId="0" fontId="13" fillId="4" borderId="1" xfId="0" applyFont="1" applyFill="1" applyBorder="1" applyAlignment="1" applyProtection="1">
      <alignment horizontal="left" vertical="center"/>
      <protection locked="0"/>
    </xf>
    <xf numFmtId="0" fontId="9" fillId="4" borderId="1" xfId="0" applyFont="1" applyFill="1" applyBorder="1" applyAlignment="1">
      <alignment horizontal="center" vertical="center"/>
    </xf>
    <xf numFmtId="0" fontId="9" fillId="4" borderId="8" xfId="0" applyFont="1" applyFill="1" applyBorder="1" applyAlignment="1">
      <alignment horizontal="center" vertical="center"/>
    </xf>
    <xf numFmtId="0" fontId="9" fillId="0" borderId="9" xfId="0" applyFont="1" applyBorder="1" applyAlignment="1">
      <alignment horizontal="left" vertical="center" wrapText="1"/>
    </xf>
    <xf numFmtId="0" fontId="9" fillId="4" borderId="1" xfId="0" applyFont="1" applyFill="1" applyBorder="1" applyAlignment="1">
      <alignment horizontal="center" vertical="center" wrapText="1"/>
    </xf>
    <xf numFmtId="168" fontId="9" fillId="4" borderId="1" xfId="0" applyNumberFormat="1" applyFont="1" applyFill="1" applyBorder="1" applyAlignment="1">
      <alignment horizontal="center" vertical="center"/>
    </xf>
    <xf numFmtId="0" fontId="9" fillId="4" borderId="9" xfId="0" applyFont="1" applyFill="1" applyBorder="1" applyAlignment="1">
      <alignment horizontal="center" vertical="center" wrapText="1"/>
    </xf>
    <xf numFmtId="15" fontId="9" fillId="4" borderId="9" xfId="0" applyNumberFormat="1" applyFont="1" applyFill="1" applyBorder="1" applyAlignment="1">
      <alignment horizontal="center" vertical="center"/>
    </xf>
    <xf numFmtId="0" fontId="9" fillId="4" borderId="1" xfId="0" quotePrefix="1" applyFont="1" applyFill="1" applyBorder="1" applyAlignment="1">
      <alignment horizontal="center" vertical="center" wrapText="1"/>
    </xf>
    <xf numFmtId="0" fontId="5" fillId="4" borderId="9" xfId="0" quotePrefix="1" applyFont="1" applyFill="1" applyBorder="1" applyAlignment="1">
      <alignment horizontal="center" vertical="center" wrapText="1"/>
    </xf>
    <xf numFmtId="174" fontId="11" fillId="0" borderId="1" xfId="6" applyNumberFormat="1" applyFont="1" applyBorder="1" applyAlignment="1">
      <alignment horizontal="center" vertical="center" wrapText="1"/>
    </xf>
    <xf numFmtId="174" fontId="13" fillId="4" borderId="1" xfId="6" applyNumberFormat="1" applyFont="1" applyFill="1" applyBorder="1" applyAlignment="1">
      <alignment horizontal="center" vertical="center" wrapText="1"/>
    </xf>
    <xf numFmtId="175" fontId="11" fillId="0" borderId="1" xfId="0" applyNumberFormat="1" applyFont="1" applyBorder="1" applyAlignment="1">
      <alignment horizontal="center" vertical="center" wrapText="1"/>
    </xf>
    <xf numFmtId="175" fontId="13" fillId="4" borderId="1" xfId="0" applyNumberFormat="1" applyFont="1" applyFill="1" applyBorder="1" applyAlignment="1">
      <alignment horizontal="center" vertical="center"/>
    </xf>
    <xf numFmtId="169" fontId="11" fillId="0" borderId="1" xfId="0" applyNumberFormat="1" applyFont="1" applyBorder="1" applyAlignment="1">
      <alignment horizontal="center" vertical="center" wrapText="1"/>
    </xf>
    <xf numFmtId="169" fontId="13" fillId="0" borderId="1" xfId="0" applyNumberFormat="1" applyFont="1" applyBorder="1" applyAlignment="1" applyProtection="1">
      <alignment horizontal="center" vertical="center"/>
      <protection locked="0"/>
    </xf>
    <xf numFmtId="0" fontId="10" fillId="2" borderId="1" xfId="4" applyFont="1" applyFill="1" applyBorder="1" applyAlignment="1">
      <alignment vertical="center" wrapText="1"/>
    </xf>
    <xf numFmtId="0" fontId="10" fillId="0" borderId="5" xfId="4"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9" fillId="4" borderId="9" xfId="0" applyFont="1" applyFill="1" applyBorder="1" applyAlignment="1">
      <alignment horizontal="center" vertical="center"/>
    </xf>
    <xf numFmtId="0" fontId="9" fillId="4" borderId="11" xfId="0" applyFont="1" applyFill="1" applyBorder="1" applyAlignment="1">
      <alignment horizontal="center" vertical="center" wrapText="1"/>
    </xf>
    <xf numFmtId="0" fontId="9" fillId="4" borderId="10" xfId="0" applyFont="1" applyFill="1" applyBorder="1" applyAlignment="1">
      <alignment horizontal="center" vertical="center" wrapText="1"/>
    </xf>
    <xf numFmtId="167" fontId="0" fillId="0" borderId="1" xfId="7" applyFont="1" applyBorder="1" applyAlignment="1">
      <alignment horizontal="left" vertical="center" wrapText="1"/>
    </xf>
    <xf numFmtId="176" fontId="0" fillId="0" borderId="1" xfId="8" applyNumberFormat="1" applyFont="1" applyBorder="1" applyAlignment="1">
      <alignment horizontal="left" vertical="center" wrapText="1"/>
    </xf>
    <xf numFmtId="0" fontId="0" fillId="0" borderId="1" xfId="0" applyBorder="1" applyAlignment="1">
      <alignment vertical="center"/>
    </xf>
    <xf numFmtId="0" fontId="12" fillId="0" borderId="0" xfId="0" applyFont="1" applyAlignment="1">
      <alignment horizontal="center" vertical="center"/>
    </xf>
    <xf numFmtId="0" fontId="12" fillId="0" borderId="8" xfId="0" applyFont="1" applyBorder="1" applyAlignment="1">
      <alignment horizontal="center" vertical="center" wrapText="1"/>
    </xf>
    <xf numFmtId="170" fontId="0" fillId="0" borderId="8" xfId="1" applyNumberFormat="1" applyFont="1" applyBorder="1" applyAlignment="1">
      <alignment vertical="center" wrapText="1"/>
    </xf>
    <xf numFmtId="170" fontId="0" fillId="0" borderId="1" xfId="1" applyNumberFormat="1" applyFont="1" applyBorder="1" applyAlignment="1">
      <alignment vertical="center" wrapText="1"/>
    </xf>
    <xf numFmtId="170" fontId="0" fillId="0" borderId="9" xfId="1" applyNumberFormat="1" applyFont="1" applyBorder="1" applyAlignment="1">
      <alignment vertical="center" wrapText="1"/>
    </xf>
    <xf numFmtId="166" fontId="0" fillId="0" borderId="10" xfId="1" applyFont="1" applyBorder="1" applyAlignment="1">
      <alignment horizontal="center" vertical="center"/>
    </xf>
    <xf numFmtId="171" fontId="0" fillId="0" borderId="0" xfId="1" applyNumberFormat="1" applyFont="1" applyAlignment="1">
      <alignment horizontal="center" vertical="center"/>
    </xf>
    <xf numFmtId="169" fontId="0" fillId="0" borderId="0" xfId="3" applyNumberFormat="1" applyFont="1" applyAlignment="1">
      <alignment horizontal="center" vertical="center"/>
    </xf>
    <xf numFmtId="0" fontId="22" fillId="0" borderId="1" xfId="0" applyFont="1" applyBorder="1" applyAlignment="1">
      <alignment horizontal="left" vertical="center" wrapText="1"/>
    </xf>
    <xf numFmtId="169" fontId="23" fillId="0" borderId="9" xfId="3" applyNumberFormat="1" applyFont="1" applyBorder="1" applyAlignment="1">
      <alignment horizontal="center" vertical="center"/>
    </xf>
    <xf numFmtId="0" fontId="22" fillId="0" borderId="0" xfId="0" applyFont="1" applyAlignment="1">
      <alignment horizontal="center" vertical="center"/>
    </xf>
    <xf numFmtId="0" fontId="22" fillId="0" borderId="0" xfId="0" applyFont="1" applyAlignment="1">
      <alignment horizontal="left" vertical="center"/>
    </xf>
    <xf numFmtId="0" fontId="22" fillId="0" borderId="0" xfId="0" applyFont="1" applyAlignment="1">
      <alignment horizontal="left" vertical="center" wrapText="1"/>
    </xf>
    <xf numFmtId="0" fontId="21" fillId="0" borderId="9" xfId="0" applyFont="1" applyBorder="1" applyAlignment="1">
      <alignment horizontal="center" vertical="center" wrapText="1"/>
    </xf>
    <xf numFmtId="9" fontId="11" fillId="0" borderId="1" xfId="3" applyFont="1" applyBorder="1" applyAlignment="1">
      <alignment horizontal="center" vertical="center" wrapText="1"/>
    </xf>
    <xf numFmtId="9" fontId="13" fillId="4" borderId="1" xfId="3" applyFont="1" applyFill="1" applyBorder="1" applyAlignment="1">
      <alignment vertical="center" wrapText="1"/>
    </xf>
    <xf numFmtId="9" fontId="10" fillId="0" borderId="5" xfId="4" applyNumberFormat="1" applyFont="1" applyBorder="1" applyAlignment="1">
      <alignment horizontal="center" vertical="center" wrapText="1"/>
    </xf>
    <xf numFmtId="172" fontId="20" fillId="0" borderId="0" xfId="0" applyNumberFormat="1" applyFont="1" applyAlignment="1">
      <alignment vertical="center"/>
    </xf>
    <xf numFmtId="169" fontId="0" fillId="0" borderId="0" xfId="0" applyNumberFormat="1" applyAlignment="1">
      <alignment vertical="center"/>
    </xf>
    <xf numFmtId="175" fontId="0" fillId="0" borderId="0" xfId="0" applyNumberFormat="1" applyAlignment="1">
      <alignment vertical="center"/>
    </xf>
    <xf numFmtId="174" fontId="0" fillId="0" borderId="0" xfId="0" applyNumberFormat="1" applyAlignment="1">
      <alignment vertical="center"/>
    </xf>
    <xf numFmtId="9" fontId="0" fillId="0" borderId="0" xfId="3" applyFont="1" applyAlignment="1">
      <alignment vertical="center"/>
    </xf>
    <xf numFmtId="0" fontId="0" fillId="0" borderId="1" xfId="0" applyBorder="1" applyAlignment="1">
      <alignment horizontal="left" vertical="center" wrapText="1"/>
    </xf>
    <xf numFmtId="0" fontId="11" fillId="3" borderId="18" xfId="0" applyFont="1" applyFill="1" applyBorder="1" applyAlignment="1">
      <alignment horizontal="center" vertical="center" wrapText="1"/>
    </xf>
    <xf numFmtId="0" fontId="11" fillId="3" borderId="19" xfId="0" applyFont="1" applyFill="1" applyBorder="1" applyAlignment="1">
      <alignment horizontal="center" vertical="center" wrapText="1"/>
    </xf>
    <xf numFmtId="0" fontId="7" fillId="0" borderId="21" xfId="0" applyFont="1" applyBorder="1" applyAlignment="1">
      <alignment horizontal="center" vertical="center" wrapText="1"/>
    </xf>
    <xf numFmtId="170" fontId="0" fillId="0" borderId="11" xfId="1" applyNumberFormat="1" applyFont="1" applyFill="1" applyBorder="1" applyAlignment="1">
      <alignment vertical="center" wrapText="1"/>
    </xf>
    <xf numFmtId="0" fontId="10" fillId="0" borderId="5" xfId="4" quotePrefix="1" applyFont="1" applyFill="1" applyBorder="1" applyAlignment="1">
      <alignment horizontal="center" vertical="center" wrapText="1"/>
    </xf>
    <xf numFmtId="9" fontId="12" fillId="0" borderId="1" xfId="3" applyFont="1" applyBorder="1" applyAlignment="1">
      <alignment horizontal="center" vertical="center"/>
    </xf>
    <xf numFmtId="0" fontId="0" fillId="0" borderId="1" xfId="0" applyBorder="1" applyAlignment="1">
      <alignment horizontal="center" vertical="center" wrapText="1"/>
    </xf>
    <xf numFmtId="170" fontId="13" fillId="0" borderId="1" xfId="1" applyNumberFormat="1" applyFont="1" applyFill="1" applyBorder="1" applyAlignment="1" applyProtection="1">
      <alignment horizontal="right" vertical="center" wrapText="1"/>
      <protection locked="0"/>
    </xf>
    <xf numFmtId="0" fontId="5" fillId="4" borderId="1" xfId="0" applyFont="1" applyFill="1" applyBorder="1" applyAlignment="1">
      <alignment horizontal="center" vertical="center" wrapText="1"/>
    </xf>
    <xf numFmtId="14" fontId="5" fillId="4" borderId="21" xfId="0" applyNumberFormat="1" applyFont="1" applyFill="1" applyBorder="1" applyAlignment="1">
      <alignment horizontal="center" vertical="center" wrapText="1"/>
    </xf>
    <xf numFmtId="168" fontId="9" fillId="4" borderId="6" xfId="0" applyNumberFormat="1" applyFont="1" applyFill="1" applyBorder="1" applyAlignment="1">
      <alignment horizontal="center" vertical="center"/>
    </xf>
    <xf numFmtId="0" fontId="9" fillId="4" borderId="6" xfId="0" quotePrefix="1" applyFont="1" applyFill="1" applyBorder="1" applyAlignment="1">
      <alignment horizontal="center" vertical="center" wrapText="1"/>
    </xf>
    <xf numFmtId="0" fontId="5" fillId="4" borderId="17" xfId="0" quotePrefix="1" applyFont="1" applyFill="1" applyBorder="1" applyAlignment="1">
      <alignment horizontal="center" vertical="center" wrapText="1"/>
    </xf>
    <xf numFmtId="0" fontId="9" fillId="4" borderId="17"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8" fillId="0" borderId="8" xfId="0" applyFont="1" applyBorder="1" applyAlignment="1">
      <alignment horizontal="center" vertical="center"/>
    </xf>
    <xf numFmtId="0" fontId="21" fillId="0" borderId="8" xfId="0" applyFont="1" applyBorder="1" applyAlignment="1">
      <alignment horizontal="center" vertical="center" wrapText="1"/>
    </xf>
    <xf numFmtId="0" fontId="21" fillId="0" borderId="1" xfId="0" applyFont="1" applyBorder="1" applyAlignment="1">
      <alignment horizontal="center" vertical="center" wrapText="1"/>
    </xf>
    <xf numFmtId="43" fontId="0" fillId="0" borderId="1" xfId="6" applyFont="1" applyBorder="1" applyAlignment="1">
      <alignment horizontal="center" vertical="center"/>
    </xf>
    <xf numFmtId="43" fontId="0" fillId="0" borderId="5" xfId="6" applyFont="1" applyBorder="1" applyAlignment="1">
      <alignment horizontal="center" vertical="center"/>
    </xf>
    <xf numFmtId="10" fontId="0" fillId="0" borderId="5" xfId="3" applyNumberFormat="1" applyFont="1" applyBorder="1" applyAlignment="1">
      <alignment horizontal="center" vertical="center"/>
    </xf>
    <xf numFmtId="169" fontId="0" fillId="0" borderId="11" xfId="3" applyNumberFormat="1" applyFont="1" applyBorder="1" applyAlignment="1">
      <alignment horizontal="center" vertical="center"/>
    </xf>
    <xf numFmtId="167" fontId="5" fillId="4" borderId="21" xfId="7" applyFont="1" applyFill="1" applyBorder="1" applyAlignment="1">
      <alignment horizontal="center" vertical="center" wrapText="1"/>
    </xf>
    <xf numFmtId="169" fontId="21" fillId="0" borderId="8" xfId="3" applyNumberFormat="1" applyFont="1" applyBorder="1" applyAlignment="1">
      <alignment horizontal="center" vertical="center" wrapText="1"/>
    </xf>
    <xf numFmtId="0" fontId="22" fillId="0" borderId="8" xfId="12" applyFont="1" applyBorder="1" applyAlignment="1">
      <alignment horizontal="center" vertical="center" wrapText="1"/>
    </xf>
    <xf numFmtId="0" fontId="22" fillId="0" borderId="1" xfId="12" applyFont="1" applyBorder="1" applyAlignment="1">
      <alignment horizontal="left" vertical="center" wrapText="1"/>
    </xf>
    <xf numFmtId="9" fontId="12" fillId="0" borderId="1" xfId="3" applyFont="1" applyBorder="1" applyAlignment="1">
      <alignment horizontal="center" vertical="center"/>
    </xf>
    <xf numFmtId="0" fontId="0" fillId="0" borderId="1" xfId="0" applyBorder="1" applyAlignment="1">
      <alignment horizontal="center" vertical="center" wrapText="1"/>
    </xf>
    <xf numFmtId="0" fontId="9" fillId="4" borderId="6" xfId="0" applyFont="1" applyFill="1" applyBorder="1" applyAlignment="1">
      <alignment horizontal="center" vertical="center" wrapText="1"/>
    </xf>
    <xf numFmtId="0" fontId="9" fillId="4" borderId="5" xfId="0" applyFont="1" applyFill="1" applyBorder="1" applyAlignment="1">
      <alignment horizontal="center" vertical="center" wrapText="1"/>
    </xf>
    <xf numFmtId="14" fontId="5" fillId="4" borderId="6" xfId="0" applyNumberFormat="1"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6" xfId="0" applyFont="1" applyFill="1" applyBorder="1" applyAlignment="1">
      <alignment horizontal="center" vertical="center"/>
    </xf>
    <xf numFmtId="15" fontId="9" fillId="4" borderId="17" xfId="0" applyNumberFormat="1" applyFont="1" applyFill="1" applyBorder="1" applyAlignment="1">
      <alignment horizontal="center" vertical="center"/>
    </xf>
    <xf numFmtId="0" fontId="5" fillId="4" borderId="6" xfId="0" applyFont="1" applyFill="1" applyBorder="1" applyAlignment="1">
      <alignment horizontal="center" vertical="center" wrapText="1"/>
    </xf>
    <xf numFmtId="0" fontId="9" fillId="4" borderId="17" xfId="0" applyFont="1" applyFill="1" applyBorder="1" applyAlignment="1">
      <alignment horizontal="center" vertical="center"/>
    </xf>
    <xf numFmtId="0" fontId="8" fillId="0" borderId="16" xfId="0" applyFont="1" applyBorder="1" applyAlignment="1">
      <alignment horizontal="center" vertical="center"/>
    </xf>
    <xf numFmtId="0" fontId="9" fillId="0" borderId="17" xfId="0" applyFont="1" applyBorder="1" applyAlignment="1">
      <alignment horizontal="left" vertical="center" wrapText="1"/>
    </xf>
    <xf numFmtId="169" fontId="0" fillId="0" borderId="11" xfId="3" applyNumberFormat="1" applyFont="1" applyBorder="1" applyAlignment="1">
      <alignment horizontal="center" vertical="center"/>
    </xf>
    <xf numFmtId="43" fontId="0" fillId="0" borderId="5" xfId="6" applyFont="1" applyBorder="1" applyAlignment="1">
      <alignment horizontal="center" vertical="center"/>
    </xf>
    <xf numFmtId="10" fontId="0" fillId="0" borderId="5" xfId="3" applyNumberFormat="1" applyFont="1" applyBorder="1" applyAlignment="1">
      <alignment horizontal="center" vertical="center"/>
    </xf>
    <xf numFmtId="0" fontId="9" fillId="4" borderId="1" xfId="0" applyFont="1" applyFill="1" applyBorder="1" applyAlignment="1">
      <alignment vertical="center" wrapText="1"/>
    </xf>
    <xf numFmtId="0" fontId="9" fillId="4" borderId="6" xfId="0" applyFont="1" applyFill="1" applyBorder="1" applyAlignment="1">
      <alignment vertical="center" wrapText="1"/>
    </xf>
    <xf numFmtId="169" fontId="0" fillId="0" borderId="28" xfId="3" applyNumberFormat="1" applyFont="1" applyBorder="1" applyAlignment="1">
      <alignment horizontal="center" vertical="center"/>
    </xf>
    <xf numFmtId="0" fontId="0" fillId="0" borderId="26" xfId="0" applyBorder="1" applyAlignment="1">
      <alignment horizontal="center" vertical="center" wrapText="1"/>
    </xf>
    <xf numFmtId="169" fontId="21" fillId="0" borderId="21" xfId="3" applyNumberFormat="1" applyFont="1" applyBorder="1" applyAlignment="1">
      <alignment horizontal="center" vertical="center" wrapText="1"/>
    </xf>
    <xf numFmtId="43" fontId="0" fillId="0" borderId="8" xfId="6" applyFont="1" applyBorder="1" applyAlignment="1">
      <alignment horizontal="center" vertical="center"/>
    </xf>
    <xf numFmtId="43" fontId="0" fillId="0" borderId="9" xfId="6" applyFont="1" applyBorder="1" applyAlignment="1">
      <alignment horizontal="center" vertical="center"/>
    </xf>
    <xf numFmtId="0" fontId="0" fillId="0" borderId="1" xfId="0" applyBorder="1" applyAlignment="1">
      <alignment horizontal="center" vertical="center" wrapText="1"/>
    </xf>
    <xf numFmtId="6" fontId="0" fillId="0" borderId="1" xfId="0" applyNumberFormat="1" applyBorder="1" applyAlignment="1">
      <alignment vertical="center"/>
    </xf>
    <xf numFmtId="8" fontId="0" fillId="0" borderId="1" xfId="0" applyNumberFormat="1" applyBorder="1" applyAlignment="1">
      <alignment vertical="center"/>
    </xf>
    <xf numFmtId="8" fontId="0" fillId="0" borderId="1" xfId="0" applyNumberFormat="1" applyBorder="1"/>
    <xf numFmtId="15" fontId="5" fillId="7" borderId="9" xfId="0" applyNumberFormat="1" applyFont="1" applyFill="1" applyBorder="1" applyAlignment="1">
      <alignment horizontal="center" vertical="center"/>
    </xf>
    <xf numFmtId="0" fontId="19" fillId="6" borderId="1"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20" xfId="0" applyFont="1" applyBorder="1" applyAlignment="1">
      <alignment horizontal="center" vertical="center"/>
    </xf>
    <xf numFmtId="0" fontId="7" fillId="0" borderId="4" xfId="0"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8"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27" xfId="0" applyFont="1" applyBorder="1" applyAlignment="1">
      <alignment horizontal="center" vertical="center" wrapText="1"/>
    </xf>
    <xf numFmtId="167" fontId="22" fillId="0" borderId="28" xfId="7" applyFont="1" applyBorder="1" applyAlignment="1">
      <alignment horizontal="center" vertical="center"/>
    </xf>
    <xf numFmtId="167" fontId="22" fillId="0" borderId="29" xfId="7" applyFont="1" applyBorder="1" applyAlignment="1">
      <alignment horizontal="center" vertical="center"/>
    </xf>
    <xf numFmtId="0" fontId="21" fillId="0" borderId="22" xfId="0" applyFont="1" applyBorder="1" applyAlignment="1">
      <alignment horizontal="center" vertical="center"/>
    </xf>
    <xf numFmtId="0" fontId="21" fillId="0" borderId="23" xfId="0" applyFont="1" applyBorder="1" applyAlignment="1">
      <alignment horizontal="center" vertical="center"/>
    </xf>
    <xf numFmtId="0" fontId="21" fillId="0" borderId="4" xfId="12" applyFont="1" applyBorder="1" applyAlignment="1">
      <alignment horizontal="center" vertical="center" wrapText="1"/>
    </xf>
    <xf numFmtId="0" fontId="21" fillId="0" borderId="9" xfId="12" applyFont="1" applyBorder="1" applyAlignment="1">
      <alignment horizontal="center" vertical="center" wrapText="1"/>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4" fontId="15" fillId="0" borderId="1" xfId="0" applyNumberFormat="1" applyFont="1" applyBorder="1" applyAlignment="1">
      <alignment horizontal="center" vertical="center" wrapText="1"/>
    </xf>
    <xf numFmtId="0" fontId="11" fillId="0" borderId="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0" xfId="0" applyFont="1" applyAlignment="1">
      <alignment horizontal="center" vertical="center" wrapText="1"/>
    </xf>
    <xf numFmtId="0" fontId="11" fillId="0" borderId="7" xfId="0" applyFont="1" applyBorder="1" applyAlignment="1">
      <alignment horizontal="center" vertical="center" wrapText="1"/>
    </xf>
  </cellXfs>
  <cellStyles count="13">
    <cellStyle name="Millares" xfId="6" builtinId="3"/>
    <cellStyle name="Millares [0]" xfId="8" builtinId="6"/>
    <cellStyle name="Moneda" xfId="1" builtinId="4"/>
    <cellStyle name="Moneda [0]" xfId="7" builtinId="7"/>
    <cellStyle name="Moneda 2" xfId="5" xr:uid="{00000000-0005-0000-0000-000004000000}"/>
    <cellStyle name="Moneda 2 2" xfId="11" xr:uid="{00000000-0005-0000-0000-000005000000}"/>
    <cellStyle name="Normal" xfId="0" builtinId="0"/>
    <cellStyle name="Normal 2" xfId="2" xr:uid="{00000000-0005-0000-0000-000007000000}"/>
    <cellStyle name="Normal 2 2" xfId="9" xr:uid="{00000000-0005-0000-0000-000008000000}"/>
    <cellStyle name="Normal 3" xfId="4" xr:uid="{00000000-0005-0000-0000-000009000000}"/>
    <cellStyle name="Normal 3 2" xfId="10" xr:uid="{00000000-0005-0000-0000-00000A000000}"/>
    <cellStyle name="Normal 3 3" xfId="12" xr:uid="{ADBDFE13-FA6D-4E4F-9206-D7133A161DDE}"/>
    <cellStyle name="Porcentaje" xfId="3" builtinId="5"/>
  </cellStyles>
  <dxfs count="16">
    <dxf>
      <fill>
        <patternFill>
          <bgColor rgb="FFFFFF00"/>
        </patternFill>
      </fill>
    </dxf>
    <dxf>
      <fill>
        <patternFill>
          <bgColor rgb="FFFF0000"/>
        </patternFill>
      </fill>
    </dxf>
    <dxf>
      <font>
        <color auto="1"/>
      </font>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0"/>
  <sheetViews>
    <sheetView zoomScale="82" zoomScaleNormal="82" workbookViewId="0">
      <selection activeCell="B6" sqref="B6"/>
    </sheetView>
  </sheetViews>
  <sheetFormatPr baseColWidth="10" defaultColWidth="11.44140625" defaultRowHeight="13.2" x14ac:dyDescent="0.25"/>
  <cols>
    <col min="1" max="1" width="45.5546875" style="5" bestFit="1" customWidth="1"/>
    <col min="2" max="2" width="58.44140625" style="5" customWidth="1"/>
    <col min="3" max="4" width="11.44140625" style="5"/>
    <col min="5" max="5" width="17.5546875" style="5" customWidth="1"/>
    <col min="6" max="16384" width="11.44140625" style="5"/>
  </cols>
  <sheetData>
    <row r="1" spans="1:2" ht="15.6" x14ac:dyDescent="0.25">
      <c r="A1" s="160" t="s">
        <v>65</v>
      </c>
      <c r="B1" s="160"/>
    </row>
    <row r="2" spans="1:2" s="8" customFormat="1" ht="21.75" customHeight="1" x14ac:dyDescent="0.25">
      <c r="A2" s="23" t="s">
        <v>59</v>
      </c>
      <c r="B2" s="27" t="s">
        <v>138</v>
      </c>
    </row>
    <row r="3" spans="1:2" ht="51.75" customHeight="1" x14ac:dyDescent="0.25">
      <c r="A3" s="23" t="s">
        <v>60</v>
      </c>
      <c r="B3" s="27" t="s">
        <v>139</v>
      </c>
    </row>
    <row r="4" spans="1:2" x14ac:dyDescent="0.25">
      <c r="A4" s="23" t="s">
        <v>129</v>
      </c>
      <c r="B4" s="81">
        <v>275129451</v>
      </c>
    </row>
    <row r="5" spans="1:2" x14ac:dyDescent="0.25">
      <c r="A5" s="23" t="s">
        <v>130</v>
      </c>
      <c r="B5" s="82">
        <v>2.5</v>
      </c>
    </row>
    <row r="6" spans="1:2" x14ac:dyDescent="0.25">
      <c r="A6" s="23" t="s">
        <v>61</v>
      </c>
      <c r="B6" s="22">
        <v>44056</v>
      </c>
    </row>
    <row r="7" spans="1:2" x14ac:dyDescent="0.25">
      <c r="A7" s="23" t="s">
        <v>62</v>
      </c>
      <c r="B7" s="22">
        <v>44064</v>
      </c>
    </row>
    <row r="8" spans="1:2" x14ac:dyDescent="0.25">
      <c r="A8" s="8"/>
    </row>
    <row r="9" spans="1:2" ht="15.6" x14ac:dyDescent="0.25">
      <c r="A9" s="160" t="s">
        <v>66</v>
      </c>
      <c r="B9" s="160"/>
    </row>
    <row r="10" spans="1:2" ht="37.5" customHeight="1" x14ac:dyDescent="0.25">
      <c r="A10" s="24" t="s">
        <v>102</v>
      </c>
      <c r="B10" s="47">
        <v>1</v>
      </c>
    </row>
    <row r="11" spans="1:2" ht="37.5" customHeight="1" x14ac:dyDescent="0.25">
      <c r="A11" s="24" t="s">
        <v>103</v>
      </c>
      <c r="B11" s="47">
        <v>0.7</v>
      </c>
    </row>
    <row r="12" spans="1:2" ht="36" customHeight="1" x14ac:dyDescent="0.25">
      <c r="A12" s="24" t="s">
        <v>137</v>
      </c>
      <c r="B12" s="47">
        <v>1</v>
      </c>
    </row>
    <row r="13" spans="1:2" ht="33.75" customHeight="1" x14ac:dyDescent="0.25">
      <c r="A13" s="24" t="s">
        <v>131</v>
      </c>
      <c r="B13" s="48">
        <f>ROUNDUP(B4*0.1,0)</f>
        <v>27512946</v>
      </c>
    </row>
    <row r="14" spans="1:2" x14ac:dyDescent="0.25">
      <c r="A14" s="8"/>
    </row>
    <row r="15" spans="1:2" ht="15.6" x14ac:dyDescent="0.25">
      <c r="A15" s="160" t="s">
        <v>94</v>
      </c>
      <c r="B15" s="160"/>
    </row>
    <row r="16" spans="1:2" ht="37.5" customHeight="1" x14ac:dyDescent="0.25">
      <c r="A16" s="24" t="s">
        <v>104</v>
      </c>
      <c r="B16" s="25">
        <v>0</v>
      </c>
    </row>
    <row r="17" spans="1:2" ht="35.25" customHeight="1" x14ac:dyDescent="0.25">
      <c r="A17" s="24" t="s">
        <v>105</v>
      </c>
      <c r="B17" s="25">
        <v>0</v>
      </c>
    </row>
    <row r="19" spans="1:2" ht="15.6" x14ac:dyDescent="0.25">
      <c r="A19" s="160" t="s">
        <v>95</v>
      </c>
      <c r="B19" s="160"/>
    </row>
    <row r="20" spans="1:2" x14ac:dyDescent="0.25">
      <c r="A20" s="24" t="s">
        <v>132</v>
      </c>
      <c r="B20" s="26">
        <f>+B4/877803</f>
        <v>313.42960892136392</v>
      </c>
    </row>
  </sheetData>
  <mergeCells count="4">
    <mergeCell ref="A1:B1"/>
    <mergeCell ref="A9:B9"/>
    <mergeCell ref="A19:B19"/>
    <mergeCell ref="A15:B15"/>
  </mergeCells>
  <phoneticPr fontId="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8"/>
  <sheetViews>
    <sheetView view="pageBreakPreview" zoomScale="70" zoomScaleNormal="80" zoomScaleSheetLayoutView="70" workbookViewId="0">
      <selection activeCell="C8" sqref="C8"/>
    </sheetView>
  </sheetViews>
  <sheetFormatPr baseColWidth="10" defaultColWidth="11.44140625" defaultRowHeight="13.2" x14ac:dyDescent="0.25"/>
  <cols>
    <col min="1" max="1" width="7" style="7" customWidth="1"/>
    <col min="2" max="2" width="41.5546875" style="6" bestFit="1" customWidth="1"/>
    <col min="3" max="3" width="36.44140625" style="6" bestFit="1" customWidth="1"/>
    <col min="4" max="4" width="56.44140625" style="7" bestFit="1" customWidth="1"/>
    <col min="5" max="5" width="8.5546875" style="84" bestFit="1" customWidth="1"/>
    <col min="6" max="6" width="15.33203125" style="6" customWidth="1"/>
    <col min="7" max="9" width="14.6640625" style="6" customWidth="1"/>
    <col min="10" max="16384" width="11.44140625" style="6"/>
  </cols>
  <sheetData>
    <row r="1" spans="1:9" s="43" customFormat="1" ht="39" customHeight="1" x14ac:dyDescent="0.25">
      <c r="A1" s="107" t="s">
        <v>0</v>
      </c>
      <c r="B1" s="108" t="s">
        <v>1</v>
      </c>
      <c r="C1" s="108" t="s">
        <v>6</v>
      </c>
      <c r="D1" s="108" t="s">
        <v>24</v>
      </c>
      <c r="E1" s="108" t="s">
        <v>23</v>
      </c>
      <c r="G1" s="10" t="s">
        <v>109</v>
      </c>
      <c r="H1" s="10" t="s">
        <v>110</v>
      </c>
      <c r="I1" s="10" t="s">
        <v>111</v>
      </c>
    </row>
    <row r="2" spans="1:9" ht="19.5" customHeight="1" x14ac:dyDescent="0.25">
      <c r="A2" s="85">
        <v>1</v>
      </c>
      <c r="B2" s="106" t="s">
        <v>140</v>
      </c>
      <c r="C2" s="106" t="s">
        <v>140</v>
      </c>
      <c r="D2" s="83" t="s">
        <v>85</v>
      </c>
      <c r="E2" s="112">
        <v>1</v>
      </c>
      <c r="G2" s="113"/>
      <c r="H2" s="113"/>
      <c r="I2" s="113"/>
    </row>
    <row r="3" spans="1:9" ht="19.5" customHeight="1" x14ac:dyDescent="0.25">
      <c r="A3" s="85">
        <v>2</v>
      </c>
      <c r="B3" s="106" t="s">
        <v>141</v>
      </c>
      <c r="C3" s="106" t="s">
        <v>141</v>
      </c>
      <c r="D3" s="83" t="s">
        <v>85</v>
      </c>
      <c r="E3" s="133">
        <v>1</v>
      </c>
      <c r="G3" s="134"/>
      <c r="H3" s="134"/>
      <c r="I3" s="134"/>
    </row>
    <row r="4" spans="1:9" ht="19.5" customHeight="1" x14ac:dyDescent="0.25">
      <c r="A4" s="85">
        <v>3</v>
      </c>
      <c r="B4" s="106" t="s">
        <v>142</v>
      </c>
      <c r="C4" s="106" t="s">
        <v>142</v>
      </c>
      <c r="D4" s="83" t="s">
        <v>85</v>
      </c>
      <c r="E4" s="133">
        <v>1</v>
      </c>
      <c r="G4" s="134"/>
      <c r="H4" s="134"/>
      <c r="I4" s="134"/>
    </row>
    <row r="5" spans="1:9" ht="19.5" customHeight="1" x14ac:dyDescent="0.25">
      <c r="A5" s="85">
        <v>4</v>
      </c>
      <c r="B5" s="106" t="s">
        <v>143</v>
      </c>
      <c r="C5" s="106" t="s">
        <v>143</v>
      </c>
      <c r="D5" s="83" t="s">
        <v>85</v>
      </c>
      <c r="E5" s="133">
        <v>1</v>
      </c>
      <c r="G5" s="155"/>
      <c r="H5" s="155"/>
      <c r="I5" s="155"/>
    </row>
    <row r="6" spans="1:9" ht="19.5" customHeight="1" x14ac:dyDescent="0.25">
      <c r="A6" s="85">
        <v>5</v>
      </c>
      <c r="B6" s="106" t="s">
        <v>144</v>
      </c>
      <c r="C6" s="106" t="s">
        <v>145</v>
      </c>
      <c r="D6" s="83" t="s">
        <v>85</v>
      </c>
      <c r="E6" s="133">
        <v>1</v>
      </c>
      <c r="G6" s="155"/>
      <c r="H6" s="155"/>
      <c r="I6" s="155"/>
    </row>
    <row r="7" spans="1:9" ht="19.5" customHeight="1" x14ac:dyDescent="0.25">
      <c r="A7" s="85">
        <v>6</v>
      </c>
      <c r="B7" s="106" t="s">
        <v>146</v>
      </c>
      <c r="C7" s="106" t="s">
        <v>146</v>
      </c>
      <c r="D7" s="83" t="s">
        <v>85</v>
      </c>
      <c r="E7" s="133">
        <v>1</v>
      </c>
      <c r="G7" s="155"/>
      <c r="H7" s="155"/>
      <c r="I7" s="155"/>
    </row>
    <row r="8" spans="1:9" ht="19.5" customHeight="1" x14ac:dyDescent="0.25">
      <c r="A8" s="85">
        <v>7</v>
      </c>
      <c r="B8" s="106" t="s">
        <v>160</v>
      </c>
      <c r="C8" s="106" t="s">
        <v>160</v>
      </c>
      <c r="D8" s="83" t="s">
        <v>85</v>
      </c>
      <c r="E8" s="133">
        <v>1</v>
      </c>
      <c r="G8" s="155"/>
      <c r="H8" s="155"/>
      <c r="I8" s="155"/>
    </row>
  </sheetData>
  <autoFilter ref="A1:E8" xr:uid="{00000000-0009-0000-0000-000001000000}"/>
  <phoneticPr fontId="5" type="noConversion"/>
  <printOptions horizontalCentered="1"/>
  <pageMargins left="0.39370078740157483" right="0.39370078740157483" top="0.39370078740157483" bottom="0.39370078740157483" header="0.31496062992125984" footer="0.31496062992125984"/>
  <pageSetup paperSize="7" scale="10" fitToHeight="6" orientation="landscape"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28"/>
  <sheetViews>
    <sheetView zoomScale="80" zoomScaleNormal="80" workbookViewId="0">
      <pane xSplit="2" ySplit="2" topLeftCell="AJ3" activePane="bottomRight" state="frozenSplit"/>
      <selection activeCell="K16" sqref="K16"/>
      <selection pane="topRight" activeCell="K16" sqref="K16"/>
      <selection pane="bottomLeft" activeCell="K16" sqref="K16"/>
      <selection pane="bottomRight" activeCell="V6" sqref="V6"/>
    </sheetView>
  </sheetViews>
  <sheetFormatPr baseColWidth="10" defaultColWidth="11.44140625" defaultRowHeight="10.199999999999999" x14ac:dyDescent="0.25"/>
  <cols>
    <col min="1" max="1" width="5.44140625" style="1" bestFit="1" customWidth="1"/>
    <col min="2" max="2" width="37.6640625" style="41" bestFit="1" customWidth="1"/>
    <col min="3" max="3" width="13.44140625" style="1" bestFit="1" customWidth="1"/>
    <col min="4" max="4" width="28.33203125" style="39" customWidth="1"/>
    <col min="5" max="5" width="31.5546875" style="39" bestFit="1" customWidth="1"/>
    <col min="6" max="6" width="21.44140625" style="1" customWidth="1"/>
    <col min="7" max="7" width="16.109375" style="1" customWidth="1"/>
    <col min="8" max="8" width="18.6640625" style="4" customWidth="1"/>
    <col min="9" max="9" width="12.33203125" style="1" bestFit="1" customWidth="1"/>
    <col min="10" max="10" width="8.88671875" style="1" bestFit="1" customWidth="1"/>
    <col min="11" max="11" width="12" style="1" bestFit="1" customWidth="1"/>
    <col min="12" max="12" width="49.109375" style="39" bestFit="1" customWidth="1"/>
    <col min="13" max="13" width="17.109375" style="3" bestFit="1" customWidth="1"/>
    <col min="14" max="14" width="12.109375" style="1" customWidth="1"/>
    <col min="15" max="15" width="13.44140625" style="2" bestFit="1" customWidth="1"/>
    <col min="16" max="16" width="16.88671875" style="41" customWidth="1"/>
    <col min="17" max="17" width="13.88671875" style="1" customWidth="1"/>
    <col min="18" max="18" width="15.109375" style="2" customWidth="1"/>
    <col min="19" max="19" width="32.44140625" style="39" customWidth="1"/>
    <col min="20" max="20" width="19.88671875" style="16" customWidth="1"/>
    <col min="21" max="21" width="16.33203125" style="16" customWidth="1"/>
    <col min="22" max="22" width="11.6640625" style="1" customWidth="1"/>
    <col min="23" max="24" width="16.44140625" style="1" customWidth="1"/>
    <col min="25" max="25" width="13.5546875" style="1" customWidth="1"/>
    <col min="26" max="26" width="11.33203125" style="1" customWidth="1"/>
    <col min="27" max="27" width="13.5546875" style="1" bestFit="1" customWidth="1"/>
    <col min="28" max="28" width="37.6640625" style="39" bestFit="1" customWidth="1"/>
    <col min="29" max="29" width="16.5546875" style="39" bestFit="1" customWidth="1"/>
    <col min="30" max="30" width="16.88671875" style="39" customWidth="1"/>
    <col min="31" max="31" width="16.44140625" style="1" customWidth="1"/>
    <col min="32" max="32" width="23.109375" style="16" customWidth="1"/>
    <col min="33" max="33" width="22.5546875" style="16" customWidth="1"/>
    <col min="34" max="34" width="17.44140625" style="16" customWidth="1"/>
    <col min="35" max="35" width="17.33203125" style="16" customWidth="1"/>
    <col min="36" max="36" width="16.88671875" style="16" customWidth="1"/>
    <col min="37" max="37" width="15.5546875" style="16" bestFit="1" customWidth="1"/>
    <col min="38" max="38" width="16.109375" style="16" bestFit="1" customWidth="1"/>
    <col min="39" max="39" width="11.44140625" style="16" bestFit="1" customWidth="1"/>
    <col min="40" max="40" width="18.109375" style="16" bestFit="1" customWidth="1"/>
    <col min="41" max="41" width="17.33203125" style="16" customWidth="1"/>
    <col min="42" max="42" width="14" style="17" bestFit="1" customWidth="1"/>
    <col min="43" max="43" width="91.88671875" style="39" customWidth="1"/>
    <col min="44" max="16384" width="11.44140625" style="1"/>
  </cols>
  <sheetData>
    <row r="1" spans="1:43" ht="36" customHeight="1" x14ac:dyDescent="0.25">
      <c r="A1" s="167" t="s">
        <v>0</v>
      </c>
      <c r="B1" s="161" t="s">
        <v>1</v>
      </c>
      <c r="C1" s="167" t="s">
        <v>2</v>
      </c>
      <c r="D1" s="168"/>
      <c r="E1" s="168"/>
      <c r="F1" s="168"/>
      <c r="G1" s="168"/>
      <c r="H1" s="161"/>
      <c r="I1" s="163" t="s">
        <v>20</v>
      </c>
      <c r="J1" s="164"/>
      <c r="K1" s="164"/>
      <c r="L1" s="164"/>
      <c r="M1" s="166"/>
      <c r="N1" s="163" t="s">
        <v>3</v>
      </c>
      <c r="O1" s="164"/>
      <c r="P1" s="164"/>
      <c r="Q1" s="164"/>
      <c r="R1" s="164"/>
      <c r="S1" s="164"/>
      <c r="T1" s="164"/>
      <c r="U1" s="166"/>
      <c r="V1" s="167" t="s">
        <v>67</v>
      </c>
      <c r="W1" s="168"/>
      <c r="X1" s="168"/>
      <c r="Y1" s="168"/>
      <c r="Z1" s="161"/>
      <c r="AA1" s="163" t="s">
        <v>4</v>
      </c>
      <c r="AB1" s="164"/>
      <c r="AC1" s="165"/>
      <c r="AD1" s="165"/>
      <c r="AE1" s="166"/>
      <c r="AF1" s="167" t="s">
        <v>69</v>
      </c>
      <c r="AG1" s="168"/>
      <c r="AH1" s="168"/>
      <c r="AI1" s="168"/>
      <c r="AJ1" s="168"/>
      <c r="AK1" s="168"/>
      <c r="AL1" s="168"/>
      <c r="AM1" s="168"/>
      <c r="AN1" s="168"/>
      <c r="AO1" s="161"/>
      <c r="AP1" s="170" t="s">
        <v>112</v>
      </c>
      <c r="AQ1" s="161" t="s">
        <v>58</v>
      </c>
    </row>
    <row r="2" spans="1:43" ht="69.75" customHeight="1" thickBot="1" x14ac:dyDescent="0.3">
      <c r="A2" s="169"/>
      <c r="B2" s="162"/>
      <c r="C2" s="74" t="s">
        <v>98</v>
      </c>
      <c r="D2" s="45" t="s">
        <v>6</v>
      </c>
      <c r="E2" s="45" t="s">
        <v>118</v>
      </c>
      <c r="F2" s="29" t="s">
        <v>101</v>
      </c>
      <c r="G2" s="45" t="s">
        <v>113</v>
      </c>
      <c r="H2" s="40" t="s">
        <v>96</v>
      </c>
      <c r="I2" s="50" t="s">
        <v>5</v>
      </c>
      <c r="J2" s="30" t="s">
        <v>7</v>
      </c>
      <c r="K2" s="30" t="s">
        <v>97</v>
      </c>
      <c r="L2" s="45" t="s">
        <v>8</v>
      </c>
      <c r="M2" s="51" t="s">
        <v>9</v>
      </c>
      <c r="N2" s="50" t="s">
        <v>5</v>
      </c>
      <c r="O2" s="31" t="s">
        <v>10</v>
      </c>
      <c r="P2" s="30" t="s">
        <v>114</v>
      </c>
      <c r="Q2" s="30" t="s">
        <v>19</v>
      </c>
      <c r="R2" s="31" t="s">
        <v>11</v>
      </c>
      <c r="S2" s="45" t="s">
        <v>6</v>
      </c>
      <c r="T2" s="45" t="s">
        <v>12</v>
      </c>
      <c r="U2" s="73" t="s">
        <v>13</v>
      </c>
      <c r="V2" s="50" t="s">
        <v>5</v>
      </c>
      <c r="W2" s="31" t="s">
        <v>115</v>
      </c>
      <c r="X2" s="30" t="s">
        <v>22</v>
      </c>
      <c r="Y2" s="30" t="s">
        <v>79</v>
      </c>
      <c r="Z2" s="52" t="s">
        <v>78</v>
      </c>
      <c r="AA2" s="74" t="s">
        <v>14</v>
      </c>
      <c r="AB2" s="45" t="s">
        <v>15</v>
      </c>
      <c r="AC2" s="109" t="s">
        <v>116</v>
      </c>
      <c r="AD2" s="109" t="s">
        <v>117</v>
      </c>
      <c r="AE2" s="73" t="s">
        <v>56</v>
      </c>
      <c r="AF2" s="75" t="s">
        <v>16</v>
      </c>
      <c r="AG2" s="76" t="s">
        <v>17</v>
      </c>
      <c r="AH2" s="76" t="s">
        <v>21</v>
      </c>
      <c r="AI2" s="76" t="s">
        <v>73</v>
      </c>
      <c r="AJ2" s="76" t="s">
        <v>68</v>
      </c>
      <c r="AK2" s="76" t="s">
        <v>75</v>
      </c>
      <c r="AL2" s="76" t="s">
        <v>80</v>
      </c>
      <c r="AM2" s="76" t="s">
        <v>81</v>
      </c>
      <c r="AN2" s="76" t="s">
        <v>76</v>
      </c>
      <c r="AO2" s="77" t="s">
        <v>77</v>
      </c>
      <c r="AP2" s="171"/>
      <c r="AQ2" s="162"/>
    </row>
    <row r="3" spans="1:43" ht="39.9" customHeight="1" x14ac:dyDescent="0.25">
      <c r="A3" s="46">
        <v>1</v>
      </c>
      <c r="B3" s="49" t="str">
        <f>VLOOKUP($A3,Cierre!$A:$E,2,FALSE)</f>
        <v xml:space="preserve">JAVIER DE JESUS GARCÍA PAREJA </v>
      </c>
      <c r="C3" s="57" t="s">
        <v>98</v>
      </c>
      <c r="D3" s="44" t="str">
        <f>VLOOKUP($A3,Cierre!$A:$E,3,FALSE)</f>
        <v xml:space="preserve">JAVIER DE JESUS GARCÍA PAREJA </v>
      </c>
      <c r="E3" s="148" t="s">
        <v>162</v>
      </c>
      <c r="F3" s="56" t="s">
        <v>98</v>
      </c>
      <c r="G3" s="56" t="s">
        <v>98</v>
      </c>
      <c r="H3" s="62">
        <v>43893</v>
      </c>
      <c r="I3" s="57" t="s">
        <v>85</v>
      </c>
      <c r="J3" s="56" t="s">
        <v>87</v>
      </c>
      <c r="K3" s="56" t="s">
        <v>85</v>
      </c>
      <c r="L3" s="53" t="s">
        <v>85</v>
      </c>
      <c r="M3" s="54">
        <v>1</v>
      </c>
      <c r="N3" s="57" t="s">
        <v>91</v>
      </c>
      <c r="O3" s="60" t="s">
        <v>85</v>
      </c>
      <c r="P3" s="56" t="s">
        <v>85</v>
      </c>
      <c r="Q3" s="56" t="s">
        <v>85</v>
      </c>
      <c r="R3" s="60" t="s">
        <v>85</v>
      </c>
      <c r="S3" s="56" t="s">
        <v>85</v>
      </c>
      <c r="T3" s="63" t="s">
        <v>85</v>
      </c>
      <c r="U3" s="64" t="s">
        <v>85</v>
      </c>
      <c r="V3" s="57" t="s">
        <v>82</v>
      </c>
      <c r="W3" s="60">
        <v>44063</v>
      </c>
      <c r="X3" s="59" t="s">
        <v>88</v>
      </c>
      <c r="Y3" s="59" t="s">
        <v>84</v>
      </c>
      <c r="Z3" s="61" t="s">
        <v>84</v>
      </c>
      <c r="AA3" s="57" t="s">
        <v>84</v>
      </c>
      <c r="AB3" s="115" t="s">
        <v>169</v>
      </c>
      <c r="AC3" s="116" t="s">
        <v>84</v>
      </c>
      <c r="AD3" s="129">
        <v>27520000</v>
      </c>
      <c r="AE3" s="78" t="s">
        <v>84</v>
      </c>
      <c r="AF3" s="79" t="s">
        <v>99</v>
      </c>
      <c r="AG3" s="136" t="s">
        <v>84</v>
      </c>
      <c r="AH3" s="136" t="s">
        <v>84</v>
      </c>
      <c r="AI3" s="136" t="s">
        <v>84</v>
      </c>
      <c r="AJ3" s="136" t="s">
        <v>84</v>
      </c>
      <c r="AK3" s="136" t="s">
        <v>84</v>
      </c>
      <c r="AL3" s="136" t="s">
        <v>84</v>
      </c>
      <c r="AM3" s="136" t="s">
        <v>84</v>
      </c>
      <c r="AN3" s="136" t="s">
        <v>84</v>
      </c>
      <c r="AO3" s="80" t="s">
        <v>84</v>
      </c>
      <c r="AP3" s="122" t="s">
        <v>93</v>
      </c>
      <c r="AQ3" s="58"/>
    </row>
    <row r="4" spans="1:43" ht="39.9" customHeight="1" x14ac:dyDescent="0.25">
      <c r="A4" s="46">
        <v>2</v>
      </c>
      <c r="B4" s="49" t="str">
        <f>VLOOKUP($A4,Cierre!$A:$E,2,FALSE)</f>
        <v>MAURICIO ANTONIO CORTES REINA</v>
      </c>
      <c r="C4" s="57" t="s">
        <v>98</v>
      </c>
      <c r="D4" s="44" t="str">
        <f>VLOOKUP($A4,Cierre!$A:$E,3,FALSE)</f>
        <v>MAURICIO ANTONIO CORTES REINA</v>
      </c>
      <c r="E4" s="148" t="s">
        <v>163</v>
      </c>
      <c r="F4" s="56" t="s">
        <v>98</v>
      </c>
      <c r="G4" s="56" t="s">
        <v>98</v>
      </c>
      <c r="H4" s="62">
        <v>43962</v>
      </c>
      <c r="I4" s="57" t="s">
        <v>85</v>
      </c>
      <c r="J4" s="56" t="s">
        <v>87</v>
      </c>
      <c r="K4" s="56" t="s">
        <v>85</v>
      </c>
      <c r="L4" s="53" t="s">
        <v>85</v>
      </c>
      <c r="M4" s="54">
        <v>1</v>
      </c>
      <c r="N4" s="57" t="s">
        <v>91</v>
      </c>
      <c r="O4" s="60" t="s">
        <v>85</v>
      </c>
      <c r="P4" s="56" t="s">
        <v>85</v>
      </c>
      <c r="Q4" s="56" t="s">
        <v>85</v>
      </c>
      <c r="R4" s="60" t="s">
        <v>85</v>
      </c>
      <c r="S4" s="56" t="s">
        <v>85</v>
      </c>
      <c r="T4" s="63" t="s">
        <v>85</v>
      </c>
      <c r="U4" s="64" t="s">
        <v>85</v>
      </c>
      <c r="V4" s="57" t="s">
        <v>82</v>
      </c>
      <c r="W4" s="60">
        <v>44047</v>
      </c>
      <c r="X4" s="59" t="s">
        <v>88</v>
      </c>
      <c r="Y4" s="59" t="s">
        <v>84</v>
      </c>
      <c r="Z4" s="61" t="s">
        <v>84</v>
      </c>
      <c r="AA4" s="57" t="s">
        <v>84</v>
      </c>
      <c r="AB4" s="42" t="s">
        <v>170</v>
      </c>
      <c r="AC4" s="116" t="s">
        <v>84</v>
      </c>
      <c r="AD4" s="129">
        <v>27512945.100000001</v>
      </c>
      <c r="AE4" s="78" t="s">
        <v>84</v>
      </c>
      <c r="AF4" s="79" t="s">
        <v>99</v>
      </c>
      <c r="AG4" s="136" t="s">
        <v>89</v>
      </c>
      <c r="AH4" s="136" t="s">
        <v>89</v>
      </c>
      <c r="AI4" s="136" t="s">
        <v>89</v>
      </c>
      <c r="AJ4" s="136" t="s">
        <v>89</v>
      </c>
      <c r="AK4" s="136" t="s">
        <v>84</v>
      </c>
      <c r="AL4" s="136" t="s">
        <v>84</v>
      </c>
      <c r="AM4" s="136" t="s">
        <v>84</v>
      </c>
      <c r="AN4" s="136" t="s">
        <v>84</v>
      </c>
      <c r="AO4" s="80" t="s">
        <v>84</v>
      </c>
      <c r="AP4" s="122" t="s">
        <v>92</v>
      </c>
      <c r="AQ4" s="58" t="s">
        <v>178</v>
      </c>
    </row>
    <row r="5" spans="1:43" ht="39.9" customHeight="1" x14ac:dyDescent="0.25">
      <c r="A5" s="46">
        <v>3</v>
      </c>
      <c r="B5" s="49" t="str">
        <f>VLOOKUP($A5,Cierre!$A:$E,2,FALSE)</f>
        <v>GERMAN GÓMEZ GONZÁLEZ</v>
      </c>
      <c r="C5" s="57" t="s">
        <v>98</v>
      </c>
      <c r="D5" s="44" t="str">
        <f>VLOOKUP($A5,Cierre!$A:$E,3,FALSE)</f>
        <v>GERMAN GÓMEZ GONZÁLEZ</v>
      </c>
      <c r="E5" s="148" t="s">
        <v>164</v>
      </c>
      <c r="F5" s="56" t="s">
        <v>88</v>
      </c>
      <c r="G5" s="56" t="s">
        <v>98</v>
      </c>
      <c r="H5" s="159" t="s">
        <v>85</v>
      </c>
      <c r="I5" s="57" t="s">
        <v>85</v>
      </c>
      <c r="J5" s="56" t="s">
        <v>87</v>
      </c>
      <c r="K5" s="56" t="s">
        <v>85</v>
      </c>
      <c r="L5" s="53" t="s">
        <v>85</v>
      </c>
      <c r="M5" s="54">
        <v>1</v>
      </c>
      <c r="N5" s="57" t="s">
        <v>91</v>
      </c>
      <c r="O5" s="60" t="s">
        <v>85</v>
      </c>
      <c r="P5" s="56" t="s">
        <v>85</v>
      </c>
      <c r="Q5" s="56" t="s">
        <v>85</v>
      </c>
      <c r="R5" s="60" t="s">
        <v>85</v>
      </c>
      <c r="S5" s="56" t="s">
        <v>85</v>
      </c>
      <c r="T5" s="63" t="s">
        <v>85</v>
      </c>
      <c r="U5" s="64" t="s">
        <v>85</v>
      </c>
      <c r="V5" s="57" t="s">
        <v>82</v>
      </c>
      <c r="W5" s="60">
        <v>43966</v>
      </c>
      <c r="X5" s="59" t="s">
        <v>85</v>
      </c>
      <c r="Y5" s="59" t="s">
        <v>85</v>
      </c>
      <c r="Z5" s="61" t="s">
        <v>85</v>
      </c>
      <c r="AA5" s="57" t="s">
        <v>84</v>
      </c>
      <c r="AB5" s="42" t="s">
        <v>171</v>
      </c>
      <c r="AC5" s="116" t="s">
        <v>84</v>
      </c>
      <c r="AD5" s="129">
        <v>27515000</v>
      </c>
      <c r="AE5" s="78" t="s">
        <v>84</v>
      </c>
      <c r="AF5" s="79" t="s">
        <v>99</v>
      </c>
      <c r="AG5" s="136" t="s">
        <v>99</v>
      </c>
      <c r="AH5" s="136" t="s">
        <v>99</v>
      </c>
      <c r="AI5" s="136" t="s">
        <v>84</v>
      </c>
      <c r="AJ5" s="136" t="s">
        <v>84</v>
      </c>
      <c r="AK5" s="136" t="s">
        <v>84</v>
      </c>
      <c r="AL5" s="136" t="s">
        <v>84</v>
      </c>
      <c r="AM5" s="136" t="s">
        <v>84</v>
      </c>
      <c r="AN5" s="136" t="s">
        <v>84</v>
      </c>
      <c r="AO5" s="80" t="s">
        <v>84</v>
      </c>
      <c r="AP5" s="122" t="s">
        <v>93</v>
      </c>
      <c r="AQ5" s="58"/>
    </row>
    <row r="6" spans="1:43" ht="39.9" customHeight="1" x14ac:dyDescent="0.25">
      <c r="A6" s="46">
        <v>4</v>
      </c>
      <c r="B6" s="49" t="str">
        <f>VLOOKUP($A6,Cierre!$A:$E,2,FALSE)</f>
        <v xml:space="preserve">MARIA RUBY GALVEZ MUÑOZ </v>
      </c>
      <c r="C6" s="57" t="s">
        <v>98</v>
      </c>
      <c r="D6" s="44" t="str">
        <f>VLOOKUP($A6,Cierre!$A:$E,3,FALSE)</f>
        <v xml:space="preserve">MARIA RUBY GALVEZ MUÑOZ </v>
      </c>
      <c r="E6" s="148" t="s">
        <v>165</v>
      </c>
      <c r="F6" s="56" t="s">
        <v>98</v>
      </c>
      <c r="G6" s="56" t="s">
        <v>98</v>
      </c>
      <c r="H6" s="62">
        <v>43985</v>
      </c>
      <c r="I6" s="57" t="s">
        <v>85</v>
      </c>
      <c r="J6" s="56" t="s">
        <v>87</v>
      </c>
      <c r="K6" s="56" t="s">
        <v>85</v>
      </c>
      <c r="L6" s="53" t="s">
        <v>85</v>
      </c>
      <c r="M6" s="54">
        <v>1</v>
      </c>
      <c r="N6" s="57" t="s">
        <v>91</v>
      </c>
      <c r="O6" s="60" t="s">
        <v>85</v>
      </c>
      <c r="P6" s="56" t="s">
        <v>85</v>
      </c>
      <c r="Q6" s="56" t="s">
        <v>85</v>
      </c>
      <c r="R6" s="60" t="s">
        <v>85</v>
      </c>
      <c r="S6" s="56" t="s">
        <v>85</v>
      </c>
      <c r="T6" s="63" t="s">
        <v>85</v>
      </c>
      <c r="U6" s="64" t="s">
        <v>85</v>
      </c>
      <c r="V6" s="57" t="s">
        <v>82</v>
      </c>
      <c r="W6" s="60">
        <v>44063</v>
      </c>
      <c r="X6" s="59" t="s">
        <v>88</v>
      </c>
      <c r="Y6" s="59" t="s">
        <v>84</v>
      </c>
      <c r="Z6" s="61" t="s">
        <v>84</v>
      </c>
      <c r="AA6" s="57" t="s">
        <v>84</v>
      </c>
      <c r="AB6" s="115" t="s">
        <v>172</v>
      </c>
      <c r="AC6" s="116" t="s">
        <v>84</v>
      </c>
      <c r="AD6" s="129">
        <v>27512945.100000001</v>
      </c>
      <c r="AE6" s="78" t="s">
        <v>84</v>
      </c>
      <c r="AF6" s="79" t="s">
        <v>84</v>
      </c>
      <c r="AG6" s="136" t="s">
        <v>84</v>
      </c>
      <c r="AH6" s="136" t="s">
        <v>99</v>
      </c>
      <c r="AI6" s="136" t="s">
        <v>84</v>
      </c>
      <c r="AJ6" s="136" t="s">
        <v>84</v>
      </c>
      <c r="AK6" s="136" t="s">
        <v>84</v>
      </c>
      <c r="AL6" s="136" t="s">
        <v>84</v>
      </c>
      <c r="AM6" s="136" t="s">
        <v>84</v>
      </c>
      <c r="AN6" s="136" t="s">
        <v>84</v>
      </c>
      <c r="AO6" s="80" t="s">
        <v>84</v>
      </c>
      <c r="AP6" s="122" t="s">
        <v>93</v>
      </c>
      <c r="AQ6" s="58"/>
    </row>
    <row r="7" spans="1:43" ht="39.9" customHeight="1" x14ac:dyDescent="0.25">
      <c r="A7" s="46">
        <v>5</v>
      </c>
      <c r="B7" s="49" t="str">
        <f>VLOOKUP($A7,Cierre!$A:$E,2,FALSE)</f>
        <v>JEMAG INGENIERÍA SAS</v>
      </c>
      <c r="C7" s="57" t="s">
        <v>98</v>
      </c>
      <c r="D7" s="44" t="str">
        <f>VLOOKUP($A7,Cierre!$A:$E,3,FALSE)</f>
        <v>LUZ MARY CASTAÑO GONZALEZ</v>
      </c>
      <c r="E7" s="148" t="s">
        <v>166</v>
      </c>
      <c r="F7" s="56" t="s">
        <v>98</v>
      </c>
      <c r="G7" s="56" t="s">
        <v>98</v>
      </c>
      <c r="H7" s="62">
        <v>43994</v>
      </c>
      <c r="I7" s="57" t="s">
        <v>85</v>
      </c>
      <c r="J7" s="56" t="s">
        <v>87</v>
      </c>
      <c r="K7" s="56" t="s">
        <v>85</v>
      </c>
      <c r="L7" s="53" t="s">
        <v>85</v>
      </c>
      <c r="M7" s="54">
        <v>1</v>
      </c>
      <c r="N7" s="57" t="s">
        <v>82</v>
      </c>
      <c r="O7" s="60">
        <v>44043</v>
      </c>
      <c r="P7" s="56" t="s">
        <v>173</v>
      </c>
      <c r="Q7" s="56" t="s">
        <v>84</v>
      </c>
      <c r="R7" s="60" t="s">
        <v>84</v>
      </c>
      <c r="S7" s="56" t="s">
        <v>174</v>
      </c>
      <c r="T7" s="63" t="s">
        <v>84</v>
      </c>
      <c r="U7" s="64" t="s">
        <v>88</v>
      </c>
      <c r="V7" s="57" t="s">
        <v>82</v>
      </c>
      <c r="W7" s="60" t="s">
        <v>175</v>
      </c>
      <c r="X7" s="59" t="s">
        <v>88</v>
      </c>
      <c r="Y7" s="59" t="s">
        <v>84</v>
      </c>
      <c r="Z7" s="61" t="s">
        <v>84</v>
      </c>
      <c r="AA7" s="57" t="s">
        <v>84</v>
      </c>
      <c r="AB7" s="42" t="s">
        <v>176</v>
      </c>
      <c r="AC7" s="116" t="s">
        <v>84</v>
      </c>
      <c r="AD7" s="129">
        <v>27512945.100000001</v>
      </c>
      <c r="AE7" s="78" t="s">
        <v>84</v>
      </c>
      <c r="AF7" s="79" t="s">
        <v>84</v>
      </c>
      <c r="AG7" s="136" t="s">
        <v>84</v>
      </c>
      <c r="AH7" s="136" t="s">
        <v>84</v>
      </c>
      <c r="AI7" s="136" t="s">
        <v>84</v>
      </c>
      <c r="AJ7" s="136" t="s">
        <v>84</v>
      </c>
      <c r="AK7" s="136" t="s">
        <v>84</v>
      </c>
      <c r="AL7" s="136" t="s">
        <v>84</v>
      </c>
      <c r="AM7" s="136" t="s">
        <v>84</v>
      </c>
      <c r="AN7" s="136" t="s">
        <v>84</v>
      </c>
      <c r="AO7" s="80" t="s">
        <v>84</v>
      </c>
      <c r="AP7" s="122" t="s">
        <v>93</v>
      </c>
      <c r="AQ7" s="58"/>
    </row>
    <row r="8" spans="1:43" ht="39.9" customHeight="1" x14ac:dyDescent="0.25">
      <c r="A8" s="46">
        <v>6</v>
      </c>
      <c r="B8" s="49" t="str">
        <f>VLOOKUP($A8,Cierre!$A:$E,2,FALSE)</f>
        <v>HERNAN ROPERO ALZATE</v>
      </c>
      <c r="C8" s="57" t="s">
        <v>98</v>
      </c>
      <c r="D8" s="44" t="str">
        <f>VLOOKUP($A8,Cierre!$A:$E,3,FALSE)</f>
        <v>HERNAN ROPERO ALZATE</v>
      </c>
      <c r="E8" s="148" t="s">
        <v>167</v>
      </c>
      <c r="F8" s="56" t="s">
        <v>98</v>
      </c>
      <c r="G8" s="56" t="s">
        <v>98</v>
      </c>
      <c r="H8" s="62">
        <v>43964</v>
      </c>
      <c r="I8" s="57" t="s">
        <v>85</v>
      </c>
      <c r="J8" s="56" t="s">
        <v>87</v>
      </c>
      <c r="K8" s="56" t="s">
        <v>85</v>
      </c>
      <c r="L8" s="53" t="s">
        <v>85</v>
      </c>
      <c r="M8" s="54">
        <v>1</v>
      </c>
      <c r="N8" s="57" t="s">
        <v>91</v>
      </c>
      <c r="O8" s="60" t="s">
        <v>85</v>
      </c>
      <c r="P8" s="56" t="s">
        <v>85</v>
      </c>
      <c r="Q8" s="56" t="s">
        <v>85</v>
      </c>
      <c r="R8" s="60" t="s">
        <v>85</v>
      </c>
      <c r="S8" s="56" t="s">
        <v>85</v>
      </c>
      <c r="T8" s="63" t="s">
        <v>85</v>
      </c>
      <c r="U8" s="64" t="s">
        <v>85</v>
      </c>
      <c r="V8" s="57" t="s">
        <v>82</v>
      </c>
      <c r="W8" s="60">
        <v>44062</v>
      </c>
      <c r="X8" s="59" t="s">
        <v>88</v>
      </c>
      <c r="Y8" s="59" t="s">
        <v>84</v>
      </c>
      <c r="Z8" s="61" t="s">
        <v>84</v>
      </c>
      <c r="AA8" s="57" t="s">
        <v>84</v>
      </c>
      <c r="AB8" s="42" t="s">
        <v>167</v>
      </c>
      <c r="AC8" s="116" t="s">
        <v>84</v>
      </c>
      <c r="AD8" s="129">
        <v>27512945.100000001</v>
      </c>
      <c r="AE8" s="78" t="s">
        <v>84</v>
      </c>
      <c r="AF8" s="79" t="s">
        <v>84</v>
      </c>
      <c r="AG8" s="136" t="s">
        <v>84</v>
      </c>
      <c r="AH8" s="136" t="s">
        <v>84</v>
      </c>
      <c r="AI8" s="136" t="s">
        <v>84</v>
      </c>
      <c r="AJ8" s="136" t="s">
        <v>84</v>
      </c>
      <c r="AK8" s="136" t="s">
        <v>84</v>
      </c>
      <c r="AL8" s="136" t="s">
        <v>84</v>
      </c>
      <c r="AM8" s="136" t="s">
        <v>84</v>
      </c>
      <c r="AN8" s="136" t="s">
        <v>84</v>
      </c>
      <c r="AO8" s="80" t="s">
        <v>84</v>
      </c>
      <c r="AP8" s="122" t="s">
        <v>93</v>
      </c>
      <c r="AQ8" s="58"/>
    </row>
    <row r="9" spans="1:43" ht="39.9" customHeight="1" x14ac:dyDescent="0.25">
      <c r="A9" s="46">
        <v>7</v>
      </c>
      <c r="B9" s="49" t="str">
        <f>VLOOKUP($A9,Cierre!$A:$E,2,FALSE)</f>
        <v>ANDREA ISABEL CAMELO VASQUEZ</v>
      </c>
      <c r="C9" s="57" t="s">
        <v>98</v>
      </c>
      <c r="D9" s="44" t="str">
        <f>VLOOKUP($A9,Cierre!$A:$E,3,FALSE)</f>
        <v>ANDREA ISABEL CAMELO VASQUEZ</v>
      </c>
      <c r="E9" s="149" t="s">
        <v>168</v>
      </c>
      <c r="F9" s="139" t="s">
        <v>98</v>
      </c>
      <c r="G9" s="139" t="s">
        <v>98</v>
      </c>
      <c r="H9" s="140">
        <v>44025</v>
      </c>
      <c r="I9" s="138" t="s">
        <v>85</v>
      </c>
      <c r="J9" s="139" t="s">
        <v>87</v>
      </c>
      <c r="K9" s="139" t="s">
        <v>85</v>
      </c>
      <c r="L9" s="53" t="s">
        <v>85</v>
      </c>
      <c r="M9" s="54">
        <v>1</v>
      </c>
      <c r="N9" s="138" t="s">
        <v>91</v>
      </c>
      <c r="O9" s="117" t="s">
        <v>85</v>
      </c>
      <c r="P9" s="139" t="s">
        <v>85</v>
      </c>
      <c r="Q9" s="139" t="s">
        <v>85</v>
      </c>
      <c r="R9" s="117" t="s">
        <v>85</v>
      </c>
      <c r="S9" s="139" t="s">
        <v>85</v>
      </c>
      <c r="T9" s="118" t="s">
        <v>85</v>
      </c>
      <c r="U9" s="119" t="s">
        <v>85</v>
      </c>
      <c r="V9" s="138" t="s">
        <v>82</v>
      </c>
      <c r="W9" s="117">
        <v>44028</v>
      </c>
      <c r="X9" s="135" t="s">
        <v>88</v>
      </c>
      <c r="Y9" s="135" t="s">
        <v>84</v>
      </c>
      <c r="Z9" s="120" t="s">
        <v>84</v>
      </c>
      <c r="AA9" s="138" t="s">
        <v>84</v>
      </c>
      <c r="AB9" s="141" t="s">
        <v>177</v>
      </c>
      <c r="AC9" s="137" t="s">
        <v>84</v>
      </c>
      <c r="AD9" s="129">
        <v>27512945.100000001</v>
      </c>
      <c r="AE9" s="142" t="s">
        <v>84</v>
      </c>
      <c r="AF9" s="121" t="s">
        <v>84</v>
      </c>
      <c r="AG9" s="135" t="s">
        <v>84</v>
      </c>
      <c r="AH9" s="135" t="s">
        <v>84</v>
      </c>
      <c r="AI9" s="135" t="s">
        <v>84</v>
      </c>
      <c r="AJ9" s="135" t="s">
        <v>84</v>
      </c>
      <c r="AK9" s="135" t="s">
        <v>84</v>
      </c>
      <c r="AL9" s="135" t="s">
        <v>84</v>
      </c>
      <c r="AM9" s="135" t="s">
        <v>84</v>
      </c>
      <c r="AN9" s="135" t="s">
        <v>84</v>
      </c>
      <c r="AO9" s="120" t="s">
        <v>84</v>
      </c>
      <c r="AP9" s="143" t="s">
        <v>93</v>
      </c>
      <c r="AQ9" s="144"/>
    </row>
    <row r="10" spans="1:43" x14ac:dyDescent="0.2">
      <c r="K10" s="28"/>
      <c r="Y10" s="28"/>
      <c r="AL10" s="28"/>
      <c r="AM10" s="28"/>
    </row>
    <row r="11" spans="1:43" x14ac:dyDescent="0.2">
      <c r="K11" s="28"/>
      <c r="Y11" s="28"/>
      <c r="AL11" s="28"/>
      <c r="AM11" s="28"/>
    </row>
    <row r="12" spans="1:43" x14ac:dyDescent="0.2">
      <c r="K12" s="28"/>
      <c r="Y12" s="28"/>
      <c r="AL12" s="28"/>
      <c r="AM12" s="28"/>
    </row>
    <row r="13" spans="1:43" x14ac:dyDescent="0.2">
      <c r="K13" s="28"/>
      <c r="Y13" s="28"/>
      <c r="AL13" s="28"/>
      <c r="AM13" s="28"/>
    </row>
    <row r="14" spans="1:43" x14ac:dyDescent="0.2">
      <c r="K14" s="28"/>
      <c r="Y14" s="28"/>
      <c r="AL14" s="28"/>
      <c r="AM14" s="28"/>
    </row>
    <row r="15" spans="1:43" x14ac:dyDescent="0.2">
      <c r="K15" s="28"/>
      <c r="Y15" s="28"/>
      <c r="AL15" s="28"/>
      <c r="AM15" s="28"/>
    </row>
    <row r="16" spans="1:43" x14ac:dyDescent="0.2">
      <c r="K16" s="28"/>
      <c r="Y16" s="28"/>
      <c r="AL16" s="28"/>
      <c r="AM16" s="28"/>
    </row>
    <row r="17" spans="11:39" x14ac:dyDescent="0.2">
      <c r="K17" s="28"/>
      <c r="Y17" s="28"/>
      <c r="AL17" s="28"/>
      <c r="AM17" s="28"/>
    </row>
    <row r="18" spans="11:39" x14ac:dyDescent="0.2">
      <c r="K18" s="28"/>
      <c r="Y18" s="28"/>
      <c r="AL18" s="28"/>
      <c r="AM18" s="28"/>
    </row>
    <row r="19" spans="11:39" x14ac:dyDescent="0.2">
      <c r="K19" s="28"/>
      <c r="Y19" s="28"/>
      <c r="AL19" s="28"/>
      <c r="AM19" s="28"/>
    </row>
    <row r="20" spans="11:39" x14ac:dyDescent="0.2">
      <c r="K20" s="28"/>
      <c r="Y20" s="28"/>
      <c r="AL20" s="28"/>
      <c r="AM20" s="28"/>
    </row>
    <row r="21" spans="11:39" x14ac:dyDescent="0.2">
      <c r="K21" s="28"/>
      <c r="Y21" s="28"/>
      <c r="AL21" s="28"/>
      <c r="AM21" s="28"/>
    </row>
    <row r="22" spans="11:39" x14ac:dyDescent="0.2">
      <c r="K22" s="28"/>
      <c r="Y22" s="28"/>
      <c r="AL22" s="28"/>
      <c r="AM22" s="28"/>
    </row>
    <row r="23" spans="11:39" x14ac:dyDescent="0.2">
      <c r="K23" s="28"/>
      <c r="Y23" s="28"/>
      <c r="AL23" s="28"/>
      <c r="AM23" s="28"/>
    </row>
    <row r="24" spans="11:39" x14ac:dyDescent="0.2">
      <c r="K24" s="28"/>
      <c r="Y24" s="28"/>
      <c r="AL24" s="28"/>
      <c r="AM24" s="28"/>
    </row>
    <row r="25" spans="11:39" x14ac:dyDescent="0.2">
      <c r="K25" s="28"/>
      <c r="Y25" s="28"/>
      <c r="AL25" s="28"/>
      <c r="AM25" s="28"/>
    </row>
    <row r="26" spans="11:39" x14ac:dyDescent="0.2">
      <c r="K26" s="28"/>
    </row>
    <row r="27" spans="11:39" x14ac:dyDescent="0.2">
      <c r="K27" s="28"/>
    </row>
    <row r="28" spans="11:39" x14ac:dyDescent="0.2">
      <c r="K28" s="28"/>
    </row>
  </sheetData>
  <mergeCells count="10">
    <mergeCell ref="AQ1:AQ2"/>
    <mergeCell ref="AA1:AE1"/>
    <mergeCell ref="AF1:AO1"/>
    <mergeCell ref="A1:A2"/>
    <mergeCell ref="B1:B2"/>
    <mergeCell ref="I1:M1"/>
    <mergeCell ref="AP1:AP2"/>
    <mergeCell ref="N1:U1"/>
    <mergeCell ref="V1:Z1"/>
    <mergeCell ref="C1:H1"/>
  </mergeCells>
  <phoneticPr fontId="5" type="noConversion"/>
  <conditionalFormatting sqref="C3:C9">
    <cfRule type="cellIs" dxfId="15" priority="6" operator="equal">
      <formula>"NO PRESENTA"</formula>
    </cfRule>
  </conditionalFormatting>
  <conditionalFormatting sqref="G3:G9">
    <cfRule type="cellIs" dxfId="14" priority="5" operator="equal">
      <formula>"NO PRESENTA"</formula>
    </cfRule>
  </conditionalFormatting>
  <conditionalFormatting sqref="V3:V9">
    <cfRule type="cellIs" dxfId="13" priority="4" operator="equal">
      <formula>"NO"</formula>
    </cfRule>
  </conditionalFormatting>
  <conditionalFormatting sqref="AF3:AO9">
    <cfRule type="cellIs" dxfId="12" priority="3" operator="equal">
      <formula>"NO CUMPLE"</formula>
    </cfRule>
  </conditionalFormatting>
  <conditionalFormatting sqref="AP3:AP9">
    <cfRule type="cellIs" dxfId="11" priority="1" operator="equal">
      <formula>"NO HÁBIL"</formula>
    </cfRule>
    <cfRule type="cellIs" dxfId="10" priority="2" operator="equal">
      <formula>"SUBSANAR"</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F2499-3DBE-4A36-ADCE-3F1D2A3A351F}">
  <dimension ref="A1:U9"/>
  <sheetViews>
    <sheetView zoomScale="80" zoomScaleNormal="80" workbookViewId="0">
      <selection activeCell="U12" sqref="U12"/>
    </sheetView>
  </sheetViews>
  <sheetFormatPr baseColWidth="10" defaultColWidth="11.44140625" defaultRowHeight="24.9" customHeight="1" x14ac:dyDescent="0.25"/>
  <cols>
    <col min="1" max="1" width="5.44140625" style="94" bestFit="1" customWidth="1"/>
    <col min="2" max="2" width="38.109375" style="95" customWidth="1"/>
    <col min="3" max="3" width="52.109375" style="96" bestFit="1" customWidth="1"/>
    <col min="4" max="4" width="14.5546875" style="95" customWidth="1"/>
    <col min="5" max="6" width="18.5546875" style="6" bestFit="1" customWidth="1"/>
    <col min="7" max="7" width="18" style="6" bestFit="1" customWidth="1"/>
    <col min="8" max="8" width="18.5546875" style="6" bestFit="1" customWidth="1"/>
    <col min="9" max="10" width="16.33203125" style="6" bestFit="1" customWidth="1"/>
    <col min="11" max="11" width="21.5546875" style="6" customWidth="1"/>
    <col min="12" max="12" width="15" style="90" customWidth="1"/>
    <col min="13" max="13" width="18.5546875" style="7" customWidth="1"/>
    <col min="14" max="14" width="17.33203125" style="7" customWidth="1"/>
    <col min="15" max="15" width="21.5546875" style="7" bestFit="1" customWidth="1"/>
    <col min="16" max="17" width="16.44140625" style="91" bestFit="1" customWidth="1"/>
    <col min="18" max="18" width="15" style="7" bestFit="1" customWidth="1"/>
    <col min="19" max="19" width="20.109375" style="7" bestFit="1" customWidth="1"/>
    <col min="20" max="20" width="18.6640625" style="7" bestFit="1" customWidth="1"/>
    <col min="21" max="21" width="40.109375" style="7" customWidth="1"/>
    <col min="22" max="22" width="17.88671875" style="7" bestFit="1" customWidth="1"/>
    <col min="23" max="24" width="11.44140625" style="7"/>
    <col min="25" max="25" width="18.88671875" style="7" bestFit="1" customWidth="1"/>
    <col min="26" max="16384" width="11.44140625" style="7"/>
  </cols>
  <sheetData>
    <row r="1" spans="1:21" s="94" customFormat="1" ht="24.9" customHeight="1" x14ac:dyDescent="0.25">
      <c r="A1" s="174" t="s">
        <v>0</v>
      </c>
      <c r="B1" s="177" t="s">
        <v>18</v>
      </c>
      <c r="C1" s="177" t="s">
        <v>37</v>
      </c>
      <c r="D1" s="185" t="s">
        <v>38</v>
      </c>
      <c r="E1" s="187" t="s">
        <v>39</v>
      </c>
      <c r="F1" s="188"/>
      <c r="G1" s="188"/>
      <c r="H1" s="188"/>
      <c r="I1" s="188"/>
      <c r="J1" s="189"/>
      <c r="K1" s="183" t="s">
        <v>40</v>
      </c>
      <c r="L1" s="184"/>
      <c r="M1" s="184"/>
      <c r="N1" s="181">
        <f>+Información!B4</f>
        <v>275129451</v>
      </c>
      <c r="O1" s="182"/>
      <c r="P1" s="174" t="s">
        <v>41</v>
      </c>
      <c r="Q1" s="175"/>
      <c r="R1" s="174" t="s">
        <v>40</v>
      </c>
      <c r="S1" s="177" t="s">
        <v>41</v>
      </c>
      <c r="T1" s="179" t="s">
        <v>133</v>
      </c>
      <c r="U1" s="172" t="s">
        <v>52</v>
      </c>
    </row>
    <row r="2" spans="1:21" s="94" customFormat="1" ht="40.5" customHeight="1" x14ac:dyDescent="0.25">
      <c r="A2" s="176"/>
      <c r="B2" s="178"/>
      <c r="C2" s="178"/>
      <c r="D2" s="186"/>
      <c r="E2" s="123" t="s">
        <v>42</v>
      </c>
      <c r="F2" s="124" t="s">
        <v>44</v>
      </c>
      <c r="G2" s="124" t="s">
        <v>43</v>
      </c>
      <c r="H2" s="124" t="s">
        <v>45</v>
      </c>
      <c r="I2" s="124" t="s">
        <v>46</v>
      </c>
      <c r="J2" s="97" t="s">
        <v>54</v>
      </c>
      <c r="K2" s="123" t="s">
        <v>119</v>
      </c>
      <c r="L2" s="124" t="s">
        <v>47</v>
      </c>
      <c r="M2" s="124" t="s">
        <v>48</v>
      </c>
      <c r="N2" s="124" t="s">
        <v>53</v>
      </c>
      <c r="O2" s="97" t="s">
        <v>49</v>
      </c>
      <c r="P2" s="130" t="s">
        <v>50</v>
      </c>
      <c r="Q2" s="152" t="s">
        <v>51</v>
      </c>
      <c r="R2" s="176"/>
      <c r="S2" s="178"/>
      <c r="T2" s="180"/>
      <c r="U2" s="173"/>
    </row>
    <row r="3" spans="1:21" ht="24" customHeight="1" x14ac:dyDescent="0.25">
      <c r="A3" s="131">
        <v>1</v>
      </c>
      <c r="B3" s="132" t="str">
        <f>VLOOKUP($A3,Cierre!$A:$E,2,FALSE)</f>
        <v xml:space="preserve">JAVIER DE JESUS GARCÍA PAREJA </v>
      </c>
      <c r="C3" s="92" t="s">
        <v>85</v>
      </c>
      <c r="D3" s="93">
        <v>1</v>
      </c>
      <c r="E3" s="156">
        <v>2908573395</v>
      </c>
      <c r="F3" s="156">
        <v>3995514834</v>
      </c>
      <c r="G3" s="156">
        <v>478961648</v>
      </c>
      <c r="H3" s="157">
        <v>1093469174</v>
      </c>
      <c r="I3" s="158">
        <v>294268805</v>
      </c>
      <c r="J3" s="158">
        <v>1635305</v>
      </c>
      <c r="K3" s="110">
        <f t="shared" ref="K3:K9" si="0">E3-G3</f>
        <v>2429611747</v>
      </c>
      <c r="L3" s="126">
        <f t="shared" ref="L3:L9" si="1">IFERROR((E3)/(G3),0)</f>
        <v>6.0726644965110026</v>
      </c>
      <c r="M3" s="127">
        <f t="shared" ref="M3:M9" si="2">IFERROR((H3)/(F3),0)</f>
        <v>0.27367416201163325</v>
      </c>
      <c r="N3" s="126">
        <f t="shared" ref="N3:N9" si="3">IFERROR((I3)/(J3),0)</f>
        <v>179.94735232877048</v>
      </c>
      <c r="O3" s="89">
        <f t="shared" ref="O3:O5" si="4">F3-H3</f>
        <v>2902045660</v>
      </c>
      <c r="P3" s="128">
        <f t="shared" ref="P3:P9" si="5">IFERROR((I3)/(O3),0)</f>
        <v>0.10140047382989832</v>
      </c>
      <c r="Q3" s="150">
        <f t="shared" ref="Q3:Q9" si="6">IFERROR((I3)/(F3),0)</f>
        <v>7.3649784126918347E-2</v>
      </c>
      <c r="R3" s="153" t="s">
        <v>93</v>
      </c>
      <c r="S3" s="125" t="s">
        <v>93</v>
      </c>
      <c r="T3" s="154" t="s">
        <v>93</v>
      </c>
      <c r="U3" s="151"/>
    </row>
    <row r="4" spans="1:21" ht="24" customHeight="1" x14ac:dyDescent="0.25">
      <c r="A4" s="131">
        <v>2</v>
      </c>
      <c r="B4" s="132" t="str">
        <f>VLOOKUP($A4,Cierre!$A:$E,2,FALSE)</f>
        <v>MAURICIO ANTONIO CORTES REINA</v>
      </c>
      <c r="C4" s="92" t="s">
        <v>85</v>
      </c>
      <c r="D4" s="93">
        <v>1</v>
      </c>
      <c r="E4" s="156">
        <v>457450000</v>
      </c>
      <c r="F4" s="156">
        <v>1076689000</v>
      </c>
      <c r="G4" s="156">
        <v>97930000</v>
      </c>
      <c r="H4" s="157">
        <v>109825000</v>
      </c>
      <c r="I4" s="157">
        <v>216209000</v>
      </c>
      <c r="J4" s="87">
        <v>0</v>
      </c>
      <c r="K4" s="110">
        <f t="shared" si="0"/>
        <v>359520000</v>
      </c>
      <c r="L4" s="146">
        <f t="shared" si="1"/>
        <v>4.6711937097927088</v>
      </c>
      <c r="M4" s="147">
        <f t="shared" si="2"/>
        <v>0.10200252812093372</v>
      </c>
      <c r="N4" s="146">
        <f t="shared" si="3"/>
        <v>0</v>
      </c>
      <c r="O4" s="89">
        <f t="shared" si="4"/>
        <v>966864000</v>
      </c>
      <c r="P4" s="145">
        <f t="shared" si="5"/>
        <v>0.22361883367257443</v>
      </c>
      <c r="Q4" s="150">
        <f t="shared" si="6"/>
        <v>0.20080914730251725</v>
      </c>
      <c r="R4" s="153" t="s">
        <v>93</v>
      </c>
      <c r="S4" s="125" t="s">
        <v>93</v>
      </c>
      <c r="T4" s="154" t="s">
        <v>93</v>
      </c>
      <c r="U4" s="151"/>
    </row>
    <row r="5" spans="1:21" ht="24" customHeight="1" x14ac:dyDescent="0.25">
      <c r="A5" s="131">
        <v>3</v>
      </c>
      <c r="B5" s="132" t="str">
        <f>VLOOKUP($A5,Cierre!$A:$E,2,FALSE)</f>
        <v>GERMAN GÓMEZ GONZÁLEZ</v>
      </c>
      <c r="C5" s="92" t="s">
        <v>85</v>
      </c>
      <c r="D5" s="93">
        <v>1</v>
      </c>
      <c r="E5" s="86">
        <v>269642000</v>
      </c>
      <c r="F5" s="87">
        <v>376599000</v>
      </c>
      <c r="G5" s="87">
        <v>2310000</v>
      </c>
      <c r="H5" s="87">
        <v>2310000</v>
      </c>
      <c r="I5" s="87">
        <v>115819000</v>
      </c>
      <c r="J5" s="88">
        <v>0</v>
      </c>
      <c r="K5" s="110">
        <f t="shared" si="0"/>
        <v>267332000</v>
      </c>
      <c r="L5" s="126">
        <f t="shared" si="1"/>
        <v>116.72813852813853</v>
      </c>
      <c r="M5" s="127">
        <f t="shared" si="2"/>
        <v>6.133845283710259E-3</v>
      </c>
      <c r="N5" s="126">
        <f t="shared" si="3"/>
        <v>0</v>
      </c>
      <c r="O5" s="89">
        <f t="shared" si="4"/>
        <v>374289000</v>
      </c>
      <c r="P5" s="128">
        <f t="shared" si="5"/>
        <v>0.30943735990103904</v>
      </c>
      <c r="Q5" s="150">
        <f t="shared" si="6"/>
        <v>0.30753931901040632</v>
      </c>
      <c r="R5" s="153" t="s">
        <v>93</v>
      </c>
      <c r="S5" s="125" t="s">
        <v>93</v>
      </c>
      <c r="T5" s="154" t="s">
        <v>93</v>
      </c>
      <c r="U5" s="151"/>
    </row>
    <row r="6" spans="1:21" ht="24" customHeight="1" x14ac:dyDescent="0.25">
      <c r="A6" s="131">
        <v>4</v>
      </c>
      <c r="B6" s="132" t="str">
        <f>VLOOKUP($A6,Cierre!$A:$E,2,FALSE)</f>
        <v xml:space="preserve">MARIA RUBY GALVEZ MUÑOZ </v>
      </c>
      <c r="C6" s="92" t="s">
        <v>85</v>
      </c>
      <c r="D6" s="93">
        <v>1</v>
      </c>
      <c r="E6" s="86">
        <v>354950000</v>
      </c>
      <c r="F6" s="87">
        <v>631438000</v>
      </c>
      <c r="G6" s="87">
        <v>3800000</v>
      </c>
      <c r="H6" s="87">
        <v>3800000</v>
      </c>
      <c r="I6" s="87">
        <v>128135000</v>
      </c>
      <c r="J6" s="88">
        <v>0</v>
      </c>
      <c r="K6" s="110">
        <f t="shared" si="0"/>
        <v>351150000</v>
      </c>
      <c r="L6" s="146">
        <f t="shared" si="1"/>
        <v>93.40789473684211</v>
      </c>
      <c r="M6" s="147">
        <f t="shared" si="2"/>
        <v>6.018009685828221E-3</v>
      </c>
      <c r="N6" s="146">
        <f t="shared" si="3"/>
        <v>0</v>
      </c>
      <c r="O6" s="89">
        <f>F6-H6</f>
        <v>627638000</v>
      </c>
      <c r="P6" s="145">
        <f t="shared" si="5"/>
        <v>0.20415430550731473</v>
      </c>
      <c r="Q6" s="150">
        <f t="shared" si="6"/>
        <v>0.20292570291936818</v>
      </c>
      <c r="R6" s="153" t="s">
        <v>93</v>
      </c>
      <c r="S6" s="125" t="s">
        <v>93</v>
      </c>
      <c r="T6" s="154" t="s">
        <v>93</v>
      </c>
      <c r="U6" s="151"/>
    </row>
    <row r="7" spans="1:21" ht="24" customHeight="1" x14ac:dyDescent="0.25">
      <c r="A7" s="131">
        <v>5</v>
      </c>
      <c r="B7" s="132" t="str">
        <f>VLOOKUP($A7,Cierre!$A:$E,2,FALSE)</f>
        <v>JEMAG INGENIERÍA SAS</v>
      </c>
      <c r="C7" s="92" t="s">
        <v>85</v>
      </c>
      <c r="D7" s="93">
        <v>1</v>
      </c>
      <c r="E7" s="86">
        <v>1595224000</v>
      </c>
      <c r="F7" s="87">
        <v>1830307000</v>
      </c>
      <c r="G7" s="87">
        <v>154801000</v>
      </c>
      <c r="H7" s="87">
        <v>836400000</v>
      </c>
      <c r="I7" s="87">
        <v>574141000</v>
      </c>
      <c r="J7" s="88">
        <v>9803000</v>
      </c>
      <c r="K7" s="110">
        <f t="shared" si="0"/>
        <v>1440423000</v>
      </c>
      <c r="L7" s="146">
        <f t="shared" si="1"/>
        <v>10.304998029728489</v>
      </c>
      <c r="M7" s="147">
        <f t="shared" si="2"/>
        <v>0.45697251881788137</v>
      </c>
      <c r="N7" s="146">
        <f t="shared" si="3"/>
        <v>58.567887381413854</v>
      </c>
      <c r="O7" s="89">
        <f>F7-H7</f>
        <v>993907000</v>
      </c>
      <c r="P7" s="145">
        <f t="shared" si="5"/>
        <v>0.57766068656322977</v>
      </c>
      <c r="Q7" s="150">
        <f t="shared" si="6"/>
        <v>0.31368562760236396</v>
      </c>
      <c r="R7" s="153" t="s">
        <v>93</v>
      </c>
      <c r="S7" s="125" t="s">
        <v>93</v>
      </c>
      <c r="T7" s="154" t="s">
        <v>93</v>
      </c>
      <c r="U7" s="151"/>
    </row>
    <row r="8" spans="1:21" ht="24" customHeight="1" x14ac:dyDescent="0.25">
      <c r="A8" s="131">
        <v>6</v>
      </c>
      <c r="B8" s="132" t="str">
        <f>VLOOKUP($A8,Cierre!$A:$E,2,FALSE)</f>
        <v>HERNAN ROPERO ALZATE</v>
      </c>
      <c r="C8" s="92" t="s">
        <v>85</v>
      </c>
      <c r="D8" s="93">
        <v>1</v>
      </c>
      <c r="E8" s="86">
        <v>514977000</v>
      </c>
      <c r="F8" s="87">
        <v>622977000</v>
      </c>
      <c r="G8" s="87">
        <v>5316000</v>
      </c>
      <c r="H8" s="87">
        <v>26531000</v>
      </c>
      <c r="I8" s="87">
        <v>137719000</v>
      </c>
      <c r="J8" s="88">
        <v>0</v>
      </c>
      <c r="K8" s="110">
        <f t="shared" si="0"/>
        <v>509661000</v>
      </c>
      <c r="L8" s="146">
        <f t="shared" si="1"/>
        <v>96.873024830699777</v>
      </c>
      <c r="M8" s="147">
        <f t="shared" si="2"/>
        <v>4.2587447048606931E-2</v>
      </c>
      <c r="N8" s="146">
        <f t="shared" si="3"/>
        <v>0</v>
      </c>
      <c r="O8" s="89">
        <f>F8-H8</f>
        <v>596446000</v>
      </c>
      <c r="P8" s="145">
        <f t="shared" si="5"/>
        <v>0.23089936054563195</v>
      </c>
      <c r="Q8" s="150">
        <f t="shared" si="6"/>
        <v>0.22106594625483766</v>
      </c>
      <c r="R8" s="153" t="s">
        <v>93</v>
      </c>
      <c r="S8" s="125" t="s">
        <v>93</v>
      </c>
      <c r="T8" s="154" t="s">
        <v>93</v>
      </c>
      <c r="U8" s="151"/>
    </row>
    <row r="9" spans="1:21" ht="24" customHeight="1" x14ac:dyDescent="0.25">
      <c r="A9" s="131">
        <v>7</v>
      </c>
      <c r="B9" s="132" t="str">
        <f>VLOOKUP($A9,Cierre!$A:$E,2,FALSE)</f>
        <v>ANDREA ISABEL CAMELO VASQUEZ</v>
      </c>
      <c r="C9" s="92" t="s">
        <v>85</v>
      </c>
      <c r="D9" s="93">
        <v>1</v>
      </c>
      <c r="E9" s="86">
        <v>286539560</v>
      </c>
      <c r="F9" s="87">
        <v>456789560</v>
      </c>
      <c r="G9" s="87">
        <v>13830383</v>
      </c>
      <c r="H9" s="87">
        <v>13830383</v>
      </c>
      <c r="I9" s="87">
        <v>74652903</v>
      </c>
      <c r="J9" s="88">
        <v>21100</v>
      </c>
      <c r="K9" s="110">
        <f t="shared" si="0"/>
        <v>272709177</v>
      </c>
      <c r="L9" s="146">
        <f t="shared" si="1"/>
        <v>20.718121833646979</v>
      </c>
      <c r="M9" s="147">
        <f t="shared" si="2"/>
        <v>3.0277362293481488E-2</v>
      </c>
      <c r="N9" s="146">
        <f t="shared" si="3"/>
        <v>3538.0522748815165</v>
      </c>
      <c r="O9" s="89">
        <f>F9-H9</f>
        <v>442959177</v>
      </c>
      <c r="P9" s="145">
        <f t="shared" si="5"/>
        <v>0.16853224151624246</v>
      </c>
      <c r="Q9" s="150">
        <f t="shared" si="6"/>
        <v>0.16342952978172268</v>
      </c>
      <c r="R9" s="153" t="s">
        <v>93</v>
      </c>
      <c r="S9" s="125" t="s">
        <v>93</v>
      </c>
      <c r="T9" s="154" t="s">
        <v>93</v>
      </c>
      <c r="U9" s="151"/>
    </row>
  </sheetData>
  <mergeCells count="12">
    <mergeCell ref="N1:O1"/>
    <mergeCell ref="K1:M1"/>
    <mergeCell ref="A1:A2"/>
    <mergeCell ref="B1:B2"/>
    <mergeCell ref="C1:C2"/>
    <mergeCell ref="D1:D2"/>
    <mergeCell ref="E1:J1"/>
    <mergeCell ref="U1:U2"/>
    <mergeCell ref="P1:Q1"/>
    <mergeCell ref="R1:R2"/>
    <mergeCell ref="S1:S2"/>
    <mergeCell ref="T1:T2"/>
  </mergeCells>
  <conditionalFormatting sqref="R3:T9">
    <cfRule type="cellIs" dxfId="9" priority="1" operator="equal">
      <formula>"SUBSANAR"</formula>
    </cfRule>
    <cfRule type="cellIs" dxfId="8" priority="2" operator="equal">
      <formula>"NO HÁBIL"</formula>
    </cfRule>
  </conditionalFormatting>
  <pageMargins left="0.7" right="0.7" top="0.75" bottom="0.75" header="0.3" footer="0.3"/>
  <pageSetup paperSize="9" orientation="portrait" horizontalDpi="4294967295" verticalDpi="4294967295" r:id="rId1"/>
  <extLst>
    <ext xmlns:x14="http://schemas.microsoft.com/office/spreadsheetml/2009/9/main" uri="{78C0D931-6437-407d-A8EE-F0AAD7539E65}">
      <x14:conditionalFormattings>
        <x14:conditionalFormatting xmlns:xm="http://schemas.microsoft.com/office/excel/2006/main">
          <x14:cfRule type="cellIs" priority="10" operator="lessThan" id="{67916E6D-6F6D-45B9-9C2F-BE0B2EDB8A38}">
            <xm:f>Información!$B$13</xm:f>
            <x14:dxf>
              <fill>
                <patternFill>
                  <bgColor rgb="FFFF0000"/>
                </patternFill>
              </fill>
            </x14:dxf>
          </x14:cfRule>
          <xm:sqref>K3:K9</xm:sqref>
        </x14:conditionalFormatting>
        <x14:conditionalFormatting xmlns:xm="http://schemas.microsoft.com/office/excel/2006/main">
          <x14:cfRule type="cellIs" priority="9" operator="lessThan" id="{DA249004-544F-4A50-8CE8-8DE4B5D0D4C4}">
            <xm:f>Información!$B$10</xm:f>
            <x14:dxf>
              <fill>
                <patternFill>
                  <bgColor rgb="FFFF0000"/>
                </patternFill>
              </fill>
            </x14:dxf>
          </x14:cfRule>
          <xm:sqref>L3:L9</xm:sqref>
        </x14:conditionalFormatting>
        <x14:conditionalFormatting xmlns:xm="http://schemas.microsoft.com/office/excel/2006/main">
          <x14:cfRule type="cellIs" priority="8" operator="greaterThan" id="{113F6852-424D-405D-980E-10D473439CBC}">
            <xm:f>Información!$B$11</xm:f>
            <x14:dxf>
              <font>
                <color auto="1"/>
              </font>
              <fill>
                <patternFill>
                  <bgColor rgb="FFFF0000"/>
                </patternFill>
              </fill>
            </x14:dxf>
          </x14:cfRule>
          <xm:sqref>M3:M9</xm:sqref>
        </x14:conditionalFormatting>
        <x14:conditionalFormatting xmlns:xm="http://schemas.microsoft.com/office/excel/2006/main">
          <x14:cfRule type="cellIs" priority="7" operator="lessThan" id="{BE4F1A50-974B-430D-BC1E-E1C9D1FF00FB}">
            <xm:f>Información!$B$12</xm:f>
            <x14:dxf>
              <font>
                <color auto="1"/>
              </font>
              <fill>
                <patternFill>
                  <bgColor rgb="FFFF0000"/>
                </patternFill>
              </fill>
            </x14:dxf>
          </x14:cfRule>
          <xm:sqref>N3:N9</xm:sqref>
        </x14:conditionalFormatting>
        <x14:conditionalFormatting xmlns:xm="http://schemas.microsoft.com/office/excel/2006/main">
          <x14:cfRule type="cellIs" priority="6" operator="lessThan" id="{F4AF6DBB-B042-4102-A14A-E63F2657EE22}">
            <xm:f>Información!$B$16</xm:f>
            <x14:dxf>
              <fill>
                <patternFill>
                  <bgColor rgb="FFFF0000"/>
                </patternFill>
              </fill>
            </x14:dxf>
          </x14:cfRule>
          <xm:sqref>P3:P9</xm:sqref>
        </x14:conditionalFormatting>
        <x14:conditionalFormatting xmlns:xm="http://schemas.microsoft.com/office/excel/2006/main">
          <x14:cfRule type="cellIs" priority="5" operator="lessThan" id="{F251122C-D21A-41A3-8643-0308656EEC60}">
            <xm:f>Información!$B$17</xm:f>
            <x14:dxf>
              <font>
                <color auto="1"/>
              </font>
              <fill>
                <patternFill>
                  <bgColor rgb="FFFF0000"/>
                </patternFill>
              </fill>
            </x14:dxf>
          </x14:cfRule>
          <xm:sqref>Q3:Q9</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H300"/>
  <sheetViews>
    <sheetView zoomScale="80" zoomScaleNormal="80" workbookViewId="0">
      <pane xSplit="2" ySplit="1" topLeftCell="C2" activePane="bottomRight" state="frozenSplit"/>
      <selection activeCell="G11" sqref="G11:G12"/>
      <selection pane="topRight" activeCell="G11" sqref="G11:G12"/>
      <selection pane="bottomLeft" activeCell="G11" sqref="G11:G12"/>
      <selection pane="bottomRight" activeCell="L13" sqref="L13"/>
    </sheetView>
  </sheetViews>
  <sheetFormatPr baseColWidth="10" defaultColWidth="11.44140625" defaultRowHeight="13.2" x14ac:dyDescent="0.25"/>
  <cols>
    <col min="1" max="1" width="9.44140625" style="5" bestFit="1" customWidth="1"/>
    <col min="2" max="2" width="51" style="5" bestFit="1" customWidth="1"/>
    <col min="3" max="3" width="41.44140625" style="5" customWidth="1"/>
    <col min="4" max="4" width="39.88671875" style="5" customWidth="1"/>
    <col min="5" max="5" width="17.6640625" style="5" bestFit="1" customWidth="1"/>
    <col min="6" max="6" width="11.44140625" style="5"/>
    <col min="7" max="7" width="11.44140625" style="102"/>
    <col min="8" max="8" width="13.6640625" style="5" customWidth="1"/>
    <col min="9" max="9" width="15.33203125" style="5" customWidth="1"/>
    <col min="10" max="10" width="13" style="103" bestFit="1" customWidth="1"/>
    <col min="11" max="11" width="13.5546875" style="103" customWidth="1"/>
    <col min="12" max="12" width="23.5546875" style="5" customWidth="1"/>
    <col min="13" max="13" width="23.33203125" style="5" customWidth="1"/>
    <col min="14" max="14" width="16.109375" style="104" customWidth="1"/>
    <col min="15" max="15" width="15.5546875" style="105" customWidth="1"/>
    <col min="16" max="16384" width="11.44140625" style="5"/>
  </cols>
  <sheetData>
    <row r="1" spans="1:34" ht="96.75" customHeight="1" x14ac:dyDescent="0.25">
      <c r="A1" s="10" t="s">
        <v>0</v>
      </c>
      <c r="B1" s="10" t="s">
        <v>1</v>
      </c>
      <c r="C1" s="10" t="s">
        <v>8</v>
      </c>
      <c r="D1" s="10" t="s">
        <v>25</v>
      </c>
      <c r="E1" s="10" t="s">
        <v>106</v>
      </c>
      <c r="F1" s="10" t="s">
        <v>26</v>
      </c>
      <c r="G1" s="69" t="s">
        <v>27</v>
      </c>
      <c r="H1" s="11" t="s">
        <v>28</v>
      </c>
      <c r="I1" s="11" t="s">
        <v>29</v>
      </c>
      <c r="J1" s="67" t="s">
        <v>30</v>
      </c>
      <c r="K1" s="67" t="s">
        <v>31</v>
      </c>
      <c r="L1" s="12" t="s">
        <v>32</v>
      </c>
      <c r="M1" s="12" t="s">
        <v>70</v>
      </c>
      <c r="N1" s="65" t="s">
        <v>71</v>
      </c>
      <c r="O1" s="98" t="s">
        <v>107</v>
      </c>
      <c r="P1" s="13"/>
      <c r="Q1" s="190" t="s">
        <v>33</v>
      </c>
      <c r="R1" s="190"/>
      <c r="S1" s="190" t="s">
        <v>34</v>
      </c>
      <c r="T1" s="190"/>
      <c r="U1" s="190" t="s">
        <v>35</v>
      </c>
      <c r="V1" s="190"/>
      <c r="W1" s="190" t="s">
        <v>36</v>
      </c>
      <c r="X1" s="190"/>
      <c r="Y1" s="190" t="s">
        <v>74</v>
      </c>
      <c r="Z1" s="190"/>
      <c r="AA1" s="190" t="s">
        <v>123</v>
      </c>
      <c r="AB1" s="190"/>
    </row>
    <row r="2" spans="1:34" x14ac:dyDescent="0.25">
      <c r="A2" s="32">
        <v>1</v>
      </c>
      <c r="B2" s="55" t="str">
        <f>IF($A2="","",VLOOKUP($A2,Cierre!$A:$E,2,FALSE))</f>
        <v xml:space="preserve">JAVIER DE JESUS GARCÍA PAREJA </v>
      </c>
      <c r="C2" s="33" t="s">
        <v>140</v>
      </c>
      <c r="D2" s="33" t="s">
        <v>147</v>
      </c>
      <c r="E2" s="34" t="s">
        <v>148</v>
      </c>
      <c r="F2" s="34" t="s">
        <v>87</v>
      </c>
      <c r="G2" s="70">
        <v>1</v>
      </c>
      <c r="H2" s="35">
        <v>37223</v>
      </c>
      <c r="I2" s="35">
        <v>37297</v>
      </c>
      <c r="J2" s="68">
        <f>AC2+AD2+AE2+AF2+AG2+AH2</f>
        <v>0</v>
      </c>
      <c r="K2" s="68">
        <f t="shared" ref="K2:K65" si="0">IF(H2="",0,ROUND(((((I2-H2)+1)/360)*12)-J2,3))</f>
        <v>2.5</v>
      </c>
      <c r="L2" s="36">
        <v>102418209</v>
      </c>
      <c r="M2" s="14">
        <f t="shared" ref="M2:M65" si="1">ROUND(L2*G2,3)</f>
        <v>102418209</v>
      </c>
      <c r="N2" s="66">
        <f>IF(I2="","",ROUND(M2/VLOOKUP(YEAR(I2),SMMLV!$A$2:$B$42,2,FALSE),3))</f>
        <v>331.45100000000002</v>
      </c>
      <c r="O2" s="99">
        <f>IFERROR(N2/Información!$B$20,"")</f>
        <v>1.0574974111113973</v>
      </c>
      <c r="P2" s="15"/>
      <c r="Q2" s="37"/>
      <c r="R2" s="37"/>
      <c r="S2" s="37"/>
      <c r="T2" s="37"/>
      <c r="U2" s="37"/>
      <c r="V2" s="38"/>
      <c r="W2" s="38"/>
      <c r="X2" s="38"/>
      <c r="Y2" s="38"/>
      <c r="Z2" s="38"/>
      <c r="AA2" s="38"/>
      <c r="AB2" s="38"/>
      <c r="AC2" s="101">
        <f>IF(Q2="",0,ROUND((((R2-Q2)+1)/30),3))</f>
        <v>0</v>
      </c>
      <c r="AD2" s="101">
        <f>IF(S2="",0,ROUND((((T2-S2)+1)/30),3))</f>
        <v>0</v>
      </c>
      <c r="AE2" s="101">
        <f>IF(U2="",0,ROUND((((V2-U2)+1)/30),3))</f>
        <v>0</v>
      </c>
      <c r="AF2" s="101">
        <f>IF(W2="",0,ROUND((((X2-W2)+1)/30),3))</f>
        <v>0</v>
      </c>
      <c r="AG2" s="101">
        <f>IF(Y2="",0,ROUND((((Z2-Y2)+1)/30),3))</f>
        <v>0</v>
      </c>
      <c r="AH2" s="101">
        <f>IF(AA2="",0,ROUND((((AB2-AA2)+1)/30),3))</f>
        <v>0</v>
      </c>
    </row>
    <row r="3" spans="1:34" x14ac:dyDescent="0.25">
      <c r="A3" s="32">
        <v>1</v>
      </c>
      <c r="B3" s="55" t="str">
        <f>IF($A3="","",VLOOKUP($A3,Cierre!$A:$E,2,FALSE))</f>
        <v xml:space="preserve">JAVIER DE JESUS GARCÍA PAREJA </v>
      </c>
      <c r="C3" s="33" t="s">
        <v>140</v>
      </c>
      <c r="D3" s="33" t="s">
        <v>147</v>
      </c>
      <c r="E3" s="34" t="s">
        <v>149</v>
      </c>
      <c r="F3" s="34" t="s">
        <v>87</v>
      </c>
      <c r="G3" s="70">
        <v>1</v>
      </c>
      <c r="H3" s="35">
        <v>38335</v>
      </c>
      <c r="I3" s="35">
        <v>38454</v>
      </c>
      <c r="J3" s="68">
        <f t="shared" ref="J3:J66" si="2">AC3+AD3+AE3+AF3+AG3+AH3</f>
        <v>0</v>
      </c>
      <c r="K3" s="68">
        <f t="shared" si="0"/>
        <v>4</v>
      </c>
      <c r="L3" s="36">
        <v>180750460</v>
      </c>
      <c r="M3" s="14">
        <f t="shared" si="1"/>
        <v>180750460</v>
      </c>
      <c r="N3" s="66">
        <f>IF(I3="","",ROUND(M3/VLOOKUP(YEAR(I3),SMMLV!$A$2:$B$42,2,FALSE),3))</f>
        <v>473.78899999999999</v>
      </c>
      <c r="O3" s="99">
        <f>IFERROR(N3/Información!$B$20,"")</f>
        <v>1.5116280865438865</v>
      </c>
      <c r="P3" s="15"/>
      <c r="Q3" s="37"/>
      <c r="R3" s="37"/>
      <c r="S3" s="37"/>
      <c r="T3" s="37"/>
      <c r="U3" s="37"/>
      <c r="V3" s="38"/>
      <c r="W3" s="38"/>
      <c r="X3" s="38"/>
      <c r="Y3" s="38"/>
      <c r="Z3" s="38"/>
      <c r="AA3" s="38"/>
      <c r="AB3" s="38"/>
      <c r="AC3" s="101">
        <f t="shared" ref="AC3:AC66" si="3">IF(Q3="",0,ROUND((((R3-Q3)+1)/30),3))</f>
        <v>0</v>
      </c>
      <c r="AD3" s="101">
        <f t="shared" ref="AD3:AD66" si="4">IF(S3="",0,ROUND((((T3-S3)+1)/30),3))</f>
        <v>0</v>
      </c>
      <c r="AE3" s="101">
        <f t="shared" ref="AE3:AE66" si="5">IF(U3="",0,ROUND((((V3-U3)+1)/30),3))</f>
        <v>0</v>
      </c>
      <c r="AF3" s="101">
        <f t="shared" ref="AF3:AF66" si="6">IF(W3="",0,ROUND((((X3-W3)+1)/30),3))</f>
        <v>0</v>
      </c>
      <c r="AG3" s="101">
        <f t="shared" ref="AG3:AG66" si="7">IF(Y3="",0,ROUND((((Z3-Y3)+1)/30),3))</f>
        <v>0</v>
      </c>
      <c r="AH3" s="101">
        <f t="shared" ref="AH3:AH66" si="8">IF(AA3="",0,ROUND((((AB3-AA3)+1)/30),3))</f>
        <v>0</v>
      </c>
    </row>
    <row r="4" spans="1:34" x14ac:dyDescent="0.25">
      <c r="A4" s="32">
        <v>2</v>
      </c>
      <c r="B4" s="55" t="str">
        <f>IF($A4="","",VLOOKUP($A4,Cierre!$A:$E,2,FALSE))</f>
        <v>MAURICIO ANTONIO CORTES REINA</v>
      </c>
      <c r="C4" s="33" t="s">
        <v>141</v>
      </c>
      <c r="D4" s="33" t="s">
        <v>150</v>
      </c>
      <c r="E4" s="34">
        <v>1905240436</v>
      </c>
      <c r="F4" s="34" t="s">
        <v>83</v>
      </c>
      <c r="G4" s="70">
        <v>0.6</v>
      </c>
      <c r="H4" s="35">
        <v>43643</v>
      </c>
      <c r="I4" s="35">
        <v>43830</v>
      </c>
      <c r="J4" s="68">
        <f t="shared" si="2"/>
        <v>0</v>
      </c>
      <c r="K4" s="68">
        <f t="shared" si="0"/>
        <v>6.2670000000000003</v>
      </c>
      <c r="L4" s="36">
        <v>3185881750</v>
      </c>
      <c r="M4" s="14">
        <f t="shared" si="1"/>
        <v>1911529050</v>
      </c>
      <c r="N4" s="66">
        <f>IF(I4="","",ROUND(M4/VLOOKUP(YEAR(I4),SMMLV!$A$2:$B$42,2,FALSE),3))</f>
        <v>2308.2869999999998</v>
      </c>
      <c r="O4" s="99">
        <f>IFERROR(N4/Información!$B$20,"")</f>
        <v>7.3646105355002494</v>
      </c>
      <c r="P4" s="15"/>
      <c r="Q4" s="37"/>
      <c r="R4" s="37"/>
      <c r="S4" s="37"/>
      <c r="T4" s="37"/>
      <c r="U4" s="37"/>
      <c r="V4" s="38"/>
      <c r="W4" s="38"/>
      <c r="X4" s="38"/>
      <c r="Y4" s="38"/>
      <c r="Z4" s="38"/>
      <c r="AA4" s="38"/>
      <c r="AB4" s="38"/>
      <c r="AC4" s="101">
        <f t="shared" si="3"/>
        <v>0</v>
      </c>
      <c r="AD4" s="101">
        <f t="shared" si="4"/>
        <v>0</v>
      </c>
      <c r="AE4" s="101">
        <f t="shared" si="5"/>
        <v>0</v>
      </c>
      <c r="AF4" s="101">
        <f t="shared" si="6"/>
        <v>0</v>
      </c>
      <c r="AG4" s="101">
        <f t="shared" si="7"/>
        <v>0</v>
      </c>
      <c r="AH4" s="101">
        <f t="shared" si="8"/>
        <v>0</v>
      </c>
    </row>
    <row r="5" spans="1:34" x14ac:dyDescent="0.25">
      <c r="A5" s="32">
        <v>2</v>
      </c>
      <c r="B5" s="55" t="str">
        <f>IF($A5="","",VLOOKUP($A5,Cierre!$A:$E,2,FALSE))</f>
        <v>MAURICIO ANTONIO CORTES REINA</v>
      </c>
      <c r="C5" s="33" t="s">
        <v>141</v>
      </c>
      <c r="D5" s="33" t="s">
        <v>151</v>
      </c>
      <c r="E5" s="34" t="s">
        <v>152</v>
      </c>
      <c r="F5" s="34" t="s">
        <v>83</v>
      </c>
      <c r="G5" s="70">
        <v>0.25</v>
      </c>
      <c r="H5" s="35">
        <v>42975</v>
      </c>
      <c r="I5" s="35">
        <v>43585</v>
      </c>
      <c r="J5" s="68">
        <f t="shared" si="2"/>
        <v>0</v>
      </c>
      <c r="K5" s="68">
        <f t="shared" si="0"/>
        <v>20.367000000000001</v>
      </c>
      <c r="L5" s="36">
        <v>5959722130</v>
      </c>
      <c r="M5" s="14">
        <f t="shared" si="1"/>
        <v>1489930532.5</v>
      </c>
      <c r="N5" s="66">
        <f>IF(I5="","",ROUND(M5/VLOOKUP(YEAR(I5),SMMLV!$A$2:$B$42,2,FALSE),3))</f>
        <v>1799.181</v>
      </c>
      <c r="O5" s="99">
        <f>IFERROR(N5/Información!$B$20,"")</f>
        <v>5.7403032412658721</v>
      </c>
      <c r="P5" s="15"/>
      <c r="Q5" s="37"/>
      <c r="R5" s="37"/>
      <c r="S5" s="37"/>
      <c r="T5" s="37"/>
      <c r="U5" s="37"/>
      <c r="V5" s="38"/>
      <c r="W5" s="38"/>
      <c r="X5" s="38"/>
      <c r="Y5" s="38"/>
      <c r="Z5" s="38"/>
      <c r="AA5" s="38"/>
      <c r="AB5" s="38"/>
      <c r="AC5" s="101">
        <f t="shared" si="3"/>
        <v>0</v>
      </c>
      <c r="AD5" s="101">
        <f t="shared" si="4"/>
        <v>0</v>
      </c>
      <c r="AE5" s="101">
        <f t="shared" si="5"/>
        <v>0</v>
      </c>
      <c r="AF5" s="101">
        <f t="shared" si="6"/>
        <v>0</v>
      </c>
      <c r="AG5" s="101">
        <f t="shared" si="7"/>
        <v>0</v>
      </c>
      <c r="AH5" s="101">
        <f t="shared" si="8"/>
        <v>0</v>
      </c>
    </row>
    <row r="6" spans="1:34" x14ac:dyDescent="0.25">
      <c r="A6" s="32">
        <v>3</v>
      </c>
      <c r="B6" s="55" t="str">
        <f>IF($A6="","",VLOOKUP($A6,Cierre!$A:$E,2,FALSE))</f>
        <v>GERMAN GÓMEZ GONZÁLEZ</v>
      </c>
      <c r="C6" s="33" t="s">
        <v>142</v>
      </c>
      <c r="D6" s="33" t="s">
        <v>150</v>
      </c>
      <c r="E6" s="34">
        <v>980702250</v>
      </c>
      <c r="F6" s="34" t="s">
        <v>87</v>
      </c>
      <c r="G6" s="70">
        <v>1</v>
      </c>
      <c r="H6" s="35">
        <v>35989</v>
      </c>
      <c r="I6" s="35">
        <v>36048</v>
      </c>
      <c r="J6" s="68">
        <f t="shared" si="2"/>
        <v>0</v>
      </c>
      <c r="K6" s="68">
        <f t="shared" si="0"/>
        <v>2</v>
      </c>
      <c r="L6" s="36">
        <v>334841264</v>
      </c>
      <c r="M6" s="14">
        <f t="shared" si="1"/>
        <v>334841264</v>
      </c>
      <c r="N6" s="66">
        <f>IF(I6="","",ROUND(M6/VLOOKUP(YEAR(I6),SMMLV!$A$2:$B$42,2,FALSE),3))</f>
        <v>1642.78</v>
      </c>
      <c r="O6" s="99">
        <f>IFERROR(N6/Información!$B$20,"")</f>
        <v>5.2413044372338016</v>
      </c>
      <c r="P6" s="15"/>
      <c r="Q6" s="37"/>
      <c r="R6" s="37"/>
      <c r="S6" s="37"/>
      <c r="T6" s="37"/>
      <c r="U6" s="37"/>
      <c r="V6" s="38"/>
      <c r="W6" s="38"/>
      <c r="X6" s="38"/>
      <c r="Y6" s="38"/>
      <c r="Z6" s="38"/>
      <c r="AA6" s="38"/>
      <c r="AB6" s="38"/>
      <c r="AC6" s="101">
        <f t="shared" si="3"/>
        <v>0</v>
      </c>
      <c r="AD6" s="101">
        <f t="shared" si="4"/>
        <v>0</v>
      </c>
      <c r="AE6" s="101">
        <f t="shared" si="5"/>
        <v>0</v>
      </c>
      <c r="AF6" s="101">
        <f t="shared" si="6"/>
        <v>0</v>
      </c>
      <c r="AG6" s="101">
        <f t="shared" si="7"/>
        <v>0</v>
      </c>
      <c r="AH6" s="101">
        <f t="shared" si="8"/>
        <v>0</v>
      </c>
    </row>
    <row r="7" spans="1:34" x14ac:dyDescent="0.25">
      <c r="A7" s="32">
        <v>3</v>
      </c>
      <c r="B7" s="55" t="str">
        <f>IF($A7="","",VLOOKUP($A7,Cierre!$A:$E,2,FALSE))</f>
        <v>GERMAN GÓMEZ GONZÁLEZ</v>
      </c>
      <c r="C7" s="33" t="s">
        <v>142</v>
      </c>
      <c r="D7" s="33" t="s">
        <v>150</v>
      </c>
      <c r="E7" s="34" t="s">
        <v>153</v>
      </c>
      <c r="F7" s="34" t="s">
        <v>87</v>
      </c>
      <c r="G7" s="70">
        <v>1</v>
      </c>
      <c r="H7" s="35">
        <v>39028</v>
      </c>
      <c r="I7" s="35">
        <v>39118</v>
      </c>
      <c r="J7" s="68">
        <f t="shared" si="2"/>
        <v>0</v>
      </c>
      <c r="K7" s="68">
        <f t="shared" si="0"/>
        <v>3.0329999999999999</v>
      </c>
      <c r="L7" s="36">
        <v>183658396</v>
      </c>
      <c r="M7" s="14">
        <f t="shared" si="1"/>
        <v>183658396</v>
      </c>
      <c r="N7" s="66">
        <f>IF(I7="","",ROUND(M7/VLOOKUP(YEAR(I7),SMMLV!$A$2:$B$42,2,FALSE),3))</f>
        <v>423.46899999999999</v>
      </c>
      <c r="O7" s="99">
        <f>IFERROR(N7/Información!$B$20,"")</f>
        <v>1.3510816717582153</v>
      </c>
      <c r="P7" s="15"/>
      <c r="Q7" s="37"/>
      <c r="R7" s="37"/>
      <c r="S7" s="37"/>
      <c r="T7" s="37"/>
      <c r="U7" s="37"/>
      <c r="V7" s="38"/>
      <c r="W7" s="38"/>
      <c r="X7" s="38"/>
      <c r="Y7" s="38"/>
      <c r="Z7" s="38"/>
      <c r="AA7" s="38"/>
      <c r="AB7" s="38"/>
      <c r="AC7" s="101">
        <f t="shared" si="3"/>
        <v>0</v>
      </c>
      <c r="AD7" s="101">
        <f t="shared" si="4"/>
        <v>0</v>
      </c>
      <c r="AE7" s="101">
        <f t="shared" si="5"/>
        <v>0</v>
      </c>
      <c r="AF7" s="101">
        <f t="shared" si="6"/>
        <v>0</v>
      </c>
      <c r="AG7" s="101">
        <f t="shared" si="7"/>
        <v>0</v>
      </c>
      <c r="AH7" s="101">
        <f t="shared" si="8"/>
        <v>0</v>
      </c>
    </row>
    <row r="8" spans="1:34" x14ac:dyDescent="0.25">
      <c r="A8" s="32">
        <v>4</v>
      </c>
      <c r="B8" s="55" t="str">
        <f>IF($A8="","",VLOOKUP($A8,Cierre!$A:$E,2,FALSE))</f>
        <v xml:space="preserve">MARIA RUBY GALVEZ MUÑOZ </v>
      </c>
      <c r="C8" s="33" t="s">
        <v>143</v>
      </c>
      <c r="D8" s="33" t="s">
        <v>150</v>
      </c>
      <c r="E8" s="34">
        <v>1710260648</v>
      </c>
      <c r="F8" s="34" t="s">
        <v>87</v>
      </c>
      <c r="G8" s="70">
        <v>1</v>
      </c>
      <c r="H8" s="35">
        <v>43040</v>
      </c>
      <c r="I8" s="35">
        <v>43098</v>
      </c>
      <c r="J8" s="68">
        <f t="shared" si="2"/>
        <v>0</v>
      </c>
      <c r="K8" s="68">
        <f t="shared" si="0"/>
        <v>1.9670000000000001</v>
      </c>
      <c r="L8" s="36">
        <v>479011334</v>
      </c>
      <c r="M8" s="14">
        <f t="shared" si="1"/>
        <v>479011334</v>
      </c>
      <c r="N8" s="66">
        <f>IF(I8="","",ROUND(M8/VLOOKUP(YEAR(I8),SMMLV!$A$2:$B$42,2,FALSE),3))</f>
        <v>649.31600000000003</v>
      </c>
      <c r="O8" s="99">
        <f>IFERROR(N8/Información!$B$20,"")</f>
        <v>2.0716485664342783</v>
      </c>
      <c r="P8" s="15"/>
      <c r="Q8" s="37"/>
      <c r="R8" s="37"/>
      <c r="S8" s="37"/>
      <c r="T8" s="37"/>
      <c r="U8" s="37"/>
      <c r="V8" s="38"/>
      <c r="W8" s="38"/>
      <c r="X8" s="38"/>
      <c r="Y8" s="38"/>
      <c r="Z8" s="38"/>
      <c r="AA8" s="38"/>
      <c r="AB8" s="38"/>
      <c r="AC8" s="101">
        <f t="shared" si="3"/>
        <v>0</v>
      </c>
      <c r="AD8" s="101">
        <f t="shared" si="4"/>
        <v>0</v>
      </c>
      <c r="AE8" s="101">
        <f t="shared" si="5"/>
        <v>0</v>
      </c>
      <c r="AF8" s="101">
        <f t="shared" si="6"/>
        <v>0</v>
      </c>
      <c r="AG8" s="101">
        <f t="shared" si="7"/>
        <v>0</v>
      </c>
      <c r="AH8" s="101">
        <f t="shared" si="8"/>
        <v>0</v>
      </c>
    </row>
    <row r="9" spans="1:34" x14ac:dyDescent="0.25">
      <c r="A9" s="32">
        <v>5</v>
      </c>
      <c r="B9" s="55" t="str">
        <f>IF($A9="","",VLOOKUP($A9,Cierre!$A:$E,2,FALSE))</f>
        <v>JEMAG INGENIERÍA SAS</v>
      </c>
      <c r="C9" s="33" t="s">
        <v>145</v>
      </c>
      <c r="D9" s="33" t="s">
        <v>154</v>
      </c>
      <c r="E9" s="34" t="s">
        <v>155</v>
      </c>
      <c r="F9" s="34" t="s">
        <v>83</v>
      </c>
      <c r="G9" s="70">
        <v>0.5</v>
      </c>
      <c r="H9" s="35">
        <v>43355</v>
      </c>
      <c r="I9" s="35">
        <v>43477</v>
      </c>
      <c r="J9" s="68">
        <f t="shared" si="2"/>
        <v>0</v>
      </c>
      <c r="K9" s="68">
        <f t="shared" si="0"/>
        <v>4.0999999999999996</v>
      </c>
      <c r="L9" s="36">
        <v>982998414</v>
      </c>
      <c r="M9" s="14">
        <f t="shared" si="1"/>
        <v>491499207</v>
      </c>
      <c r="N9" s="66">
        <f>IF(I9="","",ROUND(M9/VLOOKUP(YEAR(I9),SMMLV!$A$2:$B$42,2,FALSE),3))</f>
        <v>593.51499999999999</v>
      </c>
      <c r="O9" s="99">
        <f>IFERROR(N9/Información!$B$20,"")</f>
        <v>1.8936149716120356</v>
      </c>
      <c r="P9" s="15"/>
      <c r="Q9" s="37"/>
      <c r="R9" s="37"/>
      <c r="S9" s="37"/>
      <c r="T9" s="37"/>
      <c r="U9" s="37"/>
      <c r="V9" s="38"/>
      <c r="W9" s="38"/>
      <c r="X9" s="38"/>
      <c r="Y9" s="38"/>
      <c r="Z9" s="38"/>
      <c r="AA9" s="38"/>
      <c r="AB9" s="38"/>
      <c r="AC9" s="101">
        <f t="shared" si="3"/>
        <v>0</v>
      </c>
      <c r="AD9" s="101">
        <f t="shared" si="4"/>
        <v>0</v>
      </c>
      <c r="AE9" s="101">
        <f t="shared" si="5"/>
        <v>0</v>
      </c>
      <c r="AF9" s="101">
        <f t="shared" si="6"/>
        <v>0</v>
      </c>
      <c r="AG9" s="101">
        <f t="shared" si="7"/>
        <v>0</v>
      </c>
      <c r="AH9" s="101">
        <f t="shared" si="8"/>
        <v>0</v>
      </c>
    </row>
    <row r="10" spans="1:34" x14ac:dyDescent="0.25">
      <c r="A10" s="32">
        <v>5</v>
      </c>
      <c r="B10" s="55" t="str">
        <f>IF($A10="","",VLOOKUP($A10,Cierre!$A:$E,2,FALSE))</f>
        <v>JEMAG INGENIERÍA SAS</v>
      </c>
      <c r="C10" s="33" t="s">
        <v>145</v>
      </c>
      <c r="D10" s="33" t="s">
        <v>154</v>
      </c>
      <c r="E10" s="34" t="s">
        <v>156</v>
      </c>
      <c r="F10" s="34" t="s">
        <v>87</v>
      </c>
      <c r="G10" s="70">
        <v>1</v>
      </c>
      <c r="H10" s="35">
        <v>43750</v>
      </c>
      <c r="I10" s="35">
        <v>43882</v>
      </c>
      <c r="J10" s="68">
        <f t="shared" si="2"/>
        <v>0</v>
      </c>
      <c r="K10" s="68">
        <f t="shared" si="0"/>
        <v>4.4329999999999998</v>
      </c>
      <c r="L10" s="36">
        <v>1288761437</v>
      </c>
      <c r="M10" s="14">
        <f t="shared" si="1"/>
        <v>1288761437</v>
      </c>
      <c r="N10" s="66">
        <f>IF(I10="","",ROUND(M10/VLOOKUP(YEAR(I10),SMMLV!$A$2:$B$42,2,FALSE),3))</f>
        <v>1468.1669999999999</v>
      </c>
      <c r="O10" s="99">
        <f>IFERROR(N10/Información!$B$20,"")</f>
        <v>4.6842000826040247</v>
      </c>
      <c r="P10" s="15"/>
      <c r="Q10" s="37"/>
      <c r="R10" s="37"/>
      <c r="S10" s="37"/>
      <c r="T10" s="37"/>
      <c r="U10" s="37"/>
      <c r="V10" s="38"/>
      <c r="W10" s="38"/>
      <c r="X10" s="38"/>
      <c r="Y10" s="38"/>
      <c r="Z10" s="38"/>
      <c r="AA10" s="38"/>
      <c r="AB10" s="38"/>
      <c r="AC10" s="101">
        <f t="shared" si="3"/>
        <v>0</v>
      </c>
      <c r="AD10" s="101">
        <f t="shared" si="4"/>
        <v>0</v>
      </c>
      <c r="AE10" s="101">
        <f t="shared" si="5"/>
        <v>0</v>
      </c>
      <c r="AF10" s="101">
        <f t="shared" si="6"/>
        <v>0</v>
      </c>
      <c r="AG10" s="101">
        <f t="shared" si="7"/>
        <v>0</v>
      </c>
      <c r="AH10" s="101">
        <f t="shared" si="8"/>
        <v>0</v>
      </c>
    </row>
    <row r="11" spans="1:34" x14ac:dyDescent="0.25">
      <c r="A11" s="32">
        <v>6</v>
      </c>
      <c r="B11" s="55" t="str">
        <f>IF($A11="","",VLOOKUP($A11,Cierre!$A:$E,2,FALSE))</f>
        <v>HERNAN ROPERO ALZATE</v>
      </c>
      <c r="C11" s="33" t="s">
        <v>146</v>
      </c>
      <c r="D11" s="33" t="s">
        <v>157</v>
      </c>
      <c r="E11" s="34" t="s">
        <v>158</v>
      </c>
      <c r="F11" s="34" t="s">
        <v>87</v>
      </c>
      <c r="G11" s="70">
        <v>1</v>
      </c>
      <c r="H11" s="35">
        <v>38721</v>
      </c>
      <c r="I11" s="35">
        <v>38779</v>
      </c>
      <c r="J11" s="68">
        <f t="shared" si="2"/>
        <v>0</v>
      </c>
      <c r="K11" s="68">
        <f t="shared" si="0"/>
        <v>1.9670000000000001</v>
      </c>
      <c r="L11" s="36">
        <v>399566659</v>
      </c>
      <c r="M11" s="14">
        <f t="shared" si="1"/>
        <v>399566659</v>
      </c>
      <c r="N11" s="66">
        <f>IF(I11="","",ROUND(M11/VLOOKUP(YEAR(I11),SMMLV!$A$2:$B$42,2,FALSE),3))</f>
        <v>979.33</v>
      </c>
      <c r="O11" s="99">
        <f>IFERROR(N11/Información!$B$20,"")</f>
        <v>3.1245612160582548</v>
      </c>
      <c r="P11" s="15"/>
      <c r="Q11" s="37"/>
      <c r="R11" s="37"/>
      <c r="S11" s="37"/>
      <c r="T11" s="37"/>
      <c r="U11" s="37"/>
      <c r="V11" s="38"/>
      <c r="W11" s="38"/>
      <c r="X11" s="38"/>
      <c r="Y11" s="38"/>
      <c r="Z11" s="38"/>
      <c r="AA11" s="38"/>
      <c r="AB11" s="38"/>
      <c r="AC11" s="101">
        <f t="shared" si="3"/>
        <v>0</v>
      </c>
      <c r="AD11" s="101">
        <f t="shared" si="4"/>
        <v>0</v>
      </c>
      <c r="AE11" s="101">
        <f t="shared" si="5"/>
        <v>0</v>
      </c>
      <c r="AF11" s="101">
        <f t="shared" si="6"/>
        <v>0</v>
      </c>
      <c r="AG11" s="101">
        <f t="shared" si="7"/>
        <v>0</v>
      </c>
      <c r="AH11" s="101">
        <f t="shared" si="8"/>
        <v>0</v>
      </c>
    </row>
    <row r="12" spans="1:34" x14ac:dyDescent="0.25">
      <c r="A12" s="32">
        <v>6</v>
      </c>
      <c r="B12" s="55" t="str">
        <f>IF($A12="","",VLOOKUP($A12,Cierre!$A:$E,2,FALSE))</f>
        <v>HERNAN ROPERO ALZATE</v>
      </c>
      <c r="C12" s="33" t="s">
        <v>146</v>
      </c>
      <c r="D12" s="33" t="s">
        <v>147</v>
      </c>
      <c r="E12" s="34" t="s">
        <v>159</v>
      </c>
      <c r="F12" s="34" t="s">
        <v>87</v>
      </c>
      <c r="G12" s="70">
        <v>1</v>
      </c>
      <c r="H12" s="35">
        <v>43423</v>
      </c>
      <c r="I12" s="35">
        <v>43480</v>
      </c>
      <c r="J12" s="68">
        <f t="shared" si="2"/>
        <v>0</v>
      </c>
      <c r="K12" s="68">
        <f t="shared" si="0"/>
        <v>1.9330000000000001</v>
      </c>
      <c r="L12" s="114">
        <v>111291552</v>
      </c>
      <c r="M12" s="14">
        <f t="shared" si="1"/>
        <v>111291552</v>
      </c>
      <c r="N12" s="66">
        <f>IF(I12="","",ROUND(M12/VLOOKUP(YEAR(I12),SMMLV!$A$2:$B$42,2,FALSE),3))</f>
        <v>134.39099999999999</v>
      </c>
      <c r="O12" s="99">
        <f>IFERROR(N12/Información!$B$20,"")</f>
        <v>0.42877570010852811</v>
      </c>
      <c r="P12" s="15"/>
      <c r="Q12" s="37"/>
      <c r="R12" s="37"/>
      <c r="S12" s="37"/>
      <c r="T12" s="37"/>
      <c r="U12" s="37"/>
      <c r="V12" s="38"/>
      <c r="W12" s="38"/>
      <c r="X12" s="38"/>
      <c r="Y12" s="38"/>
      <c r="Z12" s="38"/>
      <c r="AA12" s="38"/>
      <c r="AB12" s="38"/>
      <c r="AC12" s="101">
        <f t="shared" si="3"/>
        <v>0</v>
      </c>
      <c r="AD12" s="101">
        <f t="shared" si="4"/>
        <v>0</v>
      </c>
      <c r="AE12" s="101">
        <f t="shared" si="5"/>
        <v>0</v>
      </c>
      <c r="AF12" s="101">
        <f t="shared" si="6"/>
        <v>0</v>
      </c>
      <c r="AG12" s="101">
        <f t="shared" si="7"/>
        <v>0</v>
      </c>
      <c r="AH12" s="101">
        <f t="shared" si="8"/>
        <v>0</v>
      </c>
    </row>
    <row r="13" spans="1:34" x14ac:dyDescent="0.25">
      <c r="A13" s="32">
        <v>7</v>
      </c>
      <c r="B13" s="55" t="str">
        <f>IF($A13="","",VLOOKUP($A13,Cierre!$A:$E,2,FALSE))</f>
        <v>ANDREA ISABEL CAMELO VASQUEZ</v>
      </c>
      <c r="C13" s="106" t="s">
        <v>160</v>
      </c>
      <c r="D13" s="33" t="s">
        <v>161</v>
      </c>
      <c r="E13" s="34">
        <v>1904290377</v>
      </c>
      <c r="F13" s="34" t="s">
        <v>87</v>
      </c>
      <c r="G13" s="70">
        <v>1</v>
      </c>
      <c r="H13" s="35">
        <v>43623</v>
      </c>
      <c r="I13" s="35">
        <v>43684</v>
      </c>
      <c r="J13" s="68">
        <f t="shared" si="2"/>
        <v>0</v>
      </c>
      <c r="K13" s="68">
        <f t="shared" si="0"/>
        <v>2.0670000000000002</v>
      </c>
      <c r="L13" s="114">
        <f>524781454+13426554</f>
        <v>538208008</v>
      </c>
      <c r="M13" s="14">
        <f t="shared" si="1"/>
        <v>538208008</v>
      </c>
      <c r="N13" s="66">
        <f>IF(I13="","",ROUND(M13/VLOOKUP(YEAR(I13),SMMLV!$A$2:$B$42,2,FALSE),3))</f>
        <v>649.91899999999998</v>
      </c>
      <c r="O13" s="99">
        <f>IFERROR(N13/Información!$B$20,"")</f>
        <v>2.0735724433841143</v>
      </c>
      <c r="P13" s="15"/>
      <c r="Q13" s="37"/>
      <c r="R13" s="37"/>
      <c r="S13" s="37"/>
      <c r="T13" s="37"/>
      <c r="U13" s="37"/>
      <c r="V13" s="38"/>
      <c r="W13" s="38"/>
      <c r="X13" s="38"/>
      <c r="Y13" s="38"/>
      <c r="Z13" s="38"/>
      <c r="AA13" s="38"/>
      <c r="AB13" s="38"/>
      <c r="AC13" s="101">
        <f t="shared" si="3"/>
        <v>0</v>
      </c>
      <c r="AD13" s="101">
        <f t="shared" si="4"/>
        <v>0</v>
      </c>
      <c r="AE13" s="101">
        <f t="shared" si="5"/>
        <v>0</v>
      </c>
      <c r="AF13" s="101">
        <f t="shared" si="6"/>
        <v>0</v>
      </c>
      <c r="AG13" s="101">
        <f t="shared" si="7"/>
        <v>0</v>
      </c>
      <c r="AH13" s="101">
        <f t="shared" si="8"/>
        <v>0</v>
      </c>
    </row>
    <row r="14" spans="1:34" x14ac:dyDescent="0.25">
      <c r="A14" s="32"/>
      <c r="B14" s="55" t="str">
        <f>IF($A14="","",VLOOKUP($A14,Cierre!$A:$E,2,FALSE))</f>
        <v/>
      </c>
      <c r="C14" s="33"/>
      <c r="D14" s="33"/>
      <c r="E14" s="34"/>
      <c r="F14" s="34"/>
      <c r="G14" s="70"/>
      <c r="H14" s="35"/>
      <c r="I14" s="35"/>
      <c r="J14" s="68">
        <f t="shared" si="2"/>
        <v>0</v>
      </c>
      <c r="K14" s="68">
        <f t="shared" si="0"/>
        <v>0</v>
      </c>
      <c r="L14" s="36"/>
      <c r="M14" s="14">
        <f t="shared" si="1"/>
        <v>0</v>
      </c>
      <c r="N14" s="66" t="str">
        <f>IF(I14="","",ROUND(M14/VLOOKUP(YEAR(I14),SMMLV!$A$2:$B$42,2,FALSE),3))</f>
        <v/>
      </c>
      <c r="O14" s="99" t="str">
        <f>IFERROR(N14/Información!$B$20,"")</f>
        <v/>
      </c>
      <c r="P14" s="15"/>
      <c r="Q14" s="37"/>
      <c r="R14" s="37"/>
      <c r="S14" s="37"/>
      <c r="T14" s="37"/>
      <c r="U14" s="37"/>
      <c r="V14" s="38"/>
      <c r="W14" s="38"/>
      <c r="X14" s="38"/>
      <c r="Y14" s="38"/>
      <c r="Z14" s="38"/>
      <c r="AA14" s="38"/>
      <c r="AB14" s="38"/>
      <c r="AC14" s="101">
        <f t="shared" si="3"/>
        <v>0</v>
      </c>
      <c r="AD14" s="101">
        <f t="shared" si="4"/>
        <v>0</v>
      </c>
      <c r="AE14" s="101">
        <f t="shared" si="5"/>
        <v>0</v>
      </c>
      <c r="AF14" s="101">
        <f t="shared" si="6"/>
        <v>0</v>
      </c>
      <c r="AG14" s="101">
        <f t="shared" si="7"/>
        <v>0</v>
      </c>
      <c r="AH14" s="101">
        <f t="shared" si="8"/>
        <v>0</v>
      </c>
    </row>
    <row r="15" spans="1:34" x14ac:dyDescent="0.25">
      <c r="A15" s="32"/>
      <c r="B15" s="55" t="str">
        <f>IF($A15="","",VLOOKUP($A15,Cierre!$A:$E,2,FALSE))</f>
        <v/>
      </c>
      <c r="C15" s="33"/>
      <c r="D15" s="33"/>
      <c r="E15" s="34"/>
      <c r="F15" s="34"/>
      <c r="G15" s="70"/>
      <c r="H15" s="35"/>
      <c r="I15" s="35"/>
      <c r="J15" s="68">
        <f t="shared" si="2"/>
        <v>0</v>
      </c>
      <c r="K15" s="68">
        <f t="shared" si="0"/>
        <v>0</v>
      </c>
      <c r="L15" s="36"/>
      <c r="M15" s="14">
        <f t="shared" si="1"/>
        <v>0</v>
      </c>
      <c r="N15" s="66" t="str">
        <f>IF(I15="","",ROUND(M15/VLOOKUP(YEAR(I15),SMMLV!$A$2:$B$42,2,FALSE),3))</f>
        <v/>
      </c>
      <c r="O15" s="99" t="str">
        <f>IFERROR(N15/Información!$B$20,"")</f>
        <v/>
      </c>
      <c r="P15" s="15"/>
      <c r="Q15" s="37"/>
      <c r="R15" s="37"/>
      <c r="S15" s="37"/>
      <c r="T15" s="37"/>
      <c r="U15" s="37"/>
      <c r="V15" s="38"/>
      <c r="W15" s="38"/>
      <c r="X15" s="38"/>
      <c r="Y15" s="38"/>
      <c r="Z15" s="38"/>
      <c r="AA15" s="38"/>
      <c r="AB15" s="38"/>
      <c r="AC15" s="101">
        <f t="shared" si="3"/>
        <v>0</v>
      </c>
      <c r="AD15" s="101">
        <f t="shared" si="4"/>
        <v>0</v>
      </c>
      <c r="AE15" s="101">
        <f t="shared" si="5"/>
        <v>0</v>
      </c>
      <c r="AF15" s="101">
        <f t="shared" si="6"/>
        <v>0</v>
      </c>
      <c r="AG15" s="101">
        <f t="shared" si="7"/>
        <v>0</v>
      </c>
      <c r="AH15" s="101">
        <f t="shared" si="8"/>
        <v>0</v>
      </c>
    </row>
    <row r="16" spans="1:34" x14ac:dyDescent="0.25">
      <c r="A16" s="32"/>
      <c r="B16" s="55" t="str">
        <f>IF($A16="","",VLOOKUP($A16,Cierre!$A:$E,2,FALSE))</f>
        <v/>
      </c>
      <c r="C16" s="33"/>
      <c r="D16" s="33"/>
      <c r="E16" s="34"/>
      <c r="F16" s="34"/>
      <c r="G16" s="70"/>
      <c r="H16" s="35"/>
      <c r="I16" s="35"/>
      <c r="J16" s="68">
        <f t="shared" si="2"/>
        <v>0</v>
      </c>
      <c r="K16" s="68">
        <f t="shared" si="0"/>
        <v>0</v>
      </c>
      <c r="L16" s="36"/>
      <c r="M16" s="14">
        <f t="shared" si="1"/>
        <v>0</v>
      </c>
      <c r="N16" s="66" t="str">
        <f>IF(I16="","",ROUND(M16/VLOOKUP(YEAR(I16),SMMLV!$A$2:$B$42,2,FALSE),3))</f>
        <v/>
      </c>
      <c r="O16" s="99" t="str">
        <f>IFERROR(N16/Información!$B$20,"")</f>
        <v/>
      </c>
      <c r="P16" s="15"/>
      <c r="Q16" s="37"/>
      <c r="R16" s="37"/>
      <c r="S16" s="37"/>
      <c r="T16" s="37"/>
      <c r="U16" s="37"/>
      <c r="V16" s="38"/>
      <c r="W16" s="38"/>
      <c r="X16" s="38"/>
      <c r="Y16" s="38"/>
      <c r="Z16" s="38"/>
      <c r="AA16" s="38"/>
      <c r="AB16" s="38"/>
      <c r="AC16" s="101">
        <f t="shared" si="3"/>
        <v>0</v>
      </c>
      <c r="AD16" s="101">
        <f t="shared" si="4"/>
        <v>0</v>
      </c>
      <c r="AE16" s="101">
        <f t="shared" si="5"/>
        <v>0</v>
      </c>
      <c r="AF16" s="101">
        <f t="shared" si="6"/>
        <v>0</v>
      </c>
      <c r="AG16" s="101">
        <f t="shared" si="7"/>
        <v>0</v>
      </c>
      <c r="AH16" s="101">
        <f t="shared" si="8"/>
        <v>0</v>
      </c>
    </row>
    <row r="17" spans="1:34" x14ac:dyDescent="0.25">
      <c r="A17" s="32"/>
      <c r="B17" s="55" t="str">
        <f>IF($A17="","",VLOOKUP($A17,Cierre!$A:$E,2,FALSE))</f>
        <v/>
      </c>
      <c r="C17" s="33"/>
      <c r="D17" s="33"/>
      <c r="E17" s="34"/>
      <c r="F17" s="34"/>
      <c r="G17" s="70"/>
      <c r="H17" s="35"/>
      <c r="I17" s="35"/>
      <c r="J17" s="68">
        <f t="shared" si="2"/>
        <v>0</v>
      </c>
      <c r="K17" s="68">
        <f t="shared" si="0"/>
        <v>0</v>
      </c>
      <c r="L17" s="36"/>
      <c r="M17" s="14">
        <f t="shared" si="1"/>
        <v>0</v>
      </c>
      <c r="N17" s="66" t="str">
        <f>IF(I17="","",ROUND(M17/VLOOKUP(YEAR(I17),SMMLV!$A$2:$B$42,2,FALSE),3))</f>
        <v/>
      </c>
      <c r="O17" s="99" t="str">
        <f>IFERROR(N17/Información!$B$20,"")</f>
        <v/>
      </c>
      <c r="P17" s="15"/>
      <c r="Q17" s="37"/>
      <c r="R17" s="37"/>
      <c r="S17" s="37"/>
      <c r="T17" s="37"/>
      <c r="U17" s="37"/>
      <c r="V17" s="38"/>
      <c r="W17" s="38"/>
      <c r="X17" s="38"/>
      <c r="Y17" s="38"/>
      <c r="Z17" s="38"/>
      <c r="AA17" s="38"/>
      <c r="AB17" s="38"/>
      <c r="AC17" s="101">
        <f t="shared" si="3"/>
        <v>0</v>
      </c>
      <c r="AD17" s="101">
        <f t="shared" si="4"/>
        <v>0</v>
      </c>
      <c r="AE17" s="101">
        <f t="shared" si="5"/>
        <v>0</v>
      </c>
      <c r="AF17" s="101">
        <f t="shared" si="6"/>
        <v>0</v>
      </c>
      <c r="AG17" s="101">
        <f t="shared" si="7"/>
        <v>0</v>
      </c>
      <c r="AH17" s="101">
        <f t="shared" si="8"/>
        <v>0</v>
      </c>
    </row>
    <row r="18" spans="1:34" x14ac:dyDescent="0.25">
      <c r="A18" s="32"/>
      <c r="B18" s="55" t="str">
        <f>IF($A18="","",VLOOKUP($A18,Cierre!$A:$E,2,FALSE))</f>
        <v/>
      </c>
      <c r="C18" s="33"/>
      <c r="D18" s="33"/>
      <c r="E18" s="34"/>
      <c r="F18" s="34"/>
      <c r="G18" s="70"/>
      <c r="H18" s="35"/>
      <c r="I18" s="35"/>
      <c r="J18" s="68">
        <f t="shared" si="2"/>
        <v>0</v>
      </c>
      <c r="K18" s="68">
        <f t="shared" si="0"/>
        <v>0</v>
      </c>
      <c r="L18" s="36"/>
      <c r="M18" s="14">
        <f t="shared" si="1"/>
        <v>0</v>
      </c>
      <c r="N18" s="66" t="str">
        <f>IF(I18="","",ROUND(M18/VLOOKUP(YEAR(I18),SMMLV!$A$2:$B$42,2,FALSE),3))</f>
        <v/>
      </c>
      <c r="O18" s="99" t="str">
        <f>IFERROR(N18/Información!$B$20,"")</f>
        <v/>
      </c>
      <c r="P18" s="15"/>
      <c r="Q18" s="37"/>
      <c r="R18" s="37"/>
      <c r="S18" s="37"/>
      <c r="T18" s="37"/>
      <c r="U18" s="37"/>
      <c r="V18" s="38"/>
      <c r="W18" s="38"/>
      <c r="X18" s="38"/>
      <c r="Y18" s="38"/>
      <c r="Z18" s="38"/>
      <c r="AA18" s="38"/>
      <c r="AB18" s="38"/>
      <c r="AC18" s="101">
        <f t="shared" si="3"/>
        <v>0</v>
      </c>
      <c r="AD18" s="101">
        <f t="shared" si="4"/>
        <v>0</v>
      </c>
      <c r="AE18" s="101">
        <f t="shared" si="5"/>
        <v>0</v>
      </c>
      <c r="AF18" s="101">
        <f t="shared" si="6"/>
        <v>0</v>
      </c>
      <c r="AG18" s="101">
        <f t="shared" si="7"/>
        <v>0</v>
      </c>
      <c r="AH18" s="101">
        <f t="shared" si="8"/>
        <v>0</v>
      </c>
    </row>
    <row r="19" spans="1:34" x14ac:dyDescent="0.25">
      <c r="A19" s="32"/>
      <c r="B19" s="55" t="str">
        <f>IF($A19="","",VLOOKUP($A19,Cierre!$A:$E,2,FALSE))</f>
        <v/>
      </c>
      <c r="C19" s="33"/>
      <c r="D19" s="33"/>
      <c r="E19" s="34"/>
      <c r="F19" s="34"/>
      <c r="G19" s="70"/>
      <c r="H19" s="35"/>
      <c r="I19" s="35"/>
      <c r="J19" s="68">
        <f t="shared" si="2"/>
        <v>0</v>
      </c>
      <c r="K19" s="68">
        <f t="shared" si="0"/>
        <v>0</v>
      </c>
      <c r="L19" s="36"/>
      <c r="M19" s="14">
        <f t="shared" si="1"/>
        <v>0</v>
      </c>
      <c r="N19" s="66" t="str">
        <f>IF(I19="","",ROUND(M19/VLOOKUP(YEAR(I19),SMMLV!$A$2:$B$42,2,FALSE),3))</f>
        <v/>
      </c>
      <c r="O19" s="99" t="str">
        <f>IFERROR(N19/Información!$B$20,"")</f>
        <v/>
      </c>
      <c r="P19" s="15"/>
      <c r="Q19" s="37"/>
      <c r="R19" s="37"/>
      <c r="S19" s="37"/>
      <c r="T19" s="37"/>
      <c r="U19" s="37"/>
      <c r="V19" s="38"/>
      <c r="W19" s="38"/>
      <c r="X19" s="38"/>
      <c r="Y19" s="38"/>
      <c r="Z19" s="38"/>
      <c r="AA19" s="38"/>
      <c r="AB19" s="38"/>
      <c r="AC19" s="101">
        <f t="shared" si="3"/>
        <v>0</v>
      </c>
      <c r="AD19" s="101">
        <f t="shared" si="4"/>
        <v>0</v>
      </c>
      <c r="AE19" s="101">
        <f t="shared" si="5"/>
        <v>0</v>
      </c>
      <c r="AF19" s="101">
        <f t="shared" si="6"/>
        <v>0</v>
      </c>
      <c r="AG19" s="101">
        <f t="shared" si="7"/>
        <v>0</v>
      </c>
      <c r="AH19" s="101">
        <f t="shared" si="8"/>
        <v>0</v>
      </c>
    </row>
    <row r="20" spans="1:34" x14ac:dyDescent="0.25">
      <c r="A20" s="32"/>
      <c r="B20" s="55" t="str">
        <f>IF($A20="","",VLOOKUP($A20,Cierre!$A:$E,2,FALSE))</f>
        <v/>
      </c>
      <c r="C20" s="33"/>
      <c r="D20" s="33"/>
      <c r="E20" s="34"/>
      <c r="F20" s="34"/>
      <c r="G20" s="70"/>
      <c r="H20" s="35"/>
      <c r="I20" s="35"/>
      <c r="J20" s="68">
        <f t="shared" si="2"/>
        <v>0</v>
      </c>
      <c r="K20" s="68">
        <f t="shared" si="0"/>
        <v>0</v>
      </c>
      <c r="L20" s="36"/>
      <c r="M20" s="14">
        <f t="shared" si="1"/>
        <v>0</v>
      </c>
      <c r="N20" s="66" t="str">
        <f>IF(I20="","",ROUND(M20/VLOOKUP(YEAR(I20),SMMLV!$A$2:$B$42,2,FALSE),3))</f>
        <v/>
      </c>
      <c r="O20" s="99" t="str">
        <f>IFERROR(N20/Información!$B$20,"")</f>
        <v/>
      </c>
      <c r="P20" s="15"/>
      <c r="Q20" s="37"/>
      <c r="R20" s="37"/>
      <c r="S20" s="37"/>
      <c r="T20" s="37"/>
      <c r="U20" s="37"/>
      <c r="V20" s="38"/>
      <c r="W20" s="38"/>
      <c r="X20" s="38"/>
      <c r="Y20" s="38"/>
      <c r="Z20" s="38"/>
      <c r="AA20" s="38"/>
      <c r="AB20" s="38"/>
      <c r="AC20" s="101">
        <f t="shared" si="3"/>
        <v>0</v>
      </c>
      <c r="AD20" s="101">
        <f t="shared" si="4"/>
        <v>0</v>
      </c>
      <c r="AE20" s="101">
        <f t="shared" si="5"/>
        <v>0</v>
      </c>
      <c r="AF20" s="101">
        <f t="shared" si="6"/>
        <v>0</v>
      </c>
      <c r="AG20" s="101">
        <f t="shared" si="7"/>
        <v>0</v>
      </c>
      <c r="AH20" s="101">
        <f t="shared" si="8"/>
        <v>0</v>
      </c>
    </row>
    <row r="21" spans="1:34" x14ac:dyDescent="0.25">
      <c r="A21" s="32"/>
      <c r="B21" s="55" t="str">
        <f>IF($A21="","",VLOOKUP($A21,Cierre!$A:$E,2,FALSE))</f>
        <v/>
      </c>
      <c r="C21" s="33"/>
      <c r="D21" s="33"/>
      <c r="E21" s="34"/>
      <c r="F21" s="34"/>
      <c r="G21" s="70"/>
      <c r="H21" s="35"/>
      <c r="I21" s="35"/>
      <c r="J21" s="68">
        <f t="shared" si="2"/>
        <v>0</v>
      </c>
      <c r="K21" s="68">
        <f t="shared" si="0"/>
        <v>0</v>
      </c>
      <c r="L21" s="36"/>
      <c r="M21" s="14">
        <f t="shared" si="1"/>
        <v>0</v>
      </c>
      <c r="N21" s="66" t="str">
        <f>IF(I21="","",ROUND(M21/VLOOKUP(YEAR(I21),SMMLV!$A$2:$B$42,2,FALSE),3))</f>
        <v/>
      </c>
      <c r="O21" s="99" t="str">
        <f>IFERROR(N21/Información!$B$20,"")</f>
        <v/>
      </c>
      <c r="P21" s="15"/>
      <c r="Q21" s="37"/>
      <c r="R21" s="37"/>
      <c r="S21" s="37"/>
      <c r="T21" s="37"/>
      <c r="U21" s="37"/>
      <c r="V21" s="38"/>
      <c r="W21" s="38"/>
      <c r="X21" s="38"/>
      <c r="Y21" s="38"/>
      <c r="Z21" s="38"/>
      <c r="AA21" s="38"/>
      <c r="AB21" s="38"/>
      <c r="AC21" s="101">
        <f t="shared" si="3"/>
        <v>0</v>
      </c>
      <c r="AD21" s="101">
        <f t="shared" si="4"/>
        <v>0</v>
      </c>
      <c r="AE21" s="101">
        <f t="shared" si="5"/>
        <v>0</v>
      </c>
      <c r="AF21" s="101">
        <f t="shared" si="6"/>
        <v>0</v>
      </c>
      <c r="AG21" s="101">
        <f t="shared" si="7"/>
        <v>0</v>
      </c>
      <c r="AH21" s="101">
        <f t="shared" si="8"/>
        <v>0</v>
      </c>
    </row>
    <row r="22" spans="1:34" x14ac:dyDescent="0.25">
      <c r="A22" s="32"/>
      <c r="B22" s="55" t="str">
        <f>IF($A22="","",VLOOKUP($A22,Cierre!$A:$E,2,FALSE))</f>
        <v/>
      </c>
      <c r="C22" s="33"/>
      <c r="D22" s="33"/>
      <c r="E22" s="34"/>
      <c r="F22" s="34"/>
      <c r="G22" s="70"/>
      <c r="H22" s="35"/>
      <c r="I22" s="35"/>
      <c r="J22" s="68">
        <f t="shared" si="2"/>
        <v>0</v>
      </c>
      <c r="K22" s="68">
        <f t="shared" si="0"/>
        <v>0</v>
      </c>
      <c r="L22" s="36"/>
      <c r="M22" s="14">
        <f t="shared" si="1"/>
        <v>0</v>
      </c>
      <c r="N22" s="66" t="str">
        <f>IF(I22="","",ROUND(M22/VLOOKUP(YEAR(I22),SMMLV!$A$2:$B$42,2,FALSE),3))</f>
        <v/>
      </c>
      <c r="O22" s="99" t="str">
        <f>IFERROR(N22/Información!$B$20,"")</f>
        <v/>
      </c>
      <c r="P22" s="15"/>
      <c r="Q22" s="37"/>
      <c r="R22" s="37"/>
      <c r="S22" s="37"/>
      <c r="T22" s="37"/>
      <c r="U22" s="37"/>
      <c r="V22" s="38"/>
      <c r="W22" s="38"/>
      <c r="X22" s="38"/>
      <c r="Y22" s="38"/>
      <c r="Z22" s="38"/>
      <c r="AA22" s="38"/>
      <c r="AB22" s="38"/>
      <c r="AC22" s="101">
        <f t="shared" si="3"/>
        <v>0</v>
      </c>
      <c r="AD22" s="101">
        <f t="shared" si="4"/>
        <v>0</v>
      </c>
      <c r="AE22" s="101">
        <f t="shared" si="5"/>
        <v>0</v>
      </c>
      <c r="AF22" s="101">
        <f t="shared" si="6"/>
        <v>0</v>
      </c>
      <c r="AG22" s="101">
        <f t="shared" si="7"/>
        <v>0</v>
      </c>
      <c r="AH22" s="101">
        <f t="shared" si="8"/>
        <v>0</v>
      </c>
    </row>
    <row r="23" spans="1:34" x14ac:dyDescent="0.25">
      <c r="A23" s="32"/>
      <c r="B23" s="55" t="str">
        <f>IF($A23="","",VLOOKUP($A23,Cierre!$A:$E,2,FALSE))</f>
        <v/>
      </c>
      <c r="C23" s="33"/>
      <c r="D23" s="33"/>
      <c r="E23" s="34"/>
      <c r="F23" s="34"/>
      <c r="G23" s="70"/>
      <c r="H23" s="35"/>
      <c r="I23" s="35"/>
      <c r="J23" s="68">
        <f t="shared" si="2"/>
        <v>0</v>
      </c>
      <c r="K23" s="68">
        <f t="shared" si="0"/>
        <v>0</v>
      </c>
      <c r="L23" s="36"/>
      <c r="M23" s="14">
        <f t="shared" si="1"/>
        <v>0</v>
      </c>
      <c r="N23" s="66" t="str">
        <f>IF(I23="","",ROUND(M23/VLOOKUP(YEAR(I23),SMMLV!$A$2:$B$42,2,FALSE),3))</f>
        <v/>
      </c>
      <c r="O23" s="99" t="str">
        <f>IFERROR(N23/Información!$B$20,"")</f>
        <v/>
      </c>
      <c r="P23" s="15"/>
      <c r="Q23" s="37"/>
      <c r="R23" s="37"/>
      <c r="S23" s="37"/>
      <c r="T23" s="37"/>
      <c r="U23" s="37"/>
      <c r="V23" s="38"/>
      <c r="W23" s="38"/>
      <c r="X23" s="38"/>
      <c r="Y23" s="38"/>
      <c r="Z23" s="38"/>
      <c r="AA23" s="38"/>
      <c r="AB23" s="38"/>
      <c r="AC23" s="101">
        <f t="shared" si="3"/>
        <v>0</v>
      </c>
      <c r="AD23" s="101">
        <f t="shared" si="4"/>
        <v>0</v>
      </c>
      <c r="AE23" s="101">
        <f t="shared" si="5"/>
        <v>0</v>
      </c>
      <c r="AF23" s="101">
        <f t="shared" si="6"/>
        <v>0</v>
      </c>
      <c r="AG23" s="101">
        <f t="shared" si="7"/>
        <v>0</v>
      </c>
      <c r="AH23" s="101">
        <f t="shared" si="8"/>
        <v>0</v>
      </c>
    </row>
    <row r="24" spans="1:34" x14ac:dyDescent="0.25">
      <c r="A24" s="32"/>
      <c r="B24" s="55" t="str">
        <f>IF($A24="","",VLOOKUP($A24,Cierre!$A:$E,2,FALSE))</f>
        <v/>
      </c>
      <c r="C24" s="33"/>
      <c r="D24" s="33"/>
      <c r="E24" s="34"/>
      <c r="F24" s="34"/>
      <c r="G24" s="70"/>
      <c r="H24" s="35"/>
      <c r="I24" s="35"/>
      <c r="J24" s="68">
        <f t="shared" si="2"/>
        <v>0</v>
      </c>
      <c r="K24" s="68">
        <f t="shared" si="0"/>
        <v>0</v>
      </c>
      <c r="L24" s="36"/>
      <c r="M24" s="14">
        <f t="shared" si="1"/>
        <v>0</v>
      </c>
      <c r="N24" s="66" t="str">
        <f>IF(I24="","",ROUND(M24/VLOOKUP(YEAR(I24),SMMLV!$A$2:$B$42,2,FALSE),3))</f>
        <v/>
      </c>
      <c r="O24" s="99" t="str">
        <f>IFERROR(N24/Información!$B$20,"")</f>
        <v/>
      </c>
      <c r="P24" s="15"/>
      <c r="Q24" s="37"/>
      <c r="R24" s="37"/>
      <c r="S24" s="37"/>
      <c r="T24" s="37"/>
      <c r="U24" s="37"/>
      <c r="V24" s="38"/>
      <c r="W24" s="38"/>
      <c r="X24" s="38"/>
      <c r="Y24" s="38"/>
      <c r="Z24" s="38"/>
      <c r="AA24" s="38"/>
      <c r="AB24" s="38"/>
      <c r="AC24" s="101">
        <f t="shared" si="3"/>
        <v>0</v>
      </c>
      <c r="AD24" s="101">
        <f t="shared" si="4"/>
        <v>0</v>
      </c>
      <c r="AE24" s="101">
        <f t="shared" si="5"/>
        <v>0</v>
      </c>
      <c r="AF24" s="101">
        <f t="shared" si="6"/>
        <v>0</v>
      </c>
      <c r="AG24" s="101">
        <f t="shared" si="7"/>
        <v>0</v>
      </c>
      <c r="AH24" s="101">
        <f t="shared" si="8"/>
        <v>0</v>
      </c>
    </row>
    <row r="25" spans="1:34" x14ac:dyDescent="0.25">
      <c r="A25" s="32"/>
      <c r="B25" s="55" t="str">
        <f>IF($A25="","",VLOOKUP($A25,Cierre!$A:$E,2,FALSE))</f>
        <v/>
      </c>
      <c r="C25" s="33"/>
      <c r="D25" s="33"/>
      <c r="E25" s="34"/>
      <c r="F25" s="34"/>
      <c r="G25" s="70"/>
      <c r="H25" s="35"/>
      <c r="I25" s="35"/>
      <c r="J25" s="68">
        <f t="shared" si="2"/>
        <v>0</v>
      </c>
      <c r="K25" s="68">
        <f t="shared" si="0"/>
        <v>0</v>
      </c>
      <c r="L25" s="36"/>
      <c r="M25" s="14">
        <f t="shared" si="1"/>
        <v>0</v>
      </c>
      <c r="N25" s="66" t="str">
        <f>IF(I25="","",ROUND(M25/VLOOKUP(YEAR(I25),SMMLV!$A$2:$B$42,2,FALSE),3))</f>
        <v/>
      </c>
      <c r="O25" s="99" t="str">
        <f>IFERROR(N25/Información!$B$20,"")</f>
        <v/>
      </c>
      <c r="P25" s="15"/>
      <c r="Q25" s="37"/>
      <c r="R25" s="37"/>
      <c r="S25" s="37"/>
      <c r="T25" s="37"/>
      <c r="U25" s="37"/>
      <c r="V25" s="38"/>
      <c r="W25" s="38"/>
      <c r="X25" s="38"/>
      <c r="Y25" s="38"/>
      <c r="Z25" s="38"/>
      <c r="AA25" s="38"/>
      <c r="AB25" s="38"/>
      <c r="AC25" s="101">
        <f t="shared" si="3"/>
        <v>0</v>
      </c>
      <c r="AD25" s="101">
        <f t="shared" si="4"/>
        <v>0</v>
      </c>
      <c r="AE25" s="101">
        <f t="shared" si="5"/>
        <v>0</v>
      </c>
      <c r="AF25" s="101">
        <f t="shared" si="6"/>
        <v>0</v>
      </c>
      <c r="AG25" s="101">
        <f t="shared" si="7"/>
        <v>0</v>
      </c>
      <c r="AH25" s="101">
        <f t="shared" si="8"/>
        <v>0</v>
      </c>
    </row>
    <row r="26" spans="1:34" x14ac:dyDescent="0.25">
      <c r="A26" s="32"/>
      <c r="B26" s="55" t="str">
        <f>IF($A26="","",VLOOKUP($A26,Cierre!$A:$E,2,FALSE))</f>
        <v/>
      </c>
      <c r="C26" s="33"/>
      <c r="D26" s="33"/>
      <c r="E26" s="34"/>
      <c r="F26" s="34"/>
      <c r="G26" s="70"/>
      <c r="H26" s="35"/>
      <c r="I26" s="35"/>
      <c r="J26" s="68">
        <f t="shared" si="2"/>
        <v>0</v>
      </c>
      <c r="K26" s="68">
        <f t="shared" si="0"/>
        <v>0</v>
      </c>
      <c r="L26" s="36"/>
      <c r="M26" s="14">
        <f t="shared" si="1"/>
        <v>0</v>
      </c>
      <c r="N26" s="66" t="str">
        <f>IF(I26="","",ROUND(M26/VLOOKUP(YEAR(I26),SMMLV!$A$2:$B$42,2,FALSE),3))</f>
        <v/>
      </c>
      <c r="O26" s="99" t="str">
        <f>IFERROR(N26/Información!$B$20,"")</f>
        <v/>
      </c>
      <c r="P26" s="15"/>
      <c r="Q26" s="37"/>
      <c r="R26" s="37"/>
      <c r="S26" s="37"/>
      <c r="T26" s="37"/>
      <c r="U26" s="37"/>
      <c r="V26" s="38"/>
      <c r="W26" s="38"/>
      <c r="X26" s="38"/>
      <c r="Y26" s="38"/>
      <c r="Z26" s="38"/>
      <c r="AA26" s="38"/>
      <c r="AB26" s="38"/>
      <c r="AC26" s="101">
        <f t="shared" si="3"/>
        <v>0</v>
      </c>
      <c r="AD26" s="101">
        <f t="shared" si="4"/>
        <v>0</v>
      </c>
      <c r="AE26" s="101">
        <f t="shared" si="5"/>
        <v>0</v>
      </c>
      <c r="AF26" s="101">
        <f t="shared" si="6"/>
        <v>0</v>
      </c>
      <c r="AG26" s="101">
        <f t="shared" si="7"/>
        <v>0</v>
      </c>
      <c r="AH26" s="101">
        <f t="shared" si="8"/>
        <v>0</v>
      </c>
    </row>
    <row r="27" spans="1:34" x14ac:dyDescent="0.25">
      <c r="A27" s="32"/>
      <c r="B27" s="55" t="str">
        <f>IF($A27="","",VLOOKUP($A27,Cierre!$A:$E,2,FALSE))</f>
        <v/>
      </c>
      <c r="C27" s="33"/>
      <c r="D27" s="33"/>
      <c r="E27" s="34"/>
      <c r="F27" s="34"/>
      <c r="G27" s="70"/>
      <c r="H27" s="35"/>
      <c r="I27" s="35"/>
      <c r="J27" s="68">
        <f t="shared" si="2"/>
        <v>0</v>
      </c>
      <c r="K27" s="68">
        <f t="shared" si="0"/>
        <v>0</v>
      </c>
      <c r="L27" s="36"/>
      <c r="M27" s="14">
        <f t="shared" si="1"/>
        <v>0</v>
      </c>
      <c r="N27" s="66" t="str">
        <f>IF(I27="","",ROUND(M27/VLOOKUP(YEAR(I27),SMMLV!$A$2:$B$42,2,FALSE),3))</f>
        <v/>
      </c>
      <c r="O27" s="99" t="str">
        <f>IFERROR(N27/Información!$B$20,"")</f>
        <v/>
      </c>
      <c r="P27" s="15"/>
      <c r="Q27" s="37"/>
      <c r="R27" s="37"/>
      <c r="S27" s="37"/>
      <c r="T27" s="37"/>
      <c r="U27" s="37"/>
      <c r="V27" s="38"/>
      <c r="W27" s="38"/>
      <c r="X27" s="38"/>
      <c r="Y27" s="38"/>
      <c r="Z27" s="38"/>
      <c r="AA27" s="38"/>
      <c r="AB27" s="38"/>
      <c r="AC27" s="101">
        <f t="shared" si="3"/>
        <v>0</v>
      </c>
      <c r="AD27" s="101">
        <f t="shared" si="4"/>
        <v>0</v>
      </c>
      <c r="AE27" s="101">
        <f t="shared" si="5"/>
        <v>0</v>
      </c>
      <c r="AF27" s="101">
        <f t="shared" si="6"/>
        <v>0</v>
      </c>
      <c r="AG27" s="101">
        <f t="shared" si="7"/>
        <v>0</v>
      </c>
      <c r="AH27" s="101">
        <f t="shared" si="8"/>
        <v>0</v>
      </c>
    </row>
    <row r="28" spans="1:34" x14ac:dyDescent="0.25">
      <c r="A28" s="32"/>
      <c r="B28" s="55" t="str">
        <f>IF($A28="","",VLOOKUP($A28,Cierre!$A:$E,2,FALSE))</f>
        <v/>
      </c>
      <c r="C28" s="33"/>
      <c r="D28" s="33"/>
      <c r="E28" s="34"/>
      <c r="F28" s="34"/>
      <c r="G28" s="70"/>
      <c r="H28" s="35"/>
      <c r="I28" s="35"/>
      <c r="J28" s="68">
        <f t="shared" si="2"/>
        <v>0</v>
      </c>
      <c r="K28" s="68">
        <f t="shared" si="0"/>
        <v>0</v>
      </c>
      <c r="L28" s="36"/>
      <c r="M28" s="14">
        <f t="shared" si="1"/>
        <v>0</v>
      </c>
      <c r="N28" s="66" t="str">
        <f>IF(I28="","",ROUND(M28/VLOOKUP(YEAR(I28),SMMLV!$A$2:$B$42,2,FALSE),3))</f>
        <v/>
      </c>
      <c r="O28" s="99" t="str">
        <f>IFERROR(N28/Información!$B$20,"")</f>
        <v/>
      </c>
      <c r="P28" s="15"/>
      <c r="Q28" s="37"/>
      <c r="R28" s="37"/>
      <c r="S28" s="37"/>
      <c r="T28" s="37"/>
      <c r="U28" s="37"/>
      <c r="V28" s="38"/>
      <c r="W28" s="38"/>
      <c r="X28" s="38"/>
      <c r="Y28" s="38"/>
      <c r="Z28" s="38"/>
      <c r="AA28" s="38"/>
      <c r="AB28" s="38"/>
      <c r="AC28" s="101">
        <f t="shared" si="3"/>
        <v>0</v>
      </c>
      <c r="AD28" s="101">
        <f t="shared" si="4"/>
        <v>0</v>
      </c>
      <c r="AE28" s="101">
        <f t="shared" si="5"/>
        <v>0</v>
      </c>
      <c r="AF28" s="101">
        <f t="shared" si="6"/>
        <v>0</v>
      </c>
      <c r="AG28" s="101">
        <f t="shared" si="7"/>
        <v>0</v>
      </c>
      <c r="AH28" s="101">
        <f t="shared" si="8"/>
        <v>0</v>
      </c>
    </row>
    <row r="29" spans="1:34" x14ac:dyDescent="0.25">
      <c r="A29" s="32"/>
      <c r="B29" s="55" t="str">
        <f>IF($A29="","",VLOOKUP($A29,Cierre!$A:$E,2,FALSE))</f>
        <v/>
      </c>
      <c r="C29" s="33"/>
      <c r="D29" s="33"/>
      <c r="E29" s="34"/>
      <c r="F29" s="34"/>
      <c r="G29" s="70"/>
      <c r="H29" s="35"/>
      <c r="I29" s="35"/>
      <c r="J29" s="68">
        <f t="shared" si="2"/>
        <v>0</v>
      </c>
      <c r="K29" s="68">
        <f t="shared" si="0"/>
        <v>0</v>
      </c>
      <c r="L29" s="36"/>
      <c r="M29" s="14">
        <f t="shared" si="1"/>
        <v>0</v>
      </c>
      <c r="N29" s="66" t="str">
        <f>IF(I29="","",ROUND(M29/VLOOKUP(YEAR(I29),SMMLV!$A$2:$B$42,2,FALSE),3))</f>
        <v/>
      </c>
      <c r="O29" s="99" t="str">
        <f>IFERROR(N29/Información!$B$20,"")</f>
        <v/>
      </c>
      <c r="P29" s="15"/>
      <c r="Q29" s="37"/>
      <c r="R29" s="37"/>
      <c r="S29" s="37"/>
      <c r="T29" s="37"/>
      <c r="U29" s="37"/>
      <c r="V29" s="38"/>
      <c r="W29" s="38"/>
      <c r="X29" s="38"/>
      <c r="Y29" s="38"/>
      <c r="Z29" s="38"/>
      <c r="AA29" s="38"/>
      <c r="AB29" s="38"/>
      <c r="AC29" s="101">
        <f t="shared" si="3"/>
        <v>0</v>
      </c>
      <c r="AD29" s="101">
        <f t="shared" si="4"/>
        <v>0</v>
      </c>
      <c r="AE29" s="101">
        <f t="shared" si="5"/>
        <v>0</v>
      </c>
      <c r="AF29" s="101">
        <f t="shared" si="6"/>
        <v>0</v>
      </c>
      <c r="AG29" s="101">
        <f t="shared" si="7"/>
        <v>0</v>
      </c>
      <c r="AH29" s="101">
        <f t="shared" si="8"/>
        <v>0</v>
      </c>
    </row>
    <row r="30" spans="1:34" x14ac:dyDescent="0.25">
      <c r="A30" s="32"/>
      <c r="B30" s="55" t="str">
        <f>IF($A30="","",VLOOKUP($A30,Cierre!$A:$E,2,FALSE))</f>
        <v/>
      </c>
      <c r="C30" s="33"/>
      <c r="D30" s="33"/>
      <c r="E30" s="34"/>
      <c r="F30" s="34"/>
      <c r="G30" s="70"/>
      <c r="H30" s="35"/>
      <c r="I30" s="35"/>
      <c r="J30" s="68">
        <f t="shared" si="2"/>
        <v>0</v>
      </c>
      <c r="K30" s="68">
        <f t="shared" si="0"/>
        <v>0</v>
      </c>
      <c r="L30" s="36"/>
      <c r="M30" s="14">
        <f t="shared" si="1"/>
        <v>0</v>
      </c>
      <c r="N30" s="66" t="str">
        <f>IF(I30="","",ROUND(M30/VLOOKUP(YEAR(I30),SMMLV!$A$2:$B$42,2,FALSE),3))</f>
        <v/>
      </c>
      <c r="O30" s="99" t="str">
        <f>IFERROR(N30/Información!$B$20,"")</f>
        <v/>
      </c>
      <c r="P30" s="15"/>
      <c r="Q30" s="37"/>
      <c r="R30" s="37"/>
      <c r="S30" s="37"/>
      <c r="T30" s="37"/>
      <c r="U30" s="37"/>
      <c r="V30" s="38"/>
      <c r="W30" s="38"/>
      <c r="X30" s="38"/>
      <c r="Y30" s="38"/>
      <c r="Z30" s="38"/>
      <c r="AA30" s="38"/>
      <c r="AB30" s="38"/>
      <c r="AC30" s="101">
        <f t="shared" si="3"/>
        <v>0</v>
      </c>
      <c r="AD30" s="101">
        <f t="shared" si="4"/>
        <v>0</v>
      </c>
      <c r="AE30" s="101">
        <f t="shared" si="5"/>
        <v>0</v>
      </c>
      <c r="AF30" s="101">
        <f t="shared" si="6"/>
        <v>0</v>
      </c>
      <c r="AG30" s="101">
        <f t="shared" si="7"/>
        <v>0</v>
      </c>
      <c r="AH30" s="101">
        <f t="shared" si="8"/>
        <v>0</v>
      </c>
    </row>
    <row r="31" spans="1:34" x14ac:dyDescent="0.25">
      <c r="A31" s="32"/>
      <c r="B31" s="55" t="str">
        <f>IF($A31="","",VLOOKUP($A31,Cierre!$A:$E,2,FALSE))</f>
        <v/>
      </c>
      <c r="C31" s="33"/>
      <c r="D31" s="33"/>
      <c r="E31" s="34"/>
      <c r="F31" s="34"/>
      <c r="G31" s="70"/>
      <c r="H31" s="35"/>
      <c r="I31" s="35"/>
      <c r="J31" s="68">
        <f t="shared" si="2"/>
        <v>0</v>
      </c>
      <c r="K31" s="68">
        <f t="shared" si="0"/>
        <v>0</v>
      </c>
      <c r="L31" s="36"/>
      <c r="M31" s="14">
        <f t="shared" si="1"/>
        <v>0</v>
      </c>
      <c r="N31" s="66" t="str">
        <f>IF(I31="","",ROUND(M31/VLOOKUP(YEAR(I31),SMMLV!$A$2:$B$42,2,FALSE),3))</f>
        <v/>
      </c>
      <c r="O31" s="99" t="str">
        <f>IFERROR(N31/Información!$B$20,"")</f>
        <v/>
      </c>
      <c r="P31" s="15"/>
      <c r="Q31" s="37"/>
      <c r="R31" s="37"/>
      <c r="S31" s="37"/>
      <c r="T31" s="37"/>
      <c r="U31" s="37"/>
      <c r="V31" s="38"/>
      <c r="W31" s="38"/>
      <c r="X31" s="38"/>
      <c r="Y31" s="38"/>
      <c r="Z31" s="38"/>
      <c r="AA31" s="38"/>
      <c r="AB31" s="38"/>
      <c r="AC31" s="101">
        <f t="shared" si="3"/>
        <v>0</v>
      </c>
      <c r="AD31" s="101">
        <f t="shared" si="4"/>
        <v>0</v>
      </c>
      <c r="AE31" s="101">
        <f t="shared" si="5"/>
        <v>0</v>
      </c>
      <c r="AF31" s="101">
        <f t="shared" si="6"/>
        <v>0</v>
      </c>
      <c r="AG31" s="101">
        <f t="shared" si="7"/>
        <v>0</v>
      </c>
      <c r="AH31" s="101">
        <f t="shared" si="8"/>
        <v>0</v>
      </c>
    </row>
    <row r="32" spans="1:34" x14ac:dyDescent="0.25">
      <c r="A32" s="32"/>
      <c r="B32" s="55" t="str">
        <f>IF($A32="","",VLOOKUP($A32,Cierre!$A:$E,2,FALSE))</f>
        <v/>
      </c>
      <c r="C32" s="33"/>
      <c r="D32" s="33"/>
      <c r="E32" s="34"/>
      <c r="F32" s="34"/>
      <c r="G32" s="70"/>
      <c r="H32" s="35"/>
      <c r="I32" s="35"/>
      <c r="J32" s="68">
        <f t="shared" si="2"/>
        <v>0</v>
      </c>
      <c r="K32" s="68">
        <f t="shared" si="0"/>
        <v>0</v>
      </c>
      <c r="L32" s="36"/>
      <c r="M32" s="14">
        <f t="shared" si="1"/>
        <v>0</v>
      </c>
      <c r="N32" s="66" t="str">
        <f>IF(I32="","",ROUND(M32/VLOOKUP(YEAR(I32),SMMLV!$A$2:$B$42,2,FALSE),3))</f>
        <v/>
      </c>
      <c r="O32" s="99" t="str">
        <f>IFERROR(N32/Información!$B$20,"")</f>
        <v/>
      </c>
      <c r="P32" s="15"/>
      <c r="Q32" s="37"/>
      <c r="R32" s="37"/>
      <c r="S32" s="37"/>
      <c r="T32" s="37"/>
      <c r="U32" s="37"/>
      <c r="V32" s="38"/>
      <c r="W32" s="38"/>
      <c r="X32" s="38"/>
      <c r="Y32" s="38"/>
      <c r="Z32" s="38"/>
      <c r="AA32" s="38"/>
      <c r="AB32" s="38"/>
      <c r="AC32" s="101">
        <f t="shared" si="3"/>
        <v>0</v>
      </c>
      <c r="AD32" s="101">
        <f t="shared" si="4"/>
        <v>0</v>
      </c>
      <c r="AE32" s="101">
        <f t="shared" si="5"/>
        <v>0</v>
      </c>
      <c r="AF32" s="101">
        <f t="shared" si="6"/>
        <v>0</v>
      </c>
      <c r="AG32" s="101">
        <f t="shared" si="7"/>
        <v>0</v>
      </c>
      <c r="AH32" s="101">
        <f t="shared" si="8"/>
        <v>0</v>
      </c>
    </row>
    <row r="33" spans="1:34" x14ac:dyDescent="0.25">
      <c r="A33" s="32"/>
      <c r="B33" s="55" t="str">
        <f>IF($A33="","",VLOOKUP($A33,Cierre!$A:$E,2,FALSE))</f>
        <v/>
      </c>
      <c r="C33" s="33"/>
      <c r="D33" s="33"/>
      <c r="E33" s="34"/>
      <c r="F33" s="34"/>
      <c r="G33" s="70"/>
      <c r="H33" s="35"/>
      <c r="I33" s="35"/>
      <c r="J33" s="68">
        <f t="shared" si="2"/>
        <v>0</v>
      </c>
      <c r="K33" s="68">
        <f t="shared" si="0"/>
        <v>0</v>
      </c>
      <c r="L33" s="36"/>
      <c r="M33" s="14">
        <f t="shared" si="1"/>
        <v>0</v>
      </c>
      <c r="N33" s="66" t="str">
        <f>IF(I33="","",ROUND(M33/VLOOKUP(YEAR(I33),SMMLV!$A$2:$B$42,2,FALSE),3))</f>
        <v/>
      </c>
      <c r="O33" s="99" t="str">
        <f>IFERROR(N33/Información!$B$20,"")</f>
        <v/>
      </c>
      <c r="P33" s="15"/>
      <c r="Q33" s="37"/>
      <c r="R33" s="37"/>
      <c r="S33" s="37"/>
      <c r="T33" s="37"/>
      <c r="U33" s="37"/>
      <c r="V33" s="38"/>
      <c r="W33" s="38"/>
      <c r="X33" s="38"/>
      <c r="Y33" s="38"/>
      <c r="Z33" s="38"/>
      <c r="AA33" s="38"/>
      <c r="AB33" s="38"/>
      <c r="AC33" s="101">
        <f t="shared" si="3"/>
        <v>0</v>
      </c>
      <c r="AD33" s="101">
        <f t="shared" si="4"/>
        <v>0</v>
      </c>
      <c r="AE33" s="101">
        <f t="shared" si="5"/>
        <v>0</v>
      </c>
      <c r="AF33" s="101">
        <f t="shared" si="6"/>
        <v>0</v>
      </c>
      <c r="AG33" s="101">
        <f t="shared" si="7"/>
        <v>0</v>
      </c>
      <c r="AH33" s="101">
        <f t="shared" si="8"/>
        <v>0</v>
      </c>
    </row>
    <row r="34" spans="1:34" x14ac:dyDescent="0.25">
      <c r="A34" s="32"/>
      <c r="B34" s="55" t="str">
        <f>IF($A34="","",VLOOKUP($A34,Cierre!$A:$E,2,FALSE))</f>
        <v/>
      </c>
      <c r="C34" s="33"/>
      <c r="D34" s="33"/>
      <c r="E34" s="34"/>
      <c r="F34" s="34"/>
      <c r="G34" s="70"/>
      <c r="H34" s="35"/>
      <c r="I34" s="35"/>
      <c r="J34" s="68">
        <f t="shared" si="2"/>
        <v>0</v>
      </c>
      <c r="K34" s="68">
        <f t="shared" si="0"/>
        <v>0</v>
      </c>
      <c r="L34" s="36"/>
      <c r="M34" s="14">
        <f t="shared" si="1"/>
        <v>0</v>
      </c>
      <c r="N34" s="66" t="str">
        <f>IF(I34="","",ROUND(M34/VLOOKUP(YEAR(I34),SMMLV!$A$2:$B$42,2,FALSE),3))</f>
        <v/>
      </c>
      <c r="O34" s="99" t="str">
        <f>IFERROR(N34/Información!$B$20,"")</f>
        <v/>
      </c>
      <c r="P34" s="15"/>
      <c r="Q34" s="37"/>
      <c r="R34" s="37"/>
      <c r="S34" s="37"/>
      <c r="T34" s="37"/>
      <c r="U34" s="37"/>
      <c r="V34" s="38"/>
      <c r="W34" s="38"/>
      <c r="X34" s="38"/>
      <c r="Y34" s="38"/>
      <c r="Z34" s="38"/>
      <c r="AA34" s="38"/>
      <c r="AB34" s="38"/>
      <c r="AC34" s="101">
        <f t="shared" si="3"/>
        <v>0</v>
      </c>
      <c r="AD34" s="101">
        <f t="shared" si="4"/>
        <v>0</v>
      </c>
      <c r="AE34" s="101">
        <f t="shared" si="5"/>
        <v>0</v>
      </c>
      <c r="AF34" s="101">
        <f t="shared" si="6"/>
        <v>0</v>
      </c>
      <c r="AG34" s="101">
        <f t="shared" si="7"/>
        <v>0</v>
      </c>
      <c r="AH34" s="101">
        <f t="shared" si="8"/>
        <v>0</v>
      </c>
    </row>
    <row r="35" spans="1:34" x14ac:dyDescent="0.25">
      <c r="A35" s="32"/>
      <c r="B35" s="55" t="str">
        <f>IF($A35="","",VLOOKUP($A35,Cierre!$A:$E,2,FALSE))</f>
        <v/>
      </c>
      <c r="C35" s="33"/>
      <c r="D35" s="33"/>
      <c r="E35" s="34"/>
      <c r="F35" s="34"/>
      <c r="G35" s="70"/>
      <c r="H35" s="35"/>
      <c r="I35" s="35"/>
      <c r="J35" s="68">
        <f t="shared" si="2"/>
        <v>0</v>
      </c>
      <c r="K35" s="68">
        <f t="shared" si="0"/>
        <v>0</v>
      </c>
      <c r="L35" s="36"/>
      <c r="M35" s="14">
        <f t="shared" si="1"/>
        <v>0</v>
      </c>
      <c r="N35" s="66" t="str">
        <f>IF(I35="","",ROUND(M35/VLOOKUP(YEAR(I35),SMMLV!$A$2:$B$42,2,FALSE),3))</f>
        <v/>
      </c>
      <c r="O35" s="99" t="str">
        <f>IFERROR(N35/Información!$B$20,"")</f>
        <v/>
      </c>
      <c r="P35" s="15"/>
      <c r="Q35" s="37"/>
      <c r="R35" s="37"/>
      <c r="S35" s="37"/>
      <c r="T35" s="37"/>
      <c r="U35" s="37"/>
      <c r="V35" s="38"/>
      <c r="W35" s="38"/>
      <c r="X35" s="38"/>
      <c r="Y35" s="38"/>
      <c r="Z35" s="38"/>
      <c r="AA35" s="38"/>
      <c r="AB35" s="38"/>
      <c r="AC35" s="101">
        <f t="shared" si="3"/>
        <v>0</v>
      </c>
      <c r="AD35" s="101">
        <f t="shared" si="4"/>
        <v>0</v>
      </c>
      <c r="AE35" s="101">
        <f t="shared" si="5"/>
        <v>0</v>
      </c>
      <c r="AF35" s="101">
        <f t="shared" si="6"/>
        <v>0</v>
      </c>
      <c r="AG35" s="101">
        <f t="shared" si="7"/>
        <v>0</v>
      </c>
      <c r="AH35" s="101">
        <f t="shared" si="8"/>
        <v>0</v>
      </c>
    </row>
    <row r="36" spans="1:34" x14ac:dyDescent="0.25">
      <c r="A36" s="32"/>
      <c r="B36" s="55" t="str">
        <f>IF($A36="","",VLOOKUP($A36,Cierre!$A:$E,2,FALSE))</f>
        <v/>
      </c>
      <c r="C36" s="33"/>
      <c r="D36" s="33"/>
      <c r="E36" s="34"/>
      <c r="F36" s="34"/>
      <c r="G36" s="70"/>
      <c r="H36" s="35"/>
      <c r="I36" s="35"/>
      <c r="J36" s="68">
        <f t="shared" si="2"/>
        <v>0</v>
      </c>
      <c r="K36" s="68">
        <f t="shared" si="0"/>
        <v>0</v>
      </c>
      <c r="L36" s="36"/>
      <c r="M36" s="14">
        <f t="shared" si="1"/>
        <v>0</v>
      </c>
      <c r="N36" s="66" t="str">
        <f>IF(I36="","",ROUND(M36/VLOOKUP(YEAR(I36),SMMLV!$A$2:$B$42,2,FALSE),3))</f>
        <v/>
      </c>
      <c r="O36" s="99" t="str">
        <f>IFERROR(N36/Información!$B$20,"")</f>
        <v/>
      </c>
      <c r="P36" s="15"/>
      <c r="Q36" s="37"/>
      <c r="R36" s="37"/>
      <c r="S36" s="37"/>
      <c r="T36" s="37"/>
      <c r="U36" s="37"/>
      <c r="V36" s="38"/>
      <c r="W36" s="38"/>
      <c r="X36" s="38"/>
      <c r="Y36" s="38"/>
      <c r="Z36" s="38"/>
      <c r="AA36" s="38"/>
      <c r="AB36" s="38"/>
      <c r="AC36" s="101">
        <f t="shared" si="3"/>
        <v>0</v>
      </c>
      <c r="AD36" s="101">
        <f t="shared" si="4"/>
        <v>0</v>
      </c>
      <c r="AE36" s="101">
        <f t="shared" si="5"/>
        <v>0</v>
      </c>
      <c r="AF36" s="101">
        <f t="shared" si="6"/>
        <v>0</v>
      </c>
      <c r="AG36" s="101">
        <f t="shared" si="7"/>
        <v>0</v>
      </c>
      <c r="AH36" s="101">
        <f t="shared" si="8"/>
        <v>0</v>
      </c>
    </row>
    <row r="37" spans="1:34" x14ac:dyDescent="0.25">
      <c r="A37" s="32"/>
      <c r="B37" s="55" t="str">
        <f>IF($A37="","",VLOOKUP($A37,Cierre!$A:$E,2,FALSE))</f>
        <v/>
      </c>
      <c r="C37" s="33"/>
      <c r="D37" s="33"/>
      <c r="E37" s="34"/>
      <c r="F37" s="34"/>
      <c r="G37" s="70"/>
      <c r="H37" s="35"/>
      <c r="I37" s="35"/>
      <c r="J37" s="68">
        <f t="shared" si="2"/>
        <v>0</v>
      </c>
      <c r="K37" s="68">
        <f t="shared" si="0"/>
        <v>0</v>
      </c>
      <c r="L37" s="36"/>
      <c r="M37" s="14">
        <f t="shared" si="1"/>
        <v>0</v>
      </c>
      <c r="N37" s="66" t="str">
        <f>IF(I37="","",ROUND(M37/VLOOKUP(YEAR(I37),SMMLV!$A$2:$B$42,2,FALSE),3))</f>
        <v/>
      </c>
      <c r="O37" s="99" t="str">
        <f>IFERROR(N37/Información!$B$20,"")</f>
        <v/>
      </c>
      <c r="P37" s="15"/>
      <c r="Q37" s="37"/>
      <c r="R37" s="37"/>
      <c r="S37" s="37"/>
      <c r="T37" s="37"/>
      <c r="U37" s="37"/>
      <c r="V37" s="38"/>
      <c r="W37" s="38"/>
      <c r="X37" s="38"/>
      <c r="Y37" s="38"/>
      <c r="Z37" s="38"/>
      <c r="AA37" s="38"/>
      <c r="AB37" s="38"/>
      <c r="AC37" s="101">
        <f t="shared" si="3"/>
        <v>0</v>
      </c>
      <c r="AD37" s="101">
        <f t="shared" si="4"/>
        <v>0</v>
      </c>
      <c r="AE37" s="101">
        <f t="shared" si="5"/>
        <v>0</v>
      </c>
      <c r="AF37" s="101">
        <f t="shared" si="6"/>
        <v>0</v>
      </c>
      <c r="AG37" s="101">
        <f t="shared" si="7"/>
        <v>0</v>
      </c>
      <c r="AH37" s="101">
        <f t="shared" si="8"/>
        <v>0</v>
      </c>
    </row>
    <row r="38" spans="1:34" x14ac:dyDescent="0.25">
      <c r="A38" s="32"/>
      <c r="B38" s="55" t="str">
        <f>IF($A38="","",VLOOKUP($A38,Cierre!$A:$E,2,FALSE))</f>
        <v/>
      </c>
      <c r="C38" s="33"/>
      <c r="D38" s="33"/>
      <c r="E38" s="34"/>
      <c r="F38" s="34"/>
      <c r="G38" s="70"/>
      <c r="H38" s="35"/>
      <c r="I38" s="35"/>
      <c r="J38" s="68">
        <f t="shared" si="2"/>
        <v>0</v>
      </c>
      <c r="K38" s="68">
        <f t="shared" si="0"/>
        <v>0</v>
      </c>
      <c r="L38" s="36"/>
      <c r="M38" s="14">
        <f t="shared" si="1"/>
        <v>0</v>
      </c>
      <c r="N38" s="66" t="str">
        <f>IF(I38="","",ROUND(M38/VLOOKUP(YEAR(I38),SMMLV!$A$2:$B$42,2,FALSE),3))</f>
        <v/>
      </c>
      <c r="O38" s="99" t="str">
        <f>IFERROR(N38/Información!$B$20,"")</f>
        <v/>
      </c>
      <c r="P38" s="15"/>
      <c r="Q38" s="37"/>
      <c r="R38" s="37"/>
      <c r="S38" s="37"/>
      <c r="T38" s="37"/>
      <c r="U38" s="37"/>
      <c r="V38" s="38"/>
      <c r="W38" s="38"/>
      <c r="X38" s="38"/>
      <c r="Y38" s="38"/>
      <c r="Z38" s="38"/>
      <c r="AA38" s="38"/>
      <c r="AB38" s="38"/>
      <c r="AC38" s="101">
        <f t="shared" si="3"/>
        <v>0</v>
      </c>
      <c r="AD38" s="101">
        <f t="shared" si="4"/>
        <v>0</v>
      </c>
      <c r="AE38" s="101">
        <f t="shared" si="5"/>
        <v>0</v>
      </c>
      <c r="AF38" s="101">
        <f t="shared" si="6"/>
        <v>0</v>
      </c>
      <c r="AG38" s="101">
        <f t="shared" si="7"/>
        <v>0</v>
      </c>
      <c r="AH38" s="101">
        <f t="shared" si="8"/>
        <v>0</v>
      </c>
    </row>
    <row r="39" spans="1:34" x14ac:dyDescent="0.25">
      <c r="A39" s="32"/>
      <c r="B39" s="55" t="str">
        <f>IF($A39="","",VLOOKUP($A39,Cierre!$A:$E,2,FALSE))</f>
        <v/>
      </c>
      <c r="C39" s="33"/>
      <c r="D39" s="33"/>
      <c r="E39" s="34"/>
      <c r="F39" s="34"/>
      <c r="G39" s="70"/>
      <c r="H39" s="35"/>
      <c r="I39" s="35"/>
      <c r="J39" s="68">
        <f t="shared" si="2"/>
        <v>0</v>
      </c>
      <c r="K39" s="68">
        <f t="shared" si="0"/>
        <v>0</v>
      </c>
      <c r="L39" s="36"/>
      <c r="M39" s="14">
        <f t="shared" si="1"/>
        <v>0</v>
      </c>
      <c r="N39" s="66" t="str">
        <f>IF(I39="","",ROUND(M39/VLOOKUP(YEAR(I39),SMMLV!$A$2:$B$42,2,FALSE),3))</f>
        <v/>
      </c>
      <c r="O39" s="99" t="str">
        <f>IFERROR(N39/Información!$B$20,"")</f>
        <v/>
      </c>
      <c r="P39" s="15"/>
      <c r="Q39" s="37"/>
      <c r="R39" s="37"/>
      <c r="S39" s="37"/>
      <c r="T39" s="37"/>
      <c r="U39" s="37"/>
      <c r="V39" s="38"/>
      <c r="W39" s="38"/>
      <c r="X39" s="38"/>
      <c r="Y39" s="38"/>
      <c r="Z39" s="38"/>
      <c r="AA39" s="38"/>
      <c r="AB39" s="38"/>
      <c r="AC39" s="101">
        <f t="shared" si="3"/>
        <v>0</v>
      </c>
      <c r="AD39" s="101">
        <f t="shared" si="4"/>
        <v>0</v>
      </c>
      <c r="AE39" s="101">
        <f t="shared" si="5"/>
        <v>0</v>
      </c>
      <c r="AF39" s="101">
        <f t="shared" si="6"/>
        <v>0</v>
      </c>
      <c r="AG39" s="101">
        <f t="shared" si="7"/>
        <v>0</v>
      </c>
      <c r="AH39" s="101">
        <f t="shared" si="8"/>
        <v>0</v>
      </c>
    </row>
    <row r="40" spans="1:34" x14ac:dyDescent="0.25">
      <c r="A40" s="32"/>
      <c r="B40" s="55" t="str">
        <f>IF($A40="","",VLOOKUP($A40,Cierre!$A:$E,2,FALSE))</f>
        <v/>
      </c>
      <c r="C40" s="33"/>
      <c r="D40" s="33"/>
      <c r="E40" s="34"/>
      <c r="F40" s="34"/>
      <c r="G40" s="70"/>
      <c r="H40" s="35"/>
      <c r="I40" s="35"/>
      <c r="J40" s="68">
        <f t="shared" si="2"/>
        <v>0</v>
      </c>
      <c r="K40" s="68">
        <f t="shared" si="0"/>
        <v>0</v>
      </c>
      <c r="L40" s="36"/>
      <c r="M40" s="14">
        <f t="shared" si="1"/>
        <v>0</v>
      </c>
      <c r="N40" s="66" t="str">
        <f>IF(I40="","",ROUND(M40/VLOOKUP(YEAR(I40),SMMLV!$A$2:$B$42,2,FALSE),3))</f>
        <v/>
      </c>
      <c r="O40" s="99" t="str">
        <f>IFERROR(N40/Información!$B$20,"")</f>
        <v/>
      </c>
      <c r="P40" s="15"/>
      <c r="Q40" s="37"/>
      <c r="R40" s="37"/>
      <c r="S40" s="37"/>
      <c r="T40" s="37"/>
      <c r="U40" s="37"/>
      <c r="V40" s="38"/>
      <c r="W40" s="38"/>
      <c r="X40" s="38"/>
      <c r="Y40" s="38"/>
      <c r="Z40" s="38"/>
      <c r="AA40" s="38"/>
      <c r="AB40" s="38"/>
      <c r="AC40" s="101">
        <f t="shared" si="3"/>
        <v>0</v>
      </c>
      <c r="AD40" s="101">
        <f t="shared" si="4"/>
        <v>0</v>
      </c>
      <c r="AE40" s="101">
        <f t="shared" si="5"/>
        <v>0</v>
      </c>
      <c r="AF40" s="101">
        <f t="shared" si="6"/>
        <v>0</v>
      </c>
      <c r="AG40" s="101">
        <f t="shared" si="7"/>
        <v>0</v>
      </c>
      <c r="AH40" s="101">
        <f t="shared" si="8"/>
        <v>0</v>
      </c>
    </row>
    <row r="41" spans="1:34" x14ac:dyDescent="0.25">
      <c r="A41" s="32"/>
      <c r="B41" s="55" t="str">
        <f>IF($A41="","",VLOOKUP($A41,Cierre!$A:$E,2,FALSE))</f>
        <v/>
      </c>
      <c r="C41" s="33"/>
      <c r="D41" s="33"/>
      <c r="E41" s="34"/>
      <c r="F41" s="34"/>
      <c r="G41" s="70"/>
      <c r="H41" s="35"/>
      <c r="I41" s="35"/>
      <c r="J41" s="68">
        <f t="shared" si="2"/>
        <v>0</v>
      </c>
      <c r="K41" s="68">
        <f t="shared" si="0"/>
        <v>0</v>
      </c>
      <c r="L41" s="36"/>
      <c r="M41" s="14">
        <f t="shared" si="1"/>
        <v>0</v>
      </c>
      <c r="N41" s="66" t="str">
        <f>IF(I41="","",ROUND(M41/VLOOKUP(YEAR(I41),SMMLV!$A$2:$B$42,2,FALSE),3))</f>
        <v/>
      </c>
      <c r="O41" s="99" t="str">
        <f>IFERROR(N41/Información!$B$20,"")</f>
        <v/>
      </c>
      <c r="P41" s="15"/>
      <c r="Q41" s="37"/>
      <c r="R41" s="37"/>
      <c r="S41" s="37"/>
      <c r="T41" s="37"/>
      <c r="U41" s="37"/>
      <c r="V41" s="38"/>
      <c r="W41" s="38"/>
      <c r="X41" s="38"/>
      <c r="Y41" s="38"/>
      <c r="Z41" s="38"/>
      <c r="AA41" s="38"/>
      <c r="AB41" s="38"/>
      <c r="AC41" s="101">
        <f t="shared" si="3"/>
        <v>0</v>
      </c>
      <c r="AD41" s="101">
        <f t="shared" si="4"/>
        <v>0</v>
      </c>
      <c r="AE41" s="101">
        <f t="shared" si="5"/>
        <v>0</v>
      </c>
      <c r="AF41" s="101">
        <f t="shared" si="6"/>
        <v>0</v>
      </c>
      <c r="AG41" s="101">
        <f t="shared" si="7"/>
        <v>0</v>
      </c>
      <c r="AH41" s="101">
        <f t="shared" si="8"/>
        <v>0</v>
      </c>
    </row>
    <row r="42" spans="1:34" x14ac:dyDescent="0.25">
      <c r="A42" s="32"/>
      <c r="B42" s="55" t="str">
        <f>IF($A42="","",VLOOKUP($A42,Cierre!$A:$E,2,FALSE))</f>
        <v/>
      </c>
      <c r="C42" s="33"/>
      <c r="D42" s="33"/>
      <c r="E42" s="34"/>
      <c r="F42" s="34"/>
      <c r="G42" s="70"/>
      <c r="H42" s="35"/>
      <c r="I42" s="35"/>
      <c r="J42" s="68">
        <f t="shared" si="2"/>
        <v>0</v>
      </c>
      <c r="K42" s="68">
        <f t="shared" si="0"/>
        <v>0</v>
      </c>
      <c r="L42" s="36"/>
      <c r="M42" s="14">
        <f t="shared" si="1"/>
        <v>0</v>
      </c>
      <c r="N42" s="66" t="str">
        <f>IF(I42="","",ROUND(M42/VLOOKUP(YEAR(I42),SMMLV!$A$2:$B$42,2,FALSE),3))</f>
        <v/>
      </c>
      <c r="O42" s="99" t="str">
        <f>IFERROR(N42/Información!$B$20,"")</f>
        <v/>
      </c>
      <c r="P42" s="15"/>
      <c r="Q42" s="37"/>
      <c r="R42" s="37"/>
      <c r="S42" s="37"/>
      <c r="T42" s="37"/>
      <c r="U42" s="37"/>
      <c r="V42" s="38"/>
      <c r="W42" s="38"/>
      <c r="X42" s="38"/>
      <c r="Y42" s="38"/>
      <c r="Z42" s="38"/>
      <c r="AA42" s="38"/>
      <c r="AB42" s="38"/>
      <c r="AC42" s="101">
        <f t="shared" si="3"/>
        <v>0</v>
      </c>
      <c r="AD42" s="101">
        <f t="shared" si="4"/>
        <v>0</v>
      </c>
      <c r="AE42" s="101">
        <f t="shared" si="5"/>
        <v>0</v>
      </c>
      <c r="AF42" s="101">
        <f t="shared" si="6"/>
        <v>0</v>
      </c>
      <c r="AG42" s="101">
        <f t="shared" si="7"/>
        <v>0</v>
      </c>
      <c r="AH42" s="101">
        <f t="shared" si="8"/>
        <v>0</v>
      </c>
    </row>
    <row r="43" spans="1:34" x14ac:dyDescent="0.25">
      <c r="A43" s="32"/>
      <c r="B43" s="55" t="str">
        <f>IF($A43="","",VLOOKUP($A43,Cierre!$A:$E,2,FALSE))</f>
        <v/>
      </c>
      <c r="C43" s="33"/>
      <c r="D43" s="33"/>
      <c r="E43" s="34"/>
      <c r="F43" s="34"/>
      <c r="G43" s="70"/>
      <c r="H43" s="35"/>
      <c r="I43" s="35"/>
      <c r="J43" s="68">
        <f t="shared" si="2"/>
        <v>0</v>
      </c>
      <c r="K43" s="68">
        <f t="shared" si="0"/>
        <v>0</v>
      </c>
      <c r="L43" s="36"/>
      <c r="M43" s="14">
        <f t="shared" si="1"/>
        <v>0</v>
      </c>
      <c r="N43" s="66" t="str">
        <f>IF(I43="","",ROUND(M43/VLOOKUP(YEAR(I43),SMMLV!$A$2:$B$42,2,FALSE),3))</f>
        <v/>
      </c>
      <c r="O43" s="99" t="str">
        <f>IFERROR(N43/Información!$B$20,"")</f>
        <v/>
      </c>
      <c r="P43" s="15"/>
      <c r="Q43" s="37"/>
      <c r="R43" s="37"/>
      <c r="S43" s="37"/>
      <c r="T43" s="37"/>
      <c r="U43" s="37"/>
      <c r="V43" s="38"/>
      <c r="W43" s="38"/>
      <c r="X43" s="38"/>
      <c r="Y43" s="38"/>
      <c r="Z43" s="38"/>
      <c r="AA43" s="38"/>
      <c r="AB43" s="38"/>
      <c r="AC43" s="101">
        <f t="shared" si="3"/>
        <v>0</v>
      </c>
      <c r="AD43" s="101">
        <f t="shared" si="4"/>
        <v>0</v>
      </c>
      <c r="AE43" s="101">
        <f t="shared" si="5"/>
        <v>0</v>
      </c>
      <c r="AF43" s="101">
        <f t="shared" si="6"/>
        <v>0</v>
      </c>
      <c r="AG43" s="101">
        <f t="shared" si="7"/>
        <v>0</v>
      </c>
      <c r="AH43" s="101">
        <f t="shared" si="8"/>
        <v>0</v>
      </c>
    </row>
    <row r="44" spans="1:34" x14ac:dyDescent="0.25">
      <c r="A44" s="32"/>
      <c r="B44" s="55" t="str">
        <f>IF($A44="","",VLOOKUP($A44,Cierre!$A:$E,2,FALSE))</f>
        <v/>
      </c>
      <c r="C44" s="33"/>
      <c r="D44" s="33"/>
      <c r="E44" s="34"/>
      <c r="F44" s="34"/>
      <c r="G44" s="70"/>
      <c r="H44" s="35"/>
      <c r="I44" s="35"/>
      <c r="J44" s="68">
        <f t="shared" si="2"/>
        <v>0</v>
      </c>
      <c r="K44" s="68">
        <f t="shared" si="0"/>
        <v>0</v>
      </c>
      <c r="L44" s="36"/>
      <c r="M44" s="14">
        <f t="shared" si="1"/>
        <v>0</v>
      </c>
      <c r="N44" s="66" t="str">
        <f>IF(I44="","",ROUND(M44/VLOOKUP(YEAR(I44),SMMLV!$A$2:$B$42,2,FALSE),3))</f>
        <v/>
      </c>
      <c r="O44" s="99" t="str">
        <f>IFERROR(N44/Información!$B$20,"")</f>
        <v/>
      </c>
      <c r="P44" s="15"/>
      <c r="Q44" s="37"/>
      <c r="R44" s="37"/>
      <c r="S44" s="37"/>
      <c r="T44" s="37"/>
      <c r="U44" s="37"/>
      <c r="V44" s="38"/>
      <c r="W44" s="38"/>
      <c r="X44" s="38"/>
      <c r="Y44" s="38"/>
      <c r="Z44" s="38"/>
      <c r="AA44" s="38"/>
      <c r="AB44" s="38"/>
      <c r="AC44" s="101">
        <f t="shared" si="3"/>
        <v>0</v>
      </c>
      <c r="AD44" s="101">
        <f t="shared" si="4"/>
        <v>0</v>
      </c>
      <c r="AE44" s="101">
        <f t="shared" si="5"/>
        <v>0</v>
      </c>
      <c r="AF44" s="101">
        <f t="shared" si="6"/>
        <v>0</v>
      </c>
      <c r="AG44" s="101">
        <f t="shared" si="7"/>
        <v>0</v>
      </c>
      <c r="AH44" s="101">
        <f t="shared" si="8"/>
        <v>0</v>
      </c>
    </row>
    <row r="45" spans="1:34" x14ac:dyDescent="0.25">
      <c r="A45" s="32"/>
      <c r="B45" s="55" t="str">
        <f>IF($A45="","",VLOOKUP($A45,Cierre!$A:$E,2,FALSE))</f>
        <v/>
      </c>
      <c r="C45" s="33"/>
      <c r="D45" s="33"/>
      <c r="E45" s="34"/>
      <c r="F45" s="34"/>
      <c r="G45" s="70"/>
      <c r="H45" s="35"/>
      <c r="I45" s="35"/>
      <c r="J45" s="68">
        <f t="shared" si="2"/>
        <v>0</v>
      </c>
      <c r="K45" s="68">
        <f t="shared" si="0"/>
        <v>0</v>
      </c>
      <c r="L45" s="36"/>
      <c r="M45" s="14">
        <f t="shared" si="1"/>
        <v>0</v>
      </c>
      <c r="N45" s="66" t="str">
        <f>IF(I45="","",ROUND(M45/VLOOKUP(YEAR(I45),SMMLV!$A$2:$B$42,2,FALSE),3))</f>
        <v/>
      </c>
      <c r="O45" s="99" t="str">
        <f>IFERROR(N45/Información!$B$20,"")</f>
        <v/>
      </c>
      <c r="P45" s="15"/>
      <c r="Q45" s="37"/>
      <c r="R45" s="37"/>
      <c r="S45" s="37"/>
      <c r="T45" s="37"/>
      <c r="U45" s="37"/>
      <c r="V45" s="38"/>
      <c r="W45" s="38"/>
      <c r="X45" s="38"/>
      <c r="Y45" s="38"/>
      <c r="Z45" s="38"/>
      <c r="AA45" s="38"/>
      <c r="AB45" s="38"/>
      <c r="AC45" s="101">
        <f t="shared" si="3"/>
        <v>0</v>
      </c>
      <c r="AD45" s="101">
        <f t="shared" si="4"/>
        <v>0</v>
      </c>
      <c r="AE45" s="101">
        <f t="shared" si="5"/>
        <v>0</v>
      </c>
      <c r="AF45" s="101">
        <f t="shared" si="6"/>
        <v>0</v>
      </c>
      <c r="AG45" s="101">
        <f t="shared" si="7"/>
        <v>0</v>
      </c>
      <c r="AH45" s="101">
        <f t="shared" si="8"/>
        <v>0</v>
      </c>
    </row>
    <row r="46" spans="1:34" x14ac:dyDescent="0.25">
      <c r="A46" s="32"/>
      <c r="B46" s="55" t="str">
        <f>IF($A46="","",VLOOKUP($A46,Cierre!$A:$E,2,FALSE))</f>
        <v/>
      </c>
      <c r="C46" s="33"/>
      <c r="D46" s="33"/>
      <c r="E46" s="34"/>
      <c r="F46" s="34"/>
      <c r="G46" s="70"/>
      <c r="H46" s="35"/>
      <c r="I46" s="35"/>
      <c r="J46" s="68">
        <f t="shared" si="2"/>
        <v>0</v>
      </c>
      <c r="K46" s="68">
        <f t="shared" si="0"/>
        <v>0</v>
      </c>
      <c r="L46" s="36"/>
      <c r="M46" s="14">
        <f t="shared" si="1"/>
        <v>0</v>
      </c>
      <c r="N46" s="66" t="str">
        <f>IF(I46="","",ROUND(M46/VLOOKUP(YEAR(I46),SMMLV!$A$2:$B$42,2,FALSE),3))</f>
        <v/>
      </c>
      <c r="O46" s="99" t="str">
        <f>IFERROR(N46/Información!$B$20,"")</f>
        <v/>
      </c>
      <c r="P46" s="15"/>
      <c r="Q46" s="37"/>
      <c r="R46" s="37"/>
      <c r="S46" s="37"/>
      <c r="T46" s="37"/>
      <c r="U46" s="37"/>
      <c r="V46" s="38"/>
      <c r="W46" s="38"/>
      <c r="X46" s="38"/>
      <c r="Y46" s="38"/>
      <c r="Z46" s="38"/>
      <c r="AA46" s="38"/>
      <c r="AB46" s="38"/>
      <c r="AC46" s="101">
        <f t="shared" si="3"/>
        <v>0</v>
      </c>
      <c r="AD46" s="101">
        <f t="shared" si="4"/>
        <v>0</v>
      </c>
      <c r="AE46" s="101">
        <f t="shared" si="5"/>
        <v>0</v>
      </c>
      <c r="AF46" s="101">
        <f t="shared" si="6"/>
        <v>0</v>
      </c>
      <c r="AG46" s="101">
        <f t="shared" si="7"/>
        <v>0</v>
      </c>
      <c r="AH46" s="101">
        <f t="shared" si="8"/>
        <v>0</v>
      </c>
    </row>
    <row r="47" spans="1:34" x14ac:dyDescent="0.25">
      <c r="A47" s="32"/>
      <c r="B47" s="55" t="str">
        <f>IF($A47="","",VLOOKUP($A47,Cierre!$A:$E,2,FALSE))</f>
        <v/>
      </c>
      <c r="C47" s="33"/>
      <c r="D47" s="33"/>
      <c r="E47" s="34"/>
      <c r="F47" s="34"/>
      <c r="G47" s="70"/>
      <c r="H47" s="35"/>
      <c r="I47" s="35"/>
      <c r="J47" s="68">
        <f t="shared" si="2"/>
        <v>0</v>
      </c>
      <c r="K47" s="68">
        <f t="shared" si="0"/>
        <v>0</v>
      </c>
      <c r="L47" s="36"/>
      <c r="M47" s="14">
        <f t="shared" si="1"/>
        <v>0</v>
      </c>
      <c r="N47" s="66" t="str">
        <f>IF(I47="","",ROUND(M47/VLOOKUP(YEAR(I47),SMMLV!$A$2:$B$42,2,FALSE),3))</f>
        <v/>
      </c>
      <c r="O47" s="99" t="str">
        <f>IFERROR(N47/Información!$B$20,"")</f>
        <v/>
      </c>
      <c r="P47" s="15"/>
      <c r="Q47" s="37"/>
      <c r="R47" s="37"/>
      <c r="S47" s="37"/>
      <c r="T47" s="37"/>
      <c r="U47" s="37"/>
      <c r="V47" s="38"/>
      <c r="W47" s="38"/>
      <c r="X47" s="38"/>
      <c r="Y47" s="38"/>
      <c r="Z47" s="38"/>
      <c r="AA47" s="38"/>
      <c r="AB47" s="38"/>
      <c r="AC47" s="101">
        <f t="shared" si="3"/>
        <v>0</v>
      </c>
      <c r="AD47" s="101">
        <f t="shared" si="4"/>
        <v>0</v>
      </c>
      <c r="AE47" s="101">
        <f t="shared" si="5"/>
        <v>0</v>
      </c>
      <c r="AF47" s="101">
        <f t="shared" si="6"/>
        <v>0</v>
      </c>
      <c r="AG47" s="101">
        <f t="shared" si="7"/>
        <v>0</v>
      </c>
      <c r="AH47" s="101">
        <f t="shared" si="8"/>
        <v>0</v>
      </c>
    </row>
    <row r="48" spans="1:34" x14ac:dyDescent="0.25">
      <c r="A48" s="32"/>
      <c r="B48" s="55" t="str">
        <f>IF($A48="","",VLOOKUP($A48,Cierre!$A:$E,2,FALSE))</f>
        <v/>
      </c>
      <c r="C48" s="33"/>
      <c r="D48" s="33"/>
      <c r="E48" s="34"/>
      <c r="F48" s="34"/>
      <c r="G48" s="70"/>
      <c r="H48" s="35"/>
      <c r="I48" s="35"/>
      <c r="J48" s="68">
        <f t="shared" si="2"/>
        <v>0</v>
      </c>
      <c r="K48" s="68">
        <f t="shared" si="0"/>
        <v>0</v>
      </c>
      <c r="L48" s="36"/>
      <c r="M48" s="14">
        <f t="shared" si="1"/>
        <v>0</v>
      </c>
      <c r="N48" s="66" t="str">
        <f>IF(I48="","",ROUND(M48/VLOOKUP(YEAR(I48),SMMLV!$A$2:$B$42,2,FALSE),3))</f>
        <v/>
      </c>
      <c r="O48" s="99" t="str">
        <f>IFERROR(N48/Información!$B$20,"")</f>
        <v/>
      </c>
      <c r="P48" s="15"/>
      <c r="Q48" s="37"/>
      <c r="R48" s="37"/>
      <c r="S48" s="37"/>
      <c r="T48" s="37"/>
      <c r="U48" s="37"/>
      <c r="V48" s="38"/>
      <c r="W48" s="38"/>
      <c r="X48" s="38"/>
      <c r="Y48" s="38"/>
      <c r="Z48" s="38"/>
      <c r="AA48" s="38"/>
      <c r="AB48" s="38"/>
      <c r="AC48" s="101">
        <f t="shared" si="3"/>
        <v>0</v>
      </c>
      <c r="AD48" s="101">
        <f t="shared" si="4"/>
        <v>0</v>
      </c>
      <c r="AE48" s="101">
        <f t="shared" si="5"/>
        <v>0</v>
      </c>
      <c r="AF48" s="101">
        <f t="shared" si="6"/>
        <v>0</v>
      </c>
      <c r="AG48" s="101">
        <f t="shared" si="7"/>
        <v>0</v>
      </c>
      <c r="AH48" s="101">
        <f t="shared" si="8"/>
        <v>0</v>
      </c>
    </row>
    <row r="49" spans="1:34" x14ac:dyDescent="0.25">
      <c r="A49" s="32"/>
      <c r="B49" s="55" t="str">
        <f>IF($A49="","",VLOOKUP($A49,Cierre!$A:$E,2,FALSE))</f>
        <v/>
      </c>
      <c r="C49" s="33"/>
      <c r="D49" s="33"/>
      <c r="E49" s="34"/>
      <c r="F49" s="34"/>
      <c r="G49" s="70"/>
      <c r="H49" s="35"/>
      <c r="I49" s="35"/>
      <c r="J49" s="68">
        <f t="shared" si="2"/>
        <v>0</v>
      </c>
      <c r="K49" s="68">
        <f t="shared" si="0"/>
        <v>0</v>
      </c>
      <c r="L49" s="36"/>
      <c r="M49" s="14">
        <f t="shared" si="1"/>
        <v>0</v>
      </c>
      <c r="N49" s="66" t="str">
        <f>IF(I49="","",ROUND(M49/VLOOKUP(YEAR(I49),SMMLV!$A$2:$B$42,2,FALSE),3))</f>
        <v/>
      </c>
      <c r="O49" s="99" t="str">
        <f>IFERROR(N49/Información!$B$20,"")</f>
        <v/>
      </c>
      <c r="P49" s="15"/>
      <c r="Q49" s="37"/>
      <c r="R49" s="37"/>
      <c r="S49" s="37"/>
      <c r="T49" s="37"/>
      <c r="U49" s="37"/>
      <c r="V49" s="38"/>
      <c r="W49" s="38"/>
      <c r="X49" s="38"/>
      <c r="Y49" s="38"/>
      <c r="Z49" s="38"/>
      <c r="AA49" s="38"/>
      <c r="AB49" s="38"/>
      <c r="AC49" s="101">
        <f t="shared" si="3"/>
        <v>0</v>
      </c>
      <c r="AD49" s="101">
        <f t="shared" si="4"/>
        <v>0</v>
      </c>
      <c r="AE49" s="101">
        <f t="shared" si="5"/>
        <v>0</v>
      </c>
      <c r="AF49" s="101">
        <f t="shared" si="6"/>
        <v>0</v>
      </c>
      <c r="AG49" s="101">
        <f t="shared" si="7"/>
        <v>0</v>
      </c>
      <c r="AH49" s="101">
        <f t="shared" si="8"/>
        <v>0</v>
      </c>
    </row>
    <row r="50" spans="1:34" x14ac:dyDescent="0.25">
      <c r="A50" s="32"/>
      <c r="B50" s="55" t="str">
        <f>IF($A50="","",VLOOKUP($A50,Cierre!$A:$E,2,FALSE))</f>
        <v/>
      </c>
      <c r="C50" s="33"/>
      <c r="D50" s="33"/>
      <c r="E50" s="34"/>
      <c r="F50" s="34"/>
      <c r="G50" s="70"/>
      <c r="H50" s="35"/>
      <c r="I50" s="35"/>
      <c r="J50" s="68">
        <f t="shared" si="2"/>
        <v>0</v>
      </c>
      <c r="K50" s="68">
        <f t="shared" si="0"/>
        <v>0</v>
      </c>
      <c r="L50" s="36"/>
      <c r="M50" s="14">
        <f t="shared" si="1"/>
        <v>0</v>
      </c>
      <c r="N50" s="66" t="str">
        <f>IF(I50="","",ROUND(M50/VLOOKUP(YEAR(I50),SMMLV!$A$2:$B$42,2,FALSE),3))</f>
        <v/>
      </c>
      <c r="O50" s="99" t="str">
        <f>IFERROR(N50/Información!$B$20,"")</f>
        <v/>
      </c>
      <c r="P50" s="15"/>
      <c r="Q50" s="37"/>
      <c r="R50" s="37"/>
      <c r="S50" s="37"/>
      <c r="T50" s="37"/>
      <c r="U50" s="37"/>
      <c r="V50" s="38"/>
      <c r="W50" s="38"/>
      <c r="X50" s="38"/>
      <c r="Y50" s="38"/>
      <c r="Z50" s="38"/>
      <c r="AA50" s="38"/>
      <c r="AB50" s="38"/>
      <c r="AC50" s="101">
        <f t="shared" si="3"/>
        <v>0</v>
      </c>
      <c r="AD50" s="101">
        <f t="shared" si="4"/>
        <v>0</v>
      </c>
      <c r="AE50" s="101">
        <f t="shared" si="5"/>
        <v>0</v>
      </c>
      <c r="AF50" s="101">
        <f t="shared" si="6"/>
        <v>0</v>
      </c>
      <c r="AG50" s="101">
        <f t="shared" si="7"/>
        <v>0</v>
      </c>
      <c r="AH50" s="101">
        <f t="shared" si="8"/>
        <v>0</v>
      </c>
    </row>
    <row r="51" spans="1:34" x14ac:dyDescent="0.25">
      <c r="A51" s="32"/>
      <c r="B51" s="55" t="str">
        <f>IF($A51="","",VLOOKUP($A51,Cierre!$A:$E,2,FALSE))</f>
        <v/>
      </c>
      <c r="C51" s="33"/>
      <c r="D51" s="33"/>
      <c r="E51" s="34"/>
      <c r="F51" s="34"/>
      <c r="G51" s="70"/>
      <c r="H51" s="35"/>
      <c r="I51" s="35"/>
      <c r="J51" s="68">
        <f t="shared" si="2"/>
        <v>0</v>
      </c>
      <c r="K51" s="68">
        <f t="shared" si="0"/>
        <v>0</v>
      </c>
      <c r="L51" s="36"/>
      <c r="M51" s="14">
        <f t="shared" si="1"/>
        <v>0</v>
      </c>
      <c r="N51" s="66" t="str">
        <f>IF(I51="","",ROUND(M51/VLOOKUP(YEAR(I51),SMMLV!$A$2:$B$42,2,FALSE),3))</f>
        <v/>
      </c>
      <c r="O51" s="99" t="str">
        <f>IFERROR(N51/Información!$B$20,"")</f>
        <v/>
      </c>
      <c r="P51" s="15"/>
      <c r="Q51" s="37"/>
      <c r="R51" s="37"/>
      <c r="S51" s="37"/>
      <c r="T51" s="37"/>
      <c r="U51" s="37"/>
      <c r="V51" s="38"/>
      <c r="W51" s="38"/>
      <c r="X51" s="38"/>
      <c r="Y51" s="38"/>
      <c r="Z51" s="38"/>
      <c r="AA51" s="38"/>
      <c r="AB51" s="38"/>
      <c r="AC51" s="101">
        <f t="shared" si="3"/>
        <v>0</v>
      </c>
      <c r="AD51" s="101">
        <f t="shared" si="4"/>
        <v>0</v>
      </c>
      <c r="AE51" s="101">
        <f t="shared" si="5"/>
        <v>0</v>
      </c>
      <c r="AF51" s="101">
        <f t="shared" si="6"/>
        <v>0</v>
      </c>
      <c r="AG51" s="101">
        <f t="shared" si="7"/>
        <v>0</v>
      </c>
      <c r="AH51" s="101">
        <f t="shared" si="8"/>
        <v>0</v>
      </c>
    </row>
    <row r="52" spans="1:34" x14ac:dyDescent="0.25">
      <c r="A52" s="32"/>
      <c r="B52" s="55" t="str">
        <f>IF($A52="","",VLOOKUP($A52,Cierre!$A:$E,2,FALSE))</f>
        <v/>
      </c>
      <c r="C52" s="33"/>
      <c r="D52" s="33"/>
      <c r="E52" s="34"/>
      <c r="F52" s="34"/>
      <c r="G52" s="70"/>
      <c r="H52" s="35"/>
      <c r="I52" s="35"/>
      <c r="J52" s="68">
        <f t="shared" si="2"/>
        <v>0</v>
      </c>
      <c r="K52" s="68">
        <f t="shared" si="0"/>
        <v>0</v>
      </c>
      <c r="L52" s="36"/>
      <c r="M52" s="14">
        <f t="shared" si="1"/>
        <v>0</v>
      </c>
      <c r="N52" s="66" t="str">
        <f>IF(I52="","",ROUND(M52/VLOOKUP(YEAR(I52),SMMLV!$A$2:$B$42,2,FALSE),3))</f>
        <v/>
      </c>
      <c r="O52" s="99" t="str">
        <f>IFERROR(N52/Información!$B$20,"")</f>
        <v/>
      </c>
      <c r="P52" s="15"/>
      <c r="Q52" s="37"/>
      <c r="R52" s="37"/>
      <c r="S52" s="37"/>
      <c r="T52" s="37"/>
      <c r="U52" s="37"/>
      <c r="V52" s="38"/>
      <c r="W52" s="38"/>
      <c r="X52" s="38"/>
      <c r="Y52" s="38"/>
      <c r="Z52" s="38"/>
      <c r="AA52" s="38"/>
      <c r="AB52" s="38"/>
      <c r="AC52" s="101">
        <f t="shared" si="3"/>
        <v>0</v>
      </c>
      <c r="AD52" s="101">
        <f t="shared" si="4"/>
        <v>0</v>
      </c>
      <c r="AE52" s="101">
        <f t="shared" si="5"/>
        <v>0</v>
      </c>
      <c r="AF52" s="101">
        <f t="shared" si="6"/>
        <v>0</v>
      </c>
      <c r="AG52" s="101">
        <f t="shared" si="7"/>
        <v>0</v>
      </c>
      <c r="AH52" s="101">
        <f t="shared" si="8"/>
        <v>0</v>
      </c>
    </row>
    <row r="53" spans="1:34" x14ac:dyDescent="0.25">
      <c r="A53" s="32"/>
      <c r="B53" s="55" t="str">
        <f>IF($A53="","",VLOOKUP($A53,Cierre!$A:$E,2,FALSE))</f>
        <v/>
      </c>
      <c r="C53" s="33"/>
      <c r="D53" s="33"/>
      <c r="E53" s="34"/>
      <c r="F53" s="34"/>
      <c r="G53" s="70"/>
      <c r="H53" s="35"/>
      <c r="I53" s="35"/>
      <c r="J53" s="68">
        <f t="shared" si="2"/>
        <v>0</v>
      </c>
      <c r="K53" s="68">
        <f t="shared" si="0"/>
        <v>0</v>
      </c>
      <c r="L53" s="36"/>
      <c r="M53" s="14">
        <f t="shared" si="1"/>
        <v>0</v>
      </c>
      <c r="N53" s="66" t="str">
        <f>IF(I53="","",ROUND(M53/VLOOKUP(YEAR(I53),SMMLV!$A$2:$B$42,2,FALSE),3))</f>
        <v/>
      </c>
      <c r="O53" s="99" t="str">
        <f>IFERROR(N53/Información!$B$20,"")</f>
        <v/>
      </c>
      <c r="P53" s="15"/>
      <c r="Q53" s="37"/>
      <c r="R53" s="37"/>
      <c r="S53" s="37"/>
      <c r="T53" s="37"/>
      <c r="U53" s="37"/>
      <c r="V53" s="38"/>
      <c r="W53" s="38"/>
      <c r="X53" s="38"/>
      <c r="Y53" s="38"/>
      <c r="Z53" s="38"/>
      <c r="AA53" s="38"/>
      <c r="AB53" s="38"/>
      <c r="AC53" s="101">
        <f t="shared" si="3"/>
        <v>0</v>
      </c>
      <c r="AD53" s="101">
        <f t="shared" si="4"/>
        <v>0</v>
      </c>
      <c r="AE53" s="101">
        <f t="shared" si="5"/>
        <v>0</v>
      </c>
      <c r="AF53" s="101">
        <f t="shared" si="6"/>
        <v>0</v>
      </c>
      <c r="AG53" s="101">
        <f t="shared" si="7"/>
        <v>0</v>
      </c>
      <c r="AH53" s="101">
        <f t="shared" si="8"/>
        <v>0</v>
      </c>
    </row>
    <row r="54" spans="1:34" x14ac:dyDescent="0.25">
      <c r="A54" s="32"/>
      <c r="B54" s="55" t="str">
        <f>IF($A54="","",VLOOKUP($A54,Cierre!$A:$E,2,FALSE))</f>
        <v/>
      </c>
      <c r="C54" s="33"/>
      <c r="D54" s="33"/>
      <c r="E54" s="34"/>
      <c r="F54" s="34"/>
      <c r="G54" s="70"/>
      <c r="H54" s="35"/>
      <c r="I54" s="35"/>
      <c r="J54" s="68">
        <f t="shared" si="2"/>
        <v>0</v>
      </c>
      <c r="K54" s="68">
        <f t="shared" si="0"/>
        <v>0</v>
      </c>
      <c r="L54" s="36"/>
      <c r="M54" s="14">
        <f t="shared" si="1"/>
        <v>0</v>
      </c>
      <c r="N54" s="66" t="str">
        <f>IF(I54="","",ROUND(M54/VLOOKUP(YEAR(I54),SMMLV!$A$2:$B$42,2,FALSE),3))</f>
        <v/>
      </c>
      <c r="O54" s="99" t="str">
        <f>IFERROR(N54/Información!$B$20,"")</f>
        <v/>
      </c>
      <c r="P54" s="15"/>
      <c r="Q54" s="37"/>
      <c r="R54" s="37"/>
      <c r="S54" s="37"/>
      <c r="T54" s="37"/>
      <c r="U54" s="37"/>
      <c r="V54" s="38"/>
      <c r="W54" s="38"/>
      <c r="X54" s="38"/>
      <c r="Y54" s="38"/>
      <c r="Z54" s="38"/>
      <c r="AA54" s="38"/>
      <c r="AB54" s="38"/>
      <c r="AC54" s="101">
        <f t="shared" si="3"/>
        <v>0</v>
      </c>
      <c r="AD54" s="101">
        <f t="shared" si="4"/>
        <v>0</v>
      </c>
      <c r="AE54" s="101">
        <f t="shared" si="5"/>
        <v>0</v>
      </c>
      <c r="AF54" s="101">
        <f t="shared" si="6"/>
        <v>0</v>
      </c>
      <c r="AG54" s="101">
        <f t="shared" si="7"/>
        <v>0</v>
      </c>
      <c r="AH54" s="101">
        <f t="shared" si="8"/>
        <v>0</v>
      </c>
    </row>
    <row r="55" spans="1:34" x14ac:dyDescent="0.25">
      <c r="A55" s="32"/>
      <c r="B55" s="55" t="str">
        <f>IF($A55="","",VLOOKUP($A55,Cierre!$A:$E,2,FALSE))</f>
        <v/>
      </c>
      <c r="C55" s="33"/>
      <c r="D55" s="33"/>
      <c r="E55" s="34"/>
      <c r="F55" s="34"/>
      <c r="G55" s="70"/>
      <c r="H55" s="35"/>
      <c r="I55" s="35"/>
      <c r="J55" s="68">
        <f t="shared" si="2"/>
        <v>0</v>
      </c>
      <c r="K55" s="68">
        <f t="shared" si="0"/>
        <v>0</v>
      </c>
      <c r="L55" s="36"/>
      <c r="M55" s="14">
        <f t="shared" si="1"/>
        <v>0</v>
      </c>
      <c r="N55" s="66" t="str">
        <f>IF(I55="","",ROUND(M55/VLOOKUP(YEAR(I55),SMMLV!$A$2:$B$42,2,FALSE),3))</f>
        <v/>
      </c>
      <c r="O55" s="99" t="str">
        <f>IFERROR(N55/Información!$B$20,"")</f>
        <v/>
      </c>
      <c r="P55" s="15"/>
      <c r="Q55" s="37"/>
      <c r="R55" s="37"/>
      <c r="S55" s="37"/>
      <c r="T55" s="37"/>
      <c r="U55" s="37"/>
      <c r="V55" s="38"/>
      <c r="W55" s="38"/>
      <c r="X55" s="38"/>
      <c r="Y55" s="38"/>
      <c r="Z55" s="38"/>
      <c r="AA55" s="38"/>
      <c r="AB55" s="38"/>
      <c r="AC55" s="101">
        <f t="shared" si="3"/>
        <v>0</v>
      </c>
      <c r="AD55" s="101">
        <f t="shared" si="4"/>
        <v>0</v>
      </c>
      <c r="AE55" s="101">
        <f t="shared" si="5"/>
        <v>0</v>
      </c>
      <c r="AF55" s="101">
        <f t="shared" si="6"/>
        <v>0</v>
      </c>
      <c r="AG55" s="101">
        <f t="shared" si="7"/>
        <v>0</v>
      </c>
      <c r="AH55" s="101">
        <f t="shared" si="8"/>
        <v>0</v>
      </c>
    </row>
    <row r="56" spans="1:34" x14ac:dyDescent="0.25">
      <c r="A56" s="32"/>
      <c r="B56" s="55" t="str">
        <f>IF($A56="","",VLOOKUP($A56,Cierre!$A:$E,2,FALSE))</f>
        <v/>
      </c>
      <c r="C56" s="33"/>
      <c r="D56" s="33"/>
      <c r="E56" s="34"/>
      <c r="F56" s="34"/>
      <c r="G56" s="70"/>
      <c r="H56" s="35"/>
      <c r="I56" s="35"/>
      <c r="J56" s="68">
        <f t="shared" si="2"/>
        <v>0</v>
      </c>
      <c r="K56" s="68">
        <f t="shared" si="0"/>
        <v>0</v>
      </c>
      <c r="L56" s="36"/>
      <c r="M56" s="14">
        <f t="shared" si="1"/>
        <v>0</v>
      </c>
      <c r="N56" s="66" t="str">
        <f>IF(I56="","",ROUND(M56/VLOOKUP(YEAR(I56),SMMLV!$A$2:$B$42,2,FALSE),3))</f>
        <v/>
      </c>
      <c r="O56" s="99" t="str">
        <f>IFERROR(N56/Información!$B$20,"")</f>
        <v/>
      </c>
      <c r="P56" s="15"/>
      <c r="Q56" s="37"/>
      <c r="R56" s="37"/>
      <c r="S56" s="37"/>
      <c r="T56" s="37"/>
      <c r="U56" s="37"/>
      <c r="V56" s="38"/>
      <c r="W56" s="38"/>
      <c r="X56" s="38"/>
      <c r="Y56" s="38"/>
      <c r="Z56" s="38"/>
      <c r="AA56" s="38"/>
      <c r="AB56" s="38"/>
      <c r="AC56" s="101">
        <f t="shared" si="3"/>
        <v>0</v>
      </c>
      <c r="AD56" s="101">
        <f t="shared" si="4"/>
        <v>0</v>
      </c>
      <c r="AE56" s="101">
        <f t="shared" si="5"/>
        <v>0</v>
      </c>
      <c r="AF56" s="101">
        <f t="shared" si="6"/>
        <v>0</v>
      </c>
      <c r="AG56" s="101">
        <f t="shared" si="7"/>
        <v>0</v>
      </c>
      <c r="AH56" s="101">
        <f t="shared" si="8"/>
        <v>0</v>
      </c>
    </row>
    <row r="57" spans="1:34" x14ac:dyDescent="0.25">
      <c r="A57" s="32"/>
      <c r="B57" s="55" t="str">
        <f>IF($A57="","",VLOOKUP($A57,Cierre!$A:$E,2,FALSE))</f>
        <v/>
      </c>
      <c r="C57" s="33"/>
      <c r="D57" s="33"/>
      <c r="E57" s="34"/>
      <c r="F57" s="34"/>
      <c r="G57" s="70"/>
      <c r="H57" s="35"/>
      <c r="I57" s="35"/>
      <c r="J57" s="68">
        <f t="shared" si="2"/>
        <v>0</v>
      </c>
      <c r="K57" s="68">
        <f t="shared" si="0"/>
        <v>0</v>
      </c>
      <c r="L57" s="36"/>
      <c r="M57" s="14">
        <f t="shared" si="1"/>
        <v>0</v>
      </c>
      <c r="N57" s="66" t="str">
        <f>IF(I57="","",ROUND(M57/VLOOKUP(YEAR(I57),SMMLV!$A$2:$B$42,2,FALSE),3))</f>
        <v/>
      </c>
      <c r="O57" s="99" t="str">
        <f>IFERROR(N57/Información!$B$20,"")</f>
        <v/>
      </c>
      <c r="P57" s="15"/>
      <c r="Q57" s="37"/>
      <c r="R57" s="37"/>
      <c r="S57" s="37"/>
      <c r="T57" s="37"/>
      <c r="U57" s="37"/>
      <c r="V57" s="38"/>
      <c r="W57" s="38"/>
      <c r="X57" s="38"/>
      <c r="Y57" s="38"/>
      <c r="Z57" s="38"/>
      <c r="AA57" s="38"/>
      <c r="AB57" s="38"/>
      <c r="AC57" s="101">
        <f t="shared" si="3"/>
        <v>0</v>
      </c>
      <c r="AD57" s="101">
        <f t="shared" si="4"/>
        <v>0</v>
      </c>
      <c r="AE57" s="101">
        <f t="shared" si="5"/>
        <v>0</v>
      </c>
      <c r="AF57" s="101">
        <f t="shared" si="6"/>
        <v>0</v>
      </c>
      <c r="AG57" s="101">
        <f t="shared" si="7"/>
        <v>0</v>
      </c>
      <c r="AH57" s="101">
        <f t="shared" si="8"/>
        <v>0</v>
      </c>
    </row>
    <row r="58" spans="1:34" x14ac:dyDescent="0.25">
      <c r="A58" s="32"/>
      <c r="B58" s="55" t="str">
        <f>IF($A58="","",VLOOKUP($A58,Cierre!$A:$E,2,FALSE))</f>
        <v/>
      </c>
      <c r="C58" s="33"/>
      <c r="D58" s="33"/>
      <c r="E58" s="34"/>
      <c r="F58" s="34"/>
      <c r="G58" s="70"/>
      <c r="H58" s="35"/>
      <c r="I58" s="35"/>
      <c r="J58" s="68">
        <f t="shared" si="2"/>
        <v>0</v>
      </c>
      <c r="K58" s="68">
        <f t="shared" si="0"/>
        <v>0</v>
      </c>
      <c r="L58" s="36"/>
      <c r="M58" s="14">
        <f t="shared" si="1"/>
        <v>0</v>
      </c>
      <c r="N58" s="66" t="str">
        <f>IF(I58="","",ROUND(M58/VLOOKUP(YEAR(I58),SMMLV!$A$2:$B$42,2,FALSE),3))</f>
        <v/>
      </c>
      <c r="O58" s="99" t="str">
        <f>IFERROR(N58/Información!$B$20,"")</f>
        <v/>
      </c>
      <c r="P58" s="15"/>
      <c r="Q58" s="37"/>
      <c r="R58" s="37"/>
      <c r="S58" s="37"/>
      <c r="T58" s="37"/>
      <c r="U58" s="37"/>
      <c r="V58" s="38"/>
      <c r="W58" s="38"/>
      <c r="X58" s="38"/>
      <c r="Y58" s="38"/>
      <c r="Z58" s="38"/>
      <c r="AA58" s="38"/>
      <c r="AB58" s="38"/>
      <c r="AC58" s="101">
        <f t="shared" si="3"/>
        <v>0</v>
      </c>
      <c r="AD58" s="101">
        <f t="shared" si="4"/>
        <v>0</v>
      </c>
      <c r="AE58" s="101">
        <f t="shared" si="5"/>
        <v>0</v>
      </c>
      <c r="AF58" s="101">
        <f t="shared" si="6"/>
        <v>0</v>
      </c>
      <c r="AG58" s="101">
        <f t="shared" si="7"/>
        <v>0</v>
      </c>
      <c r="AH58" s="101">
        <f t="shared" si="8"/>
        <v>0</v>
      </c>
    </row>
    <row r="59" spans="1:34" x14ac:dyDescent="0.25">
      <c r="A59" s="32"/>
      <c r="B59" s="55" t="str">
        <f>IF($A59="","",VLOOKUP($A59,Cierre!$A:$E,2,FALSE))</f>
        <v/>
      </c>
      <c r="C59" s="33"/>
      <c r="D59" s="33"/>
      <c r="E59" s="34"/>
      <c r="F59" s="34"/>
      <c r="G59" s="70"/>
      <c r="H59" s="35"/>
      <c r="I59" s="35"/>
      <c r="J59" s="68">
        <f t="shared" si="2"/>
        <v>0</v>
      </c>
      <c r="K59" s="68">
        <f t="shared" si="0"/>
        <v>0</v>
      </c>
      <c r="L59" s="36"/>
      <c r="M59" s="14">
        <f t="shared" si="1"/>
        <v>0</v>
      </c>
      <c r="N59" s="66" t="str">
        <f>IF(I59="","",ROUND(M59/VLOOKUP(YEAR(I59),SMMLV!$A$2:$B$42,2,FALSE),3))</f>
        <v/>
      </c>
      <c r="O59" s="99" t="str">
        <f>IFERROR(N59/Información!$B$20,"")</f>
        <v/>
      </c>
      <c r="P59" s="15"/>
      <c r="Q59" s="37"/>
      <c r="R59" s="37"/>
      <c r="S59" s="37"/>
      <c r="T59" s="37"/>
      <c r="U59" s="37"/>
      <c r="V59" s="38"/>
      <c r="W59" s="38"/>
      <c r="X59" s="38"/>
      <c r="Y59" s="38"/>
      <c r="Z59" s="38"/>
      <c r="AA59" s="38"/>
      <c r="AB59" s="38"/>
      <c r="AC59" s="101">
        <f t="shared" si="3"/>
        <v>0</v>
      </c>
      <c r="AD59" s="101">
        <f t="shared" si="4"/>
        <v>0</v>
      </c>
      <c r="AE59" s="101">
        <f t="shared" si="5"/>
        <v>0</v>
      </c>
      <c r="AF59" s="101">
        <f t="shared" si="6"/>
        <v>0</v>
      </c>
      <c r="AG59" s="101">
        <f t="shared" si="7"/>
        <v>0</v>
      </c>
      <c r="AH59" s="101">
        <f t="shared" si="8"/>
        <v>0</v>
      </c>
    </row>
    <row r="60" spans="1:34" x14ac:dyDescent="0.25">
      <c r="A60" s="32"/>
      <c r="B60" s="55" t="str">
        <f>IF($A60="","",VLOOKUP($A60,Cierre!$A:$E,2,FALSE))</f>
        <v/>
      </c>
      <c r="C60" s="33"/>
      <c r="D60" s="33"/>
      <c r="E60" s="34"/>
      <c r="F60" s="34"/>
      <c r="G60" s="70"/>
      <c r="H60" s="35"/>
      <c r="I60" s="35"/>
      <c r="J60" s="68">
        <f t="shared" si="2"/>
        <v>0</v>
      </c>
      <c r="K60" s="68">
        <f t="shared" si="0"/>
        <v>0</v>
      </c>
      <c r="L60" s="36"/>
      <c r="M60" s="14">
        <f t="shared" si="1"/>
        <v>0</v>
      </c>
      <c r="N60" s="66" t="str">
        <f>IF(I60="","",ROUND(M60/VLOOKUP(YEAR(I60),SMMLV!$A$2:$B$42,2,FALSE),3))</f>
        <v/>
      </c>
      <c r="O60" s="99" t="str">
        <f>IFERROR(N60/Información!$B$20,"")</f>
        <v/>
      </c>
      <c r="P60" s="15"/>
      <c r="Q60" s="37"/>
      <c r="R60" s="37"/>
      <c r="S60" s="37"/>
      <c r="T60" s="37"/>
      <c r="U60" s="37"/>
      <c r="V60" s="38"/>
      <c r="W60" s="38"/>
      <c r="X60" s="38"/>
      <c r="Y60" s="38"/>
      <c r="Z60" s="38"/>
      <c r="AA60" s="38"/>
      <c r="AB60" s="38"/>
      <c r="AC60" s="101">
        <f t="shared" si="3"/>
        <v>0</v>
      </c>
      <c r="AD60" s="101">
        <f t="shared" si="4"/>
        <v>0</v>
      </c>
      <c r="AE60" s="101">
        <f t="shared" si="5"/>
        <v>0</v>
      </c>
      <c r="AF60" s="101">
        <f t="shared" si="6"/>
        <v>0</v>
      </c>
      <c r="AG60" s="101">
        <f t="shared" si="7"/>
        <v>0</v>
      </c>
      <c r="AH60" s="101">
        <f t="shared" si="8"/>
        <v>0</v>
      </c>
    </row>
    <row r="61" spans="1:34" x14ac:dyDescent="0.25">
      <c r="A61" s="32"/>
      <c r="B61" s="55" t="str">
        <f>IF($A61="","",VLOOKUP($A61,Cierre!$A:$E,2,FALSE))</f>
        <v/>
      </c>
      <c r="C61" s="33"/>
      <c r="D61" s="33"/>
      <c r="E61" s="34"/>
      <c r="F61" s="34"/>
      <c r="G61" s="70"/>
      <c r="H61" s="35"/>
      <c r="I61" s="35"/>
      <c r="J61" s="68">
        <f t="shared" si="2"/>
        <v>0</v>
      </c>
      <c r="K61" s="68">
        <f t="shared" si="0"/>
        <v>0</v>
      </c>
      <c r="L61" s="36"/>
      <c r="M61" s="14">
        <f t="shared" si="1"/>
        <v>0</v>
      </c>
      <c r="N61" s="66" t="str">
        <f>IF(I61="","",ROUND(M61/VLOOKUP(YEAR(I61),SMMLV!$A$2:$B$42,2,FALSE),3))</f>
        <v/>
      </c>
      <c r="O61" s="99" t="str">
        <f>IFERROR(N61/Información!$B$20,"")</f>
        <v/>
      </c>
      <c r="P61" s="15"/>
      <c r="Q61" s="37"/>
      <c r="R61" s="37"/>
      <c r="S61" s="37"/>
      <c r="T61" s="37"/>
      <c r="U61" s="37"/>
      <c r="V61" s="38"/>
      <c r="W61" s="38"/>
      <c r="X61" s="38"/>
      <c r="Y61" s="38"/>
      <c r="Z61" s="38"/>
      <c r="AA61" s="38"/>
      <c r="AB61" s="38"/>
      <c r="AC61" s="101">
        <f t="shared" si="3"/>
        <v>0</v>
      </c>
      <c r="AD61" s="101">
        <f t="shared" si="4"/>
        <v>0</v>
      </c>
      <c r="AE61" s="101">
        <f t="shared" si="5"/>
        <v>0</v>
      </c>
      <c r="AF61" s="101">
        <f t="shared" si="6"/>
        <v>0</v>
      </c>
      <c r="AG61" s="101">
        <f t="shared" si="7"/>
        <v>0</v>
      </c>
      <c r="AH61" s="101">
        <f t="shared" si="8"/>
        <v>0</v>
      </c>
    </row>
    <row r="62" spans="1:34" x14ac:dyDescent="0.25">
      <c r="A62" s="32"/>
      <c r="B62" s="55" t="str">
        <f>IF($A62="","",VLOOKUP($A62,Cierre!$A:$E,2,FALSE))</f>
        <v/>
      </c>
      <c r="C62" s="33"/>
      <c r="D62" s="33"/>
      <c r="E62" s="34"/>
      <c r="F62" s="34"/>
      <c r="G62" s="70"/>
      <c r="H62" s="35"/>
      <c r="I62" s="35"/>
      <c r="J62" s="68">
        <f t="shared" si="2"/>
        <v>0</v>
      </c>
      <c r="K62" s="68">
        <f t="shared" si="0"/>
        <v>0</v>
      </c>
      <c r="L62" s="36"/>
      <c r="M62" s="14">
        <f t="shared" si="1"/>
        <v>0</v>
      </c>
      <c r="N62" s="66" t="str">
        <f>IF(I62="","",ROUND(M62/VLOOKUP(YEAR(I62),SMMLV!$A$2:$B$42,2,FALSE),3))</f>
        <v/>
      </c>
      <c r="O62" s="99" t="str">
        <f>IFERROR(N62/Información!$B$20,"")</f>
        <v/>
      </c>
      <c r="P62" s="15"/>
      <c r="Q62" s="37"/>
      <c r="R62" s="37"/>
      <c r="S62" s="37"/>
      <c r="T62" s="37"/>
      <c r="U62" s="37"/>
      <c r="V62" s="38"/>
      <c r="W62" s="38"/>
      <c r="X62" s="38"/>
      <c r="Y62" s="38"/>
      <c r="Z62" s="38"/>
      <c r="AA62" s="38"/>
      <c r="AB62" s="38"/>
      <c r="AC62" s="101">
        <f t="shared" si="3"/>
        <v>0</v>
      </c>
      <c r="AD62" s="101">
        <f t="shared" si="4"/>
        <v>0</v>
      </c>
      <c r="AE62" s="101">
        <f t="shared" si="5"/>
        <v>0</v>
      </c>
      <c r="AF62" s="101">
        <f t="shared" si="6"/>
        <v>0</v>
      </c>
      <c r="AG62" s="101">
        <f t="shared" si="7"/>
        <v>0</v>
      </c>
      <c r="AH62" s="101">
        <f t="shared" si="8"/>
        <v>0</v>
      </c>
    </row>
    <row r="63" spans="1:34" x14ac:dyDescent="0.25">
      <c r="A63" s="32"/>
      <c r="B63" s="55" t="str">
        <f>IF($A63="","",VLOOKUP($A63,Cierre!$A:$E,2,FALSE))</f>
        <v/>
      </c>
      <c r="C63" s="33"/>
      <c r="D63" s="33"/>
      <c r="E63" s="34"/>
      <c r="F63" s="34"/>
      <c r="G63" s="70"/>
      <c r="H63" s="35"/>
      <c r="I63" s="35"/>
      <c r="J63" s="68">
        <f t="shared" si="2"/>
        <v>0</v>
      </c>
      <c r="K63" s="68">
        <f t="shared" si="0"/>
        <v>0</v>
      </c>
      <c r="L63" s="36"/>
      <c r="M63" s="14">
        <f t="shared" si="1"/>
        <v>0</v>
      </c>
      <c r="N63" s="66" t="str">
        <f>IF(I63="","",ROUND(M63/VLOOKUP(YEAR(I63),SMMLV!$A$2:$B$42,2,FALSE),3))</f>
        <v/>
      </c>
      <c r="O63" s="99" t="str">
        <f>IFERROR(N63/Información!$B$20,"")</f>
        <v/>
      </c>
      <c r="P63" s="15"/>
      <c r="Q63" s="37"/>
      <c r="R63" s="37"/>
      <c r="S63" s="37"/>
      <c r="T63" s="37"/>
      <c r="U63" s="37"/>
      <c r="V63" s="38"/>
      <c r="W63" s="38"/>
      <c r="X63" s="38"/>
      <c r="Y63" s="38"/>
      <c r="Z63" s="38"/>
      <c r="AA63" s="38"/>
      <c r="AB63" s="38"/>
      <c r="AC63" s="101">
        <f t="shared" si="3"/>
        <v>0</v>
      </c>
      <c r="AD63" s="101">
        <f t="shared" si="4"/>
        <v>0</v>
      </c>
      <c r="AE63" s="101">
        <f t="shared" si="5"/>
        <v>0</v>
      </c>
      <c r="AF63" s="101">
        <f t="shared" si="6"/>
        <v>0</v>
      </c>
      <c r="AG63" s="101">
        <f t="shared" si="7"/>
        <v>0</v>
      </c>
      <c r="AH63" s="101">
        <f t="shared" si="8"/>
        <v>0</v>
      </c>
    </row>
    <row r="64" spans="1:34" x14ac:dyDescent="0.25">
      <c r="A64" s="32"/>
      <c r="B64" s="55" t="str">
        <f>IF($A64="","",VLOOKUP($A64,Cierre!$A:$E,2,FALSE))</f>
        <v/>
      </c>
      <c r="C64" s="33"/>
      <c r="D64" s="33"/>
      <c r="E64" s="34"/>
      <c r="F64" s="34"/>
      <c r="G64" s="70"/>
      <c r="H64" s="35"/>
      <c r="I64" s="35"/>
      <c r="J64" s="68">
        <f t="shared" si="2"/>
        <v>0</v>
      </c>
      <c r="K64" s="68">
        <f t="shared" si="0"/>
        <v>0</v>
      </c>
      <c r="L64" s="36"/>
      <c r="M64" s="14">
        <f t="shared" si="1"/>
        <v>0</v>
      </c>
      <c r="N64" s="66" t="str">
        <f>IF(I64="","",ROUND(M64/VLOOKUP(YEAR(I64),SMMLV!$A$2:$B$42,2,FALSE),3))</f>
        <v/>
      </c>
      <c r="O64" s="99" t="str">
        <f>IFERROR(N64/Información!$B$20,"")</f>
        <v/>
      </c>
      <c r="P64" s="15"/>
      <c r="Q64" s="37"/>
      <c r="R64" s="37"/>
      <c r="S64" s="37"/>
      <c r="T64" s="37"/>
      <c r="U64" s="37"/>
      <c r="V64" s="38"/>
      <c r="W64" s="38"/>
      <c r="X64" s="38"/>
      <c r="Y64" s="38"/>
      <c r="Z64" s="38"/>
      <c r="AA64" s="38"/>
      <c r="AB64" s="38"/>
      <c r="AC64" s="101">
        <f t="shared" si="3"/>
        <v>0</v>
      </c>
      <c r="AD64" s="101">
        <f t="shared" si="4"/>
        <v>0</v>
      </c>
      <c r="AE64" s="101">
        <f t="shared" si="5"/>
        <v>0</v>
      </c>
      <c r="AF64" s="101">
        <f t="shared" si="6"/>
        <v>0</v>
      </c>
      <c r="AG64" s="101">
        <f t="shared" si="7"/>
        <v>0</v>
      </c>
      <c r="AH64" s="101">
        <f t="shared" si="8"/>
        <v>0</v>
      </c>
    </row>
    <row r="65" spans="1:34" x14ac:dyDescent="0.25">
      <c r="A65" s="32"/>
      <c r="B65" s="55" t="str">
        <f>IF($A65="","",VLOOKUP($A65,Cierre!$A:$E,2,FALSE))</f>
        <v/>
      </c>
      <c r="C65" s="33"/>
      <c r="D65" s="33"/>
      <c r="E65" s="34"/>
      <c r="F65" s="34"/>
      <c r="G65" s="70"/>
      <c r="H65" s="35"/>
      <c r="I65" s="35"/>
      <c r="J65" s="68">
        <f t="shared" si="2"/>
        <v>0</v>
      </c>
      <c r="K65" s="68">
        <f t="shared" si="0"/>
        <v>0</v>
      </c>
      <c r="L65" s="36"/>
      <c r="M65" s="14">
        <f t="shared" si="1"/>
        <v>0</v>
      </c>
      <c r="N65" s="66" t="str">
        <f>IF(I65="","",ROUND(M65/VLOOKUP(YEAR(I65),SMMLV!$A$2:$B$42,2,FALSE),3))</f>
        <v/>
      </c>
      <c r="O65" s="99" t="str">
        <f>IFERROR(N65/Información!$B$20,"")</f>
        <v/>
      </c>
      <c r="P65" s="15"/>
      <c r="Q65" s="37"/>
      <c r="R65" s="37"/>
      <c r="S65" s="37"/>
      <c r="T65" s="37"/>
      <c r="U65" s="37"/>
      <c r="V65" s="38"/>
      <c r="W65" s="38"/>
      <c r="X65" s="38"/>
      <c r="Y65" s="38"/>
      <c r="Z65" s="38"/>
      <c r="AA65" s="38"/>
      <c r="AB65" s="38"/>
      <c r="AC65" s="101">
        <f t="shared" si="3"/>
        <v>0</v>
      </c>
      <c r="AD65" s="101">
        <f t="shared" si="4"/>
        <v>0</v>
      </c>
      <c r="AE65" s="101">
        <f t="shared" si="5"/>
        <v>0</v>
      </c>
      <c r="AF65" s="101">
        <f t="shared" si="6"/>
        <v>0</v>
      </c>
      <c r="AG65" s="101">
        <f t="shared" si="7"/>
        <v>0</v>
      </c>
      <c r="AH65" s="101">
        <f t="shared" si="8"/>
        <v>0</v>
      </c>
    </row>
    <row r="66" spans="1:34" x14ac:dyDescent="0.25">
      <c r="A66" s="32"/>
      <c r="B66" s="55" t="str">
        <f>IF($A66="","",VLOOKUP($A66,Cierre!$A:$E,2,FALSE))</f>
        <v/>
      </c>
      <c r="C66" s="33"/>
      <c r="D66" s="33"/>
      <c r="E66" s="34"/>
      <c r="F66" s="34"/>
      <c r="G66" s="70"/>
      <c r="H66" s="35"/>
      <c r="I66" s="35"/>
      <c r="J66" s="68">
        <f t="shared" si="2"/>
        <v>0</v>
      </c>
      <c r="K66" s="68">
        <f t="shared" ref="K66:K129" si="9">IF(H66="",0,ROUND(((((I66-H66)+1)/360)*12)-J66,3))</f>
        <v>0</v>
      </c>
      <c r="L66" s="36"/>
      <c r="M66" s="14">
        <f t="shared" ref="M66:M129" si="10">ROUND(L66*G66,3)</f>
        <v>0</v>
      </c>
      <c r="N66" s="66" t="str">
        <f>IF(I66="","",ROUND(M66/VLOOKUP(YEAR(I66),SMMLV!$A$2:$B$42,2,FALSE),3))</f>
        <v/>
      </c>
      <c r="O66" s="99" t="str">
        <f>IFERROR(N66/Información!$B$20,"")</f>
        <v/>
      </c>
      <c r="P66" s="15"/>
      <c r="Q66" s="37"/>
      <c r="R66" s="37"/>
      <c r="S66" s="37"/>
      <c r="T66" s="37"/>
      <c r="U66" s="37"/>
      <c r="V66" s="38"/>
      <c r="W66" s="38"/>
      <c r="X66" s="38"/>
      <c r="Y66" s="38"/>
      <c r="Z66" s="38"/>
      <c r="AA66" s="38"/>
      <c r="AB66" s="38"/>
      <c r="AC66" s="101">
        <f t="shared" si="3"/>
        <v>0</v>
      </c>
      <c r="AD66" s="101">
        <f t="shared" si="4"/>
        <v>0</v>
      </c>
      <c r="AE66" s="101">
        <f t="shared" si="5"/>
        <v>0</v>
      </c>
      <c r="AF66" s="101">
        <f t="shared" si="6"/>
        <v>0</v>
      </c>
      <c r="AG66" s="101">
        <f t="shared" si="7"/>
        <v>0</v>
      </c>
      <c r="AH66" s="101">
        <f t="shared" si="8"/>
        <v>0</v>
      </c>
    </row>
    <row r="67" spans="1:34" x14ac:dyDescent="0.25">
      <c r="A67" s="32"/>
      <c r="B67" s="55" t="str">
        <f>IF($A67="","",VLOOKUP($A67,Cierre!$A:$E,2,FALSE))</f>
        <v/>
      </c>
      <c r="C67" s="33"/>
      <c r="D67" s="33"/>
      <c r="E67" s="34"/>
      <c r="F67" s="34"/>
      <c r="G67" s="70"/>
      <c r="H67" s="35"/>
      <c r="I67" s="35"/>
      <c r="J67" s="68">
        <f t="shared" ref="J67:J130" si="11">AC67+AD67+AE67+AF67+AG67+AH67</f>
        <v>0</v>
      </c>
      <c r="K67" s="68">
        <f t="shared" si="9"/>
        <v>0</v>
      </c>
      <c r="L67" s="36"/>
      <c r="M67" s="14">
        <f t="shared" si="10"/>
        <v>0</v>
      </c>
      <c r="N67" s="66" t="str">
        <f>IF(I67="","",ROUND(M67/VLOOKUP(YEAR(I67),SMMLV!$A$2:$B$42,2,FALSE),3))</f>
        <v/>
      </c>
      <c r="O67" s="99" t="str">
        <f>IFERROR(N67/Información!$B$20,"")</f>
        <v/>
      </c>
      <c r="P67" s="15"/>
      <c r="Q67" s="37"/>
      <c r="R67" s="37"/>
      <c r="S67" s="37"/>
      <c r="T67" s="37"/>
      <c r="U67" s="37"/>
      <c r="V67" s="38"/>
      <c r="W67" s="38"/>
      <c r="X67" s="38"/>
      <c r="Y67" s="38"/>
      <c r="Z67" s="38"/>
      <c r="AA67" s="38"/>
      <c r="AB67" s="38"/>
      <c r="AC67" s="101">
        <f t="shared" ref="AC67:AC130" si="12">IF(Q67="",0,ROUND((((R67-Q67)+1)/30),3))</f>
        <v>0</v>
      </c>
      <c r="AD67" s="101">
        <f t="shared" ref="AD67:AD130" si="13">IF(S67="",0,ROUND((((T67-S67)+1)/30),3))</f>
        <v>0</v>
      </c>
      <c r="AE67" s="101">
        <f t="shared" ref="AE67:AE130" si="14">IF(U67="",0,ROUND((((V67-U67)+1)/30),3))</f>
        <v>0</v>
      </c>
      <c r="AF67" s="101">
        <f t="shared" ref="AF67:AF130" si="15">IF(W67="",0,ROUND((((X67-W67)+1)/30),3))</f>
        <v>0</v>
      </c>
      <c r="AG67" s="101">
        <f t="shared" ref="AG67:AG130" si="16">IF(Y67="",0,ROUND((((Z67-Y67)+1)/30),3))</f>
        <v>0</v>
      </c>
      <c r="AH67" s="101">
        <f t="shared" ref="AH67:AH130" si="17">IF(AA67="",0,ROUND((((AB67-AA67)+1)/30),3))</f>
        <v>0</v>
      </c>
    </row>
    <row r="68" spans="1:34" x14ac:dyDescent="0.25">
      <c r="A68" s="32"/>
      <c r="B68" s="55" t="str">
        <f>IF($A68="","",VLOOKUP($A68,Cierre!$A:$E,2,FALSE))</f>
        <v/>
      </c>
      <c r="C68" s="33"/>
      <c r="D68" s="33"/>
      <c r="E68" s="34"/>
      <c r="F68" s="34"/>
      <c r="G68" s="70"/>
      <c r="H68" s="35"/>
      <c r="I68" s="35"/>
      <c r="J68" s="68">
        <f t="shared" si="11"/>
        <v>0</v>
      </c>
      <c r="K68" s="68">
        <f t="shared" si="9"/>
        <v>0</v>
      </c>
      <c r="L68" s="36"/>
      <c r="M68" s="14">
        <f t="shared" si="10"/>
        <v>0</v>
      </c>
      <c r="N68" s="66" t="str">
        <f>IF(I68="","",ROUND(M68/VLOOKUP(YEAR(I68),SMMLV!$A$2:$B$42,2,FALSE),3))</f>
        <v/>
      </c>
      <c r="O68" s="99" t="str">
        <f>IFERROR(N68/Información!$B$20,"")</f>
        <v/>
      </c>
      <c r="P68" s="15"/>
      <c r="Q68" s="37"/>
      <c r="R68" s="37"/>
      <c r="S68" s="37"/>
      <c r="T68" s="37"/>
      <c r="U68" s="37"/>
      <c r="V68" s="38"/>
      <c r="W68" s="38"/>
      <c r="X68" s="38"/>
      <c r="Y68" s="38"/>
      <c r="Z68" s="38"/>
      <c r="AA68" s="38"/>
      <c r="AB68" s="38"/>
      <c r="AC68" s="101">
        <f t="shared" si="12"/>
        <v>0</v>
      </c>
      <c r="AD68" s="101">
        <f t="shared" si="13"/>
        <v>0</v>
      </c>
      <c r="AE68" s="101">
        <f t="shared" si="14"/>
        <v>0</v>
      </c>
      <c r="AF68" s="101">
        <f t="shared" si="15"/>
        <v>0</v>
      </c>
      <c r="AG68" s="101">
        <f t="shared" si="16"/>
        <v>0</v>
      </c>
      <c r="AH68" s="101">
        <f t="shared" si="17"/>
        <v>0</v>
      </c>
    </row>
    <row r="69" spans="1:34" x14ac:dyDescent="0.25">
      <c r="A69" s="32"/>
      <c r="B69" s="55" t="str">
        <f>IF($A69="","",VLOOKUP($A69,Cierre!$A:$E,2,FALSE))</f>
        <v/>
      </c>
      <c r="C69" s="33"/>
      <c r="D69" s="33"/>
      <c r="E69" s="34"/>
      <c r="F69" s="34"/>
      <c r="G69" s="70"/>
      <c r="H69" s="35"/>
      <c r="I69" s="35"/>
      <c r="J69" s="68">
        <f t="shared" si="11"/>
        <v>0</v>
      </c>
      <c r="K69" s="68">
        <f t="shared" si="9"/>
        <v>0</v>
      </c>
      <c r="L69" s="36"/>
      <c r="M69" s="14">
        <f t="shared" si="10"/>
        <v>0</v>
      </c>
      <c r="N69" s="66" t="str">
        <f>IF(I69="","",ROUND(M69/VLOOKUP(YEAR(I69),SMMLV!$A$2:$B$42,2,FALSE),3))</f>
        <v/>
      </c>
      <c r="O69" s="99" t="str">
        <f>IFERROR(N69/Información!$B$20,"")</f>
        <v/>
      </c>
      <c r="P69" s="15"/>
      <c r="Q69" s="37"/>
      <c r="R69" s="37"/>
      <c r="S69" s="37"/>
      <c r="T69" s="37"/>
      <c r="U69" s="37"/>
      <c r="V69" s="38"/>
      <c r="W69" s="38"/>
      <c r="X69" s="38"/>
      <c r="Y69" s="38"/>
      <c r="Z69" s="38"/>
      <c r="AA69" s="38"/>
      <c r="AB69" s="38"/>
      <c r="AC69" s="101">
        <f t="shared" si="12"/>
        <v>0</v>
      </c>
      <c r="AD69" s="101">
        <f t="shared" si="13"/>
        <v>0</v>
      </c>
      <c r="AE69" s="101">
        <f t="shared" si="14"/>
        <v>0</v>
      </c>
      <c r="AF69" s="101">
        <f t="shared" si="15"/>
        <v>0</v>
      </c>
      <c r="AG69" s="101">
        <f t="shared" si="16"/>
        <v>0</v>
      </c>
      <c r="AH69" s="101">
        <f t="shared" si="17"/>
        <v>0</v>
      </c>
    </row>
    <row r="70" spans="1:34" x14ac:dyDescent="0.25">
      <c r="A70" s="32"/>
      <c r="B70" s="55" t="str">
        <f>IF($A70="","",VLOOKUP($A70,Cierre!$A:$E,2,FALSE))</f>
        <v/>
      </c>
      <c r="C70" s="33"/>
      <c r="D70" s="33"/>
      <c r="E70" s="34"/>
      <c r="F70" s="34"/>
      <c r="G70" s="70"/>
      <c r="H70" s="35"/>
      <c r="I70" s="35"/>
      <c r="J70" s="68">
        <f t="shared" si="11"/>
        <v>0</v>
      </c>
      <c r="K70" s="68">
        <f t="shared" si="9"/>
        <v>0</v>
      </c>
      <c r="L70" s="36"/>
      <c r="M70" s="14">
        <f t="shared" si="10"/>
        <v>0</v>
      </c>
      <c r="N70" s="66" t="str">
        <f>IF(I70="","",ROUND(M70/VLOOKUP(YEAR(I70),SMMLV!$A$2:$B$42,2,FALSE),3))</f>
        <v/>
      </c>
      <c r="O70" s="99" t="str">
        <f>IFERROR(N70/Información!$B$20,"")</f>
        <v/>
      </c>
      <c r="P70" s="15"/>
      <c r="Q70" s="37"/>
      <c r="R70" s="37"/>
      <c r="S70" s="37"/>
      <c r="T70" s="37"/>
      <c r="U70" s="37"/>
      <c r="V70" s="38"/>
      <c r="W70" s="38"/>
      <c r="X70" s="38"/>
      <c r="Y70" s="38"/>
      <c r="Z70" s="38"/>
      <c r="AA70" s="38"/>
      <c r="AB70" s="38"/>
      <c r="AC70" s="101">
        <f t="shared" si="12"/>
        <v>0</v>
      </c>
      <c r="AD70" s="101">
        <f t="shared" si="13"/>
        <v>0</v>
      </c>
      <c r="AE70" s="101">
        <f t="shared" si="14"/>
        <v>0</v>
      </c>
      <c r="AF70" s="101">
        <f t="shared" si="15"/>
        <v>0</v>
      </c>
      <c r="AG70" s="101">
        <f t="shared" si="16"/>
        <v>0</v>
      </c>
      <c r="AH70" s="101">
        <f t="shared" si="17"/>
        <v>0</v>
      </c>
    </row>
    <row r="71" spans="1:34" x14ac:dyDescent="0.25">
      <c r="A71" s="32"/>
      <c r="B71" s="55" t="str">
        <f>IF($A71="","",VLOOKUP($A71,Cierre!$A:$E,2,FALSE))</f>
        <v/>
      </c>
      <c r="C71" s="33"/>
      <c r="D71" s="33"/>
      <c r="E71" s="34"/>
      <c r="F71" s="34"/>
      <c r="G71" s="70"/>
      <c r="H71" s="35"/>
      <c r="I71" s="35"/>
      <c r="J71" s="68">
        <f t="shared" si="11"/>
        <v>0</v>
      </c>
      <c r="K71" s="68">
        <f t="shared" si="9"/>
        <v>0</v>
      </c>
      <c r="L71" s="36"/>
      <c r="M71" s="14">
        <f t="shared" si="10"/>
        <v>0</v>
      </c>
      <c r="N71" s="66" t="str">
        <f>IF(I71="","",ROUND(M71/VLOOKUP(YEAR(I71),SMMLV!$A$2:$B$42,2,FALSE),3))</f>
        <v/>
      </c>
      <c r="O71" s="99" t="str">
        <f>IFERROR(N71/Información!$B$20,"")</f>
        <v/>
      </c>
      <c r="P71" s="15"/>
      <c r="Q71" s="37"/>
      <c r="R71" s="37"/>
      <c r="S71" s="37"/>
      <c r="T71" s="37"/>
      <c r="U71" s="37"/>
      <c r="V71" s="38"/>
      <c r="W71" s="38"/>
      <c r="X71" s="38"/>
      <c r="Y71" s="38"/>
      <c r="Z71" s="38"/>
      <c r="AA71" s="38"/>
      <c r="AB71" s="38"/>
      <c r="AC71" s="101">
        <f t="shared" si="12"/>
        <v>0</v>
      </c>
      <c r="AD71" s="101">
        <f t="shared" si="13"/>
        <v>0</v>
      </c>
      <c r="AE71" s="101">
        <f t="shared" si="14"/>
        <v>0</v>
      </c>
      <c r="AF71" s="101">
        <f t="shared" si="15"/>
        <v>0</v>
      </c>
      <c r="AG71" s="101">
        <f t="shared" si="16"/>
        <v>0</v>
      </c>
      <c r="AH71" s="101">
        <f t="shared" si="17"/>
        <v>0</v>
      </c>
    </row>
    <row r="72" spans="1:34" x14ac:dyDescent="0.25">
      <c r="A72" s="32"/>
      <c r="B72" s="55" t="str">
        <f>IF($A72="","",VLOOKUP($A72,Cierre!$A:$E,2,FALSE))</f>
        <v/>
      </c>
      <c r="C72" s="33"/>
      <c r="D72" s="33"/>
      <c r="E72" s="34"/>
      <c r="F72" s="34"/>
      <c r="G72" s="70"/>
      <c r="H72" s="35"/>
      <c r="I72" s="35"/>
      <c r="J72" s="68">
        <f t="shared" si="11"/>
        <v>0</v>
      </c>
      <c r="K72" s="68">
        <f t="shared" si="9"/>
        <v>0</v>
      </c>
      <c r="L72" s="36"/>
      <c r="M72" s="14">
        <f t="shared" si="10"/>
        <v>0</v>
      </c>
      <c r="N72" s="66" t="str">
        <f>IF(I72="","",ROUND(M72/VLOOKUP(YEAR(I72),SMMLV!$A$2:$B$42,2,FALSE),3))</f>
        <v/>
      </c>
      <c r="O72" s="99" t="str">
        <f>IFERROR(N72/Información!$B$20,"")</f>
        <v/>
      </c>
      <c r="P72" s="15"/>
      <c r="Q72" s="37"/>
      <c r="R72" s="37"/>
      <c r="S72" s="37"/>
      <c r="T72" s="37"/>
      <c r="U72" s="37"/>
      <c r="V72" s="38"/>
      <c r="W72" s="38"/>
      <c r="X72" s="38"/>
      <c r="Y72" s="38"/>
      <c r="Z72" s="38"/>
      <c r="AA72" s="38"/>
      <c r="AB72" s="38"/>
      <c r="AC72" s="101">
        <f t="shared" si="12"/>
        <v>0</v>
      </c>
      <c r="AD72" s="101">
        <f t="shared" si="13"/>
        <v>0</v>
      </c>
      <c r="AE72" s="101">
        <f t="shared" si="14"/>
        <v>0</v>
      </c>
      <c r="AF72" s="101">
        <f t="shared" si="15"/>
        <v>0</v>
      </c>
      <c r="AG72" s="101">
        <f t="shared" si="16"/>
        <v>0</v>
      </c>
      <c r="AH72" s="101">
        <f t="shared" si="17"/>
        <v>0</v>
      </c>
    </row>
    <row r="73" spans="1:34" x14ac:dyDescent="0.25">
      <c r="A73" s="32"/>
      <c r="B73" s="55" t="str">
        <f>IF($A73="","",VLOOKUP($A73,Cierre!$A:$E,2,FALSE))</f>
        <v/>
      </c>
      <c r="C73" s="33"/>
      <c r="D73" s="33"/>
      <c r="E73" s="34"/>
      <c r="F73" s="34"/>
      <c r="G73" s="70"/>
      <c r="H73" s="35"/>
      <c r="I73" s="35"/>
      <c r="J73" s="68">
        <f t="shared" si="11"/>
        <v>0</v>
      </c>
      <c r="K73" s="68">
        <f t="shared" si="9"/>
        <v>0</v>
      </c>
      <c r="L73" s="36"/>
      <c r="M73" s="14">
        <f t="shared" si="10"/>
        <v>0</v>
      </c>
      <c r="N73" s="66" t="str">
        <f>IF(I73="","",ROUND(M73/VLOOKUP(YEAR(I73),SMMLV!$A$2:$B$42,2,FALSE),3))</f>
        <v/>
      </c>
      <c r="O73" s="99" t="str">
        <f>IFERROR(N73/Información!$B$20,"")</f>
        <v/>
      </c>
      <c r="P73" s="15"/>
      <c r="Q73" s="37"/>
      <c r="R73" s="37"/>
      <c r="S73" s="37"/>
      <c r="T73" s="37"/>
      <c r="U73" s="37"/>
      <c r="V73" s="38"/>
      <c r="W73" s="38"/>
      <c r="X73" s="38"/>
      <c r="Y73" s="38"/>
      <c r="Z73" s="38"/>
      <c r="AA73" s="38"/>
      <c r="AB73" s="38"/>
      <c r="AC73" s="101">
        <f t="shared" si="12"/>
        <v>0</v>
      </c>
      <c r="AD73" s="101">
        <f t="shared" si="13"/>
        <v>0</v>
      </c>
      <c r="AE73" s="101">
        <f t="shared" si="14"/>
        <v>0</v>
      </c>
      <c r="AF73" s="101">
        <f t="shared" si="15"/>
        <v>0</v>
      </c>
      <c r="AG73" s="101">
        <f t="shared" si="16"/>
        <v>0</v>
      </c>
      <c r="AH73" s="101">
        <f t="shared" si="17"/>
        <v>0</v>
      </c>
    </row>
    <row r="74" spans="1:34" x14ac:dyDescent="0.25">
      <c r="A74" s="32"/>
      <c r="B74" s="55" t="str">
        <f>IF($A74="","",VLOOKUP($A74,Cierre!$A:$E,2,FALSE))</f>
        <v/>
      </c>
      <c r="C74" s="33"/>
      <c r="D74" s="33"/>
      <c r="E74" s="34"/>
      <c r="F74" s="34"/>
      <c r="G74" s="70"/>
      <c r="H74" s="35"/>
      <c r="I74" s="35"/>
      <c r="J74" s="68">
        <f t="shared" si="11"/>
        <v>0</v>
      </c>
      <c r="K74" s="68">
        <f t="shared" si="9"/>
        <v>0</v>
      </c>
      <c r="L74" s="36"/>
      <c r="M74" s="14">
        <f t="shared" si="10"/>
        <v>0</v>
      </c>
      <c r="N74" s="66" t="str">
        <f>IF(I74="","",ROUND(M74/VLOOKUP(YEAR(I74),SMMLV!$A$2:$B$42,2,FALSE),3))</f>
        <v/>
      </c>
      <c r="O74" s="99" t="str">
        <f>IFERROR(N74/Información!$B$20,"")</f>
        <v/>
      </c>
      <c r="P74" s="15"/>
      <c r="Q74" s="37"/>
      <c r="R74" s="37"/>
      <c r="S74" s="37"/>
      <c r="T74" s="37"/>
      <c r="U74" s="37"/>
      <c r="V74" s="38"/>
      <c r="W74" s="38"/>
      <c r="X74" s="38"/>
      <c r="Y74" s="38"/>
      <c r="Z74" s="38"/>
      <c r="AA74" s="38"/>
      <c r="AB74" s="38"/>
      <c r="AC74" s="101">
        <f t="shared" si="12"/>
        <v>0</v>
      </c>
      <c r="AD74" s="101">
        <f t="shared" si="13"/>
        <v>0</v>
      </c>
      <c r="AE74" s="101">
        <f t="shared" si="14"/>
        <v>0</v>
      </c>
      <c r="AF74" s="101">
        <f t="shared" si="15"/>
        <v>0</v>
      </c>
      <c r="AG74" s="101">
        <f t="shared" si="16"/>
        <v>0</v>
      </c>
      <c r="AH74" s="101">
        <f t="shared" si="17"/>
        <v>0</v>
      </c>
    </row>
    <row r="75" spans="1:34" x14ac:dyDescent="0.25">
      <c r="A75" s="32"/>
      <c r="B75" s="55" t="str">
        <f>IF($A75="","",VLOOKUP($A75,Cierre!$A:$E,2,FALSE))</f>
        <v/>
      </c>
      <c r="C75" s="33"/>
      <c r="D75" s="33"/>
      <c r="E75" s="34"/>
      <c r="F75" s="34"/>
      <c r="G75" s="70"/>
      <c r="H75" s="35"/>
      <c r="I75" s="35"/>
      <c r="J75" s="68">
        <f t="shared" si="11"/>
        <v>0</v>
      </c>
      <c r="K75" s="68">
        <f t="shared" si="9"/>
        <v>0</v>
      </c>
      <c r="L75" s="36"/>
      <c r="M75" s="14">
        <f t="shared" si="10"/>
        <v>0</v>
      </c>
      <c r="N75" s="66" t="str">
        <f>IF(I75="","",ROUND(M75/VLOOKUP(YEAR(I75),SMMLV!$A$2:$B$42,2,FALSE),3))</f>
        <v/>
      </c>
      <c r="O75" s="99" t="str">
        <f>IFERROR(N75/Información!$B$20,"")</f>
        <v/>
      </c>
      <c r="P75" s="15"/>
      <c r="Q75" s="37"/>
      <c r="R75" s="37"/>
      <c r="S75" s="37"/>
      <c r="T75" s="37"/>
      <c r="U75" s="37"/>
      <c r="V75" s="38"/>
      <c r="W75" s="38"/>
      <c r="X75" s="38"/>
      <c r="Y75" s="38"/>
      <c r="Z75" s="38"/>
      <c r="AA75" s="38"/>
      <c r="AB75" s="38"/>
      <c r="AC75" s="101">
        <f t="shared" si="12"/>
        <v>0</v>
      </c>
      <c r="AD75" s="101">
        <f t="shared" si="13"/>
        <v>0</v>
      </c>
      <c r="AE75" s="101">
        <f t="shared" si="14"/>
        <v>0</v>
      </c>
      <c r="AF75" s="101">
        <f t="shared" si="15"/>
        <v>0</v>
      </c>
      <c r="AG75" s="101">
        <f t="shared" si="16"/>
        <v>0</v>
      </c>
      <c r="AH75" s="101">
        <f t="shared" si="17"/>
        <v>0</v>
      </c>
    </row>
    <row r="76" spans="1:34" x14ac:dyDescent="0.25">
      <c r="A76" s="32"/>
      <c r="B76" s="55" t="str">
        <f>IF($A76="","",VLOOKUP($A76,Cierre!$A:$E,2,FALSE))</f>
        <v/>
      </c>
      <c r="C76" s="33"/>
      <c r="D76" s="33"/>
      <c r="E76" s="34"/>
      <c r="F76" s="34"/>
      <c r="G76" s="70"/>
      <c r="H76" s="35"/>
      <c r="I76" s="35"/>
      <c r="J76" s="68">
        <f t="shared" si="11"/>
        <v>0</v>
      </c>
      <c r="K76" s="68">
        <f t="shared" si="9"/>
        <v>0</v>
      </c>
      <c r="L76" s="36"/>
      <c r="M76" s="14">
        <f t="shared" si="10"/>
        <v>0</v>
      </c>
      <c r="N76" s="66" t="str">
        <f>IF(I76="","",ROUND(M76/VLOOKUP(YEAR(I76),SMMLV!$A$2:$B$42,2,FALSE),3))</f>
        <v/>
      </c>
      <c r="O76" s="99" t="str">
        <f>IFERROR(N76/Información!$B$20,"")</f>
        <v/>
      </c>
      <c r="P76" s="15"/>
      <c r="Q76" s="37"/>
      <c r="R76" s="37"/>
      <c r="S76" s="37"/>
      <c r="T76" s="37"/>
      <c r="U76" s="37"/>
      <c r="V76" s="38"/>
      <c r="W76" s="38"/>
      <c r="X76" s="38"/>
      <c r="Y76" s="38"/>
      <c r="Z76" s="38"/>
      <c r="AA76" s="38"/>
      <c r="AB76" s="38"/>
      <c r="AC76" s="101">
        <f t="shared" si="12"/>
        <v>0</v>
      </c>
      <c r="AD76" s="101">
        <f t="shared" si="13"/>
        <v>0</v>
      </c>
      <c r="AE76" s="101">
        <f t="shared" si="14"/>
        <v>0</v>
      </c>
      <c r="AF76" s="101">
        <f t="shared" si="15"/>
        <v>0</v>
      </c>
      <c r="AG76" s="101">
        <f t="shared" si="16"/>
        <v>0</v>
      </c>
      <c r="AH76" s="101">
        <f t="shared" si="17"/>
        <v>0</v>
      </c>
    </row>
    <row r="77" spans="1:34" x14ac:dyDescent="0.25">
      <c r="A77" s="32"/>
      <c r="B77" s="55" t="str">
        <f>IF($A77="","",VLOOKUP($A77,Cierre!$A:$E,2,FALSE))</f>
        <v/>
      </c>
      <c r="C77" s="33"/>
      <c r="D77" s="33"/>
      <c r="E77" s="34"/>
      <c r="F77" s="34"/>
      <c r="G77" s="70"/>
      <c r="H77" s="35"/>
      <c r="I77" s="35"/>
      <c r="J77" s="68">
        <f t="shared" si="11"/>
        <v>0</v>
      </c>
      <c r="K77" s="68">
        <f t="shared" si="9"/>
        <v>0</v>
      </c>
      <c r="L77" s="36"/>
      <c r="M77" s="14">
        <f t="shared" si="10"/>
        <v>0</v>
      </c>
      <c r="N77" s="66" t="str">
        <f>IF(I77="","",ROUND(M77/VLOOKUP(YEAR(I77),SMMLV!$A$2:$B$42,2,FALSE),3))</f>
        <v/>
      </c>
      <c r="O77" s="99" t="str">
        <f>IFERROR(N77/Información!$B$20,"")</f>
        <v/>
      </c>
      <c r="P77" s="15"/>
      <c r="Q77" s="37"/>
      <c r="R77" s="37"/>
      <c r="S77" s="37"/>
      <c r="T77" s="37"/>
      <c r="U77" s="37"/>
      <c r="V77" s="38"/>
      <c r="W77" s="38"/>
      <c r="X77" s="38"/>
      <c r="Y77" s="38"/>
      <c r="Z77" s="38"/>
      <c r="AA77" s="38"/>
      <c r="AB77" s="38"/>
      <c r="AC77" s="101">
        <f t="shared" si="12"/>
        <v>0</v>
      </c>
      <c r="AD77" s="101">
        <f t="shared" si="13"/>
        <v>0</v>
      </c>
      <c r="AE77" s="101">
        <f t="shared" si="14"/>
        <v>0</v>
      </c>
      <c r="AF77" s="101">
        <f t="shared" si="15"/>
        <v>0</v>
      </c>
      <c r="AG77" s="101">
        <f t="shared" si="16"/>
        <v>0</v>
      </c>
      <c r="AH77" s="101">
        <f t="shared" si="17"/>
        <v>0</v>
      </c>
    </row>
    <row r="78" spans="1:34" x14ac:dyDescent="0.25">
      <c r="A78" s="32"/>
      <c r="B78" s="55" t="str">
        <f>IF($A78="","",VLOOKUP($A78,Cierre!$A:$E,2,FALSE))</f>
        <v/>
      </c>
      <c r="C78" s="33"/>
      <c r="D78" s="33"/>
      <c r="E78" s="34"/>
      <c r="F78" s="34"/>
      <c r="G78" s="70"/>
      <c r="H78" s="35"/>
      <c r="I78" s="35"/>
      <c r="J78" s="68">
        <f t="shared" si="11"/>
        <v>0</v>
      </c>
      <c r="K78" s="68">
        <f t="shared" si="9"/>
        <v>0</v>
      </c>
      <c r="L78" s="36"/>
      <c r="M78" s="14">
        <f t="shared" si="10"/>
        <v>0</v>
      </c>
      <c r="N78" s="66" t="str">
        <f>IF(I78="","",ROUND(M78/VLOOKUP(YEAR(I78),SMMLV!$A$2:$B$42,2,FALSE),3))</f>
        <v/>
      </c>
      <c r="O78" s="99" t="str">
        <f>IFERROR(N78/Información!$B$20,"")</f>
        <v/>
      </c>
      <c r="P78" s="15"/>
      <c r="Q78" s="37"/>
      <c r="R78" s="37"/>
      <c r="S78" s="37"/>
      <c r="T78" s="37"/>
      <c r="U78" s="37"/>
      <c r="V78" s="38"/>
      <c r="W78" s="38"/>
      <c r="X78" s="38"/>
      <c r="Y78" s="38"/>
      <c r="Z78" s="38"/>
      <c r="AA78" s="38"/>
      <c r="AB78" s="38"/>
      <c r="AC78" s="101">
        <f t="shared" si="12"/>
        <v>0</v>
      </c>
      <c r="AD78" s="101">
        <f t="shared" si="13"/>
        <v>0</v>
      </c>
      <c r="AE78" s="101">
        <f t="shared" si="14"/>
        <v>0</v>
      </c>
      <c r="AF78" s="101">
        <f t="shared" si="15"/>
        <v>0</v>
      </c>
      <c r="AG78" s="101">
        <f t="shared" si="16"/>
        <v>0</v>
      </c>
      <c r="AH78" s="101">
        <f t="shared" si="17"/>
        <v>0</v>
      </c>
    </row>
    <row r="79" spans="1:34" x14ac:dyDescent="0.25">
      <c r="A79" s="32"/>
      <c r="B79" s="55" t="str">
        <f>IF($A79="","",VLOOKUP($A79,Cierre!$A:$E,2,FALSE))</f>
        <v/>
      </c>
      <c r="C79" s="33"/>
      <c r="D79" s="33"/>
      <c r="E79" s="34"/>
      <c r="F79" s="34"/>
      <c r="G79" s="70"/>
      <c r="H79" s="35"/>
      <c r="I79" s="35"/>
      <c r="J79" s="68">
        <f t="shared" si="11"/>
        <v>0</v>
      </c>
      <c r="K79" s="68">
        <f t="shared" si="9"/>
        <v>0</v>
      </c>
      <c r="L79" s="36"/>
      <c r="M79" s="14">
        <f t="shared" si="10"/>
        <v>0</v>
      </c>
      <c r="N79" s="66" t="str">
        <f>IF(I79="","",ROUND(M79/VLOOKUP(YEAR(I79),SMMLV!$A$2:$B$42,2,FALSE),3))</f>
        <v/>
      </c>
      <c r="O79" s="99" t="str">
        <f>IFERROR(N79/Información!$B$20,"")</f>
        <v/>
      </c>
      <c r="P79" s="15"/>
      <c r="Q79" s="37"/>
      <c r="R79" s="37"/>
      <c r="S79" s="37"/>
      <c r="T79" s="37"/>
      <c r="U79" s="37"/>
      <c r="V79" s="38"/>
      <c r="W79" s="38"/>
      <c r="X79" s="38"/>
      <c r="Y79" s="38"/>
      <c r="Z79" s="38"/>
      <c r="AA79" s="38"/>
      <c r="AB79" s="38"/>
      <c r="AC79" s="101">
        <f t="shared" si="12"/>
        <v>0</v>
      </c>
      <c r="AD79" s="101">
        <f t="shared" si="13"/>
        <v>0</v>
      </c>
      <c r="AE79" s="101">
        <f t="shared" si="14"/>
        <v>0</v>
      </c>
      <c r="AF79" s="101">
        <f t="shared" si="15"/>
        <v>0</v>
      </c>
      <c r="AG79" s="101">
        <f t="shared" si="16"/>
        <v>0</v>
      </c>
      <c r="AH79" s="101">
        <f t="shared" si="17"/>
        <v>0</v>
      </c>
    </row>
    <row r="80" spans="1:34" x14ac:dyDescent="0.25">
      <c r="A80" s="32"/>
      <c r="B80" s="55" t="str">
        <f>IF($A80="","",VLOOKUP($A80,Cierre!$A:$E,2,FALSE))</f>
        <v/>
      </c>
      <c r="C80" s="33"/>
      <c r="D80" s="33"/>
      <c r="E80" s="34"/>
      <c r="F80" s="34"/>
      <c r="G80" s="70"/>
      <c r="H80" s="35"/>
      <c r="I80" s="35"/>
      <c r="J80" s="68">
        <f t="shared" si="11"/>
        <v>0</v>
      </c>
      <c r="K80" s="68">
        <f t="shared" si="9"/>
        <v>0</v>
      </c>
      <c r="L80" s="36"/>
      <c r="M80" s="14">
        <f t="shared" si="10"/>
        <v>0</v>
      </c>
      <c r="N80" s="66" t="str">
        <f>IF(I80="","",ROUND(M80/VLOOKUP(YEAR(I80),SMMLV!$A$2:$B$42,2,FALSE),3))</f>
        <v/>
      </c>
      <c r="O80" s="99" t="str">
        <f>IFERROR(N80/Información!$B$20,"")</f>
        <v/>
      </c>
      <c r="P80" s="15"/>
      <c r="Q80" s="37"/>
      <c r="R80" s="37"/>
      <c r="S80" s="37"/>
      <c r="T80" s="37"/>
      <c r="U80" s="37"/>
      <c r="V80" s="38"/>
      <c r="W80" s="38"/>
      <c r="X80" s="38"/>
      <c r="Y80" s="38"/>
      <c r="Z80" s="38"/>
      <c r="AA80" s="38"/>
      <c r="AB80" s="38"/>
      <c r="AC80" s="101">
        <f t="shared" si="12"/>
        <v>0</v>
      </c>
      <c r="AD80" s="101">
        <f t="shared" si="13"/>
        <v>0</v>
      </c>
      <c r="AE80" s="101">
        <f t="shared" si="14"/>
        <v>0</v>
      </c>
      <c r="AF80" s="101">
        <f t="shared" si="15"/>
        <v>0</v>
      </c>
      <c r="AG80" s="101">
        <f t="shared" si="16"/>
        <v>0</v>
      </c>
      <c r="AH80" s="101">
        <f t="shared" si="17"/>
        <v>0</v>
      </c>
    </row>
    <row r="81" spans="1:34" x14ac:dyDescent="0.25">
      <c r="A81" s="32"/>
      <c r="B81" s="55" t="str">
        <f>IF($A81="","",VLOOKUP($A81,Cierre!$A:$E,2,FALSE))</f>
        <v/>
      </c>
      <c r="C81" s="33"/>
      <c r="D81" s="33"/>
      <c r="E81" s="34"/>
      <c r="F81" s="34"/>
      <c r="G81" s="70"/>
      <c r="H81" s="35"/>
      <c r="I81" s="35"/>
      <c r="J81" s="68">
        <f t="shared" si="11"/>
        <v>0</v>
      </c>
      <c r="K81" s="68">
        <f t="shared" si="9"/>
        <v>0</v>
      </c>
      <c r="L81" s="36"/>
      <c r="M81" s="14">
        <f t="shared" si="10"/>
        <v>0</v>
      </c>
      <c r="N81" s="66" t="str">
        <f>IF(I81="","",ROUND(M81/VLOOKUP(YEAR(I81),SMMLV!$A$2:$B$42,2,FALSE),3))</f>
        <v/>
      </c>
      <c r="O81" s="99" t="str">
        <f>IFERROR(N81/Información!$B$20,"")</f>
        <v/>
      </c>
      <c r="P81" s="15"/>
      <c r="Q81" s="37"/>
      <c r="R81" s="37"/>
      <c r="S81" s="37"/>
      <c r="T81" s="37"/>
      <c r="U81" s="37"/>
      <c r="V81" s="38"/>
      <c r="W81" s="38"/>
      <c r="X81" s="38"/>
      <c r="Y81" s="38"/>
      <c r="Z81" s="38"/>
      <c r="AA81" s="38"/>
      <c r="AB81" s="38"/>
      <c r="AC81" s="101">
        <f t="shared" si="12"/>
        <v>0</v>
      </c>
      <c r="AD81" s="101">
        <f t="shared" si="13"/>
        <v>0</v>
      </c>
      <c r="AE81" s="101">
        <f t="shared" si="14"/>
        <v>0</v>
      </c>
      <c r="AF81" s="101">
        <f t="shared" si="15"/>
        <v>0</v>
      </c>
      <c r="AG81" s="101">
        <f t="shared" si="16"/>
        <v>0</v>
      </c>
      <c r="AH81" s="101">
        <f t="shared" si="17"/>
        <v>0</v>
      </c>
    </row>
    <row r="82" spans="1:34" x14ac:dyDescent="0.25">
      <c r="A82" s="32"/>
      <c r="B82" s="55" t="str">
        <f>IF($A82="","",VLOOKUP($A82,Cierre!$A:$E,2,FALSE))</f>
        <v/>
      </c>
      <c r="C82" s="33"/>
      <c r="D82" s="33"/>
      <c r="E82" s="34"/>
      <c r="F82" s="34"/>
      <c r="G82" s="70"/>
      <c r="H82" s="35"/>
      <c r="I82" s="35"/>
      <c r="J82" s="68">
        <f t="shared" si="11"/>
        <v>0</v>
      </c>
      <c r="K82" s="68">
        <f t="shared" si="9"/>
        <v>0</v>
      </c>
      <c r="L82" s="36"/>
      <c r="M82" s="14">
        <f t="shared" si="10"/>
        <v>0</v>
      </c>
      <c r="N82" s="66" t="str">
        <f>IF(I82="","",ROUND(M82/VLOOKUP(YEAR(I82),SMMLV!$A$2:$B$42,2,FALSE),3))</f>
        <v/>
      </c>
      <c r="O82" s="99" t="str">
        <f>IFERROR(N82/Información!$B$20,"")</f>
        <v/>
      </c>
      <c r="P82" s="15"/>
      <c r="Q82" s="37"/>
      <c r="R82" s="37"/>
      <c r="S82" s="37"/>
      <c r="T82" s="37"/>
      <c r="U82" s="37"/>
      <c r="V82" s="38"/>
      <c r="W82" s="38"/>
      <c r="X82" s="38"/>
      <c r="Y82" s="38"/>
      <c r="Z82" s="38"/>
      <c r="AA82" s="38"/>
      <c r="AB82" s="38"/>
      <c r="AC82" s="101">
        <f t="shared" si="12"/>
        <v>0</v>
      </c>
      <c r="AD82" s="101">
        <f t="shared" si="13"/>
        <v>0</v>
      </c>
      <c r="AE82" s="101">
        <f t="shared" si="14"/>
        <v>0</v>
      </c>
      <c r="AF82" s="101">
        <f t="shared" si="15"/>
        <v>0</v>
      </c>
      <c r="AG82" s="101">
        <f t="shared" si="16"/>
        <v>0</v>
      </c>
      <c r="AH82" s="101">
        <f t="shared" si="17"/>
        <v>0</v>
      </c>
    </row>
    <row r="83" spans="1:34" x14ac:dyDescent="0.25">
      <c r="A83" s="32"/>
      <c r="B83" s="55" t="str">
        <f>IF($A83="","",VLOOKUP($A83,Cierre!$A:$E,2,FALSE))</f>
        <v/>
      </c>
      <c r="C83" s="33"/>
      <c r="D83" s="33"/>
      <c r="E83" s="34"/>
      <c r="F83" s="34"/>
      <c r="G83" s="70"/>
      <c r="H83" s="35"/>
      <c r="I83" s="35"/>
      <c r="J83" s="68">
        <f t="shared" si="11"/>
        <v>0</v>
      </c>
      <c r="K83" s="68">
        <f t="shared" si="9"/>
        <v>0</v>
      </c>
      <c r="L83" s="36"/>
      <c r="M83" s="14">
        <f t="shared" si="10"/>
        <v>0</v>
      </c>
      <c r="N83" s="66" t="str">
        <f>IF(I83="","",ROUND(M83/VLOOKUP(YEAR(I83),SMMLV!$A$2:$B$42,2,FALSE),3))</f>
        <v/>
      </c>
      <c r="O83" s="99" t="str">
        <f>IFERROR(N83/Información!$B$20,"")</f>
        <v/>
      </c>
      <c r="P83" s="15"/>
      <c r="Q83" s="37"/>
      <c r="R83" s="37"/>
      <c r="S83" s="37"/>
      <c r="T83" s="37"/>
      <c r="U83" s="37"/>
      <c r="V83" s="38"/>
      <c r="W83" s="38"/>
      <c r="X83" s="38"/>
      <c r="Y83" s="38"/>
      <c r="Z83" s="38"/>
      <c r="AA83" s="38"/>
      <c r="AB83" s="38"/>
      <c r="AC83" s="101">
        <f t="shared" si="12"/>
        <v>0</v>
      </c>
      <c r="AD83" s="101">
        <f t="shared" si="13"/>
        <v>0</v>
      </c>
      <c r="AE83" s="101">
        <f t="shared" si="14"/>
        <v>0</v>
      </c>
      <c r="AF83" s="101">
        <f t="shared" si="15"/>
        <v>0</v>
      </c>
      <c r="AG83" s="101">
        <f t="shared" si="16"/>
        <v>0</v>
      </c>
      <c r="AH83" s="101">
        <f t="shared" si="17"/>
        <v>0</v>
      </c>
    </row>
    <row r="84" spans="1:34" x14ac:dyDescent="0.25">
      <c r="A84" s="32"/>
      <c r="B84" s="55" t="str">
        <f>IF($A84="","",VLOOKUP($A84,Cierre!$A:$E,2,FALSE))</f>
        <v/>
      </c>
      <c r="C84" s="33"/>
      <c r="D84" s="33"/>
      <c r="E84" s="34"/>
      <c r="F84" s="34"/>
      <c r="G84" s="70"/>
      <c r="H84" s="35"/>
      <c r="I84" s="35"/>
      <c r="J84" s="68">
        <f t="shared" si="11"/>
        <v>0</v>
      </c>
      <c r="K84" s="68">
        <f t="shared" si="9"/>
        <v>0</v>
      </c>
      <c r="L84" s="36"/>
      <c r="M84" s="14">
        <f t="shared" si="10"/>
        <v>0</v>
      </c>
      <c r="N84" s="66" t="str">
        <f>IF(I84="","",ROUND(M84/VLOOKUP(YEAR(I84),SMMLV!$A$2:$B$42,2,FALSE),3))</f>
        <v/>
      </c>
      <c r="O84" s="99" t="str">
        <f>IFERROR(N84/Información!$B$20,"")</f>
        <v/>
      </c>
      <c r="P84" s="15"/>
      <c r="Q84" s="37"/>
      <c r="R84" s="37"/>
      <c r="S84" s="37"/>
      <c r="T84" s="37"/>
      <c r="U84" s="37"/>
      <c r="V84" s="38"/>
      <c r="W84" s="38"/>
      <c r="X84" s="38"/>
      <c r="Y84" s="38"/>
      <c r="Z84" s="38"/>
      <c r="AA84" s="38"/>
      <c r="AB84" s="38"/>
      <c r="AC84" s="101">
        <f t="shared" si="12"/>
        <v>0</v>
      </c>
      <c r="AD84" s="101">
        <f t="shared" si="13"/>
        <v>0</v>
      </c>
      <c r="AE84" s="101">
        <f t="shared" si="14"/>
        <v>0</v>
      </c>
      <c r="AF84" s="101">
        <f t="shared" si="15"/>
        <v>0</v>
      </c>
      <c r="AG84" s="101">
        <f t="shared" si="16"/>
        <v>0</v>
      </c>
      <c r="AH84" s="101">
        <f t="shared" si="17"/>
        <v>0</v>
      </c>
    </row>
    <row r="85" spans="1:34" x14ac:dyDescent="0.25">
      <c r="A85" s="32"/>
      <c r="B85" s="55" t="str">
        <f>IF($A85="","",VLOOKUP($A85,Cierre!$A:$E,2,FALSE))</f>
        <v/>
      </c>
      <c r="C85" s="33"/>
      <c r="D85" s="33"/>
      <c r="E85" s="34"/>
      <c r="F85" s="34"/>
      <c r="G85" s="70"/>
      <c r="H85" s="35"/>
      <c r="I85" s="35"/>
      <c r="J85" s="68">
        <f t="shared" si="11"/>
        <v>0</v>
      </c>
      <c r="K85" s="68">
        <f t="shared" si="9"/>
        <v>0</v>
      </c>
      <c r="L85" s="36"/>
      <c r="M85" s="14">
        <f t="shared" si="10"/>
        <v>0</v>
      </c>
      <c r="N85" s="66" t="str">
        <f>IF(I85="","",ROUND(M85/VLOOKUP(YEAR(I85),SMMLV!$A$2:$B$42,2,FALSE),3))</f>
        <v/>
      </c>
      <c r="O85" s="99" t="str">
        <f>IFERROR(N85/Información!$B$20,"")</f>
        <v/>
      </c>
      <c r="P85" s="15"/>
      <c r="Q85" s="37"/>
      <c r="R85" s="37"/>
      <c r="S85" s="37"/>
      <c r="T85" s="37"/>
      <c r="U85" s="37"/>
      <c r="V85" s="38"/>
      <c r="W85" s="38"/>
      <c r="X85" s="38"/>
      <c r="Y85" s="38"/>
      <c r="Z85" s="38"/>
      <c r="AA85" s="38"/>
      <c r="AB85" s="38"/>
      <c r="AC85" s="101">
        <f t="shared" si="12"/>
        <v>0</v>
      </c>
      <c r="AD85" s="101">
        <f t="shared" si="13"/>
        <v>0</v>
      </c>
      <c r="AE85" s="101">
        <f t="shared" si="14"/>
        <v>0</v>
      </c>
      <c r="AF85" s="101">
        <f t="shared" si="15"/>
        <v>0</v>
      </c>
      <c r="AG85" s="101">
        <f t="shared" si="16"/>
        <v>0</v>
      </c>
      <c r="AH85" s="101">
        <f t="shared" si="17"/>
        <v>0</v>
      </c>
    </row>
    <row r="86" spans="1:34" x14ac:dyDescent="0.25">
      <c r="A86" s="32"/>
      <c r="B86" s="55" t="str">
        <f>IF($A86="","",VLOOKUP($A86,Cierre!$A:$E,2,FALSE))</f>
        <v/>
      </c>
      <c r="C86" s="33"/>
      <c r="D86" s="33"/>
      <c r="E86" s="34"/>
      <c r="F86" s="34"/>
      <c r="G86" s="70"/>
      <c r="H86" s="35"/>
      <c r="I86" s="35"/>
      <c r="J86" s="68">
        <f t="shared" si="11"/>
        <v>0</v>
      </c>
      <c r="K86" s="68">
        <f t="shared" si="9"/>
        <v>0</v>
      </c>
      <c r="L86" s="36"/>
      <c r="M86" s="14">
        <f t="shared" si="10"/>
        <v>0</v>
      </c>
      <c r="N86" s="66" t="str">
        <f>IF(I86="","",ROUND(M86/VLOOKUP(YEAR(I86),SMMLV!$A$2:$B$42,2,FALSE),3))</f>
        <v/>
      </c>
      <c r="O86" s="99" t="str">
        <f>IFERROR(N86/Información!$B$20,"")</f>
        <v/>
      </c>
      <c r="P86" s="15"/>
      <c r="Q86" s="37"/>
      <c r="R86" s="37"/>
      <c r="S86" s="37"/>
      <c r="T86" s="37"/>
      <c r="U86" s="37"/>
      <c r="V86" s="38"/>
      <c r="W86" s="38"/>
      <c r="X86" s="38"/>
      <c r="Y86" s="38"/>
      <c r="Z86" s="38"/>
      <c r="AA86" s="38"/>
      <c r="AB86" s="38"/>
      <c r="AC86" s="101">
        <f t="shared" si="12"/>
        <v>0</v>
      </c>
      <c r="AD86" s="101">
        <f t="shared" si="13"/>
        <v>0</v>
      </c>
      <c r="AE86" s="101">
        <f t="shared" si="14"/>
        <v>0</v>
      </c>
      <c r="AF86" s="101">
        <f t="shared" si="15"/>
        <v>0</v>
      </c>
      <c r="AG86" s="101">
        <f t="shared" si="16"/>
        <v>0</v>
      </c>
      <c r="AH86" s="101">
        <f t="shared" si="17"/>
        <v>0</v>
      </c>
    </row>
    <row r="87" spans="1:34" x14ac:dyDescent="0.25">
      <c r="A87" s="32"/>
      <c r="B87" s="55" t="str">
        <f>IF($A87="","",VLOOKUP($A87,Cierre!$A:$E,2,FALSE))</f>
        <v/>
      </c>
      <c r="C87" s="33"/>
      <c r="D87" s="33"/>
      <c r="E87" s="34"/>
      <c r="F87" s="34"/>
      <c r="G87" s="70"/>
      <c r="H87" s="35"/>
      <c r="I87" s="35"/>
      <c r="J87" s="68">
        <f t="shared" si="11"/>
        <v>0</v>
      </c>
      <c r="K87" s="68">
        <f t="shared" si="9"/>
        <v>0</v>
      </c>
      <c r="L87" s="36"/>
      <c r="M87" s="14">
        <f t="shared" si="10"/>
        <v>0</v>
      </c>
      <c r="N87" s="66" t="str">
        <f>IF(I87="","",ROUND(M87/VLOOKUP(YEAR(I87),SMMLV!$A$2:$B$42,2,FALSE),3))</f>
        <v/>
      </c>
      <c r="O87" s="99" t="str">
        <f>IFERROR(N87/Información!$B$20,"")</f>
        <v/>
      </c>
      <c r="P87" s="15"/>
      <c r="Q87" s="37"/>
      <c r="R87" s="37"/>
      <c r="S87" s="37"/>
      <c r="T87" s="37"/>
      <c r="U87" s="37"/>
      <c r="V87" s="38"/>
      <c r="W87" s="38"/>
      <c r="X87" s="38"/>
      <c r="Y87" s="38"/>
      <c r="Z87" s="38"/>
      <c r="AA87" s="38"/>
      <c r="AB87" s="38"/>
      <c r="AC87" s="101">
        <f t="shared" si="12"/>
        <v>0</v>
      </c>
      <c r="AD87" s="101">
        <f t="shared" si="13"/>
        <v>0</v>
      </c>
      <c r="AE87" s="101">
        <f t="shared" si="14"/>
        <v>0</v>
      </c>
      <c r="AF87" s="101">
        <f t="shared" si="15"/>
        <v>0</v>
      </c>
      <c r="AG87" s="101">
        <f t="shared" si="16"/>
        <v>0</v>
      </c>
      <c r="AH87" s="101">
        <f t="shared" si="17"/>
        <v>0</v>
      </c>
    </row>
    <row r="88" spans="1:34" x14ac:dyDescent="0.25">
      <c r="A88" s="32"/>
      <c r="B88" s="55" t="str">
        <f>IF($A88="","",VLOOKUP($A88,Cierre!$A:$E,2,FALSE))</f>
        <v/>
      </c>
      <c r="C88" s="33"/>
      <c r="D88" s="33"/>
      <c r="E88" s="34"/>
      <c r="F88" s="34"/>
      <c r="G88" s="70"/>
      <c r="H88" s="35"/>
      <c r="I88" s="35"/>
      <c r="J88" s="68">
        <f t="shared" si="11"/>
        <v>0</v>
      </c>
      <c r="K88" s="68">
        <f t="shared" si="9"/>
        <v>0</v>
      </c>
      <c r="L88" s="36"/>
      <c r="M88" s="14">
        <f t="shared" si="10"/>
        <v>0</v>
      </c>
      <c r="N88" s="66" t="str">
        <f>IF(I88="","",ROUND(M88/VLOOKUP(YEAR(I88),SMMLV!$A$2:$B$42,2,FALSE),3))</f>
        <v/>
      </c>
      <c r="O88" s="99" t="str">
        <f>IFERROR(N88/Información!$B$20,"")</f>
        <v/>
      </c>
      <c r="P88" s="15"/>
      <c r="Q88" s="37"/>
      <c r="R88" s="37"/>
      <c r="S88" s="37"/>
      <c r="T88" s="37"/>
      <c r="U88" s="37"/>
      <c r="V88" s="38"/>
      <c r="W88" s="38"/>
      <c r="X88" s="38"/>
      <c r="Y88" s="38"/>
      <c r="Z88" s="38"/>
      <c r="AA88" s="38"/>
      <c r="AB88" s="38"/>
      <c r="AC88" s="101">
        <f t="shared" si="12"/>
        <v>0</v>
      </c>
      <c r="AD88" s="101">
        <f t="shared" si="13"/>
        <v>0</v>
      </c>
      <c r="AE88" s="101">
        <f t="shared" si="14"/>
        <v>0</v>
      </c>
      <c r="AF88" s="101">
        <f t="shared" si="15"/>
        <v>0</v>
      </c>
      <c r="AG88" s="101">
        <f t="shared" si="16"/>
        <v>0</v>
      </c>
      <c r="AH88" s="101">
        <f t="shared" si="17"/>
        <v>0</v>
      </c>
    </row>
    <row r="89" spans="1:34" x14ac:dyDescent="0.25">
      <c r="A89" s="32"/>
      <c r="B89" s="55" t="str">
        <f>IF($A89="","",VLOOKUP($A89,Cierre!$A:$E,2,FALSE))</f>
        <v/>
      </c>
      <c r="C89" s="33"/>
      <c r="D89" s="33"/>
      <c r="E89" s="34"/>
      <c r="F89" s="34"/>
      <c r="G89" s="70"/>
      <c r="H89" s="35"/>
      <c r="I89" s="35"/>
      <c r="J89" s="68">
        <f t="shared" si="11"/>
        <v>0</v>
      </c>
      <c r="K89" s="68">
        <f t="shared" si="9"/>
        <v>0</v>
      </c>
      <c r="L89" s="36"/>
      <c r="M89" s="14">
        <f t="shared" si="10"/>
        <v>0</v>
      </c>
      <c r="N89" s="66" t="str">
        <f>IF(I89="","",ROUND(M89/VLOOKUP(YEAR(I89),SMMLV!$A$2:$B$42,2,FALSE),3))</f>
        <v/>
      </c>
      <c r="O89" s="99" t="str">
        <f>IFERROR(N89/Información!$B$20,"")</f>
        <v/>
      </c>
      <c r="P89" s="15"/>
      <c r="Q89" s="37"/>
      <c r="R89" s="37"/>
      <c r="S89" s="37"/>
      <c r="T89" s="37"/>
      <c r="U89" s="37"/>
      <c r="V89" s="38"/>
      <c r="W89" s="38"/>
      <c r="X89" s="38"/>
      <c r="Y89" s="38"/>
      <c r="Z89" s="38"/>
      <c r="AA89" s="38"/>
      <c r="AB89" s="38"/>
      <c r="AC89" s="101">
        <f t="shared" si="12"/>
        <v>0</v>
      </c>
      <c r="AD89" s="101">
        <f t="shared" si="13"/>
        <v>0</v>
      </c>
      <c r="AE89" s="101">
        <f t="shared" si="14"/>
        <v>0</v>
      </c>
      <c r="AF89" s="101">
        <f t="shared" si="15"/>
        <v>0</v>
      </c>
      <c r="AG89" s="101">
        <f t="shared" si="16"/>
        <v>0</v>
      </c>
      <c r="AH89" s="101">
        <f t="shared" si="17"/>
        <v>0</v>
      </c>
    </row>
    <row r="90" spans="1:34" x14ac:dyDescent="0.25">
      <c r="A90" s="32"/>
      <c r="B90" s="55" t="str">
        <f>IF($A90="","",VLOOKUP($A90,Cierre!$A:$E,2,FALSE))</f>
        <v/>
      </c>
      <c r="C90" s="33"/>
      <c r="D90" s="33"/>
      <c r="E90" s="34"/>
      <c r="F90" s="34"/>
      <c r="G90" s="70"/>
      <c r="H90" s="35"/>
      <c r="I90" s="35"/>
      <c r="J90" s="68">
        <f t="shared" si="11"/>
        <v>0</v>
      </c>
      <c r="K90" s="68">
        <f t="shared" si="9"/>
        <v>0</v>
      </c>
      <c r="L90" s="36"/>
      <c r="M90" s="14">
        <f t="shared" si="10"/>
        <v>0</v>
      </c>
      <c r="N90" s="66" t="str">
        <f>IF(I90="","",ROUND(M90/VLOOKUP(YEAR(I90),SMMLV!$A$2:$B$42,2,FALSE),3))</f>
        <v/>
      </c>
      <c r="O90" s="99" t="str">
        <f>IFERROR(N90/Información!$B$20,"")</f>
        <v/>
      </c>
      <c r="P90" s="15"/>
      <c r="Q90" s="37"/>
      <c r="R90" s="37"/>
      <c r="S90" s="37"/>
      <c r="T90" s="37"/>
      <c r="U90" s="37"/>
      <c r="V90" s="38"/>
      <c r="W90" s="38"/>
      <c r="X90" s="38"/>
      <c r="Y90" s="38"/>
      <c r="Z90" s="38"/>
      <c r="AA90" s="38"/>
      <c r="AB90" s="38"/>
      <c r="AC90" s="101">
        <f t="shared" si="12"/>
        <v>0</v>
      </c>
      <c r="AD90" s="101">
        <f t="shared" si="13"/>
        <v>0</v>
      </c>
      <c r="AE90" s="101">
        <f t="shared" si="14"/>
        <v>0</v>
      </c>
      <c r="AF90" s="101">
        <f t="shared" si="15"/>
        <v>0</v>
      </c>
      <c r="AG90" s="101">
        <f t="shared" si="16"/>
        <v>0</v>
      </c>
      <c r="AH90" s="101">
        <f t="shared" si="17"/>
        <v>0</v>
      </c>
    </row>
    <row r="91" spans="1:34" x14ac:dyDescent="0.25">
      <c r="A91" s="32"/>
      <c r="B91" s="55" t="str">
        <f>IF($A91="","",VLOOKUP($A91,Cierre!$A:$E,2,FALSE))</f>
        <v/>
      </c>
      <c r="C91" s="33"/>
      <c r="D91" s="33"/>
      <c r="E91" s="34"/>
      <c r="F91" s="34"/>
      <c r="G91" s="70"/>
      <c r="H91" s="35"/>
      <c r="I91" s="35"/>
      <c r="J91" s="68">
        <f t="shared" si="11"/>
        <v>0</v>
      </c>
      <c r="K91" s="68">
        <f t="shared" si="9"/>
        <v>0</v>
      </c>
      <c r="L91" s="36"/>
      <c r="M91" s="14">
        <f t="shared" si="10"/>
        <v>0</v>
      </c>
      <c r="N91" s="66" t="str">
        <f>IF(I91="","",ROUND(M91/VLOOKUP(YEAR(I91),SMMLV!$A$2:$B$42,2,FALSE),3))</f>
        <v/>
      </c>
      <c r="O91" s="99" t="str">
        <f>IFERROR(N91/Información!$B$20,"")</f>
        <v/>
      </c>
      <c r="P91" s="15"/>
      <c r="Q91" s="37"/>
      <c r="R91" s="37"/>
      <c r="S91" s="37"/>
      <c r="T91" s="37"/>
      <c r="U91" s="37"/>
      <c r="V91" s="38"/>
      <c r="W91" s="38"/>
      <c r="X91" s="38"/>
      <c r="Y91" s="38"/>
      <c r="Z91" s="38"/>
      <c r="AA91" s="38"/>
      <c r="AB91" s="38"/>
      <c r="AC91" s="101">
        <f t="shared" si="12"/>
        <v>0</v>
      </c>
      <c r="AD91" s="101">
        <f t="shared" si="13"/>
        <v>0</v>
      </c>
      <c r="AE91" s="101">
        <f t="shared" si="14"/>
        <v>0</v>
      </c>
      <c r="AF91" s="101">
        <f t="shared" si="15"/>
        <v>0</v>
      </c>
      <c r="AG91" s="101">
        <f t="shared" si="16"/>
        <v>0</v>
      </c>
      <c r="AH91" s="101">
        <f t="shared" si="17"/>
        <v>0</v>
      </c>
    </row>
    <row r="92" spans="1:34" x14ac:dyDescent="0.25">
      <c r="A92" s="32"/>
      <c r="B92" s="55" t="str">
        <f>IF($A92="","",VLOOKUP($A92,Cierre!$A:$E,2,FALSE))</f>
        <v/>
      </c>
      <c r="C92" s="33"/>
      <c r="D92" s="33"/>
      <c r="E92" s="34"/>
      <c r="F92" s="34"/>
      <c r="G92" s="70"/>
      <c r="H92" s="35"/>
      <c r="I92" s="35"/>
      <c r="J92" s="68">
        <f t="shared" si="11"/>
        <v>0</v>
      </c>
      <c r="K92" s="68">
        <f t="shared" si="9"/>
        <v>0</v>
      </c>
      <c r="L92" s="36"/>
      <c r="M92" s="14">
        <f t="shared" si="10"/>
        <v>0</v>
      </c>
      <c r="N92" s="66" t="str">
        <f>IF(I92="","",ROUND(M92/VLOOKUP(YEAR(I92),SMMLV!$A$2:$B$42,2,FALSE),3))</f>
        <v/>
      </c>
      <c r="O92" s="99" t="str">
        <f>IFERROR(N92/Información!$B$20,"")</f>
        <v/>
      </c>
      <c r="P92" s="15"/>
      <c r="Q92" s="37"/>
      <c r="R92" s="37"/>
      <c r="S92" s="37"/>
      <c r="T92" s="37"/>
      <c r="U92" s="37"/>
      <c r="V92" s="38"/>
      <c r="W92" s="38"/>
      <c r="X92" s="38"/>
      <c r="Y92" s="38"/>
      <c r="Z92" s="38"/>
      <c r="AA92" s="38"/>
      <c r="AB92" s="38"/>
      <c r="AC92" s="101">
        <f t="shared" si="12"/>
        <v>0</v>
      </c>
      <c r="AD92" s="101">
        <f t="shared" si="13"/>
        <v>0</v>
      </c>
      <c r="AE92" s="101">
        <f t="shared" si="14"/>
        <v>0</v>
      </c>
      <c r="AF92" s="101">
        <f t="shared" si="15"/>
        <v>0</v>
      </c>
      <c r="AG92" s="101">
        <f t="shared" si="16"/>
        <v>0</v>
      </c>
      <c r="AH92" s="101">
        <f t="shared" si="17"/>
        <v>0</v>
      </c>
    </row>
    <row r="93" spans="1:34" x14ac:dyDescent="0.25">
      <c r="A93" s="32"/>
      <c r="B93" s="55" t="str">
        <f>IF($A93="","",VLOOKUP($A93,Cierre!$A:$E,2,FALSE))</f>
        <v/>
      </c>
      <c r="C93" s="33"/>
      <c r="D93" s="33"/>
      <c r="E93" s="34"/>
      <c r="F93" s="34"/>
      <c r="G93" s="70"/>
      <c r="H93" s="35"/>
      <c r="I93" s="35"/>
      <c r="J93" s="68">
        <f t="shared" si="11"/>
        <v>0</v>
      </c>
      <c r="K93" s="68">
        <f t="shared" si="9"/>
        <v>0</v>
      </c>
      <c r="L93" s="36"/>
      <c r="M93" s="14">
        <f t="shared" si="10"/>
        <v>0</v>
      </c>
      <c r="N93" s="66" t="str">
        <f>IF(I93="","",ROUND(M93/VLOOKUP(YEAR(I93),SMMLV!$A$2:$B$42,2,FALSE),3))</f>
        <v/>
      </c>
      <c r="O93" s="99" t="str">
        <f>IFERROR(N93/Información!$B$20,"")</f>
        <v/>
      </c>
      <c r="P93" s="15"/>
      <c r="Q93" s="37"/>
      <c r="R93" s="37"/>
      <c r="S93" s="37"/>
      <c r="T93" s="37"/>
      <c r="U93" s="37"/>
      <c r="V93" s="38"/>
      <c r="W93" s="38"/>
      <c r="X93" s="38"/>
      <c r="Y93" s="38"/>
      <c r="Z93" s="38"/>
      <c r="AA93" s="38"/>
      <c r="AB93" s="38"/>
      <c r="AC93" s="101">
        <f t="shared" si="12"/>
        <v>0</v>
      </c>
      <c r="AD93" s="101">
        <f t="shared" si="13"/>
        <v>0</v>
      </c>
      <c r="AE93" s="101">
        <f t="shared" si="14"/>
        <v>0</v>
      </c>
      <c r="AF93" s="101">
        <f t="shared" si="15"/>
        <v>0</v>
      </c>
      <c r="AG93" s="101">
        <f t="shared" si="16"/>
        <v>0</v>
      </c>
      <c r="AH93" s="101">
        <f t="shared" si="17"/>
        <v>0</v>
      </c>
    </row>
    <row r="94" spans="1:34" x14ac:dyDescent="0.25">
      <c r="A94" s="32"/>
      <c r="B94" s="55" t="str">
        <f>IF($A94="","",VLOOKUP($A94,Cierre!$A:$E,2,FALSE))</f>
        <v/>
      </c>
      <c r="C94" s="33"/>
      <c r="D94" s="33"/>
      <c r="E94" s="34"/>
      <c r="F94" s="34"/>
      <c r="G94" s="70"/>
      <c r="H94" s="35"/>
      <c r="I94" s="35"/>
      <c r="J94" s="68">
        <f t="shared" si="11"/>
        <v>0</v>
      </c>
      <c r="K94" s="68">
        <f t="shared" si="9"/>
        <v>0</v>
      </c>
      <c r="L94" s="36"/>
      <c r="M94" s="14">
        <f t="shared" si="10"/>
        <v>0</v>
      </c>
      <c r="N94" s="66" t="str">
        <f>IF(I94="","",ROUND(M94/VLOOKUP(YEAR(I94),SMMLV!$A$2:$B$42,2,FALSE),3))</f>
        <v/>
      </c>
      <c r="O94" s="99" t="str">
        <f>IFERROR(N94/Información!$B$20,"")</f>
        <v/>
      </c>
      <c r="P94" s="15"/>
      <c r="Q94" s="37"/>
      <c r="R94" s="37"/>
      <c r="S94" s="37"/>
      <c r="T94" s="37"/>
      <c r="U94" s="37"/>
      <c r="V94" s="38"/>
      <c r="W94" s="38"/>
      <c r="X94" s="38"/>
      <c r="Y94" s="38"/>
      <c r="Z94" s="38"/>
      <c r="AA94" s="38"/>
      <c r="AB94" s="38"/>
      <c r="AC94" s="101">
        <f t="shared" si="12"/>
        <v>0</v>
      </c>
      <c r="AD94" s="101">
        <f t="shared" si="13"/>
        <v>0</v>
      </c>
      <c r="AE94" s="101">
        <f t="shared" si="14"/>
        <v>0</v>
      </c>
      <c r="AF94" s="101">
        <f t="shared" si="15"/>
        <v>0</v>
      </c>
      <c r="AG94" s="101">
        <f t="shared" si="16"/>
        <v>0</v>
      </c>
      <c r="AH94" s="101">
        <f t="shared" si="17"/>
        <v>0</v>
      </c>
    </row>
    <row r="95" spans="1:34" x14ac:dyDescent="0.25">
      <c r="A95" s="32"/>
      <c r="B95" s="55" t="str">
        <f>IF($A95="","",VLOOKUP($A95,Cierre!$A:$E,2,FALSE))</f>
        <v/>
      </c>
      <c r="C95" s="33"/>
      <c r="D95" s="33"/>
      <c r="E95" s="34"/>
      <c r="F95" s="34"/>
      <c r="G95" s="70"/>
      <c r="H95" s="35"/>
      <c r="I95" s="35"/>
      <c r="J95" s="68">
        <f t="shared" si="11"/>
        <v>0</v>
      </c>
      <c r="K95" s="68">
        <f t="shared" si="9"/>
        <v>0</v>
      </c>
      <c r="L95" s="36"/>
      <c r="M95" s="14">
        <f t="shared" si="10"/>
        <v>0</v>
      </c>
      <c r="N95" s="66" t="str">
        <f>IF(I95="","",ROUND(M95/VLOOKUP(YEAR(I95),SMMLV!$A$2:$B$42,2,FALSE),3))</f>
        <v/>
      </c>
      <c r="O95" s="99" t="str">
        <f>IFERROR(N95/Información!$B$20,"")</f>
        <v/>
      </c>
      <c r="P95" s="15"/>
      <c r="Q95" s="37"/>
      <c r="R95" s="37"/>
      <c r="S95" s="37"/>
      <c r="T95" s="37"/>
      <c r="U95" s="37"/>
      <c r="V95" s="38"/>
      <c r="W95" s="38"/>
      <c r="X95" s="38"/>
      <c r="Y95" s="38"/>
      <c r="Z95" s="38"/>
      <c r="AA95" s="38"/>
      <c r="AB95" s="38"/>
      <c r="AC95" s="101">
        <f t="shared" si="12"/>
        <v>0</v>
      </c>
      <c r="AD95" s="101">
        <f t="shared" si="13"/>
        <v>0</v>
      </c>
      <c r="AE95" s="101">
        <f t="shared" si="14"/>
        <v>0</v>
      </c>
      <c r="AF95" s="101">
        <f t="shared" si="15"/>
        <v>0</v>
      </c>
      <c r="AG95" s="101">
        <f t="shared" si="16"/>
        <v>0</v>
      </c>
      <c r="AH95" s="101">
        <f t="shared" si="17"/>
        <v>0</v>
      </c>
    </row>
    <row r="96" spans="1:34" x14ac:dyDescent="0.25">
      <c r="A96" s="32"/>
      <c r="B96" s="55" t="str">
        <f>IF($A96="","",VLOOKUP($A96,Cierre!$A:$E,2,FALSE))</f>
        <v/>
      </c>
      <c r="C96" s="33"/>
      <c r="D96" s="33"/>
      <c r="E96" s="34"/>
      <c r="F96" s="34"/>
      <c r="G96" s="70"/>
      <c r="H96" s="35"/>
      <c r="I96" s="35"/>
      <c r="J96" s="68">
        <f t="shared" si="11"/>
        <v>0</v>
      </c>
      <c r="K96" s="68">
        <f t="shared" si="9"/>
        <v>0</v>
      </c>
      <c r="L96" s="36"/>
      <c r="M96" s="14">
        <f t="shared" si="10"/>
        <v>0</v>
      </c>
      <c r="N96" s="66" t="str">
        <f>IF(I96="","",ROUND(M96/VLOOKUP(YEAR(I96),SMMLV!$A$2:$B$42,2,FALSE),3))</f>
        <v/>
      </c>
      <c r="O96" s="99" t="str">
        <f>IFERROR(N96/Información!$B$20,"")</f>
        <v/>
      </c>
      <c r="P96" s="15"/>
      <c r="Q96" s="37"/>
      <c r="R96" s="37"/>
      <c r="S96" s="37"/>
      <c r="T96" s="37"/>
      <c r="U96" s="37"/>
      <c r="V96" s="38"/>
      <c r="W96" s="38"/>
      <c r="X96" s="38"/>
      <c r="Y96" s="38"/>
      <c r="Z96" s="38"/>
      <c r="AA96" s="38"/>
      <c r="AB96" s="38"/>
      <c r="AC96" s="101">
        <f t="shared" si="12"/>
        <v>0</v>
      </c>
      <c r="AD96" s="101">
        <f t="shared" si="13"/>
        <v>0</v>
      </c>
      <c r="AE96" s="101">
        <f t="shared" si="14"/>
        <v>0</v>
      </c>
      <c r="AF96" s="101">
        <f t="shared" si="15"/>
        <v>0</v>
      </c>
      <c r="AG96" s="101">
        <f t="shared" si="16"/>
        <v>0</v>
      </c>
      <c r="AH96" s="101">
        <f t="shared" si="17"/>
        <v>0</v>
      </c>
    </row>
    <row r="97" spans="1:34" x14ac:dyDescent="0.25">
      <c r="A97" s="32"/>
      <c r="B97" s="55" t="str">
        <f>IF($A97="","",VLOOKUP($A97,Cierre!$A:$E,2,FALSE))</f>
        <v/>
      </c>
      <c r="C97" s="33"/>
      <c r="D97" s="33"/>
      <c r="E97" s="34"/>
      <c r="F97" s="34"/>
      <c r="G97" s="70"/>
      <c r="H97" s="35"/>
      <c r="I97" s="35"/>
      <c r="J97" s="68">
        <f t="shared" si="11"/>
        <v>0</v>
      </c>
      <c r="K97" s="68">
        <f t="shared" si="9"/>
        <v>0</v>
      </c>
      <c r="L97" s="36"/>
      <c r="M97" s="14">
        <f t="shared" si="10"/>
        <v>0</v>
      </c>
      <c r="N97" s="66" t="str">
        <f>IF(I97="","",ROUND(M97/VLOOKUP(YEAR(I97),SMMLV!$A$2:$B$42,2,FALSE),3))</f>
        <v/>
      </c>
      <c r="O97" s="99" t="str">
        <f>IFERROR(N97/Información!$B$20,"")</f>
        <v/>
      </c>
      <c r="P97" s="15"/>
      <c r="Q97" s="37"/>
      <c r="R97" s="37"/>
      <c r="S97" s="37"/>
      <c r="T97" s="37"/>
      <c r="U97" s="37"/>
      <c r="V97" s="38"/>
      <c r="W97" s="38"/>
      <c r="X97" s="38"/>
      <c r="Y97" s="38"/>
      <c r="Z97" s="38"/>
      <c r="AA97" s="38"/>
      <c r="AB97" s="38"/>
      <c r="AC97" s="101">
        <f t="shared" si="12"/>
        <v>0</v>
      </c>
      <c r="AD97" s="101">
        <f t="shared" si="13"/>
        <v>0</v>
      </c>
      <c r="AE97" s="101">
        <f t="shared" si="14"/>
        <v>0</v>
      </c>
      <c r="AF97" s="101">
        <f t="shared" si="15"/>
        <v>0</v>
      </c>
      <c r="AG97" s="101">
        <f t="shared" si="16"/>
        <v>0</v>
      </c>
      <c r="AH97" s="101">
        <f t="shared" si="17"/>
        <v>0</v>
      </c>
    </row>
    <row r="98" spans="1:34" x14ac:dyDescent="0.25">
      <c r="A98" s="32"/>
      <c r="B98" s="55" t="str">
        <f>IF($A98="","",VLOOKUP($A98,Cierre!$A:$E,2,FALSE))</f>
        <v/>
      </c>
      <c r="C98" s="33"/>
      <c r="D98" s="33"/>
      <c r="E98" s="34"/>
      <c r="F98" s="34"/>
      <c r="G98" s="70"/>
      <c r="H98" s="35"/>
      <c r="I98" s="35"/>
      <c r="J98" s="68">
        <f t="shared" si="11"/>
        <v>0</v>
      </c>
      <c r="K98" s="68">
        <f t="shared" si="9"/>
        <v>0</v>
      </c>
      <c r="L98" s="36"/>
      <c r="M98" s="14">
        <f t="shared" si="10"/>
        <v>0</v>
      </c>
      <c r="N98" s="66" t="str">
        <f>IF(I98="","",ROUND(M98/VLOOKUP(YEAR(I98),SMMLV!$A$2:$B$42,2,FALSE),3))</f>
        <v/>
      </c>
      <c r="O98" s="99" t="str">
        <f>IFERROR(N98/Información!$B$20,"")</f>
        <v/>
      </c>
      <c r="P98" s="15"/>
      <c r="Q98" s="37"/>
      <c r="R98" s="37"/>
      <c r="S98" s="37"/>
      <c r="T98" s="37"/>
      <c r="U98" s="37"/>
      <c r="V98" s="38"/>
      <c r="W98" s="38"/>
      <c r="X98" s="38"/>
      <c r="Y98" s="38"/>
      <c r="Z98" s="38"/>
      <c r="AA98" s="38"/>
      <c r="AB98" s="38"/>
      <c r="AC98" s="101">
        <f t="shared" si="12"/>
        <v>0</v>
      </c>
      <c r="AD98" s="101">
        <f t="shared" si="13"/>
        <v>0</v>
      </c>
      <c r="AE98" s="101">
        <f t="shared" si="14"/>
        <v>0</v>
      </c>
      <c r="AF98" s="101">
        <f t="shared" si="15"/>
        <v>0</v>
      </c>
      <c r="AG98" s="101">
        <f t="shared" si="16"/>
        <v>0</v>
      </c>
      <c r="AH98" s="101">
        <f t="shared" si="17"/>
        <v>0</v>
      </c>
    </row>
    <row r="99" spans="1:34" x14ac:dyDescent="0.25">
      <c r="A99" s="32"/>
      <c r="B99" s="55" t="str">
        <f>IF($A99="","",VLOOKUP($A99,Cierre!$A:$E,2,FALSE))</f>
        <v/>
      </c>
      <c r="C99" s="33"/>
      <c r="D99" s="33"/>
      <c r="E99" s="34"/>
      <c r="F99" s="34"/>
      <c r="G99" s="70"/>
      <c r="H99" s="35"/>
      <c r="I99" s="35"/>
      <c r="J99" s="68">
        <f t="shared" si="11"/>
        <v>0</v>
      </c>
      <c r="K99" s="68">
        <f t="shared" si="9"/>
        <v>0</v>
      </c>
      <c r="L99" s="36"/>
      <c r="M99" s="14">
        <f t="shared" si="10"/>
        <v>0</v>
      </c>
      <c r="N99" s="66" t="str">
        <f>IF(I99="","",ROUND(M99/VLOOKUP(YEAR(I99),SMMLV!$A$2:$B$42,2,FALSE),3))</f>
        <v/>
      </c>
      <c r="O99" s="99" t="str">
        <f>IFERROR(N99/Información!$B$20,"")</f>
        <v/>
      </c>
      <c r="P99" s="15"/>
      <c r="Q99" s="37"/>
      <c r="R99" s="37"/>
      <c r="S99" s="37"/>
      <c r="T99" s="37"/>
      <c r="U99" s="37"/>
      <c r="V99" s="38"/>
      <c r="W99" s="38"/>
      <c r="X99" s="38"/>
      <c r="Y99" s="38"/>
      <c r="Z99" s="38"/>
      <c r="AA99" s="38"/>
      <c r="AB99" s="38"/>
      <c r="AC99" s="101">
        <f t="shared" si="12"/>
        <v>0</v>
      </c>
      <c r="AD99" s="101">
        <f t="shared" si="13"/>
        <v>0</v>
      </c>
      <c r="AE99" s="101">
        <f t="shared" si="14"/>
        <v>0</v>
      </c>
      <c r="AF99" s="101">
        <f t="shared" si="15"/>
        <v>0</v>
      </c>
      <c r="AG99" s="101">
        <f t="shared" si="16"/>
        <v>0</v>
      </c>
      <c r="AH99" s="101">
        <f t="shared" si="17"/>
        <v>0</v>
      </c>
    </row>
    <row r="100" spans="1:34" x14ac:dyDescent="0.25">
      <c r="A100" s="32"/>
      <c r="B100" s="55" t="str">
        <f>IF($A100="","",VLOOKUP($A100,Cierre!$A:$E,2,FALSE))</f>
        <v/>
      </c>
      <c r="C100" s="33"/>
      <c r="D100" s="33"/>
      <c r="E100" s="34"/>
      <c r="F100" s="34"/>
      <c r="G100" s="70"/>
      <c r="H100" s="35"/>
      <c r="I100" s="35"/>
      <c r="J100" s="68">
        <f t="shared" si="11"/>
        <v>0</v>
      </c>
      <c r="K100" s="68">
        <f t="shared" si="9"/>
        <v>0</v>
      </c>
      <c r="L100" s="36"/>
      <c r="M100" s="14">
        <f t="shared" si="10"/>
        <v>0</v>
      </c>
      <c r="N100" s="66" t="str">
        <f>IF(I100="","",ROUND(M100/VLOOKUP(YEAR(I100),SMMLV!$A$2:$B$42,2,FALSE),3))</f>
        <v/>
      </c>
      <c r="O100" s="99" t="str">
        <f>IFERROR(N100/Información!$B$20,"")</f>
        <v/>
      </c>
      <c r="P100" s="15"/>
      <c r="Q100" s="37"/>
      <c r="R100" s="37"/>
      <c r="S100" s="37"/>
      <c r="T100" s="37"/>
      <c r="U100" s="37"/>
      <c r="V100" s="38"/>
      <c r="W100" s="38"/>
      <c r="X100" s="38"/>
      <c r="Y100" s="38"/>
      <c r="Z100" s="38"/>
      <c r="AA100" s="38"/>
      <c r="AB100" s="38"/>
      <c r="AC100" s="101">
        <f t="shared" si="12"/>
        <v>0</v>
      </c>
      <c r="AD100" s="101">
        <f t="shared" si="13"/>
        <v>0</v>
      </c>
      <c r="AE100" s="101">
        <f t="shared" si="14"/>
        <v>0</v>
      </c>
      <c r="AF100" s="101">
        <f t="shared" si="15"/>
        <v>0</v>
      </c>
      <c r="AG100" s="101">
        <f t="shared" si="16"/>
        <v>0</v>
      </c>
      <c r="AH100" s="101">
        <f t="shared" si="17"/>
        <v>0</v>
      </c>
    </row>
    <row r="101" spans="1:34" x14ac:dyDescent="0.25">
      <c r="A101" s="32"/>
      <c r="B101" s="55" t="str">
        <f>IF($A101="","",VLOOKUP($A101,Cierre!$A:$E,2,FALSE))</f>
        <v/>
      </c>
      <c r="C101" s="33"/>
      <c r="D101" s="33"/>
      <c r="E101" s="34"/>
      <c r="F101" s="34"/>
      <c r="G101" s="70"/>
      <c r="H101" s="35"/>
      <c r="I101" s="35"/>
      <c r="J101" s="68">
        <f t="shared" si="11"/>
        <v>0</v>
      </c>
      <c r="K101" s="68">
        <f t="shared" si="9"/>
        <v>0</v>
      </c>
      <c r="L101" s="36"/>
      <c r="M101" s="14">
        <f t="shared" si="10"/>
        <v>0</v>
      </c>
      <c r="N101" s="66" t="str">
        <f>IF(I101="","",ROUND(M101/VLOOKUP(YEAR(I101),SMMLV!$A$2:$B$42,2,FALSE),3))</f>
        <v/>
      </c>
      <c r="O101" s="99" t="str">
        <f>IFERROR(N101/Información!$B$20,"")</f>
        <v/>
      </c>
      <c r="P101" s="15"/>
      <c r="Q101" s="37"/>
      <c r="R101" s="37"/>
      <c r="S101" s="37"/>
      <c r="T101" s="37"/>
      <c r="U101" s="37"/>
      <c r="V101" s="38"/>
      <c r="W101" s="38"/>
      <c r="X101" s="38"/>
      <c r="Y101" s="38"/>
      <c r="Z101" s="38"/>
      <c r="AA101" s="38"/>
      <c r="AB101" s="38"/>
      <c r="AC101" s="101">
        <f t="shared" si="12"/>
        <v>0</v>
      </c>
      <c r="AD101" s="101">
        <f t="shared" si="13"/>
        <v>0</v>
      </c>
      <c r="AE101" s="101">
        <f t="shared" si="14"/>
        <v>0</v>
      </c>
      <c r="AF101" s="101">
        <f t="shared" si="15"/>
        <v>0</v>
      </c>
      <c r="AG101" s="101">
        <f t="shared" si="16"/>
        <v>0</v>
      </c>
      <c r="AH101" s="101">
        <f t="shared" si="17"/>
        <v>0</v>
      </c>
    </row>
    <row r="102" spans="1:34" x14ac:dyDescent="0.25">
      <c r="A102" s="32"/>
      <c r="B102" s="55" t="str">
        <f>IF($A102="","",VLOOKUP($A102,Cierre!$A:$E,2,FALSE))</f>
        <v/>
      </c>
      <c r="C102" s="33"/>
      <c r="D102" s="33"/>
      <c r="E102" s="34"/>
      <c r="F102" s="34"/>
      <c r="G102" s="70"/>
      <c r="H102" s="35"/>
      <c r="I102" s="35"/>
      <c r="J102" s="68">
        <f t="shared" si="11"/>
        <v>0</v>
      </c>
      <c r="K102" s="68">
        <f t="shared" si="9"/>
        <v>0</v>
      </c>
      <c r="L102" s="36"/>
      <c r="M102" s="14">
        <f t="shared" si="10"/>
        <v>0</v>
      </c>
      <c r="N102" s="66" t="str">
        <f>IF(I102="","",ROUND(M102/VLOOKUP(YEAR(I102),SMMLV!$A$2:$B$42,2,FALSE),3))</f>
        <v/>
      </c>
      <c r="O102" s="99" t="str">
        <f>IFERROR(N102/Información!$B$20,"")</f>
        <v/>
      </c>
      <c r="P102" s="15"/>
      <c r="Q102" s="37"/>
      <c r="R102" s="37"/>
      <c r="S102" s="37"/>
      <c r="T102" s="37"/>
      <c r="U102" s="37"/>
      <c r="V102" s="38"/>
      <c r="W102" s="38"/>
      <c r="X102" s="38"/>
      <c r="Y102" s="38"/>
      <c r="Z102" s="38"/>
      <c r="AA102" s="38"/>
      <c r="AB102" s="38"/>
      <c r="AC102" s="101">
        <f t="shared" si="12"/>
        <v>0</v>
      </c>
      <c r="AD102" s="101">
        <f t="shared" si="13"/>
        <v>0</v>
      </c>
      <c r="AE102" s="101">
        <f t="shared" si="14"/>
        <v>0</v>
      </c>
      <c r="AF102" s="101">
        <f t="shared" si="15"/>
        <v>0</v>
      </c>
      <c r="AG102" s="101">
        <f t="shared" si="16"/>
        <v>0</v>
      </c>
      <c r="AH102" s="101">
        <f t="shared" si="17"/>
        <v>0</v>
      </c>
    </row>
    <row r="103" spans="1:34" x14ac:dyDescent="0.25">
      <c r="A103" s="32"/>
      <c r="B103" s="55" t="str">
        <f>IF($A103="","",VLOOKUP($A103,Cierre!$A:$E,2,FALSE))</f>
        <v/>
      </c>
      <c r="C103" s="33"/>
      <c r="D103" s="33"/>
      <c r="E103" s="34"/>
      <c r="F103" s="34"/>
      <c r="G103" s="70"/>
      <c r="H103" s="35"/>
      <c r="I103" s="35"/>
      <c r="J103" s="68">
        <f t="shared" si="11"/>
        <v>0</v>
      </c>
      <c r="K103" s="68">
        <f t="shared" si="9"/>
        <v>0</v>
      </c>
      <c r="L103" s="36"/>
      <c r="M103" s="14">
        <f t="shared" si="10"/>
        <v>0</v>
      </c>
      <c r="N103" s="66" t="str">
        <f>IF(I103="","",ROUND(M103/VLOOKUP(YEAR(I103),SMMLV!$A$2:$B$42,2,FALSE),3))</f>
        <v/>
      </c>
      <c r="O103" s="99" t="str">
        <f>IFERROR(N103/Información!$B$20,"")</f>
        <v/>
      </c>
      <c r="P103" s="15"/>
      <c r="Q103" s="37"/>
      <c r="R103" s="37"/>
      <c r="S103" s="37"/>
      <c r="T103" s="37"/>
      <c r="U103" s="37"/>
      <c r="V103" s="38"/>
      <c r="W103" s="38"/>
      <c r="X103" s="38"/>
      <c r="Y103" s="38"/>
      <c r="Z103" s="38"/>
      <c r="AA103" s="38"/>
      <c r="AB103" s="38"/>
      <c r="AC103" s="101">
        <f t="shared" si="12"/>
        <v>0</v>
      </c>
      <c r="AD103" s="101">
        <f t="shared" si="13"/>
        <v>0</v>
      </c>
      <c r="AE103" s="101">
        <f t="shared" si="14"/>
        <v>0</v>
      </c>
      <c r="AF103" s="101">
        <f t="shared" si="15"/>
        <v>0</v>
      </c>
      <c r="AG103" s="101">
        <f t="shared" si="16"/>
        <v>0</v>
      </c>
      <c r="AH103" s="101">
        <f t="shared" si="17"/>
        <v>0</v>
      </c>
    </row>
    <row r="104" spans="1:34" x14ac:dyDescent="0.25">
      <c r="A104" s="32"/>
      <c r="B104" s="55" t="str">
        <f>IF($A104="","",VLOOKUP($A104,Cierre!$A:$E,2,FALSE))</f>
        <v/>
      </c>
      <c r="C104" s="33"/>
      <c r="D104" s="33"/>
      <c r="E104" s="34"/>
      <c r="F104" s="34"/>
      <c r="G104" s="70"/>
      <c r="H104" s="35"/>
      <c r="I104" s="35"/>
      <c r="J104" s="68">
        <f t="shared" si="11"/>
        <v>0</v>
      </c>
      <c r="K104" s="68">
        <f t="shared" si="9"/>
        <v>0</v>
      </c>
      <c r="L104" s="36"/>
      <c r="M104" s="14">
        <f t="shared" si="10"/>
        <v>0</v>
      </c>
      <c r="N104" s="66" t="str">
        <f>IF(I104="","",ROUND(M104/VLOOKUP(YEAR(I104),SMMLV!$A$2:$B$42,2,FALSE),3))</f>
        <v/>
      </c>
      <c r="O104" s="99" t="str">
        <f>IFERROR(N104/Información!$B$20,"")</f>
        <v/>
      </c>
      <c r="P104" s="15"/>
      <c r="Q104" s="37"/>
      <c r="R104" s="37"/>
      <c r="S104" s="37"/>
      <c r="T104" s="37"/>
      <c r="U104" s="37"/>
      <c r="V104" s="38"/>
      <c r="W104" s="38"/>
      <c r="X104" s="38"/>
      <c r="Y104" s="38"/>
      <c r="Z104" s="38"/>
      <c r="AA104" s="38"/>
      <c r="AB104" s="38"/>
      <c r="AC104" s="101">
        <f t="shared" si="12"/>
        <v>0</v>
      </c>
      <c r="AD104" s="101">
        <f t="shared" si="13"/>
        <v>0</v>
      </c>
      <c r="AE104" s="101">
        <f t="shared" si="14"/>
        <v>0</v>
      </c>
      <c r="AF104" s="101">
        <f t="shared" si="15"/>
        <v>0</v>
      </c>
      <c r="AG104" s="101">
        <f t="shared" si="16"/>
        <v>0</v>
      </c>
      <c r="AH104" s="101">
        <f t="shared" si="17"/>
        <v>0</v>
      </c>
    </row>
    <row r="105" spans="1:34" x14ac:dyDescent="0.25">
      <c r="A105" s="32"/>
      <c r="B105" s="55" t="str">
        <f>IF($A105="","",VLOOKUP($A105,Cierre!$A:$E,2,FALSE))</f>
        <v/>
      </c>
      <c r="C105" s="33"/>
      <c r="D105" s="33"/>
      <c r="E105" s="34"/>
      <c r="F105" s="34"/>
      <c r="G105" s="70"/>
      <c r="H105" s="35"/>
      <c r="I105" s="35"/>
      <c r="J105" s="68">
        <f t="shared" si="11"/>
        <v>0</v>
      </c>
      <c r="K105" s="68">
        <f t="shared" si="9"/>
        <v>0</v>
      </c>
      <c r="L105" s="36"/>
      <c r="M105" s="14">
        <f t="shared" si="10"/>
        <v>0</v>
      </c>
      <c r="N105" s="66" t="str">
        <f>IF(I105="","",ROUND(M105/VLOOKUP(YEAR(I105),SMMLV!$A$2:$B$42,2,FALSE),3))</f>
        <v/>
      </c>
      <c r="O105" s="99" t="str">
        <f>IFERROR(N105/Información!$B$20,"")</f>
        <v/>
      </c>
      <c r="P105" s="15"/>
      <c r="Q105" s="37"/>
      <c r="R105" s="37"/>
      <c r="S105" s="37"/>
      <c r="T105" s="37"/>
      <c r="U105" s="37"/>
      <c r="V105" s="38"/>
      <c r="W105" s="38"/>
      <c r="X105" s="38"/>
      <c r="Y105" s="38"/>
      <c r="Z105" s="38"/>
      <c r="AA105" s="38"/>
      <c r="AB105" s="38"/>
      <c r="AC105" s="101">
        <f t="shared" si="12"/>
        <v>0</v>
      </c>
      <c r="AD105" s="101">
        <f t="shared" si="13"/>
        <v>0</v>
      </c>
      <c r="AE105" s="101">
        <f t="shared" si="14"/>
        <v>0</v>
      </c>
      <c r="AF105" s="101">
        <f t="shared" si="15"/>
        <v>0</v>
      </c>
      <c r="AG105" s="101">
        <f t="shared" si="16"/>
        <v>0</v>
      </c>
      <c r="AH105" s="101">
        <f t="shared" si="17"/>
        <v>0</v>
      </c>
    </row>
    <row r="106" spans="1:34" x14ac:dyDescent="0.25">
      <c r="A106" s="32"/>
      <c r="B106" s="55" t="str">
        <f>IF($A106="","",VLOOKUP($A106,Cierre!$A:$E,2,FALSE))</f>
        <v/>
      </c>
      <c r="C106" s="33"/>
      <c r="D106" s="33"/>
      <c r="E106" s="34"/>
      <c r="F106" s="34"/>
      <c r="G106" s="70"/>
      <c r="H106" s="35"/>
      <c r="I106" s="35"/>
      <c r="J106" s="68">
        <f t="shared" si="11"/>
        <v>0</v>
      </c>
      <c r="K106" s="68">
        <f t="shared" si="9"/>
        <v>0</v>
      </c>
      <c r="L106" s="36"/>
      <c r="M106" s="14">
        <f t="shared" si="10"/>
        <v>0</v>
      </c>
      <c r="N106" s="66" t="str">
        <f>IF(I106="","",ROUND(M106/VLOOKUP(YEAR(I106),SMMLV!$A$2:$B$42,2,FALSE),3))</f>
        <v/>
      </c>
      <c r="O106" s="99" t="str">
        <f>IFERROR(N106/Información!$B$20,"")</f>
        <v/>
      </c>
      <c r="P106" s="15"/>
      <c r="Q106" s="37"/>
      <c r="R106" s="37"/>
      <c r="S106" s="37"/>
      <c r="T106" s="37"/>
      <c r="U106" s="37"/>
      <c r="V106" s="38"/>
      <c r="W106" s="38"/>
      <c r="X106" s="38"/>
      <c r="Y106" s="38"/>
      <c r="Z106" s="38"/>
      <c r="AA106" s="38"/>
      <c r="AB106" s="38"/>
      <c r="AC106" s="101">
        <f t="shared" si="12"/>
        <v>0</v>
      </c>
      <c r="AD106" s="101">
        <f t="shared" si="13"/>
        <v>0</v>
      </c>
      <c r="AE106" s="101">
        <f t="shared" si="14"/>
        <v>0</v>
      </c>
      <c r="AF106" s="101">
        <f t="shared" si="15"/>
        <v>0</v>
      </c>
      <c r="AG106" s="101">
        <f t="shared" si="16"/>
        <v>0</v>
      </c>
      <c r="AH106" s="101">
        <f t="shared" si="17"/>
        <v>0</v>
      </c>
    </row>
    <row r="107" spans="1:34" x14ac:dyDescent="0.25">
      <c r="A107" s="32"/>
      <c r="B107" s="55" t="str">
        <f>IF($A107="","",VLOOKUP($A107,Cierre!$A:$E,2,FALSE))</f>
        <v/>
      </c>
      <c r="C107" s="33"/>
      <c r="D107" s="33"/>
      <c r="E107" s="34"/>
      <c r="F107" s="34"/>
      <c r="G107" s="70"/>
      <c r="H107" s="35"/>
      <c r="I107" s="35"/>
      <c r="J107" s="68">
        <f t="shared" si="11"/>
        <v>0</v>
      </c>
      <c r="K107" s="68">
        <f t="shared" si="9"/>
        <v>0</v>
      </c>
      <c r="L107" s="36"/>
      <c r="M107" s="14">
        <f t="shared" si="10"/>
        <v>0</v>
      </c>
      <c r="N107" s="66" t="str">
        <f>IF(I107="","",ROUND(M107/VLOOKUP(YEAR(I107),SMMLV!$A$2:$B$42,2,FALSE),3))</f>
        <v/>
      </c>
      <c r="O107" s="99" t="str">
        <f>IFERROR(N107/Información!$B$20,"")</f>
        <v/>
      </c>
      <c r="P107" s="15"/>
      <c r="Q107" s="37"/>
      <c r="R107" s="37"/>
      <c r="S107" s="37"/>
      <c r="T107" s="37"/>
      <c r="U107" s="37"/>
      <c r="V107" s="38"/>
      <c r="W107" s="38"/>
      <c r="X107" s="38"/>
      <c r="Y107" s="38"/>
      <c r="Z107" s="38"/>
      <c r="AA107" s="38"/>
      <c r="AB107" s="38"/>
      <c r="AC107" s="101">
        <f t="shared" si="12"/>
        <v>0</v>
      </c>
      <c r="AD107" s="101">
        <f t="shared" si="13"/>
        <v>0</v>
      </c>
      <c r="AE107" s="101">
        <f t="shared" si="14"/>
        <v>0</v>
      </c>
      <c r="AF107" s="101">
        <f t="shared" si="15"/>
        <v>0</v>
      </c>
      <c r="AG107" s="101">
        <f t="shared" si="16"/>
        <v>0</v>
      </c>
      <c r="AH107" s="101">
        <f t="shared" si="17"/>
        <v>0</v>
      </c>
    </row>
    <row r="108" spans="1:34" x14ac:dyDescent="0.25">
      <c r="A108" s="32"/>
      <c r="B108" s="55" t="str">
        <f>IF($A108="","",VLOOKUP($A108,Cierre!$A:$E,2,FALSE))</f>
        <v/>
      </c>
      <c r="C108" s="33"/>
      <c r="D108" s="33"/>
      <c r="E108" s="34"/>
      <c r="F108" s="34"/>
      <c r="G108" s="70"/>
      <c r="H108" s="35"/>
      <c r="I108" s="35"/>
      <c r="J108" s="68">
        <f t="shared" si="11"/>
        <v>0</v>
      </c>
      <c r="K108" s="68">
        <f t="shared" si="9"/>
        <v>0</v>
      </c>
      <c r="L108" s="36"/>
      <c r="M108" s="14">
        <f t="shared" si="10"/>
        <v>0</v>
      </c>
      <c r="N108" s="66" t="str">
        <f>IF(I108="","",ROUND(M108/VLOOKUP(YEAR(I108),SMMLV!$A$2:$B$42,2,FALSE),3))</f>
        <v/>
      </c>
      <c r="O108" s="99" t="str">
        <f>IFERROR(N108/Información!$B$20,"")</f>
        <v/>
      </c>
      <c r="P108" s="15"/>
      <c r="Q108" s="37"/>
      <c r="R108" s="37"/>
      <c r="S108" s="37"/>
      <c r="T108" s="37"/>
      <c r="U108" s="37"/>
      <c r="V108" s="38"/>
      <c r="W108" s="38"/>
      <c r="X108" s="38"/>
      <c r="Y108" s="38"/>
      <c r="Z108" s="38"/>
      <c r="AA108" s="38"/>
      <c r="AB108" s="38"/>
      <c r="AC108" s="101">
        <f t="shared" si="12"/>
        <v>0</v>
      </c>
      <c r="AD108" s="101">
        <f t="shared" si="13"/>
        <v>0</v>
      </c>
      <c r="AE108" s="101">
        <f t="shared" si="14"/>
        <v>0</v>
      </c>
      <c r="AF108" s="101">
        <f t="shared" si="15"/>
        <v>0</v>
      </c>
      <c r="AG108" s="101">
        <f t="shared" si="16"/>
        <v>0</v>
      </c>
      <c r="AH108" s="101">
        <f t="shared" si="17"/>
        <v>0</v>
      </c>
    </row>
    <row r="109" spans="1:34" x14ac:dyDescent="0.25">
      <c r="A109" s="32"/>
      <c r="B109" s="55" t="str">
        <f>IF($A109="","",VLOOKUP($A109,Cierre!$A:$E,2,FALSE))</f>
        <v/>
      </c>
      <c r="C109" s="33"/>
      <c r="D109" s="33"/>
      <c r="E109" s="34"/>
      <c r="F109" s="34"/>
      <c r="G109" s="70"/>
      <c r="H109" s="35"/>
      <c r="I109" s="35"/>
      <c r="J109" s="68">
        <f t="shared" si="11"/>
        <v>0</v>
      </c>
      <c r="K109" s="68">
        <f t="shared" si="9"/>
        <v>0</v>
      </c>
      <c r="L109" s="36"/>
      <c r="M109" s="14">
        <f t="shared" si="10"/>
        <v>0</v>
      </c>
      <c r="N109" s="66" t="str">
        <f>IF(I109="","",ROUND(M109/VLOOKUP(YEAR(I109),SMMLV!$A$2:$B$42,2,FALSE),3))</f>
        <v/>
      </c>
      <c r="O109" s="99" t="str">
        <f>IFERROR(N109/Información!$B$20,"")</f>
        <v/>
      </c>
      <c r="P109" s="15"/>
      <c r="Q109" s="37"/>
      <c r="R109" s="37"/>
      <c r="S109" s="37"/>
      <c r="T109" s="37"/>
      <c r="U109" s="37"/>
      <c r="V109" s="38"/>
      <c r="W109" s="38"/>
      <c r="X109" s="38"/>
      <c r="Y109" s="38"/>
      <c r="Z109" s="38"/>
      <c r="AA109" s="38"/>
      <c r="AB109" s="38"/>
      <c r="AC109" s="101">
        <f t="shared" si="12"/>
        <v>0</v>
      </c>
      <c r="AD109" s="101">
        <f t="shared" si="13"/>
        <v>0</v>
      </c>
      <c r="AE109" s="101">
        <f t="shared" si="14"/>
        <v>0</v>
      </c>
      <c r="AF109" s="101">
        <f t="shared" si="15"/>
        <v>0</v>
      </c>
      <c r="AG109" s="101">
        <f t="shared" si="16"/>
        <v>0</v>
      </c>
      <c r="AH109" s="101">
        <f t="shared" si="17"/>
        <v>0</v>
      </c>
    </row>
    <row r="110" spans="1:34" x14ac:dyDescent="0.25">
      <c r="A110" s="32"/>
      <c r="B110" s="55" t="str">
        <f>IF($A110="","",VLOOKUP($A110,Cierre!$A:$E,2,FALSE))</f>
        <v/>
      </c>
      <c r="C110" s="33"/>
      <c r="D110" s="33"/>
      <c r="E110" s="34"/>
      <c r="F110" s="34"/>
      <c r="G110" s="70"/>
      <c r="H110" s="35"/>
      <c r="I110" s="35"/>
      <c r="J110" s="68">
        <f t="shared" si="11"/>
        <v>0</v>
      </c>
      <c r="K110" s="68">
        <f t="shared" si="9"/>
        <v>0</v>
      </c>
      <c r="L110" s="36"/>
      <c r="M110" s="14">
        <f t="shared" si="10"/>
        <v>0</v>
      </c>
      <c r="N110" s="66" t="str">
        <f>IF(I110="","",ROUND(M110/VLOOKUP(YEAR(I110),SMMLV!$A$2:$B$42,2,FALSE),3))</f>
        <v/>
      </c>
      <c r="O110" s="99" t="str">
        <f>IFERROR(N110/Información!$B$20,"")</f>
        <v/>
      </c>
      <c r="P110" s="15"/>
      <c r="Q110" s="37"/>
      <c r="R110" s="37"/>
      <c r="S110" s="37"/>
      <c r="T110" s="37"/>
      <c r="U110" s="37"/>
      <c r="V110" s="38"/>
      <c r="W110" s="38"/>
      <c r="X110" s="38"/>
      <c r="Y110" s="38"/>
      <c r="Z110" s="38"/>
      <c r="AA110" s="38"/>
      <c r="AB110" s="38"/>
      <c r="AC110" s="101">
        <f t="shared" si="12"/>
        <v>0</v>
      </c>
      <c r="AD110" s="101">
        <f t="shared" si="13"/>
        <v>0</v>
      </c>
      <c r="AE110" s="101">
        <f t="shared" si="14"/>
        <v>0</v>
      </c>
      <c r="AF110" s="101">
        <f t="shared" si="15"/>
        <v>0</v>
      </c>
      <c r="AG110" s="101">
        <f t="shared" si="16"/>
        <v>0</v>
      </c>
      <c r="AH110" s="101">
        <f t="shared" si="17"/>
        <v>0</v>
      </c>
    </row>
    <row r="111" spans="1:34" x14ac:dyDescent="0.25">
      <c r="A111" s="32"/>
      <c r="B111" s="55" t="str">
        <f>IF($A111="","",VLOOKUP($A111,Cierre!$A:$E,2,FALSE))</f>
        <v/>
      </c>
      <c r="C111" s="33"/>
      <c r="D111" s="33"/>
      <c r="E111" s="34"/>
      <c r="F111" s="34"/>
      <c r="G111" s="70"/>
      <c r="H111" s="35"/>
      <c r="I111" s="35"/>
      <c r="J111" s="68">
        <f t="shared" si="11"/>
        <v>0</v>
      </c>
      <c r="K111" s="68">
        <f t="shared" si="9"/>
        <v>0</v>
      </c>
      <c r="L111" s="36"/>
      <c r="M111" s="14">
        <f t="shared" si="10"/>
        <v>0</v>
      </c>
      <c r="N111" s="66" t="str">
        <f>IF(I111="","",ROUND(M111/VLOOKUP(YEAR(I111),SMMLV!$A$2:$B$42,2,FALSE),3))</f>
        <v/>
      </c>
      <c r="O111" s="99" t="str">
        <f>IFERROR(N111/Información!$B$20,"")</f>
        <v/>
      </c>
      <c r="P111" s="15"/>
      <c r="Q111" s="37"/>
      <c r="R111" s="37"/>
      <c r="S111" s="37"/>
      <c r="T111" s="37"/>
      <c r="U111" s="37"/>
      <c r="V111" s="38"/>
      <c r="W111" s="38"/>
      <c r="X111" s="38"/>
      <c r="Y111" s="38"/>
      <c r="Z111" s="38"/>
      <c r="AA111" s="38"/>
      <c r="AB111" s="38"/>
      <c r="AC111" s="101">
        <f t="shared" si="12"/>
        <v>0</v>
      </c>
      <c r="AD111" s="101">
        <f t="shared" si="13"/>
        <v>0</v>
      </c>
      <c r="AE111" s="101">
        <f t="shared" si="14"/>
        <v>0</v>
      </c>
      <c r="AF111" s="101">
        <f t="shared" si="15"/>
        <v>0</v>
      </c>
      <c r="AG111" s="101">
        <f t="shared" si="16"/>
        <v>0</v>
      </c>
      <c r="AH111" s="101">
        <f t="shared" si="17"/>
        <v>0</v>
      </c>
    </row>
    <row r="112" spans="1:34" x14ac:dyDescent="0.25">
      <c r="A112" s="32"/>
      <c r="B112" s="55" t="str">
        <f>IF($A112="","",VLOOKUP($A112,Cierre!$A:$E,2,FALSE))</f>
        <v/>
      </c>
      <c r="C112" s="33"/>
      <c r="D112" s="33"/>
      <c r="E112" s="34"/>
      <c r="F112" s="34"/>
      <c r="G112" s="70"/>
      <c r="H112" s="35"/>
      <c r="I112" s="35"/>
      <c r="J112" s="68">
        <f t="shared" si="11"/>
        <v>0</v>
      </c>
      <c r="K112" s="68">
        <f t="shared" si="9"/>
        <v>0</v>
      </c>
      <c r="L112" s="36"/>
      <c r="M112" s="14">
        <f t="shared" si="10"/>
        <v>0</v>
      </c>
      <c r="N112" s="66" t="str">
        <f>IF(I112="","",ROUND(M112/VLOOKUP(YEAR(I112),SMMLV!$A$2:$B$42,2,FALSE),3))</f>
        <v/>
      </c>
      <c r="O112" s="99" t="str">
        <f>IFERROR(N112/Información!$B$20,"")</f>
        <v/>
      </c>
      <c r="P112" s="15"/>
      <c r="Q112" s="37"/>
      <c r="R112" s="37"/>
      <c r="S112" s="37"/>
      <c r="T112" s="37"/>
      <c r="U112" s="37"/>
      <c r="V112" s="38"/>
      <c r="W112" s="38"/>
      <c r="X112" s="38"/>
      <c r="Y112" s="38"/>
      <c r="Z112" s="38"/>
      <c r="AA112" s="38"/>
      <c r="AB112" s="38"/>
      <c r="AC112" s="101">
        <f t="shared" si="12"/>
        <v>0</v>
      </c>
      <c r="AD112" s="101">
        <f t="shared" si="13"/>
        <v>0</v>
      </c>
      <c r="AE112" s="101">
        <f t="shared" si="14"/>
        <v>0</v>
      </c>
      <c r="AF112" s="101">
        <f t="shared" si="15"/>
        <v>0</v>
      </c>
      <c r="AG112" s="101">
        <f t="shared" si="16"/>
        <v>0</v>
      </c>
      <c r="AH112" s="101">
        <f t="shared" si="17"/>
        <v>0</v>
      </c>
    </row>
    <row r="113" spans="1:34" x14ac:dyDescent="0.25">
      <c r="A113" s="32"/>
      <c r="B113" s="55" t="str">
        <f>IF($A113="","",VLOOKUP($A113,Cierre!$A:$E,2,FALSE))</f>
        <v/>
      </c>
      <c r="C113" s="33"/>
      <c r="D113" s="33"/>
      <c r="E113" s="34"/>
      <c r="F113" s="34"/>
      <c r="G113" s="70"/>
      <c r="H113" s="35"/>
      <c r="I113" s="35"/>
      <c r="J113" s="68">
        <f t="shared" si="11"/>
        <v>0</v>
      </c>
      <c r="K113" s="68">
        <f t="shared" si="9"/>
        <v>0</v>
      </c>
      <c r="L113" s="36"/>
      <c r="M113" s="14">
        <f t="shared" si="10"/>
        <v>0</v>
      </c>
      <c r="N113" s="66" t="str">
        <f>IF(I113="","",ROUND(M113/VLOOKUP(YEAR(I113),SMMLV!$A$2:$B$42,2,FALSE),3))</f>
        <v/>
      </c>
      <c r="O113" s="99" t="str">
        <f>IFERROR(N113/Información!$B$20,"")</f>
        <v/>
      </c>
      <c r="P113" s="15"/>
      <c r="Q113" s="37"/>
      <c r="R113" s="37"/>
      <c r="S113" s="37"/>
      <c r="T113" s="37"/>
      <c r="U113" s="37"/>
      <c r="V113" s="38"/>
      <c r="W113" s="38"/>
      <c r="X113" s="38"/>
      <c r="Y113" s="38"/>
      <c r="Z113" s="38"/>
      <c r="AA113" s="38"/>
      <c r="AB113" s="38"/>
      <c r="AC113" s="101">
        <f t="shared" si="12"/>
        <v>0</v>
      </c>
      <c r="AD113" s="101">
        <f t="shared" si="13"/>
        <v>0</v>
      </c>
      <c r="AE113" s="101">
        <f t="shared" si="14"/>
        <v>0</v>
      </c>
      <c r="AF113" s="101">
        <f t="shared" si="15"/>
        <v>0</v>
      </c>
      <c r="AG113" s="101">
        <f t="shared" si="16"/>
        <v>0</v>
      </c>
      <c r="AH113" s="101">
        <f t="shared" si="17"/>
        <v>0</v>
      </c>
    </row>
    <row r="114" spans="1:34" x14ac:dyDescent="0.25">
      <c r="A114" s="32"/>
      <c r="B114" s="55" t="str">
        <f>IF($A114="","",VLOOKUP($A114,Cierre!$A:$E,2,FALSE))</f>
        <v/>
      </c>
      <c r="C114" s="33"/>
      <c r="D114" s="33"/>
      <c r="E114" s="34"/>
      <c r="F114" s="34"/>
      <c r="G114" s="70"/>
      <c r="H114" s="35"/>
      <c r="I114" s="35"/>
      <c r="J114" s="68">
        <f t="shared" si="11"/>
        <v>0</v>
      </c>
      <c r="K114" s="68">
        <f t="shared" si="9"/>
        <v>0</v>
      </c>
      <c r="L114" s="36"/>
      <c r="M114" s="14">
        <f t="shared" si="10"/>
        <v>0</v>
      </c>
      <c r="N114" s="66" t="str">
        <f>IF(I114="","",ROUND(M114/VLOOKUP(YEAR(I114),SMMLV!$A$2:$B$42,2,FALSE),3))</f>
        <v/>
      </c>
      <c r="O114" s="99" t="str">
        <f>IFERROR(N114/Información!$B$20,"")</f>
        <v/>
      </c>
      <c r="P114" s="15"/>
      <c r="Q114" s="37"/>
      <c r="R114" s="37"/>
      <c r="S114" s="37"/>
      <c r="T114" s="37"/>
      <c r="U114" s="37"/>
      <c r="V114" s="38"/>
      <c r="W114" s="38"/>
      <c r="X114" s="38"/>
      <c r="Y114" s="38"/>
      <c r="Z114" s="38"/>
      <c r="AA114" s="38"/>
      <c r="AB114" s="38"/>
      <c r="AC114" s="101">
        <f t="shared" si="12"/>
        <v>0</v>
      </c>
      <c r="AD114" s="101">
        <f t="shared" si="13"/>
        <v>0</v>
      </c>
      <c r="AE114" s="101">
        <f t="shared" si="14"/>
        <v>0</v>
      </c>
      <c r="AF114" s="101">
        <f t="shared" si="15"/>
        <v>0</v>
      </c>
      <c r="AG114" s="101">
        <f t="shared" si="16"/>
        <v>0</v>
      </c>
      <c r="AH114" s="101">
        <f t="shared" si="17"/>
        <v>0</v>
      </c>
    </row>
    <row r="115" spans="1:34" x14ac:dyDescent="0.25">
      <c r="A115" s="32"/>
      <c r="B115" s="55" t="str">
        <f>IF($A115="","",VLOOKUP($A115,Cierre!$A:$E,2,FALSE))</f>
        <v/>
      </c>
      <c r="C115" s="33"/>
      <c r="D115" s="33"/>
      <c r="E115" s="34"/>
      <c r="F115" s="34"/>
      <c r="G115" s="70"/>
      <c r="H115" s="35"/>
      <c r="I115" s="35"/>
      <c r="J115" s="68">
        <f t="shared" si="11"/>
        <v>0</v>
      </c>
      <c r="K115" s="68">
        <f t="shared" si="9"/>
        <v>0</v>
      </c>
      <c r="L115" s="36"/>
      <c r="M115" s="14">
        <f t="shared" si="10"/>
        <v>0</v>
      </c>
      <c r="N115" s="66" t="str">
        <f>IF(I115="","",ROUND(M115/VLOOKUP(YEAR(I115),SMMLV!$A$2:$B$42,2,FALSE),3))</f>
        <v/>
      </c>
      <c r="O115" s="99" t="str">
        <f>IFERROR(N115/Información!$B$20,"")</f>
        <v/>
      </c>
      <c r="P115" s="15"/>
      <c r="Q115" s="37"/>
      <c r="R115" s="37"/>
      <c r="S115" s="37"/>
      <c r="T115" s="37"/>
      <c r="U115" s="37"/>
      <c r="V115" s="38"/>
      <c r="W115" s="38"/>
      <c r="X115" s="38"/>
      <c r="Y115" s="38"/>
      <c r="Z115" s="38"/>
      <c r="AA115" s="38"/>
      <c r="AB115" s="38"/>
      <c r="AC115" s="101">
        <f t="shared" si="12"/>
        <v>0</v>
      </c>
      <c r="AD115" s="101">
        <f t="shared" si="13"/>
        <v>0</v>
      </c>
      <c r="AE115" s="101">
        <f t="shared" si="14"/>
        <v>0</v>
      </c>
      <c r="AF115" s="101">
        <f t="shared" si="15"/>
        <v>0</v>
      </c>
      <c r="AG115" s="101">
        <f t="shared" si="16"/>
        <v>0</v>
      </c>
      <c r="AH115" s="101">
        <f t="shared" si="17"/>
        <v>0</v>
      </c>
    </row>
    <row r="116" spans="1:34" x14ac:dyDescent="0.25">
      <c r="A116" s="32"/>
      <c r="B116" s="55" t="str">
        <f>IF($A116="","",VLOOKUP($A116,Cierre!$A:$E,2,FALSE))</f>
        <v/>
      </c>
      <c r="C116" s="33"/>
      <c r="D116" s="33"/>
      <c r="E116" s="34"/>
      <c r="F116" s="34"/>
      <c r="G116" s="70"/>
      <c r="H116" s="35"/>
      <c r="I116" s="35"/>
      <c r="J116" s="68">
        <f t="shared" si="11"/>
        <v>0</v>
      </c>
      <c r="K116" s="68">
        <f t="shared" si="9"/>
        <v>0</v>
      </c>
      <c r="L116" s="36"/>
      <c r="M116" s="14">
        <f t="shared" si="10"/>
        <v>0</v>
      </c>
      <c r="N116" s="66" t="str">
        <f>IF(I116="","",ROUND(M116/VLOOKUP(YEAR(I116),SMMLV!$A$2:$B$42,2,FALSE),3))</f>
        <v/>
      </c>
      <c r="O116" s="99" t="str">
        <f>IFERROR(N116/Información!$B$20,"")</f>
        <v/>
      </c>
      <c r="P116" s="15"/>
      <c r="Q116" s="37"/>
      <c r="R116" s="37"/>
      <c r="S116" s="37"/>
      <c r="T116" s="37"/>
      <c r="U116" s="37"/>
      <c r="V116" s="38"/>
      <c r="W116" s="38"/>
      <c r="X116" s="38"/>
      <c r="Y116" s="38"/>
      <c r="Z116" s="38"/>
      <c r="AA116" s="38"/>
      <c r="AB116" s="38"/>
      <c r="AC116" s="101">
        <f t="shared" si="12"/>
        <v>0</v>
      </c>
      <c r="AD116" s="101">
        <f t="shared" si="13"/>
        <v>0</v>
      </c>
      <c r="AE116" s="101">
        <f t="shared" si="14"/>
        <v>0</v>
      </c>
      <c r="AF116" s="101">
        <f t="shared" si="15"/>
        <v>0</v>
      </c>
      <c r="AG116" s="101">
        <f t="shared" si="16"/>
        <v>0</v>
      </c>
      <c r="AH116" s="101">
        <f t="shared" si="17"/>
        <v>0</v>
      </c>
    </row>
    <row r="117" spans="1:34" x14ac:dyDescent="0.25">
      <c r="A117" s="32"/>
      <c r="B117" s="55" t="str">
        <f>IF($A117="","",VLOOKUP($A117,Cierre!$A:$E,2,FALSE))</f>
        <v/>
      </c>
      <c r="C117" s="33"/>
      <c r="D117" s="33"/>
      <c r="E117" s="34"/>
      <c r="F117" s="34"/>
      <c r="G117" s="70"/>
      <c r="H117" s="35"/>
      <c r="I117" s="35"/>
      <c r="J117" s="68">
        <f t="shared" si="11"/>
        <v>0</v>
      </c>
      <c r="K117" s="68">
        <f t="shared" si="9"/>
        <v>0</v>
      </c>
      <c r="L117" s="36"/>
      <c r="M117" s="14">
        <f t="shared" si="10"/>
        <v>0</v>
      </c>
      <c r="N117" s="66" t="str">
        <f>IF(I117="","",ROUND(M117/VLOOKUP(YEAR(I117),SMMLV!$A$2:$B$42,2,FALSE),3))</f>
        <v/>
      </c>
      <c r="O117" s="99" t="str">
        <f>IFERROR(N117/Información!$B$20,"")</f>
        <v/>
      </c>
      <c r="P117" s="15"/>
      <c r="Q117" s="37"/>
      <c r="R117" s="37"/>
      <c r="S117" s="37"/>
      <c r="T117" s="37"/>
      <c r="U117" s="37"/>
      <c r="V117" s="38"/>
      <c r="W117" s="38"/>
      <c r="X117" s="38"/>
      <c r="Y117" s="38"/>
      <c r="Z117" s="38"/>
      <c r="AA117" s="38"/>
      <c r="AB117" s="38"/>
      <c r="AC117" s="101">
        <f t="shared" si="12"/>
        <v>0</v>
      </c>
      <c r="AD117" s="101">
        <f t="shared" si="13"/>
        <v>0</v>
      </c>
      <c r="AE117" s="101">
        <f t="shared" si="14"/>
        <v>0</v>
      </c>
      <c r="AF117" s="101">
        <f t="shared" si="15"/>
        <v>0</v>
      </c>
      <c r="AG117" s="101">
        <f t="shared" si="16"/>
        <v>0</v>
      </c>
      <c r="AH117" s="101">
        <f t="shared" si="17"/>
        <v>0</v>
      </c>
    </row>
    <row r="118" spans="1:34" x14ac:dyDescent="0.25">
      <c r="A118" s="32"/>
      <c r="B118" s="55" t="str">
        <f>IF($A118="","",VLOOKUP($A118,Cierre!$A:$E,2,FALSE))</f>
        <v/>
      </c>
      <c r="C118" s="33"/>
      <c r="D118" s="33"/>
      <c r="E118" s="34"/>
      <c r="F118" s="34"/>
      <c r="G118" s="70"/>
      <c r="H118" s="35"/>
      <c r="I118" s="35"/>
      <c r="J118" s="68">
        <f t="shared" si="11"/>
        <v>0</v>
      </c>
      <c r="K118" s="68">
        <f t="shared" si="9"/>
        <v>0</v>
      </c>
      <c r="L118" s="36"/>
      <c r="M118" s="14">
        <f t="shared" si="10"/>
        <v>0</v>
      </c>
      <c r="N118" s="66" t="str">
        <f>IF(I118="","",ROUND(M118/VLOOKUP(YEAR(I118),SMMLV!$A$2:$B$42,2,FALSE),3))</f>
        <v/>
      </c>
      <c r="O118" s="99" t="str">
        <f>IFERROR(N118/Información!$B$20,"")</f>
        <v/>
      </c>
      <c r="P118" s="15"/>
      <c r="Q118" s="37"/>
      <c r="R118" s="37"/>
      <c r="S118" s="37"/>
      <c r="T118" s="37"/>
      <c r="U118" s="37"/>
      <c r="V118" s="38"/>
      <c r="W118" s="38"/>
      <c r="X118" s="38"/>
      <c r="Y118" s="38"/>
      <c r="Z118" s="38"/>
      <c r="AA118" s="38"/>
      <c r="AB118" s="38"/>
      <c r="AC118" s="101">
        <f t="shared" si="12"/>
        <v>0</v>
      </c>
      <c r="AD118" s="101">
        <f t="shared" si="13"/>
        <v>0</v>
      </c>
      <c r="AE118" s="101">
        <f t="shared" si="14"/>
        <v>0</v>
      </c>
      <c r="AF118" s="101">
        <f t="shared" si="15"/>
        <v>0</v>
      </c>
      <c r="AG118" s="101">
        <f t="shared" si="16"/>
        <v>0</v>
      </c>
      <c r="AH118" s="101">
        <f t="shared" si="17"/>
        <v>0</v>
      </c>
    </row>
    <row r="119" spans="1:34" x14ac:dyDescent="0.25">
      <c r="A119" s="32"/>
      <c r="B119" s="55" t="str">
        <f>IF($A119="","",VLOOKUP($A119,Cierre!$A:$E,2,FALSE))</f>
        <v/>
      </c>
      <c r="C119" s="33"/>
      <c r="D119" s="33"/>
      <c r="E119" s="34"/>
      <c r="F119" s="34"/>
      <c r="G119" s="70"/>
      <c r="H119" s="35"/>
      <c r="I119" s="35"/>
      <c r="J119" s="68">
        <f t="shared" si="11"/>
        <v>0</v>
      </c>
      <c r="K119" s="68">
        <f t="shared" si="9"/>
        <v>0</v>
      </c>
      <c r="L119" s="36"/>
      <c r="M119" s="14">
        <f t="shared" si="10"/>
        <v>0</v>
      </c>
      <c r="N119" s="66" t="str">
        <f>IF(I119="","",ROUND(M119/VLOOKUP(YEAR(I119),SMMLV!$A$2:$B$42,2,FALSE),3))</f>
        <v/>
      </c>
      <c r="O119" s="99" t="str">
        <f>IFERROR(N119/Información!$B$20,"")</f>
        <v/>
      </c>
      <c r="P119" s="15"/>
      <c r="Q119" s="37"/>
      <c r="R119" s="37"/>
      <c r="S119" s="37"/>
      <c r="T119" s="37"/>
      <c r="U119" s="37"/>
      <c r="V119" s="38"/>
      <c r="W119" s="38"/>
      <c r="X119" s="38"/>
      <c r="Y119" s="38"/>
      <c r="Z119" s="38"/>
      <c r="AA119" s="38"/>
      <c r="AB119" s="38"/>
      <c r="AC119" s="101">
        <f t="shared" si="12"/>
        <v>0</v>
      </c>
      <c r="AD119" s="101">
        <f t="shared" si="13"/>
        <v>0</v>
      </c>
      <c r="AE119" s="101">
        <f t="shared" si="14"/>
        <v>0</v>
      </c>
      <c r="AF119" s="101">
        <f t="shared" si="15"/>
        <v>0</v>
      </c>
      <c r="AG119" s="101">
        <f t="shared" si="16"/>
        <v>0</v>
      </c>
      <c r="AH119" s="101">
        <f t="shared" si="17"/>
        <v>0</v>
      </c>
    </row>
    <row r="120" spans="1:34" x14ac:dyDescent="0.25">
      <c r="A120" s="32"/>
      <c r="B120" s="55" t="str">
        <f>IF($A120="","",VLOOKUP($A120,Cierre!$A:$E,2,FALSE))</f>
        <v/>
      </c>
      <c r="C120" s="33"/>
      <c r="D120" s="33"/>
      <c r="E120" s="34"/>
      <c r="F120" s="34"/>
      <c r="G120" s="70"/>
      <c r="H120" s="35"/>
      <c r="I120" s="35"/>
      <c r="J120" s="68">
        <f t="shared" si="11"/>
        <v>0</v>
      </c>
      <c r="K120" s="68">
        <f t="shared" si="9"/>
        <v>0</v>
      </c>
      <c r="L120" s="36"/>
      <c r="M120" s="14">
        <f t="shared" si="10"/>
        <v>0</v>
      </c>
      <c r="N120" s="66" t="str">
        <f>IF(I120="","",ROUND(M120/VLOOKUP(YEAR(I120),SMMLV!$A$2:$B$42,2,FALSE),3))</f>
        <v/>
      </c>
      <c r="O120" s="99" t="str">
        <f>IFERROR(N120/Información!$B$20,"")</f>
        <v/>
      </c>
      <c r="P120" s="15"/>
      <c r="Q120" s="37"/>
      <c r="R120" s="37"/>
      <c r="S120" s="37"/>
      <c r="T120" s="37"/>
      <c r="U120" s="37"/>
      <c r="V120" s="38"/>
      <c r="W120" s="38"/>
      <c r="X120" s="38"/>
      <c r="Y120" s="38"/>
      <c r="Z120" s="38"/>
      <c r="AA120" s="38"/>
      <c r="AB120" s="38"/>
      <c r="AC120" s="101">
        <f t="shared" si="12"/>
        <v>0</v>
      </c>
      <c r="AD120" s="101">
        <f t="shared" si="13"/>
        <v>0</v>
      </c>
      <c r="AE120" s="101">
        <f t="shared" si="14"/>
        <v>0</v>
      </c>
      <c r="AF120" s="101">
        <f t="shared" si="15"/>
        <v>0</v>
      </c>
      <c r="AG120" s="101">
        <f t="shared" si="16"/>
        <v>0</v>
      </c>
      <c r="AH120" s="101">
        <f t="shared" si="17"/>
        <v>0</v>
      </c>
    </row>
    <row r="121" spans="1:34" x14ac:dyDescent="0.25">
      <c r="A121" s="32"/>
      <c r="B121" s="55" t="str">
        <f>IF($A121="","",VLOOKUP($A121,Cierre!$A:$E,2,FALSE))</f>
        <v/>
      </c>
      <c r="C121" s="33"/>
      <c r="D121" s="33"/>
      <c r="E121" s="34"/>
      <c r="F121" s="34"/>
      <c r="G121" s="70"/>
      <c r="H121" s="35"/>
      <c r="I121" s="35"/>
      <c r="J121" s="68">
        <f t="shared" si="11"/>
        <v>0</v>
      </c>
      <c r="K121" s="68">
        <f t="shared" si="9"/>
        <v>0</v>
      </c>
      <c r="L121" s="36"/>
      <c r="M121" s="14">
        <f t="shared" si="10"/>
        <v>0</v>
      </c>
      <c r="N121" s="66" t="str">
        <f>IF(I121="","",ROUND(M121/VLOOKUP(YEAR(I121),SMMLV!$A$2:$B$42,2,FALSE),3))</f>
        <v/>
      </c>
      <c r="O121" s="99" t="str">
        <f>IFERROR(N121/Información!$B$20,"")</f>
        <v/>
      </c>
      <c r="P121" s="15"/>
      <c r="Q121" s="37"/>
      <c r="R121" s="37"/>
      <c r="S121" s="37"/>
      <c r="T121" s="37"/>
      <c r="U121" s="37"/>
      <c r="V121" s="38"/>
      <c r="W121" s="38"/>
      <c r="X121" s="38"/>
      <c r="Y121" s="38"/>
      <c r="Z121" s="38"/>
      <c r="AA121" s="38"/>
      <c r="AB121" s="38"/>
      <c r="AC121" s="101">
        <f t="shared" si="12"/>
        <v>0</v>
      </c>
      <c r="AD121" s="101">
        <f t="shared" si="13"/>
        <v>0</v>
      </c>
      <c r="AE121" s="101">
        <f t="shared" si="14"/>
        <v>0</v>
      </c>
      <c r="AF121" s="101">
        <f t="shared" si="15"/>
        <v>0</v>
      </c>
      <c r="AG121" s="101">
        <f t="shared" si="16"/>
        <v>0</v>
      </c>
      <c r="AH121" s="101">
        <f t="shared" si="17"/>
        <v>0</v>
      </c>
    </row>
    <row r="122" spans="1:34" x14ac:dyDescent="0.25">
      <c r="A122" s="32"/>
      <c r="B122" s="55" t="str">
        <f>IF($A122="","",VLOOKUP($A122,Cierre!$A:$E,2,FALSE))</f>
        <v/>
      </c>
      <c r="C122" s="33"/>
      <c r="D122" s="33"/>
      <c r="E122" s="34"/>
      <c r="F122" s="34"/>
      <c r="G122" s="70"/>
      <c r="H122" s="35"/>
      <c r="I122" s="35"/>
      <c r="J122" s="68">
        <f t="shared" si="11"/>
        <v>0</v>
      </c>
      <c r="K122" s="68">
        <f t="shared" si="9"/>
        <v>0</v>
      </c>
      <c r="L122" s="36"/>
      <c r="M122" s="14">
        <f t="shared" si="10"/>
        <v>0</v>
      </c>
      <c r="N122" s="66" t="str">
        <f>IF(I122="","",ROUND(M122/VLOOKUP(YEAR(I122),SMMLV!$A$2:$B$42,2,FALSE),3))</f>
        <v/>
      </c>
      <c r="O122" s="99" t="str">
        <f>IFERROR(N122/Información!$B$20,"")</f>
        <v/>
      </c>
      <c r="P122" s="15"/>
      <c r="Q122" s="37"/>
      <c r="R122" s="37"/>
      <c r="S122" s="37"/>
      <c r="T122" s="37"/>
      <c r="U122" s="37"/>
      <c r="V122" s="38"/>
      <c r="W122" s="38"/>
      <c r="X122" s="38"/>
      <c r="Y122" s="38"/>
      <c r="Z122" s="38"/>
      <c r="AA122" s="38"/>
      <c r="AB122" s="38"/>
      <c r="AC122" s="101">
        <f t="shared" si="12"/>
        <v>0</v>
      </c>
      <c r="AD122" s="101">
        <f t="shared" si="13"/>
        <v>0</v>
      </c>
      <c r="AE122" s="101">
        <f t="shared" si="14"/>
        <v>0</v>
      </c>
      <c r="AF122" s="101">
        <f t="shared" si="15"/>
        <v>0</v>
      </c>
      <c r="AG122" s="101">
        <f t="shared" si="16"/>
        <v>0</v>
      </c>
      <c r="AH122" s="101">
        <f t="shared" si="17"/>
        <v>0</v>
      </c>
    </row>
    <row r="123" spans="1:34" x14ac:dyDescent="0.25">
      <c r="A123" s="32"/>
      <c r="B123" s="55" t="str">
        <f>IF($A123="","",VLOOKUP($A123,Cierre!$A:$E,2,FALSE))</f>
        <v/>
      </c>
      <c r="C123" s="33"/>
      <c r="D123" s="33"/>
      <c r="E123" s="34"/>
      <c r="F123" s="34"/>
      <c r="G123" s="70"/>
      <c r="H123" s="35"/>
      <c r="I123" s="35"/>
      <c r="J123" s="68">
        <f t="shared" si="11"/>
        <v>0</v>
      </c>
      <c r="K123" s="68">
        <f t="shared" si="9"/>
        <v>0</v>
      </c>
      <c r="L123" s="36"/>
      <c r="M123" s="14">
        <f t="shared" si="10"/>
        <v>0</v>
      </c>
      <c r="N123" s="66" t="str">
        <f>IF(I123="","",ROUND(M123/VLOOKUP(YEAR(I123),SMMLV!$A$2:$B$42,2,FALSE),3))</f>
        <v/>
      </c>
      <c r="O123" s="99" t="str">
        <f>IFERROR(N123/Información!$B$20,"")</f>
        <v/>
      </c>
      <c r="P123" s="15"/>
      <c r="Q123" s="37"/>
      <c r="R123" s="37"/>
      <c r="S123" s="37"/>
      <c r="T123" s="37"/>
      <c r="U123" s="37"/>
      <c r="V123" s="38"/>
      <c r="W123" s="38"/>
      <c r="X123" s="38"/>
      <c r="Y123" s="38"/>
      <c r="Z123" s="38"/>
      <c r="AA123" s="38"/>
      <c r="AB123" s="38"/>
      <c r="AC123" s="101">
        <f t="shared" si="12"/>
        <v>0</v>
      </c>
      <c r="AD123" s="101">
        <f t="shared" si="13"/>
        <v>0</v>
      </c>
      <c r="AE123" s="101">
        <f t="shared" si="14"/>
        <v>0</v>
      </c>
      <c r="AF123" s="101">
        <f t="shared" si="15"/>
        <v>0</v>
      </c>
      <c r="AG123" s="101">
        <f t="shared" si="16"/>
        <v>0</v>
      </c>
      <c r="AH123" s="101">
        <f t="shared" si="17"/>
        <v>0</v>
      </c>
    </row>
    <row r="124" spans="1:34" x14ac:dyDescent="0.25">
      <c r="A124" s="32"/>
      <c r="B124" s="55" t="str">
        <f>IF($A124="","",VLOOKUP($A124,Cierre!$A:$E,2,FALSE))</f>
        <v/>
      </c>
      <c r="C124" s="33"/>
      <c r="D124" s="33"/>
      <c r="E124" s="34"/>
      <c r="F124" s="34"/>
      <c r="G124" s="70"/>
      <c r="H124" s="35"/>
      <c r="I124" s="35"/>
      <c r="J124" s="68">
        <f t="shared" si="11"/>
        <v>0</v>
      </c>
      <c r="K124" s="68">
        <f t="shared" si="9"/>
        <v>0</v>
      </c>
      <c r="L124" s="36"/>
      <c r="M124" s="14">
        <f t="shared" si="10"/>
        <v>0</v>
      </c>
      <c r="N124" s="66" t="str">
        <f>IF(I124="","",ROUND(M124/VLOOKUP(YEAR(I124),SMMLV!$A$2:$B$42,2,FALSE),3))</f>
        <v/>
      </c>
      <c r="O124" s="99" t="str">
        <f>IFERROR(N124/Información!$B$20,"")</f>
        <v/>
      </c>
      <c r="P124" s="15"/>
      <c r="Q124" s="37"/>
      <c r="R124" s="37"/>
      <c r="S124" s="37"/>
      <c r="T124" s="37"/>
      <c r="U124" s="37"/>
      <c r="V124" s="38"/>
      <c r="W124" s="38"/>
      <c r="X124" s="38"/>
      <c r="Y124" s="38"/>
      <c r="Z124" s="38"/>
      <c r="AA124" s="38"/>
      <c r="AB124" s="38"/>
      <c r="AC124" s="101">
        <f t="shared" si="12"/>
        <v>0</v>
      </c>
      <c r="AD124" s="101">
        <f t="shared" si="13"/>
        <v>0</v>
      </c>
      <c r="AE124" s="101">
        <f t="shared" si="14"/>
        <v>0</v>
      </c>
      <c r="AF124" s="101">
        <f t="shared" si="15"/>
        <v>0</v>
      </c>
      <c r="AG124" s="101">
        <f t="shared" si="16"/>
        <v>0</v>
      </c>
      <c r="AH124" s="101">
        <f t="shared" si="17"/>
        <v>0</v>
      </c>
    </row>
    <row r="125" spans="1:34" x14ac:dyDescent="0.25">
      <c r="A125" s="32"/>
      <c r="B125" s="55" t="str">
        <f>IF($A125="","",VLOOKUP($A125,Cierre!$A:$E,2,FALSE))</f>
        <v/>
      </c>
      <c r="C125" s="33"/>
      <c r="D125" s="33"/>
      <c r="E125" s="34"/>
      <c r="F125" s="34"/>
      <c r="G125" s="70"/>
      <c r="H125" s="35"/>
      <c r="I125" s="35"/>
      <c r="J125" s="68">
        <f t="shared" si="11"/>
        <v>0</v>
      </c>
      <c r="K125" s="68">
        <f t="shared" si="9"/>
        <v>0</v>
      </c>
      <c r="L125" s="36"/>
      <c r="M125" s="14">
        <f t="shared" si="10"/>
        <v>0</v>
      </c>
      <c r="N125" s="66" t="str">
        <f>IF(I125="","",ROUND(M125/VLOOKUP(YEAR(I125),SMMLV!$A$2:$B$42,2,FALSE),3))</f>
        <v/>
      </c>
      <c r="O125" s="99" t="str">
        <f>IFERROR(N125/Información!$B$20,"")</f>
        <v/>
      </c>
      <c r="P125" s="15"/>
      <c r="Q125" s="37"/>
      <c r="R125" s="37"/>
      <c r="S125" s="37"/>
      <c r="T125" s="37"/>
      <c r="U125" s="37"/>
      <c r="V125" s="38"/>
      <c r="W125" s="38"/>
      <c r="X125" s="38"/>
      <c r="Y125" s="38"/>
      <c r="Z125" s="38"/>
      <c r="AA125" s="38"/>
      <c r="AB125" s="38"/>
      <c r="AC125" s="101">
        <f t="shared" si="12"/>
        <v>0</v>
      </c>
      <c r="AD125" s="101">
        <f t="shared" si="13"/>
        <v>0</v>
      </c>
      <c r="AE125" s="101">
        <f t="shared" si="14"/>
        <v>0</v>
      </c>
      <c r="AF125" s="101">
        <f t="shared" si="15"/>
        <v>0</v>
      </c>
      <c r="AG125" s="101">
        <f t="shared" si="16"/>
        <v>0</v>
      </c>
      <c r="AH125" s="101">
        <f t="shared" si="17"/>
        <v>0</v>
      </c>
    </row>
    <row r="126" spans="1:34" x14ac:dyDescent="0.25">
      <c r="A126" s="32"/>
      <c r="B126" s="55" t="str">
        <f>IF($A126="","",VLOOKUP($A126,Cierre!$A:$E,2,FALSE))</f>
        <v/>
      </c>
      <c r="C126" s="33"/>
      <c r="D126" s="33"/>
      <c r="E126" s="34"/>
      <c r="F126" s="34"/>
      <c r="G126" s="70"/>
      <c r="H126" s="35"/>
      <c r="I126" s="35"/>
      <c r="J126" s="68">
        <f t="shared" si="11"/>
        <v>0</v>
      </c>
      <c r="K126" s="68">
        <f t="shared" si="9"/>
        <v>0</v>
      </c>
      <c r="L126" s="36"/>
      <c r="M126" s="14">
        <f t="shared" si="10"/>
        <v>0</v>
      </c>
      <c r="N126" s="66" t="str">
        <f>IF(I126="","",ROUND(M126/VLOOKUP(YEAR(I126),SMMLV!$A$2:$B$42,2,FALSE),3))</f>
        <v/>
      </c>
      <c r="O126" s="99" t="str">
        <f>IFERROR(N126/Información!$B$20,"")</f>
        <v/>
      </c>
      <c r="P126" s="15"/>
      <c r="Q126" s="37"/>
      <c r="R126" s="37"/>
      <c r="S126" s="37"/>
      <c r="T126" s="37"/>
      <c r="U126" s="37"/>
      <c r="V126" s="38"/>
      <c r="W126" s="38"/>
      <c r="X126" s="38"/>
      <c r="Y126" s="38"/>
      <c r="Z126" s="38"/>
      <c r="AA126" s="38"/>
      <c r="AB126" s="38"/>
      <c r="AC126" s="101">
        <f t="shared" si="12"/>
        <v>0</v>
      </c>
      <c r="AD126" s="101">
        <f t="shared" si="13"/>
        <v>0</v>
      </c>
      <c r="AE126" s="101">
        <f t="shared" si="14"/>
        <v>0</v>
      </c>
      <c r="AF126" s="101">
        <f t="shared" si="15"/>
        <v>0</v>
      </c>
      <c r="AG126" s="101">
        <f t="shared" si="16"/>
        <v>0</v>
      </c>
      <c r="AH126" s="101">
        <f t="shared" si="17"/>
        <v>0</v>
      </c>
    </row>
    <row r="127" spans="1:34" x14ac:dyDescent="0.25">
      <c r="A127" s="32"/>
      <c r="B127" s="55" t="str">
        <f>IF($A127="","",VLOOKUP($A127,Cierre!$A:$E,2,FALSE))</f>
        <v/>
      </c>
      <c r="C127" s="33"/>
      <c r="D127" s="33"/>
      <c r="E127" s="34"/>
      <c r="F127" s="34"/>
      <c r="G127" s="70"/>
      <c r="H127" s="35"/>
      <c r="I127" s="35"/>
      <c r="J127" s="68">
        <f t="shared" si="11"/>
        <v>0</v>
      </c>
      <c r="K127" s="68">
        <f t="shared" si="9"/>
        <v>0</v>
      </c>
      <c r="L127" s="36"/>
      <c r="M127" s="14">
        <f t="shared" si="10"/>
        <v>0</v>
      </c>
      <c r="N127" s="66" t="str">
        <f>IF(I127="","",ROUND(M127/VLOOKUP(YEAR(I127),SMMLV!$A$2:$B$42,2,FALSE),3))</f>
        <v/>
      </c>
      <c r="O127" s="99" t="str">
        <f>IFERROR(N127/Información!$B$20,"")</f>
        <v/>
      </c>
      <c r="P127" s="15"/>
      <c r="Q127" s="37"/>
      <c r="R127" s="37"/>
      <c r="S127" s="37"/>
      <c r="T127" s="37"/>
      <c r="U127" s="37"/>
      <c r="V127" s="38"/>
      <c r="W127" s="38"/>
      <c r="X127" s="38"/>
      <c r="Y127" s="38"/>
      <c r="Z127" s="38"/>
      <c r="AA127" s="38"/>
      <c r="AB127" s="38"/>
      <c r="AC127" s="101">
        <f t="shared" si="12"/>
        <v>0</v>
      </c>
      <c r="AD127" s="101">
        <f t="shared" si="13"/>
        <v>0</v>
      </c>
      <c r="AE127" s="101">
        <f t="shared" si="14"/>
        <v>0</v>
      </c>
      <c r="AF127" s="101">
        <f t="shared" si="15"/>
        <v>0</v>
      </c>
      <c r="AG127" s="101">
        <f t="shared" si="16"/>
        <v>0</v>
      </c>
      <c r="AH127" s="101">
        <f t="shared" si="17"/>
        <v>0</v>
      </c>
    </row>
    <row r="128" spans="1:34" x14ac:dyDescent="0.25">
      <c r="A128" s="32"/>
      <c r="B128" s="55" t="str">
        <f>IF($A128="","",VLOOKUP($A128,Cierre!$A:$E,2,FALSE))</f>
        <v/>
      </c>
      <c r="C128" s="33"/>
      <c r="D128" s="33"/>
      <c r="E128" s="34"/>
      <c r="F128" s="34"/>
      <c r="G128" s="70"/>
      <c r="H128" s="35"/>
      <c r="I128" s="35"/>
      <c r="J128" s="68">
        <f t="shared" si="11"/>
        <v>0</v>
      </c>
      <c r="K128" s="68">
        <f t="shared" si="9"/>
        <v>0</v>
      </c>
      <c r="L128" s="36"/>
      <c r="M128" s="14">
        <f t="shared" si="10"/>
        <v>0</v>
      </c>
      <c r="N128" s="66" t="str">
        <f>IF(I128="","",ROUND(M128/VLOOKUP(YEAR(I128),SMMLV!$A$2:$B$42,2,FALSE),3))</f>
        <v/>
      </c>
      <c r="O128" s="99" t="str">
        <f>IFERROR(N128/Información!$B$20,"")</f>
        <v/>
      </c>
      <c r="P128" s="15"/>
      <c r="Q128" s="37"/>
      <c r="R128" s="37"/>
      <c r="S128" s="37"/>
      <c r="T128" s="37"/>
      <c r="U128" s="37"/>
      <c r="V128" s="38"/>
      <c r="W128" s="38"/>
      <c r="X128" s="38"/>
      <c r="Y128" s="38"/>
      <c r="Z128" s="38"/>
      <c r="AA128" s="38"/>
      <c r="AB128" s="38"/>
      <c r="AC128" s="101">
        <f t="shared" si="12"/>
        <v>0</v>
      </c>
      <c r="AD128" s="101">
        <f t="shared" si="13"/>
        <v>0</v>
      </c>
      <c r="AE128" s="101">
        <f t="shared" si="14"/>
        <v>0</v>
      </c>
      <c r="AF128" s="101">
        <f t="shared" si="15"/>
        <v>0</v>
      </c>
      <c r="AG128" s="101">
        <f t="shared" si="16"/>
        <v>0</v>
      </c>
      <c r="AH128" s="101">
        <f t="shared" si="17"/>
        <v>0</v>
      </c>
    </row>
    <row r="129" spans="1:34" x14ac:dyDescent="0.25">
      <c r="A129" s="32"/>
      <c r="B129" s="55" t="str">
        <f>IF($A129="","",VLOOKUP($A129,Cierre!$A:$E,2,FALSE))</f>
        <v/>
      </c>
      <c r="C129" s="33"/>
      <c r="D129" s="33"/>
      <c r="E129" s="34"/>
      <c r="F129" s="34"/>
      <c r="G129" s="70"/>
      <c r="H129" s="35"/>
      <c r="I129" s="35"/>
      <c r="J129" s="68">
        <f t="shared" si="11"/>
        <v>0</v>
      </c>
      <c r="K129" s="68">
        <f t="shared" si="9"/>
        <v>0</v>
      </c>
      <c r="L129" s="36"/>
      <c r="M129" s="14">
        <f t="shared" si="10"/>
        <v>0</v>
      </c>
      <c r="N129" s="66" t="str">
        <f>IF(I129="","",ROUND(M129/VLOOKUP(YEAR(I129),SMMLV!$A$2:$B$42,2,FALSE),3))</f>
        <v/>
      </c>
      <c r="O129" s="99" t="str">
        <f>IFERROR(N129/Información!$B$20,"")</f>
        <v/>
      </c>
      <c r="P129" s="15"/>
      <c r="Q129" s="37"/>
      <c r="R129" s="37"/>
      <c r="S129" s="37"/>
      <c r="T129" s="37"/>
      <c r="U129" s="37"/>
      <c r="V129" s="38"/>
      <c r="W129" s="38"/>
      <c r="X129" s="38"/>
      <c r="Y129" s="38"/>
      <c r="Z129" s="38"/>
      <c r="AA129" s="38"/>
      <c r="AB129" s="38"/>
      <c r="AC129" s="101">
        <f t="shared" si="12"/>
        <v>0</v>
      </c>
      <c r="AD129" s="101">
        <f t="shared" si="13"/>
        <v>0</v>
      </c>
      <c r="AE129" s="101">
        <f t="shared" si="14"/>
        <v>0</v>
      </c>
      <c r="AF129" s="101">
        <f t="shared" si="15"/>
        <v>0</v>
      </c>
      <c r="AG129" s="101">
        <f t="shared" si="16"/>
        <v>0</v>
      </c>
      <c r="AH129" s="101">
        <f t="shared" si="17"/>
        <v>0</v>
      </c>
    </row>
    <row r="130" spans="1:34" x14ac:dyDescent="0.25">
      <c r="A130" s="32"/>
      <c r="B130" s="55" t="str">
        <f>IF($A130="","",VLOOKUP($A130,Cierre!$A:$E,2,FALSE))</f>
        <v/>
      </c>
      <c r="C130" s="33"/>
      <c r="D130" s="33"/>
      <c r="E130" s="34"/>
      <c r="F130" s="34"/>
      <c r="G130" s="70"/>
      <c r="H130" s="35"/>
      <c r="I130" s="35"/>
      <c r="J130" s="68">
        <f t="shared" si="11"/>
        <v>0</v>
      </c>
      <c r="K130" s="68">
        <f t="shared" ref="K130:K193" si="18">IF(H130="",0,ROUND(((((I130-H130)+1)/360)*12)-J130,3))</f>
        <v>0</v>
      </c>
      <c r="L130" s="36"/>
      <c r="M130" s="14">
        <f t="shared" ref="M130:M193" si="19">ROUND(L130*G130,3)</f>
        <v>0</v>
      </c>
      <c r="N130" s="66" t="str">
        <f>IF(I130="","",ROUND(M130/VLOOKUP(YEAR(I130),SMMLV!$A$2:$B$42,2,FALSE),3))</f>
        <v/>
      </c>
      <c r="O130" s="99" t="str">
        <f>IFERROR(N130/Información!$B$20,"")</f>
        <v/>
      </c>
      <c r="P130" s="15"/>
      <c r="Q130" s="37"/>
      <c r="R130" s="37"/>
      <c r="S130" s="37"/>
      <c r="T130" s="37"/>
      <c r="U130" s="37"/>
      <c r="V130" s="38"/>
      <c r="W130" s="38"/>
      <c r="X130" s="38"/>
      <c r="Y130" s="38"/>
      <c r="Z130" s="38"/>
      <c r="AA130" s="38"/>
      <c r="AB130" s="38"/>
      <c r="AC130" s="101">
        <f t="shared" si="12"/>
        <v>0</v>
      </c>
      <c r="AD130" s="101">
        <f t="shared" si="13"/>
        <v>0</v>
      </c>
      <c r="AE130" s="101">
        <f t="shared" si="14"/>
        <v>0</v>
      </c>
      <c r="AF130" s="101">
        <f t="shared" si="15"/>
        <v>0</v>
      </c>
      <c r="AG130" s="101">
        <f t="shared" si="16"/>
        <v>0</v>
      </c>
      <c r="AH130" s="101">
        <f t="shared" si="17"/>
        <v>0</v>
      </c>
    </row>
    <row r="131" spans="1:34" x14ac:dyDescent="0.25">
      <c r="A131" s="32"/>
      <c r="B131" s="55" t="str">
        <f>IF($A131="","",VLOOKUP($A131,Cierre!$A:$E,2,FALSE))</f>
        <v/>
      </c>
      <c r="C131" s="33"/>
      <c r="D131" s="33"/>
      <c r="E131" s="34"/>
      <c r="F131" s="34"/>
      <c r="G131" s="70"/>
      <c r="H131" s="35"/>
      <c r="I131" s="35"/>
      <c r="J131" s="68">
        <f t="shared" ref="J131:J194" si="20">AC131+AD131+AE131+AF131+AG131+AH131</f>
        <v>0</v>
      </c>
      <c r="K131" s="68">
        <f t="shared" si="18"/>
        <v>0</v>
      </c>
      <c r="L131" s="36"/>
      <c r="M131" s="14">
        <f t="shared" si="19"/>
        <v>0</v>
      </c>
      <c r="N131" s="66" t="str">
        <f>IF(I131="","",ROUND(M131/VLOOKUP(YEAR(I131),SMMLV!$A$2:$B$42,2,FALSE),3))</f>
        <v/>
      </c>
      <c r="O131" s="99" t="str">
        <f>IFERROR(N131/Información!$B$20,"")</f>
        <v/>
      </c>
      <c r="P131" s="15"/>
      <c r="Q131" s="37"/>
      <c r="R131" s="37"/>
      <c r="S131" s="37"/>
      <c r="T131" s="37"/>
      <c r="U131" s="37"/>
      <c r="V131" s="38"/>
      <c r="W131" s="38"/>
      <c r="X131" s="38"/>
      <c r="Y131" s="38"/>
      <c r="Z131" s="38"/>
      <c r="AA131" s="38"/>
      <c r="AB131" s="38"/>
      <c r="AC131" s="101">
        <f t="shared" ref="AC131:AC143" si="21">IF(Q131="",0,ROUND((((R131-Q131)+1)/30),3))</f>
        <v>0</v>
      </c>
      <c r="AD131" s="101">
        <f t="shared" ref="AD131:AD143" si="22">IF(S131="",0,ROUND((((T131-S131)+1)/30),3))</f>
        <v>0</v>
      </c>
      <c r="AE131" s="101">
        <f t="shared" ref="AE131:AE143" si="23">IF(U131="",0,ROUND((((V131-U131)+1)/30),3))</f>
        <v>0</v>
      </c>
      <c r="AF131" s="101">
        <f t="shared" ref="AF131:AF143" si="24">IF(W131="",0,ROUND((((X131-W131)+1)/30),3))</f>
        <v>0</v>
      </c>
      <c r="AG131" s="101">
        <f t="shared" ref="AG131:AG143" si="25">IF(Y131="",0,ROUND((((Z131-Y131)+1)/30),3))</f>
        <v>0</v>
      </c>
      <c r="AH131" s="101">
        <f t="shared" ref="AH131:AH143" si="26">IF(AA131="",0,ROUND((((AB131-AA131)+1)/30),3))</f>
        <v>0</v>
      </c>
    </row>
    <row r="132" spans="1:34" x14ac:dyDescent="0.25">
      <c r="A132" s="32"/>
      <c r="B132" s="55" t="str">
        <f>IF($A132="","",VLOOKUP($A132,Cierre!$A:$E,2,FALSE))</f>
        <v/>
      </c>
      <c r="C132" s="33"/>
      <c r="D132" s="33"/>
      <c r="E132" s="34"/>
      <c r="F132" s="34"/>
      <c r="G132" s="70"/>
      <c r="H132" s="35"/>
      <c r="I132" s="35"/>
      <c r="J132" s="68">
        <f t="shared" si="20"/>
        <v>0</v>
      </c>
      <c r="K132" s="68">
        <f t="shared" si="18"/>
        <v>0</v>
      </c>
      <c r="L132" s="36"/>
      <c r="M132" s="14">
        <f t="shared" si="19"/>
        <v>0</v>
      </c>
      <c r="N132" s="66" t="str">
        <f>IF(I132="","",ROUND(M132/VLOOKUP(YEAR(I132),SMMLV!$A$2:$B$42,2,FALSE),3))</f>
        <v/>
      </c>
      <c r="O132" s="99" t="str">
        <f>IFERROR(N132/Información!$B$20,"")</f>
        <v/>
      </c>
      <c r="P132" s="15"/>
      <c r="Q132" s="37"/>
      <c r="R132" s="37"/>
      <c r="S132" s="37"/>
      <c r="T132" s="37"/>
      <c r="U132" s="37"/>
      <c r="V132" s="38"/>
      <c r="W132" s="38"/>
      <c r="X132" s="38"/>
      <c r="Y132" s="38"/>
      <c r="Z132" s="38"/>
      <c r="AA132" s="38"/>
      <c r="AB132" s="38"/>
      <c r="AC132" s="101">
        <f t="shared" si="21"/>
        <v>0</v>
      </c>
      <c r="AD132" s="101">
        <f t="shared" si="22"/>
        <v>0</v>
      </c>
      <c r="AE132" s="101">
        <f t="shared" si="23"/>
        <v>0</v>
      </c>
      <c r="AF132" s="101">
        <f t="shared" si="24"/>
        <v>0</v>
      </c>
      <c r="AG132" s="101">
        <f t="shared" si="25"/>
        <v>0</v>
      </c>
      <c r="AH132" s="101">
        <f t="shared" si="26"/>
        <v>0</v>
      </c>
    </row>
    <row r="133" spans="1:34" x14ac:dyDescent="0.25">
      <c r="A133" s="32"/>
      <c r="B133" s="55" t="str">
        <f>IF($A133="","",VLOOKUP($A133,Cierre!$A:$E,2,FALSE))</f>
        <v/>
      </c>
      <c r="C133" s="33"/>
      <c r="D133" s="33"/>
      <c r="E133" s="34"/>
      <c r="F133" s="34"/>
      <c r="G133" s="70"/>
      <c r="H133" s="35"/>
      <c r="I133" s="35"/>
      <c r="J133" s="68">
        <f t="shared" si="20"/>
        <v>0</v>
      </c>
      <c r="K133" s="68">
        <f t="shared" si="18"/>
        <v>0</v>
      </c>
      <c r="L133" s="36"/>
      <c r="M133" s="14">
        <f t="shared" si="19"/>
        <v>0</v>
      </c>
      <c r="N133" s="66" t="str">
        <f>IF(I133="","",ROUND(M133/VLOOKUP(YEAR(I133),SMMLV!$A$2:$B$42,2,FALSE),3))</f>
        <v/>
      </c>
      <c r="O133" s="99" t="str">
        <f>IFERROR(N133/Información!$B$20,"")</f>
        <v/>
      </c>
      <c r="P133" s="15"/>
      <c r="Q133" s="37"/>
      <c r="R133" s="37"/>
      <c r="S133" s="37"/>
      <c r="T133" s="37"/>
      <c r="U133" s="37"/>
      <c r="V133" s="38"/>
      <c r="W133" s="38"/>
      <c r="X133" s="38"/>
      <c r="Y133" s="38"/>
      <c r="Z133" s="38"/>
      <c r="AA133" s="38"/>
      <c r="AB133" s="38"/>
      <c r="AC133" s="101">
        <f t="shared" si="21"/>
        <v>0</v>
      </c>
      <c r="AD133" s="101">
        <f t="shared" si="22"/>
        <v>0</v>
      </c>
      <c r="AE133" s="101">
        <f t="shared" si="23"/>
        <v>0</v>
      </c>
      <c r="AF133" s="101">
        <f t="shared" si="24"/>
        <v>0</v>
      </c>
      <c r="AG133" s="101">
        <f t="shared" si="25"/>
        <v>0</v>
      </c>
      <c r="AH133" s="101">
        <f t="shared" si="26"/>
        <v>0</v>
      </c>
    </row>
    <row r="134" spans="1:34" x14ac:dyDescent="0.25">
      <c r="A134" s="32"/>
      <c r="B134" s="55" t="str">
        <f>IF($A134="","",VLOOKUP($A134,Cierre!$A:$E,2,FALSE))</f>
        <v/>
      </c>
      <c r="C134" s="33"/>
      <c r="D134" s="33"/>
      <c r="E134" s="34"/>
      <c r="F134" s="34"/>
      <c r="G134" s="70"/>
      <c r="H134" s="35"/>
      <c r="I134" s="35"/>
      <c r="J134" s="68">
        <f t="shared" si="20"/>
        <v>0</v>
      </c>
      <c r="K134" s="68">
        <f t="shared" si="18"/>
        <v>0</v>
      </c>
      <c r="L134" s="36"/>
      <c r="M134" s="14">
        <f t="shared" si="19"/>
        <v>0</v>
      </c>
      <c r="N134" s="66" t="str">
        <f>IF(I134="","",ROUND(M134/VLOOKUP(YEAR(I134),SMMLV!$A$2:$B$42,2,FALSE),3))</f>
        <v/>
      </c>
      <c r="O134" s="99" t="str">
        <f>IFERROR(N134/Información!$B$20,"")</f>
        <v/>
      </c>
      <c r="P134" s="15"/>
      <c r="Q134" s="37"/>
      <c r="R134" s="37"/>
      <c r="S134" s="37"/>
      <c r="T134" s="37"/>
      <c r="U134" s="37"/>
      <c r="V134" s="38"/>
      <c r="W134" s="38"/>
      <c r="X134" s="38"/>
      <c r="Y134" s="38"/>
      <c r="Z134" s="38"/>
      <c r="AA134" s="38"/>
      <c r="AB134" s="38"/>
      <c r="AC134" s="101">
        <f t="shared" si="21"/>
        <v>0</v>
      </c>
      <c r="AD134" s="101">
        <f t="shared" si="22"/>
        <v>0</v>
      </c>
      <c r="AE134" s="101">
        <f t="shared" si="23"/>
        <v>0</v>
      </c>
      <c r="AF134" s="101">
        <f t="shared" si="24"/>
        <v>0</v>
      </c>
      <c r="AG134" s="101">
        <f t="shared" si="25"/>
        <v>0</v>
      </c>
      <c r="AH134" s="101">
        <f t="shared" si="26"/>
        <v>0</v>
      </c>
    </row>
    <row r="135" spans="1:34" x14ac:dyDescent="0.25">
      <c r="A135" s="32"/>
      <c r="B135" s="55" t="str">
        <f>IF($A135="","",VLOOKUP($A135,Cierre!$A:$E,2,FALSE))</f>
        <v/>
      </c>
      <c r="C135" s="33"/>
      <c r="D135" s="33"/>
      <c r="E135" s="34"/>
      <c r="F135" s="34"/>
      <c r="G135" s="70"/>
      <c r="H135" s="35"/>
      <c r="I135" s="35"/>
      <c r="J135" s="68">
        <f t="shared" si="20"/>
        <v>0</v>
      </c>
      <c r="K135" s="68">
        <f t="shared" si="18"/>
        <v>0</v>
      </c>
      <c r="L135" s="36"/>
      <c r="M135" s="14">
        <f t="shared" si="19"/>
        <v>0</v>
      </c>
      <c r="N135" s="66" t="str">
        <f>IF(I135="","",ROUND(M135/VLOOKUP(YEAR(I135),SMMLV!$A$2:$B$42,2,FALSE),3))</f>
        <v/>
      </c>
      <c r="O135" s="99" t="str">
        <f>IFERROR(N135/Información!$B$20,"")</f>
        <v/>
      </c>
      <c r="P135" s="15"/>
      <c r="Q135" s="37"/>
      <c r="R135" s="37"/>
      <c r="S135" s="37"/>
      <c r="T135" s="37"/>
      <c r="U135" s="37"/>
      <c r="V135" s="38"/>
      <c r="W135" s="38"/>
      <c r="X135" s="38"/>
      <c r="Y135" s="38"/>
      <c r="Z135" s="38"/>
      <c r="AA135" s="38"/>
      <c r="AB135" s="38"/>
      <c r="AC135" s="101">
        <f t="shared" si="21"/>
        <v>0</v>
      </c>
      <c r="AD135" s="101">
        <f t="shared" si="22"/>
        <v>0</v>
      </c>
      <c r="AE135" s="101">
        <f t="shared" si="23"/>
        <v>0</v>
      </c>
      <c r="AF135" s="101">
        <f t="shared" si="24"/>
        <v>0</v>
      </c>
      <c r="AG135" s="101">
        <f t="shared" si="25"/>
        <v>0</v>
      </c>
      <c r="AH135" s="101">
        <f t="shared" si="26"/>
        <v>0</v>
      </c>
    </row>
    <row r="136" spans="1:34" x14ac:dyDescent="0.25">
      <c r="A136" s="32"/>
      <c r="B136" s="55" t="str">
        <f>IF($A136="","",VLOOKUP($A136,Cierre!$A:$E,2,FALSE))</f>
        <v/>
      </c>
      <c r="C136" s="33"/>
      <c r="D136" s="33"/>
      <c r="E136" s="34"/>
      <c r="F136" s="34"/>
      <c r="G136" s="70"/>
      <c r="H136" s="35"/>
      <c r="I136" s="35"/>
      <c r="J136" s="68">
        <f t="shared" si="20"/>
        <v>0</v>
      </c>
      <c r="K136" s="68">
        <f t="shared" si="18"/>
        <v>0</v>
      </c>
      <c r="L136" s="36"/>
      <c r="M136" s="14">
        <f t="shared" si="19"/>
        <v>0</v>
      </c>
      <c r="N136" s="66" t="str">
        <f>IF(I136="","",ROUND(M136/VLOOKUP(YEAR(I136),SMMLV!$A$2:$B$42,2,FALSE),3))</f>
        <v/>
      </c>
      <c r="O136" s="99" t="str">
        <f>IFERROR(N136/Información!$B$20,"")</f>
        <v/>
      </c>
      <c r="P136" s="15"/>
      <c r="Q136" s="37"/>
      <c r="R136" s="37"/>
      <c r="S136" s="37"/>
      <c r="T136" s="37"/>
      <c r="U136" s="37"/>
      <c r="V136" s="38"/>
      <c r="W136" s="38"/>
      <c r="X136" s="38"/>
      <c r="Y136" s="38"/>
      <c r="Z136" s="38"/>
      <c r="AA136" s="38"/>
      <c r="AB136" s="38"/>
      <c r="AC136" s="101">
        <f t="shared" si="21"/>
        <v>0</v>
      </c>
      <c r="AD136" s="101">
        <f t="shared" si="22"/>
        <v>0</v>
      </c>
      <c r="AE136" s="101">
        <f t="shared" si="23"/>
        <v>0</v>
      </c>
      <c r="AF136" s="101">
        <f t="shared" si="24"/>
        <v>0</v>
      </c>
      <c r="AG136" s="101">
        <f t="shared" si="25"/>
        <v>0</v>
      </c>
      <c r="AH136" s="101">
        <f t="shared" si="26"/>
        <v>0</v>
      </c>
    </row>
    <row r="137" spans="1:34" x14ac:dyDescent="0.25">
      <c r="A137" s="32"/>
      <c r="B137" s="55" t="str">
        <f>IF($A137="","",VLOOKUP($A137,Cierre!$A:$E,2,FALSE))</f>
        <v/>
      </c>
      <c r="C137" s="33"/>
      <c r="D137" s="33"/>
      <c r="E137" s="34"/>
      <c r="F137" s="34"/>
      <c r="G137" s="70"/>
      <c r="H137" s="35"/>
      <c r="I137" s="35"/>
      <c r="J137" s="68">
        <f t="shared" si="20"/>
        <v>0</v>
      </c>
      <c r="K137" s="68">
        <f t="shared" si="18"/>
        <v>0</v>
      </c>
      <c r="L137" s="36"/>
      <c r="M137" s="14">
        <f t="shared" si="19"/>
        <v>0</v>
      </c>
      <c r="N137" s="66" t="str">
        <f>IF(I137="","",ROUND(M137/VLOOKUP(YEAR(I137),SMMLV!$A$2:$B$42,2,FALSE),3))</f>
        <v/>
      </c>
      <c r="O137" s="99" t="str">
        <f>IFERROR(N137/Información!$B$20,"")</f>
        <v/>
      </c>
      <c r="P137" s="15"/>
      <c r="Q137" s="37"/>
      <c r="R137" s="37"/>
      <c r="S137" s="37"/>
      <c r="T137" s="37"/>
      <c r="U137" s="37"/>
      <c r="V137" s="38"/>
      <c r="W137" s="38"/>
      <c r="X137" s="38"/>
      <c r="Y137" s="38"/>
      <c r="Z137" s="38"/>
      <c r="AA137" s="38"/>
      <c r="AB137" s="38"/>
      <c r="AC137" s="101">
        <f t="shared" si="21"/>
        <v>0</v>
      </c>
      <c r="AD137" s="101">
        <f t="shared" si="22"/>
        <v>0</v>
      </c>
      <c r="AE137" s="101">
        <f t="shared" si="23"/>
        <v>0</v>
      </c>
      <c r="AF137" s="101">
        <f t="shared" si="24"/>
        <v>0</v>
      </c>
      <c r="AG137" s="101">
        <f t="shared" si="25"/>
        <v>0</v>
      </c>
      <c r="AH137" s="101">
        <f t="shared" si="26"/>
        <v>0</v>
      </c>
    </row>
    <row r="138" spans="1:34" x14ac:dyDescent="0.25">
      <c r="A138" s="32"/>
      <c r="B138" s="55" t="str">
        <f>IF($A138="","",VLOOKUP($A138,Cierre!$A:$E,2,FALSE))</f>
        <v/>
      </c>
      <c r="C138" s="33"/>
      <c r="D138" s="33"/>
      <c r="E138" s="34"/>
      <c r="F138" s="34"/>
      <c r="G138" s="70"/>
      <c r="H138" s="35"/>
      <c r="I138" s="35"/>
      <c r="J138" s="68">
        <f t="shared" si="20"/>
        <v>0</v>
      </c>
      <c r="K138" s="68">
        <f t="shared" si="18"/>
        <v>0</v>
      </c>
      <c r="L138" s="36"/>
      <c r="M138" s="14">
        <f t="shared" si="19"/>
        <v>0</v>
      </c>
      <c r="N138" s="66" t="str">
        <f>IF(I138="","",ROUND(M138/VLOOKUP(YEAR(I138),SMMLV!$A$2:$B$42,2,FALSE),3))</f>
        <v/>
      </c>
      <c r="O138" s="99" t="str">
        <f>IFERROR(N138/Información!$B$20,"")</f>
        <v/>
      </c>
      <c r="P138" s="15"/>
      <c r="Q138" s="37"/>
      <c r="R138" s="37"/>
      <c r="S138" s="37"/>
      <c r="T138" s="37"/>
      <c r="U138" s="37"/>
      <c r="V138" s="38"/>
      <c r="W138" s="38"/>
      <c r="X138" s="38"/>
      <c r="Y138" s="38"/>
      <c r="Z138" s="38"/>
      <c r="AA138" s="38"/>
      <c r="AB138" s="38"/>
      <c r="AC138" s="101">
        <f t="shared" si="21"/>
        <v>0</v>
      </c>
      <c r="AD138" s="101">
        <f t="shared" si="22"/>
        <v>0</v>
      </c>
      <c r="AE138" s="101">
        <f t="shared" si="23"/>
        <v>0</v>
      </c>
      <c r="AF138" s="101">
        <f t="shared" si="24"/>
        <v>0</v>
      </c>
      <c r="AG138" s="101">
        <f t="shared" si="25"/>
        <v>0</v>
      </c>
      <c r="AH138" s="101">
        <f t="shared" si="26"/>
        <v>0</v>
      </c>
    </row>
    <row r="139" spans="1:34" x14ac:dyDescent="0.25">
      <c r="A139" s="32"/>
      <c r="B139" s="55" t="str">
        <f>IF($A139="","",VLOOKUP($A139,Cierre!$A:$E,2,FALSE))</f>
        <v/>
      </c>
      <c r="C139" s="33"/>
      <c r="D139" s="33"/>
      <c r="E139" s="34"/>
      <c r="F139" s="34"/>
      <c r="G139" s="70"/>
      <c r="H139" s="35"/>
      <c r="I139" s="35"/>
      <c r="J139" s="68">
        <f t="shared" si="20"/>
        <v>0</v>
      </c>
      <c r="K139" s="68">
        <f t="shared" si="18"/>
        <v>0</v>
      </c>
      <c r="L139" s="36"/>
      <c r="M139" s="14">
        <f t="shared" si="19"/>
        <v>0</v>
      </c>
      <c r="N139" s="66" t="str">
        <f>IF(I139="","",ROUND(M139/VLOOKUP(YEAR(I139),SMMLV!$A$2:$B$42,2,FALSE),3))</f>
        <v/>
      </c>
      <c r="O139" s="99" t="str">
        <f>IFERROR(N139/Información!$B$20,"")</f>
        <v/>
      </c>
      <c r="P139" s="15"/>
      <c r="Q139" s="37"/>
      <c r="R139" s="37"/>
      <c r="S139" s="37"/>
      <c r="T139" s="37"/>
      <c r="U139" s="37"/>
      <c r="V139" s="38"/>
      <c r="W139" s="38"/>
      <c r="X139" s="38"/>
      <c r="Y139" s="38"/>
      <c r="Z139" s="38"/>
      <c r="AA139" s="38"/>
      <c r="AB139" s="38"/>
      <c r="AC139" s="101">
        <f t="shared" si="21"/>
        <v>0</v>
      </c>
      <c r="AD139" s="101">
        <f t="shared" si="22"/>
        <v>0</v>
      </c>
      <c r="AE139" s="101">
        <f t="shared" si="23"/>
        <v>0</v>
      </c>
      <c r="AF139" s="101">
        <f t="shared" si="24"/>
        <v>0</v>
      </c>
      <c r="AG139" s="101">
        <f t="shared" si="25"/>
        <v>0</v>
      </c>
      <c r="AH139" s="101">
        <f t="shared" si="26"/>
        <v>0</v>
      </c>
    </row>
    <row r="140" spans="1:34" x14ac:dyDescent="0.25">
      <c r="A140" s="32"/>
      <c r="B140" s="55" t="str">
        <f>IF($A140="","",VLOOKUP($A140,Cierre!$A:$E,2,FALSE))</f>
        <v/>
      </c>
      <c r="C140" s="33"/>
      <c r="D140" s="33"/>
      <c r="E140" s="34"/>
      <c r="F140" s="34"/>
      <c r="G140" s="70"/>
      <c r="H140" s="35"/>
      <c r="I140" s="35"/>
      <c r="J140" s="68">
        <f t="shared" si="20"/>
        <v>0</v>
      </c>
      <c r="K140" s="68">
        <f t="shared" si="18"/>
        <v>0</v>
      </c>
      <c r="L140" s="36"/>
      <c r="M140" s="14">
        <f t="shared" si="19"/>
        <v>0</v>
      </c>
      <c r="N140" s="66" t="str">
        <f>IF(I140="","",ROUND(M140/VLOOKUP(YEAR(I140),SMMLV!$A$2:$B$42,2,FALSE),3))</f>
        <v/>
      </c>
      <c r="O140" s="99" t="str">
        <f>IFERROR(N140/Información!$B$20,"")</f>
        <v/>
      </c>
      <c r="P140" s="15"/>
      <c r="Q140" s="37"/>
      <c r="R140" s="37"/>
      <c r="S140" s="37"/>
      <c r="T140" s="37"/>
      <c r="U140" s="37"/>
      <c r="V140" s="38"/>
      <c r="W140" s="38"/>
      <c r="X140" s="38"/>
      <c r="Y140" s="38"/>
      <c r="Z140" s="38"/>
      <c r="AA140" s="38"/>
      <c r="AB140" s="38"/>
      <c r="AC140" s="101">
        <f t="shared" si="21"/>
        <v>0</v>
      </c>
      <c r="AD140" s="101">
        <f t="shared" si="22"/>
        <v>0</v>
      </c>
      <c r="AE140" s="101">
        <f t="shared" si="23"/>
        <v>0</v>
      </c>
      <c r="AF140" s="101">
        <f t="shared" si="24"/>
        <v>0</v>
      </c>
      <c r="AG140" s="101">
        <f t="shared" si="25"/>
        <v>0</v>
      </c>
      <c r="AH140" s="101">
        <f t="shared" si="26"/>
        <v>0</v>
      </c>
    </row>
    <row r="141" spans="1:34" x14ac:dyDescent="0.25">
      <c r="A141" s="32"/>
      <c r="B141" s="55" t="str">
        <f>IF($A141="","",VLOOKUP($A141,Cierre!$A:$E,2,FALSE))</f>
        <v/>
      </c>
      <c r="C141" s="33"/>
      <c r="D141" s="33"/>
      <c r="E141" s="34"/>
      <c r="F141" s="34"/>
      <c r="G141" s="70"/>
      <c r="H141" s="35"/>
      <c r="I141" s="35"/>
      <c r="J141" s="68">
        <f t="shared" si="20"/>
        <v>0</v>
      </c>
      <c r="K141" s="68">
        <f t="shared" si="18"/>
        <v>0</v>
      </c>
      <c r="L141" s="36"/>
      <c r="M141" s="14">
        <f t="shared" si="19"/>
        <v>0</v>
      </c>
      <c r="N141" s="66" t="str">
        <f>IF(I141="","",ROUND(M141/VLOOKUP(YEAR(I141),SMMLV!$A$2:$B$42,2,FALSE),3))</f>
        <v/>
      </c>
      <c r="O141" s="99" t="str">
        <f>IFERROR(N141/Información!$B$20,"")</f>
        <v/>
      </c>
      <c r="P141" s="15"/>
      <c r="Q141" s="37"/>
      <c r="R141" s="37"/>
      <c r="S141" s="37"/>
      <c r="T141" s="37"/>
      <c r="U141" s="37"/>
      <c r="V141" s="38"/>
      <c r="W141" s="38"/>
      <c r="X141" s="38"/>
      <c r="Y141" s="38"/>
      <c r="Z141" s="38"/>
      <c r="AA141" s="38"/>
      <c r="AB141" s="38"/>
      <c r="AC141" s="101">
        <f t="shared" si="21"/>
        <v>0</v>
      </c>
      <c r="AD141" s="101">
        <f t="shared" si="22"/>
        <v>0</v>
      </c>
      <c r="AE141" s="101">
        <f t="shared" si="23"/>
        <v>0</v>
      </c>
      <c r="AF141" s="101">
        <f t="shared" si="24"/>
        <v>0</v>
      </c>
      <c r="AG141" s="101">
        <f t="shared" si="25"/>
        <v>0</v>
      </c>
      <c r="AH141" s="101">
        <f t="shared" si="26"/>
        <v>0</v>
      </c>
    </row>
    <row r="142" spans="1:34" x14ac:dyDescent="0.25">
      <c r="A142" s="32"/>
      <c r="B142" s="55" t="str">
        <f>IF($A142="","",VLOOKUP($A142,Cierre!$A:$E,2,FALSE))</f>
        <v/>
      </c>
      <c r="C142" s="33"/>
      <c r="D142" s="33"/>
      <c r="E142" s="34"/>
      <c r="F142" s="34"/>
      <c r="G142" s="70"/>
      <c r="H142" s="35"/>
      <c r="I142" s="35"/>
      <c r="J142" s="68">
        <f t="shared" si="20"/>
        <v>0</v>
      </c>
      <c r="K142" s="68">
        <f t="shared" si="18"/>
        <v>0</v>
      </c>
      <c r="L142" s="36"/>
      <c r="M142" s="14">
        <f t="shared" si="19"/>
        <v>0</v>
      </c>
      <c r="N142" s="66" t="str">
        <f>IF(I142="","",ROUND(M142/VLOOKUP(YEAR(I142),SMMLV!$A$2:$B$42,2,FALSE),3))</f>
        <v/>
      </c>
      <c r="O142" s="99" t="str">
        <f>IFERROR(N142/Información!$B$20,"")</f>
        <v/>
      </c>
      <c r="P142" s="15"/>
      <c r="Q142" s="37"/>
      <c r="R142" s="37"/>
      <c r="S142" s="37"/>
      <c r="T142" s="37"/>
      <c r="U142" s="37"/>
      <c r="V142" s="38"/>
      <c r="W142" s="38"/>
      <c r="X142" s="38"/>
      <c r="Y142" s="38"/>
      <c r="Z142" s="38"/>
      <c r="AA142" s="38"/>
      <c r="AB142" s="38"/>
      <c r="AC142" s="101">
        <f t="shared" si="21"/>
        <v>0</v>
      </c>
      <c r="AD142" s="101">
        <f t="shared" si="22"/>
        <v>0</v>
      </c>
      <c r="AE142" s="101">
        <f t="shared" si="23"/>
        <v>0</v>
      </c>
      <c r="AF142" s="101">
        <f t="shared" si="24"/>
        <v>0</v>
      </c>
      <c r="AG142" s="101">
        <f t="shared" si="25"/>
        <v>0</v>
      </c>
      <c r="AH142" s="101">
        <f t="shared" si="26"/>
        <v>0</v>
      </c>
    </row>
    <row r="143" spans="1:34" x14ac:dyDescent="0.25">
      <c r="A143" s="32"/>
      <c r="B143" s="55" t="str">
        <f>IF($A143="","",VLOOKUP($A143,Cierre!$A:$E,2,FALSE))</f>
        <v/>
      </c>
      <c r="C143" s="33"/>
      <c r="D143" s="33"/>
      <c r="E143" s="34"/>
      <c r="F143" s="34"/>
      <c r="G143" s="70"/>
      <c r="H143" s="35"/>
      <c r="I143" s="35"/>
      <c r="J143" s="68">
        <f t="shared" si="20"/>
        <v>0</v>
      </c>
      <c r="K143" s="68">
        <f t="shared" si="18"/>
        <v>0</v>
      </c>
      <c r="L143" s="36"/>
      <c r="M143" s="14">
        <f t="shared" si="19"/>
        <v>0</v>
      </c>
      <c r="N143" s="66" t="str">
        <f>IF(I143="","",ROUND(M143/VLOOKUP(YEAR(I143),SMMLV!$A$2:$B$42,2,FALSE),3))</f>
        <v/>
      </c>
      <c r="O143" s="99" t="str">
        <f>IFERROR(N143/Información!$B$20,"")</f>
        <v/>
      </c>
      <c r="P143" s="15"/>
      <c r="Q143" s="37"/>
      <c r="R143" s="37"/>
      <c r="S143" s="37"/>
      <c r="T143" s="37"/>
      <c r="U143" s="37"/>
      <c r="V143" s="38"/>
      <c r="W143" s="38"/>
      <c r="X143" s="38"/>
      <c r="Y143" s="38"/>
      <c r="Z143" s="38"/>
      <c r="AA143" s="38"/>
      <c r="AB143" s="38"/>
      <c r="AC143" s="101">
        <f t="shared" si="21"/>
        <v>0</v>
      </c>
      <c r="AD143" s="101">
        <f t="shared" si="22"/>
        <v>0</v>
      </c>
      <c r="AE143" s="101">
        <f t="shared" si="23"/>
        <v>0</v>
      </c>
      <c r="AF143" s="101">
        <f t="shared" si="24"/>
        <v>0</v>
      </c>
      <c r="AG143" s="101">
        <f t="shared" si="25"/>
        <v>0</v>
      </c>
      <c r="AH143" s="101">
        <f t="shared" si="26"/>
        <v>0</v>
      </c>
    </row>
    <row r="144" spans="1:34" x14ac:dyDescent="0.25">
      <c r="A144" s="32"/>
      <c r="B144" s="55" t="str">
        <f>IF($A144="","",VLOOKUP($A144,Cierre!$A:$E,2,FALSE))</f>
        <v/>
      </c>
      <c r="C144" s="33"/>
      <c r="D144" s="33"/>
      <c r="E144" s="34"/>
      <c r="F144" s="34"/>
      <c r="G144" s="70"/>
      <c r="H144" s="35"/>
      <c r="I144" s="35"/>
      <c r="J144" s="68">
        <f t="shared" si="20"/>
        <v>0</v>
      </c>
      <c r="K144" s="68">
        <f t="shared" si="18"/>
        <v>0</v>
      </c>
      <c r="L144" s="36"/>
      <c r="M144" s="14">
        <f t="shared" si="19"/>
        <v>0</v>
      </c>
      <c r="N144" s="66" t="str">
        <f>IF(I144="","",ROUND(M144/VLOOKUP(YEAR(I144),SMMLV!$A$2:$B$42,2,FALSE),3))</f>
        <v/>
      </c>
      <c r="O144" s="99" t="str">
        <f>IFERROR(N144/Información!$B$20,"")</f>
        <v/>
      </c>
      <c r="P144" s="15"/>
      <c r="Q144" s="37"/>
      <c r="R144" s="37"/>
      <c r="S144" s="37"/>
      <c r="T144" s="37"/>
      <c r="U144" s="37"/>
      <c r="V144" s="38"/>
      <c r="W144" s="38"/>
      <c r="X144" s="38"/>
      <c r="Y144" s="38"/>
      <c r="Z144" s="38"/>
      <c r="AA144" s="38"/>
      <c r="AB144" s="38"/>
      <c r="AC144" s="101">
        <f t="shared" ref="AC144:AC145" si="27">IF(Q144="",0,ROUND((((R144-Q144)+1)/30),3))</f>
        <v>0</v>
      </c>
      <c r="AD144" s="101">
        <f t="shared" ref="AD144:AD145" si="28">IF(S144="",0,ROUND((((T144-S144)+1)/30),3))</f>
        <v>0</v>
      </c>
      <c r="AE144" s="101">
        <f t="shared" ref="AE144:AE145" si="29">IF(U144="",0,ROUND((((V144-U144)+1)/30),3))</f>
        <v>0</v>
      </c>
      <c r="AF144" s="101">
        <f t="shared" ref="AF144:AF145" si="30">IF(W144="",0,ROUND((((X144-W144)+1)/30),3))</f>
        <v>0</v>
      </c>
      <c r="AG144" s="101">
        <f t="shared" ref="AG144:AG145" si="31">IF(Y144="",0,ROUND((((Z144-Y144)+1)/30),3))</f>
        <v>0</v>
      </c>
      <c r="AH144" s="101">
        <f t="shared" ref="AH144:AH145" si="32">IF(AA144="",0,ROUND((((AB144-AA144)+1)/30),3))</f>
        <v>0</v>
      </c>
    </row>
    <row r="145" spans="1:34" x14ac:dyDescent="0.25">
      <c r="A145" s="32"/>
      <c r="B145" s="55" t="str">
        <f>IF($A145="","",VLOOKUP($A145,Cierre!$A:$E,2,FALSE))</f>
        <v/>
      </c>
      <c r="C145" s="33"/>
      <c r="D145" s="33"/>
      <c r="E145" s="34"/>
      <c r="F145" s="34"/>
      <c r="G145" s="70"/>
      <c r="H145" s="35"/>
      <c r="I145" s="35"/>
      <c r="J145" s="68">
        <f t="shared" si="20"/>
        <v>0</v>
      </c>
      <c r="K145" s="68">
        <f t="shared" si="18"/>
        <v>0</v>
      </c>
      <c r="L145" s="36"/>
      <c r="M145" s="14">
        <f t="shared" si="19"/>
        <v>0</v>
      </c>
      <c r="N145" s="66" t="str">
        <f>IF(I145="","",ROUND(M145/VLOOKUP(YEAR(I145),SMMLV!$A$2:$B$42,2,FALSE),3))</f>
        <v/>
      </c>
      <c r="O145" s="99" t="str">
        <f>IFERROR(N145/Información!$B$20,"")</f>
        <v/>
      </c>
      <c r="P145" s="15"/>
      <c r="Q145" s="37"/>
      <c r="R145" s="37"/>
      <c r="S145" s="37"/>
      <c r="T145" s="37"/>
      <c r="U145" s="37"/>
      <c r="V145" s="38"/>
      <c r="W145" s="38"/>
      <c r="X145" s="38"/>
      <c r="Y145" s="38"/>
      <c r="Z145" s="38"/>
      <c r="AA145" s="38"/>
      <c r="AB145" s="38"/>
      <c r="AC145" s="101">
        <f t="shared" si="27"/>
        <v>0</v>
      </c>
      <c r="AD145" s="101">
        <f t="shared" si="28"/>
        <v>0</v>
      </c>
      <c r="AE145" s="101">
        <f t="shared" si="29"/>
        <v>0</v>
      </c>
      <c r="AF145" s="101">
        <f t="shared" si="30"/>
        <v>0</v>
      </c>
      <c r="AG145" s="101">
        <f t="shared" si="31"/>
        <v>0</v>
      </c>
      <c r="AH145" s="101">
        <f t="shared" si="32"/>
        <v>0</v>
      </c>
    </row>
    <row r="146" spans="1:34" x14ac:dyDescent="0.25">
      <c r="A146" s="32"/>
      <c r="B146" s="55" t="str">
        <f>IF($A146="","",VLOOKUP($A146,Cierre!$A:$E,2,FALSE))</f>
        <v/>
      </c>
      <c r="C146" s="33"/>
      <c r="D146" s="33"/>
      <c r="E146" s="34"/>
      <c r="F146" s="34"/>
      <c r="G146" s="70"/>
      <c r="H146" s="35"/>
      <c r="I146" s="35"/>
      <c r="J146" s="68">
        <f t="shared" si="20"/>
        <v>0</v>
      </c>
      <c r="K146" s="68">
        <f t="shared" si="18"/>
        <v>0</v>
      </c>
      <c r="L146" s="36"/>
      <c r="M146" s="14">
        <f t="shared" si="19"/>
        <v>0</v>
      </c>
      <c r="N146" s="66" t="str">
        <f>IF(I146="","",ROUND(M146/VLOOKUP(YEAR(I146),SMMLV!$A$2:$B$42,2,FALSE),3))</f>
        <v/>
      </c>
      <c r="O146" s="99" t="str">
        <f>IFERROR(N146/Información!$B$20,"")</f>
        <v/>
      </c>
      <c r="P146" s="15"/>
      <c r="Q146" s="37"/>
      <c r="R146" s="37"/>
      <c r="S146" s="37"/>
      <c r="T146" s="37"/>
      <c r="U146" s="37"/>
      <c r="V146" s="38"/>
      <c r="W146" s="38"/>
      <c r="X146" s="38"/>
      <c r="Y146" s="38"/>
      <c r="Z146" s="38"/>
      <c r="AA146" s="38"/>
      <c r="AB146" s="38"/>
      <c r="AC146" s="101">
        <f t="shared" ref="AC146:AC209" si="33">IF(Q146="",0,ROUND((((R146-Q146)+1)/30),3))</f>
        <v>0</v>
      </c>
      <c r="AD146" s="101">
        <f t="shared" ref="AD146:AD209" si="34">IF(S146="",0,ROUND((((T146-S146)+1)/30),3))</f>
        <v>0</v>
      </c>
      <c r="AE146" s="101">
        <f t="shared" ref="AE146:AE209" si="35">IF(U146="",0,ROUND((((V146-U146)+1)/30),3))</f>
        <v>0</v>
      </c>
      <c r="AF146" s="101">
        <f t="shared" ref="AF146:AF209" si="36">IF(W146="",0,ROUND((((X146-W146)+1)/30),3))</f>
        <v>0</v>
      </c>
      <c r="AG146" s="101">
        <f t="shared" ref="AG146:AG209" si="37">IF(Y146="",0,ROUND((((Z146-Y146)+1)/30),3))</f>
        <v>0</v>
      </c>
      <c r="AH146" s="101">
        <f t="shared" ref="AH146:AH209" si="38">IF(AA146="",0,ROUND((((AB146-AA146)+1)/30),3))</f>
        <v>0</v>
      </c>
    </row>
    <row r="147" spans="1:34" x14ac:dyDescent="0.25">
      <c r="A147" s="32"/>
      <c r="B147" s="55" t="str">
        <f>IF($A147="","",VLOOKUP($A147,Cierre!$A:$E,2,FALSE))</f>
        <v/>
      </c>
      <c r="C147" s="33"/>
      <c r="D147" s="33"/>
      <c r="E147" s="34"/>
      <c r="F147" s="34"/>
      <c r="G147" s="70"/>
      <c r="H147" s="35"/>
      <c r="I147" s="35"/>
      <c r="J147" s="68">
        <f t="shared" si="20"/>
        <v>0</v>
      </c>
      <c r="K147" s="68">
        <f t="shared" si="18"/>
        <v>0</v>
      </c>
      <c r="L147" s="36"/>
      <c r="M147" s="14">
        <f t="shared" si="19"/>
        <v>0</v>
      </c>
      <c r="N147" s="66" t="str">
        <f>IF(I147="","",ROUND(M147/VLOOKUP(YEAR(I147),SMMLV!$A$2:$B$42,2,FALSE),3))</f>
        <v/>
      </c>
      <c r="O147" s="99" t="str">
        <f>IFERROR(N147/Información!$B$20,"")</f>
        <v/>
      </c>
      <c r="P147" s="15"/>
      <c r="Q147" s="37"/>
      <c r="R147" s="37"/>
      <c r="S147" s="37"/>
      <c r="T147" s="37"/>
      <c r="U147" s="37"/>
      <c r="V147" s="38"/>
      <c r="W147" s="38"/>
      <c r="X147" s="38"/>
      <c r="Y147" s="38"/>
      <c r="Z147" s="38"/>
      <c r="AA147" s="38"/>
      <c r="AB147" s="38"/>
      <c r="AC147" s="101">
        <f t="shared" si="33"/>
        <v>0</v>
      </c>
      <c r="AD147" s="101">
        <f t="shared" si="34"/>
        <v>0</v>
      </c>
      <c r="AE147" s="101">
        <f t="shared" si="35"/>
        <v>0</v>
      </c>
      <c r="AF147" s="101">
        <f t="shared" si="36"/>
        <v>0</v>
      </c>
      <c r="AG147" s="101">
        <f t="shared" si="37"/>
        <v>0</v>
      </c>
      <c r="AH147" s="101">
        <f t="shared" si="38"/>
        <v>0</v>
      </c>
    </row>
    <row r="148" spans="1:34" x14ac:dyDescent="0.25">
      <c r="A148" s="32"/>
      <c r="B148" s="55" t="str">
        <f>IF($A148="","",VLOOKUP($A148,Cierre!$A:$E,2,FALSE))</f>
        <v/>
      </c>
      <c r="C148" s="33"/>
      <c r="D148" s="33"/>
      <c r="E148" s="34"/>
      <c r="F148" s="34"/>
      <c r="G148" s="70"/>
      <c r="H148" s="35"/>
      <c r="I148" s="35"/>
      <c r="J148" s="68">
        <f t="shared" si="20"/>
        <v>0</v>
      </c>
      <c r="K148" s="68">
        <f t="shared" si="18"/>
        <v>0</v>
      </c>
      <c r="L148" s="36"/>
      <c r="M148" s="14">
        <f t="shared" si="19"/>
        <v>0</v>
      </c>
      <c r="N148" s="66" t="str">
        <f>IF(I148="","",ROUND(M148/VLOOKUP(YEAR(I148),SMMLV!$A$2:$B$42,2,FALSE),3))</f>
        <v/>
      </c>
      <c r="O148" s="99" t="str">
        <f>IFERROR(N148/Información!$B$20,"")</f>
        <v/>
      </c>
      <c r="P148" s="15"/>
      <c r="Q148" s="37"/>
      <c r="R148" s="37"/>
      <c r="S148" s="37"/>
      <c r="T148" s="37"/>
      <c r="U148" s="37"/>
      <c r="V148" s="38"/>
      <c r="W148" s="38"/>
      <c r="X148" s="38"/>
      <c r="Y148" s="38"/>
      <c r="Z148" s="38"/>
      <c r="AA148" s="38"/>
      <c r="AB148" s="38"/>
      <c r="AC148" s="101">
        <f t="shared" si="33"/>
        <v>0</v>
      </c>
      <c r="AD148" s="101">
        <f t="shared" si="34"/>
        <v>0</v>
      </c>
      <c r="AE148" s="101">
        <f t="shared" si="35"/>
        <v>0</v>
      </c>
      <c r="AF148" s="101">
        <f t="shared" si="36"/>
        <v>0</v>
      </c>
      <c r="AG148" s="101">
        <f t="shared" si="37"/>
        <v>0</v>
      </c>
      <c r="AH148" s="101">
        <f t="shared" si="38"/>
        <v>0</v>
      </c>
    </row>
    <row r="149" spans="1:34" x14ac:dyDescent="0.25">
      <c r="A149" s="32"/>
      <c r="B149" s="55" t="str">
        <f>IF($A149="","",VLOOKUP($A149,Cierre!$A:$E,2,FALSE))</f>
        <v/>
      </c>
      <c r="C149" s="33"/>
      <c r="D149" s="33"/>
      <c r="E149" s="34"/>
      <c r="F149" s="34"/>
      <c r="G149" s="70"/>
      <c r="H149" s="35"/>
      <c r="I149" s="35"/>
      <c r="J149" s="68">
        <f t="shared" si="20"/>
        <v>0</v>
      </c>
      <c r="K149" s="68">
        <f t="shared" si="18"/>
        <v>0</v>
      </c>
      <c r="L149" s="36"/>
      <c r="M149" s="14">
        <f t="shared" si="19"/>
        <v>0</v>
      </c>
      <c r="N149" s="66" t="str">
        <f>IF(I149="","",ROUND(M149/VLOOKUP(YEAR(I149),SMMLV!$A$2:$B$42,2,FALSE),3))</f>
        <v/>
      </c>
      <c r="O149" s="99" t="str">
        <f>IFERROR(N149/Información!$B$20,"")</f>
        <v/>
      </c>
      <c r="P149" s="15"/>
      <c r="Q149" s="37"/>
      <c r="R149" s="37"/>
      <c r="S149" s="37"/>
      <c r="T149" s="37"/>
      <c r="U149" s="37"/>
      <c r="V149" s="38"/>
      <c r="W149" s="38"/>
      <c r="X149" s="38"/>
      <c r="Y149" s="38"/>
      <c r="Z149" s="38"/>
      <c r="AA149" s="38"/>
      <c r="AB149" s="38"/>
      <c r="AC149" s="101">
        <f t="shared" si="33"/>
        <v>0</v>
      </c>
      <c r="AD149" s="101">
        <f t="shared" si="34"/>
        <v>0</v>
      </c>
      <c r="AE149" s="101">
        <f t="shared" si="35"/>
        <v>0</v>
      </c>
      <c r="AF149" s="101">
        <f t="shared" si="36"/>
        <v>0</v>
      </c>
      <c r="AG149" s="101">
        <f t="shared" si="37"/>
        <v>0</v>
      </c>
      <c r="AH149" s="101">
        <f t="shared" si="38"/>
        <v>0</v>
      </c>
    </row>
    <row r="150" spans="1:34" x14ac:dyDescent="0.25">
      <c r="A150" s="32"/>
      <c r="B150" s="55" t="str">
        <f>IF($A150="","",VLOOKUP($A150,Cierre!$A:$E,2,FALSE))</f>
        <v/>
      </c>
      <c r="C150" s="33"/>
      <c r="D150" s="33"/>
      <c r="E150" s="34"/>
      <c r="F150" s="34"/>
      <c r="G150" s="70"/>
      <c r="H150" s="35"/>
      <c r="I150" s="35"/>
      <c r="J150" s="68">
        <f t="shared" si="20"/>
        <v>0</v>
      </c>
      <c r="K150" s="68">
        <f t="shared" si="18"/>
        <v>0</v>
      </c>
      <c r="L150" s="36"/>
      <c r="M150" s="14">
        <f t="shared" si="19"/>
        <v>0</v>
      </c>
      <c r="N150" s="66" t="str">
        <f>IF(I150="","",ROUND(M150/VLOOKUP(YEAR(I150),SMMLV!$A$2:$B$42,2,FALSE),3))</f>
        <v/>
      </c>
      <c r="O150" s="99" t="str">
        <f>IFERROR(N150/Información!$B$20,"")</f>
        <v/>
      </c>
      <c r="P150" s="15"/>
      <c r="Q150" s="37"/>
      <c r="R150" s="37"/>
      <c r="S150" s="37"/>
      <c r="T150" s="37"/>
      <c r="U150" s="37"/>
      <c r="V150" s="38"/>
      <c r="W150" s="38"/>
      <c r="X150" s="38"/>
      <c r="Y150" s="38"/>
      <c r="Z150" s="38"/>
      <c r="AA150" s="38"/>
      <c r="AB150" s="38"/>
      <c r="AC150" s="101">
        <f t="shared" si="33"/>
        <v>0</v>
      </c>
      <c r="AD150" s="101">
        <f t="shared" si="34"/>
        <v>0</v>
      </c>
      <c r="AE150" s="101">
        <f t="shared" si="35"/>
        <v>0</v>
      </c>
      <c r="AF150" s="101">
        <f t="shared" si="36"/>
        <v>0</v>
      </c>
      <c r="AG150" s="101">
        <f t="shared" si="37"/>
        <v>0</v>
      </c>
      <c r="AH150" s="101">
        <f t="shared" si="38"/>
        <v>0</v>
      </c>
    </row>
    <row r="151" spans="1:34" x14ac:dyDescent="0.25">
      <c r="A151" s="32"/>
      <c r="B151" s="55" t="str">
        <f>IF($A151="","",VLOOKUP($A151,Cierre!$A:$E,2,FALSE))</f>
        <v/>
      </c>
      <c r="C151" s="33"/>
      <c r="D151" s="33"/>
      <c r="E151" s="34"/>
      <c r="F151" s="34"/>
      <c r="G151" s="70"/>
      <c r="H151" s="35"/>
      <c r="I151" s="35"/>
      <c r="J151" s="68">
        <f t="shared" si="20"/>
        <v>0</v>
      </c>
      <c r="K151" s="68">
        <f t="shared" si="18"/>
        <v>0</v>
      </c>
      <c r="L151" s="36"/>
      <c r="M151" s="14">
        <f t="shared" si="19"/>
        <v>0</v>
      </c>
      <c r="N151" s="66" t="str">
        <f>IF(I151="","",ROUND(M151/VLOOKUP(YEAR(I151),SMMLV!$A$2:$B$42,2,FALSE),3))</f>
        <v/>
      </c>
      <c r="O151" s="99" t="str">
        <f>IFERROR(N151/Información!$B$20,"")</f>
        <v/>
      </c>
      <c r="P151" s="15"/>
      <c r="Q151" s="37"/>
      <c r="R151" s="37"/>
      <c r="S151" s="37"/>
      <c r="T151" s="37"/>
      <c r="U151" s="37"/>
      <c r="V151" s="38"/>
      <c r="W151" s="38"/>
      <c r="X151" s="38"/>
      <c r="Y151" s="38"/>
      <c r="Z151" s="38"/>
      <c r="AA151" s="38"/>
      <c r="AB151" s="38"/>
      <c r="AC151" s="101">
        <f t="shared" si="33"/>
        <v>0</v>
      </c>
      <c r="AD151" s="101">
        <f t="shared" si="34"/>
        <v>0</v>
      </c>
      <c r="AE151" s="101">
        <f t="shared" si="35"/>
        <v>0</v>
      </c>
      <c r="AF151" s="101">
        <f t="shared" si="36"/>
        <v>0</v>
      </c>
      <c r="AG151" s="101">
        <f t="shared" si="37"/>
        <v>0</v>
      </c>
      <c r="AH151" s="101">
        <f t="shared" si="38"/>
        <v>0</v>
      </c>
    </row>
    <row r="152" spans="1:34" x14ac:dyDescent="0.25">
      <c r="A152" s="32"/>
      <c r="B152" s="55" t="str">
        <f>IF($A152="","",VLOOKUP($A152,Cierre!$A:$E,2,FALSE))</f>
        <v/>
      </c>
      <c r="C152" s="33"/>
      <c r="D152" s="33"/>
      <c r="E152" s="34"/>
      <c r="F152" s="34"/>
      <c r="G152" s="70"/>
      <c r="H152" s="35"/>
      <c r="I152" s="35"/>
      <c r="J152" s="68">
        <f t="shared" si="20"/>
        <v>0</v>
      </c>
      <c r="K152" s="68">
        <f t="shared" si="18"/>
        <v>0</v>
      </c>
      <c r="L152" s="36"/>
      <c r="M152" s="14">
        <f t="shared" si="19"/>
        <v>0</v>
      </c>
      <c r="N152" s="66" t="str">
        <f>IF(I152="","",ROUND(M152/VLOOKUP(YEAR(I152),SMMLV!$A$2:$B$42,2,FALSE),3))</f>
        <v/>
      </c>
      <c r="O152" s="99" t="str">
        <f>IFERROR(N152/Información!$B$20,"")</f>
        <v/>
      </c>
      <c r="P152" s="15"/>
      <c r="Q152" s="37"/>
      <c r="R152" s="37"/>
      <c r="S152" s="37"/>
      <c r="T152" s="37"/>
      <c r="U152" s="37"/>
      <c r="V152" s="38"/>
      <c r="W152" s="38"/>
      <c r="X152" s="38"/>
      <c r="Y152" s="38"/>
      <c r="Z152" s="38"/>
      <c r="AA152" s="38"/>
      <c r="AB152" s="38"/>
      <c r="AC152" s="101">
        <f t="shared" si="33"/>
        <v>0</v>
      </c>
      <c r="AD152" s="101">
        <f t="shared" si="34"/>
        <v>0</v>
      </c>
      <c r="AE152" s="101">
        <f t="shared" si="35"/>
        <v>0</v>
      </c>
      <c r="AF152" s="101">
        <f t="shared" si="36"/>
        <v>0</v>
      </c>
      <c r="AG152" s="101">
        <f t="shared" si="37"/>
        <v>0</v>
      </c>
      <c r="AH152" s="101">
        <f t="shared" si="38"/>
        <v>0</v>
      </c>
    </row>
    <row r="153" spans="1:34" x14ac:dyDescent="0.25">
      <c r="A153" s="32"/>
      <c r="B153" s="55" t="str">
        <f>IF($A153="","",VLOOKUP($A153,Cierre!$A:$E,2,FALSE))</f>
        <v/>
      </c>
      <c r="C153" s="33"/>
      <c r="D153" s="33"/>
      <c r="E153" s="34"/>
      <c r="F153" s="34"/>
      <c r="G153" s="70"/>
      <c r="H153" s="35"/>
      <c r="I153" s="35"/>
      <c r="J153" s="68">
        <f t="shared" si="20"/>
        <v>0</v>
      </c>
      <c r="K153" s="68">
        <f t="shared" si="18"/>
        <v>0</v>
      </c>
      <c r="L153" s="36"/>
      <c r="M153" s="14">
        <f t="shared" si="19"/>
        <v>0</v>
      </c>
      <c r="N153" s="66" t="str">
        <f>IF(I153="","",ROUND(M153/VLOOKUP(YEAR(I153),SMMLV!$A$2:$B$42,2,FALSE),3))</f>
        <v/>
      </c>
      <c r="O153" s="99" t="str">
        <f>IFERROR(N153/Información!$B$20,"")</f>
        <v/>
      </c>
      <c r="P153" s="15"/>
      <c r="Q153" s="37"/>
      <c r="R153" s="37"/>
      <c r="S153" s="37"/>
      <c r="T153" s="37"/>
      <c r="U153" s="37"/>
      <c r="V153" s="38"/>
      <c r="W153" s="38"/>
      <c r="X153" s="38"/>
      <c r="Y153" s="38"/>
      <c r="Z153" s="38"/>
      <c r="AA153" s="38"/>
      <c r="AB153" s="38"/>
      <c r="AC153" s="101">
        <f t="shared" si="33"/>
        <v>0</v>
      </c>
      <c r="AD153" s="101">
        <f t="shared" si="34"/>
        <v>0</v>
      </c>
      <c r="AE153" s="101">
        <f t="shared" si="35"/>
        <v>0</v>
      </c>
      <c r="AF153" s="101">
        <f t="shared" si="36"/>
        <v>0</v>
      </c>
      <c r="AG153" s="101">
        <f t="shared" si="37"/>
        <v>0</v>
      </c>
      <c r="AH153" s="101">
        <f t="shared" si="38"/>
        <v>0</v>
      </c>
    </row>
    <row r="154" spans="1:34" x14ac:dyDescent="0.25">
      <c r="A154" s="32"/>
      <c r="B154" s="55" t="str">
        <f>IF($A154="","",VLOOKUP($A154,Cierre!$A:$E,2,FALSE))</f>
        <v/>
      </c>
      <c r="C154" s="33"/>
      <c r="D154" s="33"/>
      <c r="E154" s="34"/>
      <c r="F154" s="34"/>
      <c r="G154" s="70"/>
      <c r="H154" s="35"/>
      <c r="I154" s="35"/>
      <c r="J154" s="68">
        <f t="shared" si="20"/>
        <v>0</v>
      </c>
      <c r="K154" s="68">
        <f t="shared" si="18"/>
        <v>0</v>
      </c>
      <c r="L154" s="36"/>
      <c r="M154" s="14">
        <f t="shared" si="19"/>
        <v>0</v>
      </c>
      <c r="N154" s="66" t="str">
        <f>IF(I154="","",ROUND(M154/VLOOKUP(YEAR(I154),SMMLV!$A$2:$B$42,2,FALSE),3))</f>
        <v/>
      </c>
      <c r="O154" s="99" t="str">
        <f>IFERROR(N154/Información!$B$20,"")</f>
        <v/>
      </c>
      <c r="P154" s="15"/>
      <c r="Q154" s="37"/>
      <c r="R154" s="37"/>
      <c r="S154" s="37"/>
      <c r="T154" s="37"/>
      <c r="U154" s="37"/>
      <c r="V154" s="38"/>
      <c r="W154" s="38"/>
      <c r="X154" s="38"/>
      <c r="Y154" s="38"/>
      <c r="Z154" s="38"/>
      <c r="AA154" s="38"/>
      <c r="AB154" s="38"/>
      <c r="AC154" s="101">
        <f t="shared" si="33"/>
        <v>0</v>
      </c>
      <c r="AD154" s="101">
        <f t="shared" si="34"/>
        <v>0</v>
      </c>
      <c r="AE154" s="101">
        <f t="shared" si="35"/>
        <v>0</v>
      </c>
      <c r="AF154" s="101">
        <f t="shared" si="36"/>
        <v>0</v>
      </c>
      <c r="AG154" s="101">
        <f t="shared" si="37"/>
        <v>0</v>
      </c>
      <c r="AH154" s="101">
        <f t="shared" si="38"/>
        <v>0</v>
      </c>
    </row>
    <row r="155" spans="1:34" x14ac:dyDescent="0.25">
      <c r="A155" s="32"/>
      <c r="B155" s="55" t="str">
        <f>IF($A155="","",VLOOKUP($A155,Cierre!$A:$E,2,FALSE))</f>
        <v/>
      </c>
      <c r="C155" s="33"/>
      <c r="D155" s="33"/>
      <c r="E155" s="34"/>
      <c r="F155" s="34"/>
      <c r="G155" s="70"/>
      <c r="H155" s="35"/>
      <c r="I155" s="35"/>
      <c r="J155" s="68">
        <f t="shared" si="20"/>
        <v>0</v>
      </c>
      <c r="K155" s="68">
        <f t="shared" si="18"/>
        <v>0</v>
      </c>
      <c r="L155" s="36"/>
      <c r="M155" s="14">
        <f t="shared" si="19"/>
        <v>0</v>
      </c>
      <c r="N155" s="66" t="str">
        <f>IF(I155="","",ROUND(M155/VLOOKUP(YEAR(I155),SMMLV!$A$2:$B$42,2,FALSE),3))</f>
        <v/>
      </c>
      <c r="O155" s="99" t="str">
        <f>IFERROR(N155/Información!$B$20,"")</f>
        <v/>
      </c>
      <c r="P155" s="15"/>
      <c r="Q155" s="37"/>
      <c r="R155" s="37"/>
      <c r="S155" s="37"/>
      <c r="T155" s="37"/>
      <c r="U155" s="37"/>
      <c r="V155" s="38"/>
      <c r="W155" s="38"/>
      <c r="X155" s="38"/>
      <c r="Y155" s="38"/>
      <c r="Z155" s="38"/>
      <c r="AA155" s="38"/>
      <c r="AB155" s="38"/>
      <c r="AC155" s="101">
        <f t="shared" si="33"/>
        <v>0</v>
      </c>
      <c r="AD155" s="101">
        <f t="shared" si="34"/>
        <v>0</v>
      </c>
      <c r="AE155" s="101">
        <f t="shared" si="35"/>
        <v>0</v>
      </c>
      <c r="AF155" s="101">
        <f t="shared" si="36"/>
        <v>0</v>
      </c>
      <c r="AG155" s="101">
        <f t="shared" si="37"/>
        <v>0</v>
      </c>
      <c r="AH155" s="101">
        <f t="shared" si="38"/>
        <v>0</v>
      </c>
    </row>
    <row r="156" spans="1:34" x14ac:dyDescent="0.25">
      <c r="A156" s="32"/>
      <c r="B156" s="55" t="str">
        <f>IF($A156="","",VLOOKUP($A156,Cierre!$A:$E,2,FALSE))</f>
        <v/>
      </c>
      <c r="C156" s="33"/>
      <c r="D156" s="33"/>
      <c r="E156" s="34"/>
      <c r="F156" s="34"/>
      <c r="G156" s="70"/>
      <c r="H156" s="35"/>
      <c r="I156" s="35"/>
      <c r="J156" s="68">
        <f t="shared" si="20"/>
        <v>0</v>
      </c>
      <c r="K156" s="68">
        <f t="shared" si="18"/>
        <v>0</v>
      </c>
      <c r="L156" s="36"/>
      <c r="M156" s="14">
        <f t="shared" si="19"/>
        <v>0</v>
      </c>
      <c r="N156" s="66" t="str">
        <f>IF(I156="","",ROUND(M156/VLOOKUP(YEAR(I156),SMMLV!$A$2:$B$42,2,FALSE),3))</f>
        <v/>
      </c>
      <c r="O156" s="99" t="str">
        <f>IFERROR(N156/Información!$B$20,"")</f>
        <v/>
      </c>
      <c r="P156" s="15"/>
      <c r="Q156" s="37"/>
      <c r="R156" s="37"/>
      <c r="S156" s="37"/>
      <c r="T156" s="37"/>
      <c r="U156" s="37"/>
      <c r="V156" s="38"/>
      <c r="W156" s="38"/>
      <c r="X156" s="38"/>
      <c r="Y156" s="38"/>
      <c r="Z156" s="38"/>
      <c r="AA156" s="38"/>
      <c r="AB156" s="38"/>
      <c r="AC156" s="101">
        <f t="shared" si="33"/>
        <v>0</v>
      </c>
      <c r="AD156" s="101">
        <f t="shared" si="34"/>
        <v>0</v>
      </c>
      <c r="AE156" s="101">
        <f t="shared" si="35"/>
        <v>0</v>
      </c>
      <c r="AF156" s="101">
        <f t="shared" si="36"/>
        <v>0</v>
      </c>
      <c r="AG156" s="101">
        <f t="shared" si="37"/>
        <v>0</v>
      </c>
      <c r="AH156" s="101">
        <f t="shared" si="38"/>
        <v>0</v>
      </c>
    </row>
    <row r="157" spans="1:34" x14ac:dyDescent="0.25">
      <c r="A157" s="32"/>
      <c r="B157" s="55" t="str">
        <f>IF($A157="","",VLOOKUP($A157,Cierre!$A:$E,2,FALSE))</f>
        <v/>
      </c>
      <c r="C157" s="33"/>
      <c r="D157" s="33"/>
      <c r="E157" s="34"/>
      <c r="F157" s="34"/>
      <c r="G157" s="70"/>
      <c r="H157" s="35"/>
      <c r="I157" s="35"/>
      <c r="J157" s="68">
        <f t="shared" si="20"/>
        <v>0</v>
      </c>
      <c r="K157" s="68">
        <f t="shared" si="18"/>
        <v>0</v>
      </c>
      <c r="L157" s="36"/>
      <c r="M157" s="14">
        <f t="shared" si="19"/>
        <v>0</v>
      </c>
      <c r="N157" s="66" t="str">
        <f>IF(I157="","",ROUND(M157/VLOOKUP(YEAR(I157),SMMLV!$A$2:$B$42,2,FALSE),3))</f>
        <v/>
      </c>
      <c r="O157" s="99" t="str">
        <f>IFERROR(N157/Información!$B$20,"")</f>
        <v/>
      </c>
      <c r="P157" s="15"/>
      <c r="Q157" s="37"/>
      <c r="R157" s="37"/>
      <c r="S157" s="37"/>
      <c r="T157" s="37"/>
      <c r="U157" s="37"/>
      <c r="V157" s="38"/>
      <c r="W157" s="38"/>
      <c r="X157" s="38"/>
      <c r="Y157" s="38"/>
      <c r="Z157" s="38"/>
      <c r="AA157" s="38"/>
      <c r="AB157" s="38"/>
      <c r="AC157" s="101">
        <f t="shared" si="33"/>
        <v>0</v>
      </c>
      <c r="AD157" s="101">
        <f t="shared" si="34"/>
        <v>0</v>
      </c>
      <c r="AE157" s="101">
        <f t="shared" si="35"/>
        <v>0</v>
      </c>
      <c r="AF157" s="101">
        <f t="shared" si="36"/>
        <v>0</v>
      </c>
      <c r="AG157" s="101">
        <f t="shared" si="37"/>
        <v>0</v>
      </c>
      <c r="AH157" s="101">
        <f t="shared" si="38"/>
        <v>0</v>
      </c>
    </row>
    <row r="158" spans="1:34" x14ac:dyDescent="0.25">
      <c r="A158" s="32"/>
      <c r="B158" s="55" t="str">
        <f>IF($A158="","",VLOOKUP($A158,Cierre!$A:$E,2,FALSE))</f>
        <v/>
      </c>
      <c r="C158" s="33"/>
      <c r="D158" s="33"/>
      <c r="E158" s="34"/>
      <c r="F158" s="34"/>
      <c r="G158" s="70"/>
      <c r="H158" s="35"/>
      <c r="I158" s="35"/>
      <c r="J158" s="68">
        <f t="shared" si="20"/>
        <v>0</v>
      </c>
      <c r="K158" s="68">
        <f t="shared" si="18"/>
        <v>0</v>
      </c>
      <c r="L158" s="36"/>
      <c r="M158" s="14">
        <f t="shared" si="19"/>
        <v>0</v>
      </c>
      <c r="N158" s="66" t="str">
        <f>IF(I158="","",ROUND(M158/VLOOKUP(YEAR(I158),SMMLV!$A$2:$B$42,2,FALSE),3))</f>
        <v/>
      </c>
      <c r="O158" s="99" t="str">
        <f>IFERROR(N158/Información!$B$20,"")</f>
        <v/>
      </c>
      <c r="P158" s="15"/>
      <c r="Q158" s="37"/>
      <c r="R158" s="37"/>
      <c r="S158" s="37"/>
      <c r="T158" s="37"/>
      <c r="U158" s="37"/>
      <c r="V158" s="38"/>
      <c r="W158" s="38"/>
      <c r="X158" s="38"/>
      <c r="Y158" s="38"/>
      <c r="Z158" s="38"/>
      <c r="AA158" s="38"/>
      <c r="AB158" s="38"/>
      <c r="AC158" s="101">
        <f t="shared" si="33"/>
        <v>0</v>
      </c>
      <c r="AD158" s="101">
        <f t="shared" si="34"/>
        <v>0</v>
      </c>
      <c r="AE158" s="101">
        <f t="shared" si="35"/>
        <v>0</v>
      </c>
      <c r="AF158" s="101">
        <f t="shared" si="36"/>
        <v>0</v>
      </c>
      <c r="AG158" s="101">
        <f t="shared" si="37"/>
        <v>0</v>
      </c>
      <c r="AH158" s="101">
        <f t="shared" si="38"/>
        <v>0</v>
      </c>
    </row>
    <row r="159" spans="1:34" x14ac:dyDescent="0.25">
      <c r="A159" s="32"/>
      <c r="B159" s="55" t="str">
        <f>IF($A159="","",VLOOKUP($A159,Cierre!$A:$E,2,FALSE))</f>
        <v/>
      </c>
      <c r="C159" s="33"/>
      <c r="D159" s="33"/>
      <c r="E159" s="34"/>
      <c r="F159" s="34"/>
      <c r="G159" s="70"/>
      <c r="H159" s="35"/>
      <c r="I159" s="35"/>
      <c r="J159" s="68">
        <f t="shared" si="20"/>
        <v>0</v>
      </c>
      <c r="K159" s="68">
        <f t="shared" si="18"/>
        <v>0</v>
      </c>
      <c r="L159" s="36"/>
      <c r="M159" s="14">
        <f t="shared" si="19"/>
        <v>0</v>
      </c>
      <c r="N159" s="66" t="str">
        <f>IF(I159="","",ROUND(M159/VLOOKUP(YEAR(I159),SMMLV!$A$2:$B$42,2,FALSE),3))</f>
        <v/>
      </c>
      <c r="O159" s="99" t="str">
        <f>IFERROR(N159/Información!$B$20,"")</f>
        <v/>
      </c>
      <c r="P159" s="15"/>
      <c r="Q159" s="37"/>
      <c r="R159" s="37"/>
      <c r="S159" s="37"/>
      <c r="T159" s="37"/>
      <c r="U159" s="37"/>
      <c r="V159" s="38"/>
      <c r="W159" s="38"/>
      <c r="X159" s="38"/>
      <c r="Y159" s="38"/>
      <c r="Z159" s="38"/>
      <c r="AA159" s="38"/>
      <c r="AB159" s="38"/>
      <c r="AC159" s="101">
        <f t="shared" si="33"/>
        <v>0</v>
      </c>
      <c r="AD159" s="101">
        <f t="shared" si="34"/>
        <v>0</v>
      </c>
      <c r="AE159" s="101">
        <f t="shared" si="35"/>
        <v>0</v>
      </c>
      <c r="AF159" s="101">
        <f t="shared" si="36"/>
        <v>0</v>
      </c>
      <c r="AG159" s="101">
        <f t="shared" si="37"/>
        <v>0</v>
      </c>
      <c r="AH159" s="101">
        <f t="shared" si="38"/>
        <v>0</v>
      </c>
    </row>
    <row r="160" spans="1:34" x14ac:dyDescent="0.25">
      <c r="A160" s="32"/>
      <c r="B160" s="55" t="str">
        <f>IF($A160="","",VLOOKUP($A160,Cierre!$A:$E,2,FALSE))</f>
        <v/>
      </c>
      <c r="C160" s="33"/>
      <c r="D160" s="33"/>
      <c r="E160" s="34"/>
      <c r="F160" s="34"/>
      <c r="G160" s="70"/>
      <c r="H160" s="35"/>
      <c r="I160" s="35"/>
      <c r="J160" s="68">
        <f t="shared" si="20"/>
        <v>0</v>
      </c>
      <c r="K160" s="68">
        <f t="shared" si="18"/>
        <v>0</v>
      </c>
      <c r="L160" s="36"/>
      <c r="M160" s="14">
        <f t="shared" si="19"/>
        <v>0</v>
      </c>
      <c r="N160" s="66" t="str">
        <f>IF(I160="","",ROUND(M160/VLOOKUP(YEAR(I160),SMMLV!$A$2:$B$42,2,FALSE),3))</f>
        <v/>
      </c>
      <c r="O160" s="99" t="str">
        <f>IFERROR(N160/Información!$B$20,"")</f>
        <v/>
      </c>
      <c r="P160" s="15"/>
      <c r="Q160" s="37"/>
      <c r="R160" s="37"/>
      <c r="S160" s="37"/>
      <c r="T160" s="37"/>
      <c r="U160" s="37"/>
      <c r="V160" s="38"/>
      <c r="W160" s="38"/>
      <c r="X160" s="38"/>
      <c r="Y160" s="38"/>
      <c r="Z160" s="38"/>
      <c r="AA160" s="38"/>
      <c r="AB160" s="38"/>
      <c r="AC160" s="101">
        <f t="shared" si="33"/>
        <v>0</v>
      </c>
      <c r="AD160" s="101">
        <f t="shared" si="34"/>
        <v>0</v>
      </c>
      <c r="AE160" s="101">
        <f t="shared" si="35"/>
        <v>0</v>
      </c>
      <c r="AF160" s="101">
        <f t="shared" si="36"/>
        <v>0</v>
      </c>
      <c r="AG160" s="101">
        <f t="shared" si="37"/>
        <v>0</v>
      </c>
      <c r="AH160" s="101">
        <f t="shared" si="38"/>
        <v>0</v>
      </c>
    </row>
    <row r="161" spans="1:34" x14ac:dyDescent="0.25">
      <c r="A161" s="32"/>
      <c r="B161" s="55" t="str">
        <f>IF($A161="","",VLOOKUP($A161,Cierre!$A:$E,2,FALSE))</f>
        <v/>
      </c>
      <c r="C161" s="33"/>
      <c r="D161" s="33"/>
      <c r="E161" s="34"/>
      <c r="F161" s="34"/>
      <c r="G161" s="70"/>
      <c r="H161" s="35"/>
      <c r="I161" s="35"/>
      <c r="J161" s="68">
        <f t="shared" si="20"/>
        <v>0</v>
      </c>
      <c r="K161" s="68">
        <f t="shared" si="18"/>
        <v>0</v>
      </c>
      <c r="L161" s="36"/>
      <c r="M161" s="14">
        <f t="shared" si="19"/>
        <v>0</v>
      </c>
      <c r="N161" s="66" t="str">
        <f>IF(I161="","",ROUND(M161/VLOOKUP(YEAR(I161),SMMLV!$A$2:$B$42,2,FALSE),3))</f>
        <v/>
      </c>
      <c r="O161" s="99" t="str">
        <f>IFERROR(N161/Información!$B$20,"")</f>
        <v/>
      </c>
      <c r="P161" s="15"/>
      <c r="Q161" s="37"/>
      <c r="R161" s="37"/>
      <c r="S161" s="37"/>
      <c r="T161" s="37"/>
      <c r="U161" s="37"/>
      <c r="V161" s="38"/>
      <c r="W161" s="38"/>
      <c r="X161" s="38"/>
      <c r="Y161" s="38"/>
      <c r="Z161" s="38"/>
      <c r="AA161" s="38"/>
      <c r="AB161" s="38"/>
      <c r="AC161" s="101">
        <f t="shared" si="33"/>
        <v>0</v>
      </c>
      <c r="AD161" s="101">
        <f t="shared" si="34"/>
        <v>0</v>
      </c>
      <c r="AE161" s="101">
        <f t="shared" si="35"/>
        <v>0</v>
      </c>
      <c r="AF161" s="101">
        <f t="shared" si="36"/>
        <v>0</v>
      </c>
      <c r="AG161" s="101">
        <f t="shared" si="37"/>
        <v>0</v>
      </c>
      <c r="AH161" s="101">
        <f t="shared" si="38"/>
        <v>0</v>
      </c>
    </row>
    <row r="162" spans="1:34" x14ac:dyDescent="0.25">
      <c r="A162" s="32"/>
      <c r="B162" s="55" t="str">
        <f>IF($A162="","",VLOOKUP($A162,Cierre!$A:$E,2,FALSE))</f>
        <v/>
      </c>
      <c r="C162" s="33"/>
      <c r="D162" s="33"/>
      <c r="E162" s="34"/>
      <c r="F162" s="34"/>
      <c r="G162" s="70"/>
      <c r="H162" s="35"/>
      <c r="I162" s="35"/>
      <c r="J162" s="68">
        <f t="shared" si="20"/>
        <v>0</v>
      </c>
      <c r="K162" s="68">
        <f t="shared" si="18"/>
        <v>0</v>
      </c>
      <c r="L162" s="36"/>
      <c r="M162" s="14">
        <f t="shared" si="19"/>
        <v>0</v>
      </c>
      <c r="N162" s="66" t="str">
        <f>IF(I162="","",ROUND(M162/VLOOKUP(YEAR(I162),SMMLV!$A$2:$B$42,2,FALSE),3))</f>
        <v/>
      </c>
      <c r="O162" s="99" t="str">
        <f>IFERROR(N162/Información!$B$20,"")</f>
        <v/>
      </c>
      <c r="P162" s="15"/>
      <c r="Q162" s="37"/>
      <c r="R162" s="37"/>
      <c r="S162" s="37"/>
      <c r="T162" s="37"/>
      <c r="U162" s="37"/>
      <c r="V162" s="38"/>
      <c r="W162" s="38"/>
      <c r="X162" s="38"/>
      <c r="Y162" s="38"/>
      <c r="Z162" s="38"/>
      <c r="AA162" s="38"/>
      <c r="AB162" s="38"/>
      <c r="AC162" s="101">
        <f t="shared" si="33"/>
        <v>0</v>
      </c>
      <c r="AD162" s="101">
        <f t="shared" si="34"/>
        <v>0</v>
      </c>
      <c r="AE162" s="101">
        <f t="shared" si="35"/>
        <v>0</v>
      </c>
      <c r="AF162" s="101">
        <f t="shared" si="36"/>
        <v>0</v>
      </c>
      <c r="AG162" s="101">
        <f t="shared" si="37"/>
        <v>0</v>
      </c>
      <c r="AH162" s="101">
        <f t="shared" si="38"/>
        <v>0</v>
      </c>
    </row>
    <row r="163" spans="1:34" x14ac:dyDescent="0.25">
      <c r="A163" s="32"/>
      <c r="B163" s="55" t="str">
        <f>IF($A163="","",VLOOKUP($A163,Cierre!$A:$E,2,FALSE))</f>
        <v/>
      </c>
      <c r="C163" s="33"/>
      <c r="D163" s="33"/>
      <c r="E163" s="34"/>
      <c r="F163" s="34"/>
      <c r="G163" s="70"/>
      <c r="H163" s="35"/>
      <c r="I163" s="35"/>
      <c r="J163" s="68">
        <f t="shared" si="20"/>
        <v>0</v>
      </c>
      <c r="K163" s="68">
        <f t="shared" si="18"/>
        <v>0</v>
      </c>
      <c r="L163" s="36"/>
      <c r="M163" s="14">
        <f t="shared" si="19"/>
        <v>0</v>
      </c>
      <c r="N163" s="66" t="str">
        <f>IF(I163="","",ROUND(M163/VLOOKUP(YEAR(I163),SMMLV!$A$2:$B$42,2,FALSE),3))</f>
        <v/>
      </c>
      <c r="O163" s="99" t="str">
        <f>IFERROR(N163/Información!$B$20,"")</f>
        <v/>
      </c>
      <c r="P163" s="15"/>
      <c r="Q163" s="37"/>
      <c r="R163" s="37"/>
      <c r="S163" s="37"/>
      <c r="T163" s="37"/>
      <c r="U163" s="37"/>
      <c r="V163" s="38"/>
      <c r="W163" s="38"/>
      <c r="X163" s="38"/>
      <c r="Y163" s="38"/>
      <c r="Z163" s="38"/>
      <c r="AA163" s="38"/>
      <c r="AB163" s="38"/>
      <c r="AC163" s="101">
        <f t="shared" si="33"/>
        <v>0</v>
      </c>
      <c r="AD163" s="101">
        <f t="shared" si="34"/>
        <v>0</v>
      </c>
      <c r="AE163" s="101">
        <f t="shared" si="35"/>
        <v>0</v>
      </c>
      <c r="AF163" s="101">
        <f t="shared" si="36"/>
        <v>0</v>
      </c>
      <c r="AG163" s="101">
        <f t="shared" si="37"/>
        <v>0</v>
      </c>
      <c r="AH163" s="101">
        <f t="shared" si="38"/>
        <v>0</v>
      </c>
    </row>
    <row r="164" spans="1:34" x14ac:dyDescent="0.25">
      <c r="A164" s="32"/>
      <c r="B164" s="55" t="str">
        <f>IF($A164="","",VLOOKUP($A164,Cierre!$A:$E,2,FALSE))</f>
        <v/>
      </c>
      <c r="C164" s="33"/>
      <c r="D164" s="33"/>
      <c r="E164" s="34"/>
      <c r="F164" s="34"/>
      <c r="G164" s="70"/>
      <c r="H164" s="35"/>
      <c r="I164" s="35"/>
      <c r="J164" s="68">
        <f t="shared" si="20"/>
        <v>0</v>
      </c>
      <c r="K164" s="68">
        <f t="shared" si="18"/>
        <v>0</v>
      </c>
      <c r="L164" s="36"/>
      <c r="M164" s="14">
        <f t="shared" si="19"/>
        <v>0</v>
      </c>
      <c r="N164" s="66" t="str">
        <f>IF(I164="","",ROUND(M164/VLOOKUP(YEAR(I164),SMMLV!$A$2:$B$42,2,FALSE),3))</f>
        <v/>
      </c>
      <c r="O164" s="99" t="str">
        <f>IFERROR(N164/Información!$B$20,"")</f>
        <v/>
      </c>
      <c r="P164" s="15"/>
      <c r="Q164" s="37"/>
      <c r="R164" s="37"/>
      <c r="S164" s="37"/>
      <c r="T164" s="37"/>
      <c r="U164" s="37"/>
      <c r="V164" s="38"/>
      <c r="W164" s="38"/>
      <c r="X164" s="38"/>
      <c r="Y164" s="38"/>
      <c r="Z164" s="38"/>
      <c r="AA164" s="38"/>
      <c r="AB164" s="38"/>
      <c r="AC164" s="101">
        <f t="shared" si="33"/>
        <v>0</v>
      </c>
      <c r="AD164" s="101">
        <f t="shared" si="34"/>
        <v>0</v>
      </c>
      <c r="AE164" s="101">
        <f t="shared" si="35"/>
        <v>0</v>
      </c>
      <c r="AF164" s="101">
        <f t="shared" si="36"/>
        <v>0</v>
      </c>
      <c r="AG164" s="101">
        <f t="shared" si="37"/>
        <v>0</v>
      </c>
      <c r="AH164" s="101">
        <f t="shared" si="38"/>
        <v>0</v>
      </c>
    </row>
    <row r="165" spans="1:34" x14ac:dyDescent="0.25">
      <c r="A165" s="32"/>
      <c r="B165" s="55" t="str">
        <f>IF($A165="","",VLOOKUP($A165,Cierre!$A:$E,2,FALSE))</f>
        <v/>
      </c>
      <c r="C165" s="33"/>
      <c r="D165" s="33"/>
      <c r="E165" s="34"/>
      <c r="F165" s="34"/>
      <c r="G165" s="70"/>
      <c r="H165" s="35"/>
      <c r="I165" s="35"/>
      <c r="J165" s="68">
        <f t="shared" si="20"/>
        <v>0</v>
      </c>
      <c r="K165" s="68">
        <f t="shared" si="18"/>
        <v>0</v>
      </c>
      <c r="L165" s="36"/>
      <c r="M165" s="14">
        <f t="shared" si="19"/>
        <v>0</v>
      </c>
      <c r="N165" s="66" t="str">
        <f>IF(I165="","",ROUND(M165/VLOOKUP(YEAR(I165),SMMLV!$A$2:$B$42,2,FALSE),3))</f>
        <v/>
      </c>
      <c r="O165" s="99" t="str">
        <f>IFERROR(N165/Información!$B$20,"")</f>
        <v/>
      </c>
      <c r="P165" s="15"/>
      <c r="Q165" s="37"/>
      <c r="R165" s="37"/>
      <c r="S165" s="37"/>
      <c r="T165" s="37"/>
      <c r="U165" s="37"/>
      <c r="V165" s="38"/>
      <c r="W165" s="38"/>
      <c r="X165" s="38"/>
      <c r="Y165" s="38"/>
      <c r="Z165" s="38"/>
      <c r="AA165" s="38"/>
      <c r="AB165" s="38"/>
      <c r="AC165" s="101">
        <f t="shared" si="33"/>
        <v>0</v>
      </c>
      <c r="AD165" s="101">
        <f t="shared" si="34"/>
        <v>0</v>
      </c>
      <c r="AE165" s="101">
        <f t="shared" si="35"/>
        <v>0</v>
      </c>
      <c r="AF165" s="101">
        <f t="shared" si="36"/>
        <v>0</v>
      </c>
      <c r="AG165" s="101">
        <f t="shared" si="37"/>
        <v>0</v>
      </c>
      <c r="AH165" s="101">
        <f t="shared" si="38"/>
        <v>0</v>
      </c>
    </row>
    <row r="166" spans="1:34" x14ac:dyDescent="0.25">
      <c r="A166" s="32"/>
      <c r="B166" s="55" t="str">
        <f>IF($A166="","",VLOOKUP($A166,Cierre!$A:$E,2,FALSE))</f>
        <v/>
      </c>
      <c r="C166" s="33"/>
      <c r="D166" s="33"/>
      <c r="E166" s="34"/>
      <c r="F166" s="34"/>
      <c r="G166" s="70"/>
      <c r="H166" s="35"/>
      <c r="I166" s="35"/>
      <c r="J166" s="68">
        <f t="shared" si="20"/>
        <v>0</v>
      </c>
      <c r="K166" s="68">
        <f t="shared" si="18"/>
        <v>0</v>
      </c>
      <c r="L166" s="36"/>
      <c r="M166" s="14">
        <f t="shared" si="19"/>
        <v>0</v>
      </c>
      <c r="N166" s="66" t="str">
        <f>IF(I166="","",ROUND(M166/VLOOKUP(YEAR(I166),SMMLV!$A$2:$B$42,2,FALSE),3))</f>
        <v/>
      </c>
      <c r="O166" s="99" t="str">
        <f>IFERROR(N166/Información!$B$20,"")</f>
        <v/>
      </c>
      <c r="P166" s="15"/>
      <c r="Q166" s="37"/>
      <c r="R166" s="37"/>
      <c r="S166" s="37"/>
      <c r="T166" s="37"/>
      <c r="U166" s="37"/>
      <c r="V166" s="38"/>
      <c r="W166" s="38"/>
      <c r="X166" s="38"/>
      <c r="Y166" s="38"/>
      <c r="Z166" s="38"/>
      <c r="AA166" s="38"/>
      <c r="AB166" s="38"/>
      <c r="AC166" s="101">
        <f t="shared" si="33"/>
        <v>0</v>
      </c>
      <c r="AD166" s="101">
        <f t="shared" si="34"/>
        <v>0</v>
      </c>
      <c r="AE166" s="101">
        <f t="shared" si="35"/>
        <v>0</v>
      </c>
      <c r="AF166" s="101">
        <f t="shared" si="36"/>
        <v>0</v>
      </c>
      <c r="AG166" s="101">
        <f t="shared" si="37"/>
        <v>0</v>
      </c>
      <c r="AH166" s="101">
        <f t="shared" si="38"/>
        <v>0</v>
      </c>
    </row>
    <row r="167" spans="1:34" x14ac:dyDescent="0.25">
      <c r="A167" s="32"/>
      <c r="B167" s="55" t="str">
        <f>IF($A167="","",VLOOKUP($A167,Cierre!$A:$E,2,FALSE))</f>
        <v/>
      </c>
      <c r="C167" s="33"/>
      <c r="D167" s="33"/>
      <c r="E167" s="34"/>
      <c r="F167" s="34"/>
      <c r="G167" s="70"/>
      <c r="H167" s="35"/>
      <c r="I167" s="35"/>
      <c r="J167" s="68">
        <f t="shared" si="20"/>
        <v>0</v>
      </c>
      <c r="K167" s="68">
        <f t="shared" si="18"/>
        <v>0</v>
      </c>
      <c r="L167" s="36"/>
      <c r="M167" s="14">
        <f t="shared" si="19"/>
        <v>0</v>
      </c>
      <c r="N167" s="66" t="str">
        <f>IF(I167="","",ROUND(M167/VLOOKUP(YEAR(I167),SMMLV!$A$2:$B$42,2,FALSE),3))</f>
        <v/>
      </c>
      <c r="O167" s="99" t="str">
        <f>IFERROR(N167/Información!$B$20,"")</f>
        <v/>
      </c>
      <c r="P167" s="15"/>
      <c r="Q167" s="37"/>
      <c r="R167" s="37"/>
      <c r="S167" s="37"/>
      <c r="T167" s="37"/>
      <c r="U167" s="37"/>
      <c r="V167" s="38"/>
      <c r="W167" s="38"/>
      <c r="X167" s="38"/>
      <c r="Y167" s="38"/>
      <c r="Z167" s="38"/>
      <c r="AA167" s="38"/>
      <c r="AB167" s="38"/>
      <c r="AC167" s="101">
        <f t="shared" si="33"/>
        <v>0</v>
      </c>
      <c r="AD167" s="101">
        <f t="shared" si="34"/>
        <v>0</v>
      </c>
      <c r="AE167" s="101">
        <f t="shared" si="35"/>
        <v>0</v>
      </c>
      <c r="AF167" s="101">
        <f t="shared" si="36"/>
        <v>0</v>
      </c>
      <c r="AG167" s="101">
        <f t="shared" si="37"/>
        <v>0</v>
      </c>
      <c r="AH167" s="101">
        <f t="shared" si="38"/>
        <v>0</v>
      </c>
    </row>
    <row r="168" spans="1:34" x14ac:dyDescent="0.25">
      <c r="A168" s="32"/>
      <c r="B168" s="55" t="str">
        <f>IF($A168="","",VLOOKUP($A168,Cierre!$A:$E,2,FALSE))</f>
        <v/>
      </c>
      <c r="C168" s="33"/>
      <c r="D168" s="33"/>
      <c r="E168" s="34"/>
      <c r="F168" s="34"/>
      <c r="G168" s="70"/>
      <c r="H168" s="35"/>
      <c r="I168" s="35"/>
      <c r="J168" s="68">
        <f t="shared" si="20"/>
        <v>0</v>
      </c>
      <c r="K168" s="68">
        <f t="shared" si="18"/>
        <v>0</v>
      </c>
      <c r="L168" s="36"/>
      <c r="M168" s="14">
        <f t="shared" si="19"/>
        <v>0</v>
      </c>
      <c r="N168" s="66" t="str">
        <f>IF(I168="","",ROUND(M168/VLOOKUP(YEAR(I168),SMMLV!$A$2:$B$42,2,FALSE),3))</f>
        <v/>
      </c>
      <c r="O168" s="99" t="str">
        <f>IFERROR(N168/Información!$B$20,"")</f>
        <v/>
      </c>
      <c r="P168" s="15"/>
      <c r="Q168" s="37"/>
      <c r="R168" s="37"/>
      <c r="S168" s="37"/>
      <c r="T168" s="37"/>
      <c r="U168" s="37"/>
      <c r="V168" s="38"/>
      <c r="W168" s="38"/>
      <c r="X168" s="38"/>
      <c r="Y168" s="38"/>
      <c r="Z168" s="38"/>
      <c r="AA168" s="38"/>
      <c r="AB168" s="38"/>
      <c r="AC168" s="101">
        <f t="shared" si="33"/>
        <v>0</v>
      </c>
      <c r="AD168" s="101">
        <f t="shared" si="34"/>
        <v>0</v>
      </c>
      <c r="AE168" s="101">
        <f t="shared" si="35"/>
        <v>0</v>
      </c>
      <c r="AF168" s="101">
        <f t="shared" si="36"/>
        <v>0</v>
      </c>
      <c r="AG168" s="101">
        <f t="shared" si="37"/>
        <v>0</v>
      </c>
      <c r="AH168" s="101">
        <f t="shared" si="38"/>
        <v>0</v>
      </c>
    </row>
    <row r="169" spans="1:34" x14ac:dyDescent="0.25">
      <c r="A169" s="32"/>
      <c r="B169" s="55" t="str">
        <f>IF($A169="","",VLOOKUP($A169,Cierre!$A:$E,2,FALSE))</f>
        <v/>
      </c>
      <c r="C169" s="33"/>
      <c r="D169" s="33"/>
      <c r="E169" s="34"/>
      <c r="F169" s="34"/>
      <c r="G169" s="70"/>
      <c r="H169" s="35"/>
      <c r="I169" s="35"/>
      <c r="J169" s="68">
        <f t="shared" si="20"/>
        <v>0</v>
      </c>
      <c r="K169" s="68">
        <f t="shared" si="18"/>
        <v>0</v>
      </c>
      <c r="L169" s="36"/>
      <c r="M169" s="14">
        <f t="shared" si="19"/>
        <v>0</v>
      </c>
      <c r="N169" s="66" t="str">
        <f>IF(I169="","",ROUND(M169/VLOOKUP(YEAR(I169),SMMLV!$A$2:$B$42,2,FALSE),3))</f>
        <v/>
      </c>
      <c r="O169" s="99" t="str">
        <f>IFERROR(N169/Información!$B$20,"")</f>
        <v/>
      </c>
      <c r="P169" s="15"/>
      <c r="Q169" s="37"/>
      <c r="R169" s="37"/>
      <c r="S169" s="37"/>
      <c r="T169" s="37"/>
      <c r="U169" s="37"/>
      <c r="V169" s="38"/>
      <c r="W169" s="38"/>
      <c r="X169" s="38"/>
      <c r="Y169" s="38"/>
      <c r="Z169" s="38"/>
      <c r="AA169" s="38"/>
      <c r="AB169" s="38"/>
      <c r="AC169" s="101">
        <f t="shared" si="33"/>
        <v>0</v>
      </c>
      <c r="AD169" s="101">
        <f t="shared" si="34"/>
        <v>0</v>
      </c>
      <c r="AE169" s="101">
        <f t="shared" si="35"/>
        <v>0</v>
      </c>
      <c r="AF169" s="101">
        <f t="shared" si="36"/>
        <v>0</v>
      </c>
      <c r="AG169" s="101">
        <f t="shared" si="37"/>
        <v>0</v>
      </c>
      <c r="AH169" s="101">
        <f t="shared" si="38"/>
        <v>0</v>
      </c>
    </row>
    <row r="170" spans="1:34" x14ac:dyDescent="0.25">
      <c r="A170" s="32"/>
      <c r="B170" s="55" t="str">
        <f>IF($A170="","",VLOOKUP($A170,Cierre!$A:$E,2,FALSE))</f>
        <v/>
      </c>
      <c r="C170" s="33"/>
      <c r="D170" s="33"/>
      <c r="E170" s="34"/>
      <c r="F170" s="34"/>
      <c r="G170" s="70"/>
      <c r="H170" s="35"/>
      <c r="I170" s="35"/>
      <c r="J170" s="68">
        <f t="shared" si="20"/>
        <v>0</v>
      </c>
      <c r="K170" s="68">
        <f t="shared" si="18"/>
        <v>0</v>
      </c>
      <c r="L170" s="36"/>
      <c r="M170" s="14">
        <f t="shared" si="19"/>
        <v>0</v>
      </c>
      <c r="N170" s="66" t="str">
        <f>IF(I170="","",ROUND(M170/VLOOKUP(YEAR(I170),SMMLV!$A$2:$B$42,2,FALSE),3))</f>
        <v/>
      </c>
      <c r="O170" s="99" t="str">
        <f>IFERROR(N170/Información!$B$20,"")</f>
        <v/>
      </c>
      <c r="P170" s="15"/>
      <c r="Q170" s="37"/>
      <c r="R170" s="37"/>
      <c r="S170" s="37"/>
      <c r="T170" s="37"/>
      <c r="U170" s="37"/>
      <c r="V170" s="38"/>
      <c r="W170" s="38"/>
      <c r="X170" s="38"/>
      <c r="Y170" s="38"/>
      <c r="Z170" s="38"/>
      <c r="AA170" s="38"/>
      <c r="AB170" s="38"/>
      <c r="AC170" s="101">
        <f t="shared" si="33"/>
        <v>0</v>
      </c>
      <c r="AD170" s="101">
        <f t="shared" si="34"/>
        <v>0</v>
      </c>
      <c r="AE170" s="101">
        <f t="shared" si="35"/>
        <v>0</v>
      </c>
      <c r="AF170" s="101">
        <f t="shared" si="36"/>
        <v>0</v>
      </c>
      <c r="AG170" s="101">
        <f t="shared" si="37"/>
        <v>0</v>
      </c>
      <c r="AH170" s="101">
        <f t="shared" si="38"/>
        <v>0</v>
      </c>
    </row>
    <row r="171" spans="1:34" x14ac:dyDescent="0.25">
      <c r="A171" s="32"/>
      <c r="B171" s="55" t="str">
        <f>IF($A171="","",VLOOKUP($A171,Cierre!$A:$E,2,FALSE))</f>
        <v/>
      </c>
      <c r="C171" s="33"/>
      <c r="D171" s="33"/>
      <c r="E171" s="34"/>
      <c r="F171" s="34"/>
      <c r="G171" s="70"/>
      <c r="H171" s="35"/>
      <c r="I171" s="35"/>
      <c r="J171" s="68">
        <f t="shared" si="20"/>
        <v>0</v>
      </c>
      <c r="K171" s="68">
        <f t="shared" si="18"/>
        <v>0</v>
      </c>
      <c r="L171" s="36"/>
      <c r="M171" s="14">
        <f t="shared" si="19"/>
        <v>0</v>
      </c>
      <c r="N171" s="66" t="str">
        <f>IF(I171="","",ROUND(M171/VLOOKUP(YEAR(I171),SMMLV!$A$2:$B$42,2,FALSE),3))</f>
        <v/>
      </c>
      <c r="O171" s="99" t="str">
        <f>IFERROR(N171/Información!$B$20,"")</f>
        <v/>
      </c>
      <c r="P171" s="15"/>
      <c r="Q171" s="37"/>
      <c r="R171" s="37"/>
      <c r="S171" s="37"/>
      <c r="T171" s="37"/>
      <c r="U171" s="37"/>
      <c r="V171" s="38"/>
      <c r="W171" s="38"/>
      <c r="X171" s="38"/>
      <c r="Y171" s="38"/>
      <c r="Z171" s="38"/>
      <c r="AA171" s="38"/>
      <c r="AB171" s="38"/>
      <c r="AC171" s="101">
        <f t="shared" si="33"/>
        <v>0</v>
      </c>
      <c r="AD171" s="101">
        <f t="shared" si="34"/>
        <v>0</v>
      </c>
      <c r="AE171" s="101">
        <f t="shared" si="35"/>
        <v>0</v>
      </c>
      <c r="AF171" s="101">
        <f t="shared" si="36"/>
        <v>0</v>
      </c>
      <c r="AG171" s="101">
        <f t="shared" si="37"/>
        <v>0</v>
      </c>
      <c r="AH171" s="101">
        <f t="shared" si="38"/>
        <v>0</v>
      </c>
    </row>
    <row r="172" spans="1:34" x14ac:dyDescent="0.25">
      <c r="A172" s="32"/>
      <c r="B172" s="55" t="str">
        <f>IF($A172="","",VLOOKUP($A172,Cierre!$A:$E,2,FALSE))</f>
        <v/>
      </c>
      <c r="C172" s="33"/>
      <c r="D172" s="33"/>
      <c r="E172" s="34"/>
      <c r="F172" s="34"/>
      <c r="G172" s="70"/>
      <c r="H172" s="35"/>
      <c r="I172" s="35"/>
      <c r="J172" s="68">
        <f t="shared" si="20"/>
        <v>0</v>
      </c>
      <c r="K172" s="68">
        <f t="shared" si="18"/>
        <v>0</v>
      </c>
      <c r="L172" s="36"/>
      <c r="M172" s="14">
        <f t="shared" si="19"/>
        <v>0</v>
      </c>
      <c r="N172" s="66" t="str">
        <f>IF(I172="","",ROUND(M172/VLOOKUP(YEAR(I172),SMMLV!$A$2:$B$42,2,FALSE),3))</f>
        <v/>
      </c>
      <c r="O172" s="99" t="str">
        <f>IFERROR(N172/Información!$B$20,"")</f>
        <v/>
      </c>
      <c r="P172" s="15"/>
      <c r="Q172" s="37"/>
      <c r="R172" s="37"/>
      <c r="S172" s="37"/>
      <c r="T172" s="37"/>
      <c r="U172" s="37"/>
      <c r="V172" s="38"/>
      <c r="W172" s="38"/>
      <c r="X172" s="38"/>
      <c r="Y172" s="38"/>
      <c r="Z172" s="38"/>
      <c r="AA172" s="38"/>
      <c r="AB172" s="38"/>
      <c r="AC172" s="101">
        <f t="shared" si="33"/>
        <v>0</v>
      </c>
      <c r="AD172" s="101">
        <f t="shared" si="34"/>
        <v>0</v>
      </c>
      <c r="AE172" s="101">
        <f t="shared" si="35"/>
        <v>0</v>
      </c>
      <c r="AF172" s="101">
        <f t="shared" si="36"/>
        <v>0</v>
      </c>
      <c r="AG172" s="101">
        <f t="shared" si="37"/>
        <v>0</v>
      </c>
      <c r="AH172" s="101">
        <f t="shared" si="38"/>
        <v>0</v>
      </c>
    </row>
    <row r="173" spans="1:34" x14ac:dyDescent="0.25">
      <c r="A173" s="32"/>
      <c r="B173" s="55" t="str">
        <f>IF($A173="","",VLOOKUP($A173,Cierre!$A:$E,2,FALSE))</f>
        <v/>
      </c>
      <c r="C173" s="33"/>
      <c r="D173" s="33"/>
      <c r="E173" s="34"/>
      <c r="F173" s="34"/>
      <c r="G173" s="70"/>
      <c r="H173" s="35"/>
      <c r="I173" s="35"/>
      <c r="J173" s="68">
        <f t="shared" si="20"/>
        <v>0</v>
      </c>
      <c r="K173" s="68">
        <f t="shared" si="18"/>
        <v>0</v>
      </c>
      <c r="L173" s="36"/>
      <c r="M173" s="14">
        <f t="shared" si="19"/>
        <v>0</v>
      </c>
      <c r="N173" s="66" t="str">
        <f>IF(I173="","",ROUND(M173/VLOOKUP(YEAR(I173),SMMLV!$A$2:$B$42,2,FALSE),3))</f>
        <v/>
      </c>
      <c r="O173" s="99" t="str">
        <f>IFERROR(N173/Información!$B$20,"")</f>
        <v/>
      </c>
      <c r="P173" s="15"/>
      <c r="Q173" s="37"/>
      <c r="R173" s="37"/>
      <c r="S173" s="37"/>
      <c r="T173" s="37"/>
      <c r="U173" s="37"/>
      <c r="V173" s="38"/>
      <c r="W173" s="38"/>
      <c r="X173" s="38"/>
      <c r="Y173" s="38"/>
      <c r="Z173" s="38"/>
      <c r="AA173" s="38"/>
      <c r="AB173" s="38"/>
      <c r="AC173" s="101">
        <f t="shared" si="33"/>
        <v>0</v>
      </c>
      <c r="AD173" s="101">
        <f t="shared" si="34"/>
        <v>0</v>
      </c>
      <c r="AE173" s="101">
        <f t="shared" si="35"/>
        <v>0</v>
      </c>
      <c r="AF173" s="101">
        <f t="shared" si="36"/>
        <v>0</v>
      </c>
      <c r="AG173" s="101">
        <f t="shared" si="37"/>
        <v>0</v>
      </c>
      <c r="AH173" s="101">
        <f t="shared" si="38"/>
        <v>0</v>
      </c>
    </row>
    <row r="174" spans="1:34" x14ac:dyDescent="0.25">
      <c r="A174" s="32"/>
      <c r="B174" s="55" t="str">
        <f>IF($A174="","",VLOOKUP($A174,Cierre!$A:$E,2,FALSE))</f>
        <v/>
      </c>
      <c r="C174" s="33"/>
      <c r="D174" s="33"/>
      <c r="E174" s="34"/>
      <c r="F174" s="34"/>
      <c r="G174" s="70"/>
      <c r="H174" s="35"/>
      <c r="I174" s="35"/>
      <c r="J174" s="68">
        <f t="shared" si="20"/>
        <v>0</v>
      </c>
      <c r="K174" s="68">
        <f t="shared" si="18"/>
        <v>0</v>
      </c>
      <c r="L174" s="36"/>
      <c r="M174" s="14">
        <f t="shared" si="19"/>
        <v>0</v>
      </c>
      <c r="N174" s="66" t="str">
        <f>IF(I174="","",ROUND(M174/VLOOKUP(YEAR(I174),SMMLV!$A$2:$B$42,2,FALSE),3))</f>
        <v/>
      </c>
      <c r="O174" s="99" t="str">
        <f>IFERROR(N174/Información!$B$20,"")</f>
        <v/>
      </c>
      <c r="P174" s="15"/>
      <c r="Q174" s="37"/>
      <c r="R174" s="37"/>
      <c r="S174" s="37"/>
      <c r="T174" s="37"/>
      <c r="U174" s="37"/>
      <c r="V174" s="38"/>
      <c r="W174" s="38"/>
      <c r="X174" s="38"/>
      <c r="Y174" s="38"/>
      <c r="Z174" s="38"/>
      <c r="AA174" s="38"/>
      <c r="AB174" s="38"/>
      <c r="AC174" s="101">
        <f t="shared" si="33"/>
        <v>0</v>
      </c>
      <c r="AD174" s="101">
        <f t="shared" si="34"/>
        <v>0</v>
      </c>
      <c r="AE174" s="101">
        <f t="shared" si="35"/>
        <v>0</v>
      </c>
      <c r="AF174" s="101">
        <f t="shared" si="36"/>
        <v>0</v>
      </c>
      <c r="AG174" s="101">
        <f t="shared" si="37"/>
        <v>0</v>
      </c>
      <c r="AH174" s="101">
        <f t="shared" si="38"/>
        <v>0</v>
      </c>
    </row>
    <row r="175" spans="1:34" x14ac:dyDescent="0.25">
      <c r="A175" s="32"/>
      <c r="B175" s="55" t="str">
        <f>IF($A175="","",VLOOKUP($A175,Cierre!$A:$E,2,FALSE))</f>
        <v/>
      </c>
      <c r="C175" s="33"/>
      <c r="D175" s="33"/>
      <c r="E175" s="34"/>
      <c r="F175" s="34"/>
      <c r="G175" s="70"/>
      <c r="H175" s="35"/>
      <c r="I175" s="35"/>
      <c r="J175" s="68">
        <f t="shared" si="20"/>
        <v>0</v>
      </c>
      <c r="K175" s="68">
        <f t="shared" si="18"/>
        <v>0</v>
      </c>
      <c r="L175" s="36"/>
      <c r="M175" s="14">
        <f t="shared" si="19"/>
        <v>0</v>
      </c>
      <c r="N175" s="66" t="str">
        <f>IF(I175="","",ROUND(M175/VLOOKUP(YEAR(I175),SMMLV!$A$2:$B$42,2,FALSE),3))</f>
        <v/>
      </c>
      <c r="O175" s="99" t="str">
        <f>IFERROR(N175/Información!$B$20,"")</f>
        <v/>
      </c>
      <c r="P175" s="15"/>
      <c r="Q175" s="37"/>
      <c r="R175" s="37"/>
      <c r="S175" s="37"/>
      <c r="T175" s="37"/>
      <c r="U175" s="37"/>
      <c r="V175" s="38"/>
      <c r="W175" s="38"/>
      <c r="X175" s="38"/>
      <c r="Y175" s="38"/>
      <c r="Z175" s="38"/>
      <c r="AA175" s="38"/>
      <c r="AB175" s="38"/>
      <c r="AC175" s="101">
        <f t="shared" si="33"/>
        <v>0</v>
      </c>
      <c r="AD175" s="101">
        <f t="shared" si="34"/>
        <v>0</v>
      </c>
      <c r="AE175" s="101">
        <f t="shared" si="35"/>
        <v>0</v>
      </c>
      <c r="AF175" s="101">
        <f t="shared" si="36"/>
        <v>0</v>
      </c>
      <c r="AG175" s="101">
        <f t="shared" si="37"/>
        <v>0</v>
      </c>
      <c r="AH175" s="101">
        <f t="shared" si="38"/>
        <v>0</v>
      </c>
    </row>
    <row r="176" spans="1:34" x14ac:dyDescent="0.25">
      <c r="A176" s="32"/>
      <c r="B176" s="55" t="str">
        <f>IF($A176="","",VLOOKUP($A176,Cierre!$A:$E,2,FALSE))</f>
        <v/>
      </c>
      <c r="C176" s="33"/>
      <c r="D176" s="33"/>
      <c r="E176" s="34"/>
      <c r="F176" s="34"/>
      <c r="G176" s="70"/>
      <c r="H176" s="35"/>
      <c r="I176" s="35"/>
      <c r="J176" s="68">
        <f t="shared" si="20"/>
        <v>0</v>
      </c>
      <c r="K176" s="68">
        <f t="shared" si="18"/>
        <v>0</v>
      </c>
      <c r="L176" s="36"/>
      <c r="M176" s="14">
        <f t="shared" si="19"/>
        <v>0</v>
      </c>
      <c r="N176" s="66" t="str">
        <f>IF(I176="","",ROUND(M176/VLOOKUP(YEAR(I176),SMMLV!$A$2:$B$42,2,FALSE),3))</f>
        <v/>
      </c>
      <c r="O176" s="99" t="str">
        <f>IFERROR(N176/Información!$B$20,"")</f>
        <v/>
      </c>
      <c r="P176" s="15"/>
      <c r="Q176" s="37"/>
      <c r="R176" s="37"/>
      <c r="S176" s="37"/>
      <c r="T176" s="37"/>
      <c r="U176" s="37"/>
      <c r="V176" s="38"/>
      <c r="W176" s="38"/>
      <c r="X176" s="38"/>
      <c r="Y176" s="38"/>
      <c r="Z176" s="38"/>
      <c r="AA176" s="38"/>
      <c r="AB176" s="38"/>
      <c r="AC176" s="101">
        <f t="shared" si="33"/>
        <v>0</v>
      </c>
      <c r="AD176" s="101">
        <f t="shared" si="34"/>
        <v>0</v>
      </c>
      <c r="AE176" s="101">
        <f t="shared" si="35"/>
        <v>0</v>
      </c>
      <c r="AF176" s="101">
        <f t="shared" si="36"/>
        <v>0</v>
      </c>
      <c r="AG176" s="101">
        <f t="shared" si="37"/>
        <v>0</v>
      </c>
      <c r="AH176" s="101">
        <f t="shared" si="38"/>
        <v>0</v>
      </c>
    </row>
    <row r="177" spans="1:34" x14ac:dyDescent="0.25">
      <c r="A177" s="32"/>
      <c r="B177" s="55" t="str">
        <f>IF($A177="","",VLOOKUP($A177,Cierre!$A:$E,2,FALSE))</f>
        <v/>
      </c>
      <c r="C177" s="33"/>
      <c r="D177" s="33"/>
      <c r="E177" s="34"/>
      <c r="F177" s="34"/>
      <c r="G177" s="70"/>
      <c r="H177" s="35"/>
      <c r="I177" s="35"/>
      <c r="J177" s="68">
        <f t="shared" si="20"/>
        <v>0</v>
      </c>
      <c r="K177" s="68">
        <f t="shared" si="18"/>
        <v>0</v>
      </c>
      <c r="L177" s="36"/>
      <c r="M177" s="14">
        <f t="shared" si="19"/>
        <v>0</v>
      </c>
      <c r="N177" s="66" t="str">
        <f>IF(I177="","",ROUND(M177/VLOOKUP(YEAR(I177),SMMLV!$A$2:$B$42,2,FALSE),3))</f>
        <v/>
      </c>
      <c r="O177" s="99" t="str">
        <f>IFERROR(N177/Información!$B$20,"")</f>
        <v/>
      </c>
      <c r="P177" s="15"/>
      <c r="Q177" s="37"/>
      <c r="R177" s="37"/>
      <c r="S177" s="37"/>
      <c r="T177" s="37"/>
      <c r="U177" s="37"/>
      <c r="V177" s="38"/>
      <c r="W177" s="38"/>
      <c r="X177" s="38"/>
      <c r="Y177" s="38"/>
      <c r="Z177" s="38"/>
      <c r="AA177" s="38"/>
      <c r="AB177" s="38"/>
      <c r="AC177" s="101">
        <f t="shared" si="33"/>
        <v>0</v>
      </c>
      <c r="AD177" s="101">
        <f t="shared" si="34"/>
        <v>0</v>
      </c>
      <c r="AE177" s="101">
        <f t="shared" si="35"/>
        <v>0</v>
      </c>
      <c r="AF177" s="101">
        <f t="shared" si="36"/>
        <v>0</v>
      </c>
      <c r="AG177" s="101">
        <f t="shared" si="37"/>
        <v>0</v>
      </c>
      <c r="AH177" s="101">
        <f t="shared" si="38"/>
        <v>0</v>
      </c>
    </row>
    <row r="178" spans="1:34" x14ac:dyDescent="0.25">
      <c r="A178" s="32"/>
      <c r="B178" s="55" t="str">
        <f>IF($A178="","",VLOOKUP($A178,Cierre!$A:$E,2,FALSE))</f>
        <v/>
      </c>
      <c r="C178" s="33"/>
      <c r="D178" s="33"/>
      <c r="E178" s="34"/>
      <c r="F178" s="34"/>
      <c r="G178" s="70"/>
      <c r="H178" s="35"/>
      <c r="I178" s="35"/>
      <c r="J178" s="68">
        <f t="shared" si="20"/>
        <v>0</v>
      </c>
      <c r="K178" s="68">
        <f t="shared" si="18"/>
        <v>0</v>
      </c>
      <c r="L178" s="36"/>
      <c r="M178" s="14">
        <f t="shared" si="19"/>
        <v>0</v>
      </c>
      <c r="N178" s="66" t="str">
        <f>IF(I178="","",ROUND(M178/VLOOKUP(YEAR(I178),SMMLV!$A$2:$B$42,2,FALSE),3))</f>
        <v/>
      </c>
      <c r="O178" s="99" t="str">
        <f>IFERROR(N178/Información!$B$20,"")</f>
        <v/>
      </c>
      <c r="P178" s="15"/>
      <c r="Q178" s="37"/>
      <c r="R178" s="37"/>
      <c r="S178" s="37"/>
      <c r="T178" s="37"/>
      <c r="U178" s="37"/>
      <c r="V178" s="38"/>
      <c r="W178" s="38"/>
      <c r="X178" s="38"/>
      <c r="Y178" s="38"/>
      <c r="Z178" s="38"/>
      <c r="AA178" s="38"/>
      <c r="AB178" s="38"/>
      <c r="AC178" s="101">
        <f t="shared" si="33"/>
        <v>0</v>
      </c>
      <c r="AD178" s="101">
        <f t="shared" si="34"/>
        <v>0</v>
      </c>
      <c r="AE178" s="101">
        <f t="shared" si="35"/>
        <v>0</v>
      </c>
      <c r="AF178" s="101">
        <f t="shared" si="36"/>
        <v>0</v>
      </c>
      <c r="AG178" s="101">
        <f t="shared" si="37"/>
        <v>0</v>
      </c>
      <c r="AH178" s="101">
        <f t="shared" si="38"/>
        <v>0</v>
      </c>
    </row>
    <row r="179" spans="1:34" x14ac:dyDescent="0.25">
      <c r="A179" s="32"/>
      <c r="B179" s="55" t="str">
        <f>IF($A179="","",VLOOKUP($A179,Cierre!$A:$E,2,FALSE))</f>
        <v/>
      </c>
      <c r="C179" s="33"/>
      <c r="D179" s="33"/>
      <c r="E179" s="34"/>
      <c r="F179" s="34"/>
      <c r="G179" s="70"/>
      <c r="H179" s="35"/>
      <c r="I179" s="35"/>
      <c r="J179" s="68">
        <f t="shared" si="20"/>
        <v>0</v>
      </c>
      <c r="K179" s="68">
        <f t="shared" si="18"/>
        <v>0</v>
      </c>
      <c r="L179" s="36"/>
      <c r="M179" s="14">
        <f t="shared" si="19"/>
        <v>0</v>
      </c>
      <c r="N179" s="66" t="str">
        <f>IF(I179="","",ROUND(M179/VLOOKUP(YEAR(I179),SMMLV!$A$2:$B$42,2,FALSE),3))</f>
        <v/>
      </c>
      <c r="O179" s="99" t="str">
        <f>IFERROR(N179/Información!$B$20,"")</f>
        <v/>
      </c>
      <c r="P179" s="15"/>
      <c r="Q179" s="37"/>
      <c r="R179" s="37"/>
      <c r="S179" s="37"/>
      <c r="T179" s="37"/>
      <c r="U179" s="37"/>
      <c r="V179" s="38"/>
      <c r="W179" s="38"/>
      <c r="X179" s="38"/>
      <c r="Y179" s="38"/>
      <c r="Z179" s="38"/>
      <c r="AA179" s="38"/>
      <c r="AB179" s="38"/>
      <c r="AC179" s="101">
        <f t="shared" si="33"/>
        <v>0</v>
      </c>
      <c r="AD179" s="101">
        <f t="shared" si="34"/>
        <v>0</v>
      </c>
      <c r="AE179" s="101">
        <f t="shared" si="35"/>
        <v>0</v>
      </c>
      <c r="AF179" s="101">
        <f t="shared" si="36"/>
        <v>0</v>
      </c>
      <c r="AG179" s="101">
        <f t="shared" si="37"/>
        <v>0</v>
      </c>
      <c r="AH179" s="101">
        <f t="shared" si="38"/>
        <v>0</v>
      </c>
    </row>
    <row r="180" spans="1:34" x14ac:dyDescent="0.25">
      <c r="A180" s="32"/>
      <c r="B180" s="55" t="str">
        <f>IF($A180="","",VLOOKUP($A180,Cierre!$A:$E,2,FALSE))</f>
        <v/>
      </c>
      <c r="C180" s="33"/>
      <c r="D180" s="33"/>
      <c r="E180" s="34"/>
      <c r="F180" s="34"/>
      <c r="G180" s="70"/>
      <c r="H180" s="35"/>
      <c r="I180" s="35"/>
      <c r="J180" s="68">
        <f t="shared" si="20"/>
        <v>0</v>
      </c>
      <c r="K180" s="68">
        <f t="shared" si="18"/>
        <v>0</v>
      </c>
      <c r="L180" s="36"/>
      <c r="M180" s="14">
        <f t="shared" si="19"/>
        <v>0</v>
      </c>
      <c r="N180" s="66" t="str">
        <f>IF(I180="","",ROUND(M180/VLOOKUP(YEAR(I180),SMMLV!$A$2:$B$42,2,FALSE),3))</f>
        <v/>
      </c>
      <c r="O180" s="99" t="str">
        <f>IFERROR(N180/Información!$B$20,"")</f>
        <v/>
      </c>
      <c r="P180" s="15"/>
      <c r="Q180" s="37"/>
      <c r="R180" s="37"/>
      <c r="S180" s="37"/>
      <c r="T180" s="37"/>
      <c r="U180" s="37"/>
      <c r="V180" s="38"/>
      <c r="W180" s="38"/>
      <c r="X180" s="38"/>
      <c r="Y180" s="38"/>
      <c r="Z180" s="38"/>
      <c r="AA180" s="38"/>
      <c r="AB180" s="38"/>
      <c r="AC180" s="101">
        <f t="shared" si="33"/>
        <v>0</v>
      </c>
      <c r="AD180" s="101">
        <f t="shared" si="34"/>
        <v>0</v>
      </c>
      <c r="AE180" s="101">
        <f t="shared" si="35"/>
        <v>0</v>
      </c>
      <c r="AF180" s="101">
        <f t="shared" si="36"/>
        <v>0</v>
      </c>
      <c r="AG180" s="101">
        <f t="shared" si="37"/>
        <v>0</v>
      </c>
      <c r="AH180" s="101">
        <f t="shared" si="38"/>
        <v>0</v>
      </c>
    </row>
    <row r="181" spans="1:34" x14ac:dyDescent="0.25">
      <c r="A181" s="32"/>
      <c r="B181" s="55" t="str">
        <f>IF($A181="","",VLOOKUP($A181,Cierre!$A:$E,2,FALSE))</f>
        <v/>
      </c>
      <c r="C181" s="33"/>
      <c r="D181" s="33"/>
      <c r="E181" s="34"/>
      <c r="F181" s="34"/>
      <c r="G181" s="70"/>
      <c r="H181" s="35"/>
      <c r="I181" s="35"/>
      <c r="J181" s="68">
        <f t="shared" si="20"/>
        <v>0</v>
      </c>
      <c r="K181" s="68">
        <f t="shared" si="18"/>
        <v>0</v>
      </c>
      <c r="L181" s="36"/>
      <c r="M181" s="14">
        <f t="shared" si="19"/>
        <v>0</v>
      </c>
      <c r="N181" s="66" t="str">
        <f>IF(I181="","",ROUND(M181/VLOOKUP(YEAR(I181),SMMLV!$A$2:$B$42,2,FALSE),3))</f>
        <v/>
      </c>
      <c r="O181" s="99" t="str">
        <f>IFERROR(N181/Información!$B$20,"")</f>
        <v/>
      </c>
      <c r="P181" s="15"/>
      <c r="Q181" s="37"/>
      <c r="R181" s="37"/>
      <c r="S181" s="37"/>
      <c r="T181" s="37"/>
      <c r="U181" s="37"/>
      <c r="V181" s="38"/>
      <c r="W181" s="38"/>
      <c r="X181" s="38"/>
      <c r="Y181" s="38"/>
      <c r="Z181" s="38"/>
      <c r="AA181" s="38"/>
      <c r="AB181" s="38"/>
      <c r="AC181" s="101">
        <f t="shared" si="33"/>
        <v>0</v>
      </c>
      <c r="AD181" s="101">
        <f t="shared" si="34"/>
        <v>0</v>
      </c>
      <c r="AE181" s="101">
        <f t="shared" si="35"/>
        <v>0</v>
      </c>
      <c r="AF181" s="101">
        <f t="shared" si="36"/>
        <v>0</v>
      </c>
      <c r="AG181" s="101">
        <f t="shared" si="37"/>
        <v>0</v>
      </c>
      <c r="AH181" s="101">
        <f t="shared" si="38"/>
        <v>0</v>
      </c>
    </row>
    <row r="182" spans="1:34" x14ac:dyDescent="0.25">
      <c r="A182" s="32"/>
      <c r="B182" s="55" t="str">
        <f>IF($A182="","",VLOOKUP($A182,Cierre!$A:$E,2,FALSE))</f>
        <v/>
      </c>
      <c r="C182" s="33"/>
      <c r="D182" s="33"/>
      <c r="E182" s="34"/>
      <c r="F182" s="34"/>
      <c r="G182" s="70"/>
      <c r="H182" s="35"/>
      <c r="I182" s="35"/>
      <c r="J182" s="68">
        <f t="shared" si="20"/>
        <v>0</v>
      </c>
      <c r="K182" s="68">
        <f t="shared" si="18"/>
        <v>0</v>
      </c>
      <c r="L182" s="36"/>
      <c r="M182" s="14">
        <f t="shared" si="19"/>
        <v>0</v>
      </c>
      <c r="N182" s="66" t="str">
        <f>IF(I182="","",ROUND(M182/VLOOKUP(YEAR(I182),SMMLV!$A$2:$B$42,2,FALSE),3))</f>
        <v/>
      </c>
      <c r="O182" s="99" t="str">
        <f>IFERROR(N182/Información!$B$20,"")</f>
        <v/>
      </c>
      <c r="P182" s="15"/>
      <c r="Q182" s="37"/>
      <c r="R182" s="37"/>
      <c r="S182" s="37"/>
      <c r="T182" s="37"/>
      <c r="U182" s="37"/>
      <c r="V182" s="38"/>
      <c r="W182" s="38"/>
      <c r="X182" s="38"/>
      <c r="Y182" s="38"/>
      <c r="Z182" s="38"/>
      <c r="AA182" s="38"/>
      <c r="AB182" s="38"/>
      <c r="AC182" s="101">
        <f t="shared" si="33"/>
        <v>0</v>
      </c>
      <c r="AD182" s="101">
        <f t="shared" si="34"/>
        <v>0</v>
      </c>
      <c r="AE182" s="101">
        <f t="shared" si="35"/>
        <v>0</v>
      </c>
      <c r="AF182" s="101">
        <f t="shared" si="36"/>
        <v>0</v>
      </c>
      <c r="AG182" s="101">
        <f t="shared" si="37"/>
        <v>0</v>
      </c>
      <c r="AH182" s="101">
        <f t="shared" si="38"/>
        <v>0</v>
      </c>
    </row>
    <row r="183" spans="1:34" x14ac:dyDescent="0.25">
      <c r="A183" s="32"/>
      <c r="B183" s="55" t="str">
        <f>IF($A183="","",VLOOKUP($A183,Cierre!$A:$E,2,FALSE))</f>
        <v/>
      </c>
      <c r="C183" s="33"/>
      <c r="D183" s="33"/>
      <c r="E183" s="34"/>
      <c r="F183" s="34"/>
      <c r="G183" s="70"/>
      <c r="H183" s="35"/>
      <c r="I183" s="35"/>
      <c r="J183" s="68">
        <f t="shared" si="20"/>
        <v>0</v>
      </c>
      <c r="K183" s="68">
        <f t="shared" si="18"/>
        <v>0</v>
      </c>
      <c r="L183" s="36"/>
      <c r="M183" s="14">
        <f t="shared" si="19"/>
        <v>0</v>
      </c>
      <c r="N183" s="66" t="str">
        <f>IF(I183="","",ROUND(M183/VLOOKUP(YEAR(I183),SMMLV!$A$2:$B$42,2,FALSE),3))</f>
        <v/>
      </c>
      <c r="O183" s="99" t="str">
        <f>IFERROR(N183/Información!$B$20,"")</f>
        <v/>
      </c>
      <c r="P183" s="15"/>
      <c r="Q183" s="37"/>
      <c r="R183" s="37"/>
      <c r="S183" s="37"/>
      <c r="T183" s="37"/>
      <c r="U183" s="37"/>
      <c r="V183" s="38"/>
      <c r="W183" s="38"/>
      <c r="X183" s="38"/>
      <c r="Y183" s="38"/>
      <c r="Z183" s="38"/>
      <c r="AA183" s="38"/>
      <c r="AB183" s="38"/>
      <c r="AC183" s="101">
        <f t="shared" si="33"/>
        <v>0</v>
      </c>
      <c r="AD183" s="101">
        <f t="shared" si="34"/>
        <v>0</v>
      </c>
      <c r="AE183" s="101">
        <f t="shared" si="35"/>
        <v>0</v>
      </c>
      <c r="AF183" s="101">
        <f t="shared" si="36"/>
        <v>0</v>
      </c>
      <c r="AG183" s="101">
        <f t="shared" si="37"/>
        <v>0</v>
      </c>
      <c r="AH183" s="101">
        <f t="shared" si="38"/>
        <v>0</v>
      </c>
    </row>
    <row r="184" spans="1:34" x14ac:dyDescent="0.25">
      <c r="A184" s="32"/>
      <c r="B184" s="55" t="str">
        <f>IF($A184="","",VLOOKUP($A184,Cierre!$A:$E,2,FALSE))</f>
        <v/>
      </c>
      <c r="C184" s="33"/>
      <c r="D184" s="33"/>
      <c r="E184" s="34"/>
      <c r="F184" s="34"/>
      <c r="G184" s="70"/>
      <c r="H184" s="35"/>
      <c r="I184" s="35"/>
      <c r="J184" s="68">
        <f t="shared" si="20"/>
        <v>0</v>
      </c>
      <c r="K184" s="68">
        <f t="shared" si="18"/>
        <v>0</v>
      </c>
      <c r="L184" s="36"/>
      <c r="M184" s="14">
        <f t="shared" si="19"/>
        <v>0</v>
      </c>
      <c r="N184" s="66" t="str">
        <f>IF(I184="","",ROUND(M184/VLOOKUP(YEAR(I184),SMMLV!$A$2:$B$42,2,FALSE),3))</f>
        <v/>
      </c>
      <c r="O184" s="99" t="str">
        <f>IFERROR(N184/Información!$B$20,"")</f>
        <v/>
      </c>
      <c r="P184" s="15"/>
      <c r="Q184" s="37"/>
      <c r="R184" s="37"/>
      <c r="S184" s="37"/>
      <c r="T184" s="37"/>
      <c r="U184" s="37"/>
      <c r="V184" s="38"/>
      <c r="W184" s="38"/>
      <c r="X184" s="38"/>
      <c r="Y184" s="38"/>
      <c r="Z184" s="38"/>
      <c r="AA184" s="38"/>
      <c r="AB184" s="38"/>
      <c r="AC184" s="101">
        <f t="shared" si="33"/>
        <v>0</v>
      </c>
      <c r="AD184" s="101">
        <f t="shared" si="34"/>
        <v>0</v>
      </c>
      <c r="AE184" s="101">
        <f t="shared" si="35"/>
        <v>0</v>
      </c>
      <c r="AF184" s="101">
        <f t="shared" si="36"/>
        <v>0</v>
      </c>
      <c r="AG184" s="101">
        <f t="shared" si="37"/>
        <v>0</v>
      </c>
      <c r="AH184" s="101">
        <f t="shared" si="38"/>
        <v>0</v>
      </c>
    </row>
    <row r="185" spans="1:34" x14ac:dyDescent="0.25">
      <c r="A185" s="32"/>
      <c r="B185" s="55" t="str">
        <f>IF($A185="","",VLOOKUP($A185,Cierre!$A:$E,2,FALSE))</f>
        <v/>
      </c>
      <c r="C185" s="33"/>
      <c r="D185" s="33"/>
      <c r="E185" s="34"/>
      <c r="F185" s="34"/>
      <c r="G185" s="70"/>
      <c r="H185" s="35"/>
      <c r="I185" s="35"/>
      <c r="J185" s="68">
        <f t="shared" si="20"/>
        <v>0</v>
      </c>
      <c r="K185" s="68">
        <f t="shared" si="18"/>
        <v>0</v>
      </c>
      <c r="L185" s="36"/>
      <c r="M185" s="14">
        <f t="shared" si="19"/>
        <v>0</v>
      </c>
      <c r="N185" s="66" t="str">
        <f>IF(I185="","",ROUND(M185/VLOOKUP(YEAR(I185),SMMLV!$A$2:$B$42,2,FALSE),3))</f>
        <v/>
      </c>
      <c r="O185" s="99" t="str">
        <f>IFERROR(N185/Información!$B$20,"")</f>
        <v/>
      </c>
      <c r="P185" s="15"/>
      <c r="Q185" s="37"/>
      <c r="R185" s="37"/>
      <c r="S185" s="37"/>
      <c r="T185" s="37"/>
      <c r="U185" s="37"/>
      <c r="V185" s="38"/>
      <c r="W185" s="38"/>
      <c r="X185" s="38"/>
      <c r="Y185" s="38"/>
      <c r="Z185" s="38"/>
      <c r="AA185" s="38"/>
      <c r="AB185" s="38"/>
      <c r="AC185" s="101">
        <f t="shared" si="33"/>
        <v>0</v>
      </c>
      <c r="AD185" s="101">
        <f t="shared" si="34"/>
        <v>0</v>
      </c>
      <c r="AE185" s="101">
        <f t="shared" si="35"/>
        <v>0</v>
      </c>
      <c r="AF185" s="101">
        <f t="shared" si="36"/>
        <v>0</v>
      </c>
      <c r="AG185" s="101">
        <f t="shared" si="37"/>
        <v>0</v>
      </c>
      <c r="AH185" s="101">
        <f t="shared" si="38"/>
        <v>0</v>
      </c>
    </row>
    <row r="186" spans="1:34" x14ac:dyDescent="0.25">
      <c r="A186" s="32"/>
      <c r="B186" s="55" t="str">
        <f>IF($A186="","",VLOOKUP($A186,Cierre!$A:$E,2,FALSE))</f>
        <v/>
      </c>
      <c r="C186" s="33"/>
      <c r="D186" s="33"/>
      <c r="E186" s="34"/>
      <c r="F186" s="34"/>
      <c r="G186" s="70"/>
      <c r="H186" s="35"/>
      <c r="I186" s="35"/>
      <c r="J186" s="68">
        <f t="shared" si="20"/>
        <v>0</v>
      </c>
      <c r="K186" s="68">
        <f t="shared" si="18"/>
        <v>0</v>
      </c>
      <c r="L186" s="36"/>
      <c r="M186" s="14">
        <f t="shared" si="19"/>
        <v>0</v>
      </c>
      <c r="N186" s="66" t="str">
        <f>IF(I186="","",ROUND(M186/VLOOKUP(YEAR(I186),SMMLV!$A$2:$B$42,2,FALSE),3))</f>
        <v/>
      </c>
      <c r="O186" s="99" t="str">
        <f>IFERROR(N186/Información!$B$20,"")</f>
        <v/>
      </c>
      <c r="P186" s="15"/>
      <c r="Q186" s="37"/>
      <c r="R186" s="37"/>
      <c r="S186" s="37"/>
      <c r="T186" s="37"/>
      <c r="U186" s="37"/>
      <c r="V186" s="38"/>
      <c r="W186" s="38"/>
      <c r="X186" s="38"/>
      <c r="Y186" s="38"/>
      <c r="Z186" s="38"/>
      <c r="AA186" s="38"/>
      <c r="AB186" s="38"/>
      <c r="AC186" s="101">
        <f t="shared" si="33"/>
        <v>0</v>
      </c>
      <c r="AD186" s="101">
        <f t="shared" si="34"/>
        <v>0</v>
      </c>
      <c r="AE186" s="101">
        <f t="shared" si="35"/>
        <v>0</v>
      </c>
      <c r="AF186" s="101">
        <f t="shared" si="36"/>
        <v>0</v>
      </c>
      <c r="AG186" s="101">
        <f t="shared" si="37"/>
        <v>0</v>
      </c>
      <c r="AH186" s="101">
        <f t="shared" si="38"/>
        <v>0</v>
      </c>
    </row>
    <row r="187" spans="1:34" x14ac:dyDescent="0.25">
      <c r="A187" s="32"/>
      <c r="B187" s="55" t="str">
        <f>IF($A187="","",VLOOKUP($A187,Cierre!$A:$E,2,FALSE))</f>
        <v/>
      </c>
      <c r="C187" s="33"/>
      <c r="D187" s="33"/>
      <c r="E187" s="34"/>
      <c r="F187" s="34"/>
      <c r="G187" s="70"/>
      <c r="H187" s="35"/>
      <c r="I187" s="35"/>
      <c r="J187" s="68">
        <f t="shared" si="20"/>
        <v>0</v>
      </c>
      <c r="K187" s="68">
        <f t="shared" si="18"/>
        <v>0</v>
      </c>
      <c r="L187" s="36"/>
      <c r="M187" s="14">
        <f t="shared" si="19"/>
        <v>0</v>
      </c>
      <c r="N187" s="66" t="str">
        <f>IF(I187="","",ROUND(M187/VLOOKUP(YEAR(I187),SMMLV!$A$2:$B$42,2,FALSE),3))</f>
        <v/>
      </c>
      <c r="O187" s="99" t="str">
        <f>IFERROR(N187/Información!$B$20,"")</f>
        <v/>
      </c>
      <c r="P187" s="15"/>
      <c r="Q187" s="37"/>
      <c r="R187" s="37"/>
      <c r="S187" s="37"/>
      <c r="T187" s="37"/>
      <c r="U187" s="37"/>
      <c r="V187" s="38"/>
      <c r="W187" s="38"/>
      <c r="X187" s="38"/>
      <c r="Y187" s="38"/>
      <c r="Z187" s="38"/>
      <c r="AA187" s="38"/>
      <c r="AB187" s="38"/>
      <c r="AC187" s="101">
        <f t="shared" si="33"/>
        <v>0</v>
      </c>
      <c r="AD187" s="101">
        <f t="shared" si="34"/>
        <v>0</v>
      </c>
      <c r="AE187" s="101">
        <f t="shared" si="35"/>
        <v>0</v>
      </c>
      <c r="AF187" s="101">
        <f t="shared" si="36"/>
        <v>0</v>
      </c>
      <c r="AG187" s="101">
        <f t="shared" si="37"/>
        <v>0</v>
      </c>
      <c r="AH187" s="101">
        <f t="shared" si="38"/>
        <v>0</v>
      </c>
    </row>
    <row r="188" spans="1:34" x14ac:dyDescent="0.25">
      <c r="A188" s="32"/>
      <c r="B188" s="55" t="str">
        <f>IF($A188="","",VLOOKUP($A188,Cierre!$A:$E,2,FALSE))</f>
        <v/>
      </c>
      <c r="C188" s="33"/>
      <c r="D188" s="33"/>
      <c r="E188" s="34"/>
      <c r="F188" s="34"/>
      <c r="G188" s="70"/>
      <c r="H188" s="35"/>
      <c r="I188" s="35"/>
      <c r="J188" s="68">
        <f t="shared" si="20"/>
        <v>0</v>
      </c>
      <c r="K188" s="68">
        <f t="shared" si="18"/>
        <v>0</v>
      </c>
      <c r="L188" s="36"/>
      <c r="M188" s="14">
        <f t="shared" si="19"/>
        <v>0</v>
      </c>
      <c r="N188" s="66" t="str">
        <f>IF(I188="","",ROUND(M188/VLOOKUP(YEAR(I188),SMMLV!$A$2:$B$42,2,FALSE),3))</f>
        <v/>
      </c>
      <c r="O188" s="99" t="str">
        <f>IFERROR(N188/Información!$B$20,"")</f>
        <v/>
      </c>
      <c r="P188" s="15"/>
      <c r="Q188" s="37"/>
      <c r="R188" s="37"/>
      <c r="S188" s="37"/>
      <c r="T188" s="37"/>
      <c r="U188" s="37"/>
      <c r="V188" s="38"/>
      <c r="W188" s="38"/>
      <c r="X188" s="38"/>
      <c r="Y188" s="38"/>
      <c r="Z188" s="38"/>
      <c r="AA188" s="38"/>
      <c r="AB188" s="38"/>
      <c r="AC188" s="101">
        <f t="shared" si="33"/>
        <v>0</v>
      </c>
      <c r="AD188" s="101">
        <f t="shared" si="34"/>
        <v>0</v>
      </c>
      <c r="AE188" s="101">
        <f t="shared" si="35"/>
        <v>0</v>
      </c>
      <c r="AF188" s="101">
        <f t="shared" si="36"/>
        <v>0</v>
      </c>
      <c r="AG188" s="101">
        <f t="shared" si="37"/>
        <v>0</v>
      </c>
      <c r="AH188" s="101">
        <f t="shared" si="38"/>
        <v>0</v>
      </c>
    </row>
    <row r="189" spans="1:34" x14ac:dyDescent="0.25">
      <c r="A189" s="32"/>
      <c r="B189" s="55" t="str">
        <f>IF($A189="","",VLOOKUP($A189,Cierre!$A:$E,2,FALSE))</f>
        <v/>
      </c>
      <c r="C189" s="33"/>
      <c r="D189" s="33"/>
      <c r="E189" s="34"/>
      <c r="F189" s="34"/>
      <c r="G189" s="70"/>
      <c r="H189" s="35"/>
      <c r="I189" s="35"/>
      <c r="J189" s="68">
        <f t="shared" si="20"/>
        <v>0</v>
      </c>
      <c r="K189" s="68">
        <f t="shared" si="18"/>
        <v>0</v>
      </c>
      <c r="L189" s="36"/>
      <c r="M189" s="14">
        <f t="shared" si="19"/>
        <v>0</v>
      </c>
      <c r="N189" s="66" t="str">
        <f>IF(I189="","",ROUND(M189/VLOOKUP(YEAR(I189),SMMLV!$A$2:$B$42,2,FALSE),3))</f>
        <v/>
      </c>
      <c r="O189" s="99" t="str">
        <f>IFERROR(N189/Información!$B$20,"")</f>
        <v/>
      </c>
      <c r="P189" s="15"/>
      <c r="Q189" s="37"/>
      <c r="R189" s="37"/>
      <c r="S189" s="37"/>
      <c r="T189" s="37"/>
      <c r="U189" s="37"/>
      <c r="V189" s="38"/>
      <c r="W189" s="38"/>
      <c r="X189" s="38"/>
      <c r="Y189" s="38"/>
      <c r="Z189" s="38"/>
      <c r="AA189" s="38"/>
      <c r="AB189" s="38"/>
      <c r="AC189" s="101">
        <f t="shared" si="33"/>
        <v>0</v>
      </c>
      <c r="AD189" s="101">
        <f t="shared" si="34"/>
        <v>0</v>
      </c>
      <c r="AE189" s="101">
        <f t="shared" si="35"/>
        <v>0</v>
      </c>
      <c r="AF189" s="101">
        <f t="shared" si="36"/>
        <v>0</v>
      </c>
      <c r="AG189" s="101">
        <f t="shared" si="37"/>
        <v>0</v>
      </c>
      <c r="AH189" s="101">
        <f t="shared" si="38"/>
        <v>0</v>
      </c>
    </row>
    <row r="190" spans="1:34" x14ac:dyDescent="0.25">
      <c r="A190" s="32"/>
      <c r="B190" s="55" t="str">
        <f>IF($A190="","",VLOOKUP($A190,Cierre!$A:$E,2,FALSE))</f>
        <v/>
      </c>
      <c r="C190" s="33"/>
      <c r="D190" s="33"/>
      <c r="E190" s="34"/>
      <c r="F190" s="34"/>
      <c r="G190" s="70"/>
      <c r="H190" s="35"/>
      <c r="I190" s="35"/>
      <c r="J190" s="68">
        <f t="shared" si="20"/>
        <v>0</v>
      </c>
      <c r="K190" s="68">
        <f t="shared" si="18"/>
        <v>0</v>
      </c>
      <c r="L190" s="36"/>
      <c r="M190" s="14">
        <f t="shared" si="19"/>
        <v>0</v>
      </c>
      <c r="N190" s="66" t="str">
        <f>IF(I190="","",ROUND(M190/VLOOKUP(YEAR(I190),SMMLV!$A$2:$B$42,2,FALSE),3))</f>
        <v/>
      </c>
      <c r="O190" s="99" t="str">
        <f>IFERROR(N190/Información!$B$20,"")</f>
        <v/>
      </c>
      <c r="P190" s="15"/>
      <c r="Q190" s="37"/>
      <c r="R190" s="37"/>
      <c r="S190" s="37"/>
      <c r="T190" s="37"/>
      <c r="U190" s="37"/>
      <c r="V190" s="38"/>
      <c r="W190" s="38"/>
      <c r="X190" s="38"/>
      <c r="Y190" s="38"/>
      <c r="Z190" s="38"/>
      <c r="AA190" s="38"/>
      <c r="AB190" s="38"/>
      <c r="AC190" s="101">
        <f t="shared" si="33"/>
        <v>0</v>
      </c>
      <c r="AD190" s="101">
        <f t="shared" si="34"/>
        <v>0</v>
      </c>
      <c r="AE190" s="101">
        <f t="shared" si="35"/>
        <v>0</v>
      </c>
      <c r="AF190" s="101">
        <f t="shared" si="36"/>
        <v>0</v>
      </c>
      <c r="AG190" s="101">
        <f t="shared" si="37"/>
        <v>0</v>
      </c>
      <c r="AH190" s="101">
        <f t="shared" si="38"/>
        <v>0</v>
      </c>
    </row>
    <row r="191" spans="1:34" x14ac:dyDescent="0.25">
      <c r="A191" s="32"/>
      <c r="B191" s="55" t="str">
        <f>IF($A191="","",VLOOKUP($A191,Cierre!$A:$E,2,FALSE))</f>
        <v/>
      </c>
      <c r="C191" s="33"/>
      <c r="D191" s="33"/>
      <c r="E191" s="34"/>
      <c r="F191" s="34"/>
      <c r="G191" s="70"/>
      <c r="H191" s="35"/>
      <c r="I191" s="35"/>
      <c r="J191" s="68">
        <f t="shared" si="20"/>
        <v>0</v>
      </c>
      <c r="K191" s="68">
        <f t="shared" si="18"/>
        <v>0</v>
      </c>
      <c r="L191" s="36"/>
      <c r="M191" s="14">
        <f t="shared" si="19"/>
        <v>0</v>
      </c>
      <c r="N191" s="66" t="str">
        <f>IF(I191="","",ROUND(M191/VLOOKUP(YEAR(I191),SMMLV!$A$2:$B$42,2,FALSE),3))</f>
        <v/>
      </c>
      <c r="O191" s="99" t="str">
        <f>IFERROR(N191/Información!$B$20,"")</f>
        <v/>
      </c>
      <c r="P191" s="15"/>
      <c r="Q191" s="37"/>
      <c r="R191" s="37"/>
      <c r="S191" s="37"/>
      <c r="T191" s="37"/>
      <c r="U191" s="37"/>
      <c r="V191" s="38"/>
      <c r="W191" s="38"/>
      <c r="X191" s="38"/>
      <c r="Y191" s="38"/>
      <c r="Z191" s="38"/>
      <c r="AA191" s="38"/>
      <c r="AB191" s="38"/>
      <c r="AC191" s="101">
        <f t="shared" si="33"/>
        <v>0</v>
      </c>
      <c r="AD191" s="101">
        <f t="shared" si="34"/>
        <v>0</v>
      </c>
      <c r="AE191" s="101">
        <f t="shared" si="35"/>
        <v>0</v>
      </c>
      <c r="AF191" s="101">
        <f t="shared" si="36"/>
        <v>0</v>
      </c>
      <c r="AG191" s="101">
        <f t="shared" si="37"/>
        <v>0</v>
      </c>
      <c r="AH191" s="101">
        <f t="shared" si="38"/>
        <v>0</v>
      </c>
    </row>
    <row r="192" spans="1:34" x14ac:dyDescent="0.25">
      <c r="A192" s="32"/>
      <c r="B192" s="55" t="str">
        <f>IF($A192="","",VLOOKUP($A192,Cierre!$A:$E,2,FALSE))</f>
        <v/>
      </c>
      <c r="C192" s="33"/>
      <c r="D192" s="33"/>
      <c r="E192" s="34"/>
      <c r="F192" s="34"/>
      <c r="G192" s="70"/>
      <c r="H192" s="35"/>
      <c r="I192" s="35"/>
      <c r="J192" s="68">
        <f t="shared" si="20"/>
        <v>0</v>
      </c>
      <c r="K192" s="68">
        <f t="shared" si="18"/>
        <v>0</v>
      </c>
      <c r="L192" s="36"/>
      <c r="M192" s="14">
        <f t="shared" si="19"/>
        <v>0</v>
      </c>
      <c r="N192" s="66" t="str">
        <f>IF(I192="","",ROUND(M192/VLOOKUP(YEAR(I192),SMMLV!$A$2:$B$42,2,FALSE),3))</f>
        <v/>
      </c>
      <c r="O192" s="99" t="str">
        <f>IFERROR(N192/Información!$B$20,"")</f>
        <v/>
      </c>
      <c r="P192" s="15"/>
      <c r="Q192" s="37"/>
      <c r="R192" s="37"/>
      <c r="S192" s="37"/>
      <c r="T192" s="37"/>
      <c r="U192" s="37"/>
      <c r="V192" s="38"/>
      <c r="W192" s="38"/>
      <c r="X192" s="38"/>
      <c r="Y192" s="38"/>
      <c r="Z192" s="38"/>
      <c r="AA192" s="38"/>
      <c r="AB192" s="38"/>
      <c r="AC192" s="101">
        <f t="shared" si="33"/>
        <v>0</v>
      </c>
      <c r="AD192" s="101">
        <f t="shared" si="34"/>
        <v>0</v>
      </c>
      <c r="AE192" s="101">
        <f t="shared" si="35"/>
        <v>0</v>
      </c>
      <c r="AF192" s="101">
        <f t="shared" si="36"/>
        <v>0</v>
      </c>
      <c r="AG192" s="101">
        <f t="shared" si="37"/>
        <v>0</v>
      </c>
      <c r="AH192" s="101">
        <f t="shared" si="38"/>
        <v>0</v>
      </c>
    </row>
    <row r="193" spans="1:34" x14ac:dyDescent="0.25">
      <c r="A193" s="32"/>
      <c r="B193" s="55" t="str">
        <f>IF($A193="","",VLOOKUP($A193,Cierre!$A:$E,2,FALSE))</f>
        <v/>
      </c>
      <c r="C193" s="33"/>
      <c r="D193" s="33"/>
      <c r="E193" s="34"/>
      <c r="F193" s="34"/>
      <c r="G193" s="70"/>
      <c r="H193" s="35"/>
      <c r="I193" s="35"/>
      <c r="J193" s="68">
        <f t="shared" si="20"/>
        <v>0</v>
      </c>
      <c r="K193" s="68">
        <f t="shared" si="18"/>
        <v>0</v>
      </c>
      <c r="L193" s="36"/>
      <c r="M193" s="14">
        <f t="shared" si="19"/>
        <v>0</v>
      </c>
      <c r="N193" s="66" t="str">
        <f>IF(I193="","",ROUND(M193/VLOOKUP(YEAR(I193),SMMLV!$A$2:$B$42,2,FALSE),3))</f>
        <v/>
      </c>
      <c r="O193" s="99" t="str">
        <f>IFERROR(N193/Información!$B$20,"")</f>
        <v/>
      </c>
      <c r="P193" s="15"/>
      <c r="Q193" s="37"/>
      <c r="R193" s="37"/>
      <c r="S193" s="37"/>
      <c r="T193" s="37"/>
      <c r="U193" s="37"/>
      <c r="V193" s="38"/>
      <c r="W193" s="38"/>
      <c r="X193" s="38"/>
      <c r="Y193" s="38"/>
      <c r="Z193" s="38"/>
      <c r="AA193" s="38"/>
      <c r="AB193" s="38"/>
      <c r="AC193" s="101">
        <f t="shared" si="33"/>
        <v>0</v>
      </c>
      <c r="AD193" s="101">
        <f t="shared" si="34"/>
        <v>0</v>
      </c>
      <c r="AE193" s="101">
        <f t="shared" si="35"/>
        <v>0</v>
      </c>
      <c r="AF193" s="101">
        <f t="shared" si="36"/>
        <v>0</v>
      </c>
      <c r="AG193" s="101">
        <f t="shared" si="37"/>
        <v>0</v>
      </c>
      <c r="AH193" s="101">
        <f t="shared" si="38"/>
        <v>0</v>
      </c>
    </row>
    <row r="194" spans="1:34" x14ac:dyDescent="0.25">
      <c r="A194" s="32"/>
      <c r="B194" s="55" t="str">
        <f>IF($A194="","",VLOOKUP($A194,Cierre!$A:$E,2,FALSE))</f>
        <v/>
      </c>
      <c r="C194" s="33"/>
      <c r="D194" s="33"/>
      <c r="E194" s="34"/>
      <c r="F194" s="34"/>
      <c r="G194" s="70"/>
      <c r="H194" s="35"/>
      <c r="I194" s="35"/>
      <c r="J194" s="68">
        <f t="shared" si="20"/>
        <v>0</v>
      </c>
      <c r="K194" s="68">
        <f t="shared" ref="K194:K257" si="39">IF(H194="",0,ROUND(((((I194-H194)+1)/360)*12)-J194,3))</f>
        <v>0</v>
      </c>
      <c r="L194" s="36"/>
      <c r="M194" s="14">
        <f t="shared" ref="M194:M257" si="40">ROUND(L194*G194,3)</f>
        <v>0</v>
      </c>
      <c r="N194" s="66" t="str">
        <f>IF(I194="","",ROUND(M194/VLOOKUP(YEAR(I194),SMMLV!$A$2:$B$42,2,FALSE),3))</f>
        <v/>
      </c>
      <c r="O194" s="99" t="str">
        <f>IFERROR(N194/Información!$B$20,"")</f>
        <v/>
      </c>
      <c r="P194" s="15"/>
      <c r="Q194" s="37"/>
      <c r="R194" s="37"/>
      <c r="S194" s="37"/>
      <c r="T194" s="37"/>
      <c r="U194" s="37"/>
      <c r="V194" s="38"/>
      <c r="W194" s="38"/>
      <c r="X194" s="38"/>
      <c r="Y194" s="38"/>
      <c r="Z194" s="38"/>
      <c r="AA194" s="38"/>
      <c r="AB194" s="38"/>
      <c r="AC194" s="101">
        <f t="shared" si="33"/>
        <v>0</v>
      </c>
      <c r="AD194" s="101">
        <f t="shared" si="34"/>
        <v>0</v>
      </c>
      <c r="AE194" s="101">
        <f t="shared" si="35"/>
        <v>0</v>
      </c>
      <c r="AF194" s="101">
        <f t="shared" si="36"/>
        <v>0</v>
      </c>
      <c r="AG194" s="101">
        <f t="shared" si="37"/>
        <v>0</v>
      </c>
      <c r="AH194" s="101">
        <f t="shared" si="38"/>
        <v>0</v>
      </c>
    </row>
    <row r="195" spans="1:34" x14ac:dyDescent="0.25">
      <c r="A195" s="32"/>
      <c r="B195" s="55" t="str">
        <f>IF($A195="","",VLOOKUP($A195,Cierre!$A:$E,2,FALSE))</f>
        <v/>
      </c>
      <c r="C195" s="33"/>
      <c r="D195" s="33"/>
      <c r="E195" s="34"/>
      <c r="F195" s="34"/>
      <c r="G195" s="70"/>
      <c r="H195" s="35"/>
      <c r="I195" s="35"/>
      <c r="J195" s="68">
        <f t="shared" ref="J195:J258" si="41">AC195+AD195+AE195+AF195+AG195+AH195</f>
        <v>0</v>
      </c>
      <c r="K195" s="68">
        <f t="shared" si="39"/>
        <v>0</v>
      </c>
      <c r="L195" s="36"/>
      <c r="M195" s="14">
        <f t="shared" si="40"/>
        <v>0</v>
      </c>
      <c r="N195" s="66" t="str">
        <f>IF(I195="","",ROUND(M195/VLOOKUP(YEAR(I195),SMMLV!$A$2:$B$42,2,FALSE),3))</f>
        <v/>
      </c>
      <c r="O195" s="99" t="str">
        <f>IFERROR(N195/Información!$B$20,"")</f>
        <v/>
      </c>
      <c r="P195" s="15"/>
      <c r="Q195" s="37"/>
      <c r="R195" s="37"/>
      <c r="S195" s="37"/>
      <c r="T195" s="37"/>
      <c r="U195" s="37"/>
      <c r="V195" s="38"/>
      <c r="W195" s="38"/>
      <c r="X195" s="38"/>
      <c r="Y195" s="38"/>
      <c r="Z195" s="38"/>
      <c r="AA195" s="38"/>
      <c r="AB195" s="38"/>
      <c r="AC195" s="101">
        <f t="shared" si="33"/>
        <v>0</v>
      </c>
      <c r="AD195" s="101">
        <f t="shared" si="34"/>
        <v>0</v>
      </c>
      <c r="AE195" s="101">
        <f t="shared" si="35"/>
        <v>0</v>
      </c>
      <c r="AF195" s="101">
        <f t="shared" si="36"/>
        <v>0</v>
      </c>
      <c r="AG195" s="101">
        <f t="shared" si="37"/>
        <v>0</v>
      </c>
      <c r="AH195" s="101">
        <f t="shared" si="38"/>
        <v>0</v>
      </c>
    </row>
    <row r="196" spans="1:34" x14ac:dyDescent="0.25">
      <c r="A196" s="32"/>
      <c r="B196" s="55" t="str">
        <f>IF($A196="","",VLOOKUP($A196,Cierre!$A:$E,2,FALSE))</f>
        <v/>
      </c>
      <c r="C196" s="33"/>
      <c r="D196" s="33"/>
      <c r="E196" s="34"/>
      <c r="F196" s="34"/>
      <c r="G196" s="70"/>
      <c r="H196" s="35"/>
      <c r="I196" s="35"/>
      <c r="J196" s="68">
        <f t="shared" si="41"/>
        <v>0</v>
      </c>
      <c r="K196" s="68">
        <f t="shared" si="39"/>
        <v>0</v>
      </c>
      <c r="L196" s="36"/>
      <c r="M196" s="14">
        <f t="shared" si="40"/>
        <v>0</v>
      </c>
      <c r="N196" s="66" t="str">
        <f>IF(I196="","",ROUND(M196/VLOOKUP(YEAR(I196),SMMLV!$A$2:$B$42,2,FALSE),3))</f>
        <v/>
      </c>
      <c r="O196" s="99" t="str">
        <f>IFERROR(N196/Información!$B$20,"")</f>
        <v/>
      </c>
      <c r="P196" s="15"/>
      <c r="Q196" s="37"/>
      <c r="R196" s="37"/>
      <c r="S196" s="37"/>
      <c r="T196" s="37"/>
      <c r="U196" s="37"/>
      <c r="V196" s="38"/>
      <c r="W196" s="38"/>
      <c r="X196" s="38"/>
      <c r="Y196" s="38"/>
      <c r="Z196" s="38"/>
      <c r="AA196" s="38"/>
      <c r="AB196" s="38"/>
      <c r="AC196" s="101">
        <f t="shared" si="33"/>
        <v>0</v>
      </c>
      <c r="AD196" s="101">
        <f t="shared" si="34"/>
        <v>0</v>
      </c>
      <c r="AE196" s="101">
        <f t="shared" si="35"/>
        <v>0</v>
      </c>
      <c r="AF196" s="101">
        <f t="shared" si="36"/>
        <v>0</v>
      </c>
      <c r="AG196" s="101">
        <f t="shared" si="37"/>
        <v>0</v>
      </c>
      <c r="AH196" s="101">
        <f t="shared" si="38"/>
        <v>0</v>
      </c>
    </row>
    <row r="197" spans="1:34" x14ac:dyDescent="0.25">
      <c r="A197" s="32"/>
      <c r="B197" s="55" t="str">
        <f>IF($A197="","",VLOOKUP($A197,Cierre!$A:$E,2,FALSE))</f>
        <v/>
      </c>
      <c r="C197" s="33"/>
      <c r="D197" s="33"/>
      <c r="E197" s="34"/>
      <c r="F197" s="34"/>
      <c r="G197" s="70"/>
      <c r="H197" s="35"/>
      <c r="I197" s="35"/>
      <c r="J197" s="68">
        <f t="shared" si="41"/>
        <v>0</v>
      </c>
      <c r="K197" s="68">
        <f t="shared" si="39"/>
        <v>0</v>
      </c>
      <c r="L197" s="36"/>
      <c r="M197" s="14">
        <f t="shared" si="40"/>
        <v>0</v>
      </c>
      <c r="N197" s="66" t="str">
        <f>IF(I197="","",ROUND(M197/VLOOKUP(YEAR(I197),SMMLV!$A$2:$B$42,2,FALSE),3))</f>
        <v/>
      </c>
      <c r="O197" s="99" t="str">
        <f>IFERROR(N197/Información!$B$20,"")</f>
        <v/>
      </c>
      <c r="P197" s="15"/>
      <c r="Q197" s="37"/>
      <c r="R197" s="37"/>
      <c r="S197" s="37"/>
      <c r="T197" s="37"/>
      <c r="U197" s="37"/>
      <c r="V197" s="38"/>
      <c r="W197" s="38"/>
      <c r="X197" s="38"/>
      <c r="Y197" s="38"/>
      <c r="Z197" s="38"/>
      <c r="AA197" s="38"/>
      <c r="AB197" s="38"/>
      <c r="AC197" s="101">
        <f t="shared" si="33"/>
        <v>0</v>
      </c>
      <c r="AD197" s="101">
        <f t="shared" si="34"/>
        <v>0</v>
      </c>
      <c r="AE197" s="101">
        <f t="shared" si="35"/>
        <v>0</v>
      </c>
      <c r="AF197" s="101">
        <f t="shared" si="36"/>
        <v>0</v>
      </c>
      <c r="AG197" s="101">
        <f t="shared" si="37"/>
        <v>0</v>
      </c>
      <c r="AH197" s="101">
        <f t="shared" si="38"/>
        <v>0</v>
      </c>
    </row>
    <row r="198" spans="1:34" x14ac:dyDescent="0.25">
      <c r="A198" s="32"/>
      <c r="B198" s="55" t="str">
        <f>IF($A198="","",VLOOKUP($A198,Cierre!$A:$E,2,FALSE))</f>
        <v/>
      </c>
      <c r="C198" s="33"/>
      <c r="D198" s="33"/>
      <c r="E198" s="34"/>
      <c r="F198" s="34"/>
      <c r="G198" s="70"/>
      <c r="H198" s="35"/>
      <c r="I198" s="35"/>
      <c r="J198" s="68">
        <f t="shared" si="41"/>
        <v>0</v>
      </c>
      <c r="K198" s="68">
        <f t="shared" si="39"/>
        <v>0</v>
      </c>
      <c r="L198" s="36"/>
      <c r="M198" s="14">
        <f t="shared" si="40"/>
        <v>0</v>
      </c>
      <c r="N198" s="66" t="str">
        <f>IF(I198="","",ROUND(M198/VLOOKUP(YEAR(I198),SMMLV!$A$2:$B$42,2,FALSE),3))</f>
        <v/>
      </c>
      <c r="O198" s="99" t="str">
        <f>IFERROR(N198/Información!$B$20,"")</f>
        <v/>
      </c>
      <c r="P198" s="15"/>
      <c r="Q198" s="37"/>
      <c r="R198" s="37"/>
      <c r="S198" s="37"/>
      <c r="T198" s="37"/>
      <c r="U198" s="37"/>
      <c r="V198" s="38"/>
      <c r="W198" s="38"/>
      <c r="X198" s="38"/>
      <c r="Y198" s="38"/>
      <c r="Z198" s="38"/>
      <c r="AA198" s="38"/>
      <c r="AB198" s="38"/>
      <c r="AC198" s="101">
        <f t="shared" si="33"/>
        <v>0</v>
      </c>
      <c r="AD198" s="101">
        <f t="shared" si="34"/>
        <v>0</v>
      </c>
      <c r="AE198" s="101">
        <f t="shared" si="35"/>
        <v>0</v>
      </c>
      <c r="AF198" s="101">
        <f t="shared" si="36"/>
        <v>0</v>
      </c>
      <c r="AG198" s="101">
        <f t="shared" si="37"/>
        <v>0</v>
      </c>
      <c r="AH198" s="101">
        <f t="shared" si="38"/>
        <v>0</v>
      </c>
    </row>
    <row r="199" spans="1:34" x14ac:dyDescent="0.25">
      <c r="A199" s="32"/>
      <c r="B199" s="55" t="str">
        <f>IF($A199="","",VLOOKUP($A199,Cierre!$A:$E,2,FALSE))</f>
        <v/>
      </c>
      <c r="C199" s="33"/>
      <c r="D199" s="33"/>
      <c r="E199" s="34"/>
      <c r="F199" s="34"/>
      <c r="G199" s="70"/>
      <c r="H199" s="35"/>
      <c r="I199" s="35"/>
      <c r="J199" s="68">
        <f t="shared" si="41"/>
        <v>0</v>
      </c>
      <c r="K199" s="68">
        <f t="shared" si="39"/>
        <v>0</v>
      </c>
      <c r="L199" s="36"/>
      <c r="M199" s="14">
        <f t="shared" si="40"/>
        <v>0</v>
      </c>
      <c r="N199" s="66" t="str">
        <f>IF(I199="","",ROUND(M199/VLOOKUP(YEAR(I199),SMMLV!$A$2:$B$42,2,FALSE),3))</f>
        <v/>
      </c>
      <c r="O199" s="99" t="str">
        <f>IFERROR(N199/Información!$B$20,"")</f>
        <v/>
      </c>
      <c r="P199" s="15"/>
      <c r="Q199" s="37"/>
      <c r="R199" s="37"/>
      <c r="S199" s="37"/>
      <c r="T199" s="37"/>
      <c r="U199" s="37"/>
      <c r="V199" s="38"/>
      <c r="W199" s="38"/>
      <c r="X199" s="38"/>
      <c r="Y199" s="38"/>
      <c r="Z199" s="38"/>
      <c r="AA199" s="38"/>
      <c r="AB199" s="38"/>
      <c r="AC199" s="101">
        <f t="shared" si="33"/>
        <v>0</v>
      </c>
      <c r="AD199" s="101">
        <f t="shared" si="34"/>
        <v>0</v>
      </c>
      <c r="AE199" s="101">
        <f t="shared" si="35"/>
        <v>0</v>
      </c>
      <c r="AF199" s="101">
        <f t="shared" si="36"/>
        <v>0</v>
      </c>
      <c r="AG199" s="101">
        <f t="shared" si="37"/>
        <v>0</v>
      </c>
      <c r="AH199" s="101">
        <f t="shared" si="38"/>
        <v>0</v>
      </c>
    </row>
    <row r="200" spans="1:34" x14ac:dyDescent="0.25">
      <c r="A200" s="32"/>
      <c r="B200" s="55" t="str">
        <f>IF($A200="","",VLOOKUP($A200,Cierre!$A:$E,2,FALSE))</f>
        <v/>
      </c>
      <c r="C200" s="33"/>
      <c r="D200" s="33"/>
      <c r="E200" s="34"/>
      <c r="F200" s="34"/>
      <c r="G200" s="70"/>
      <c r="H200" s="35"/>
      <c r="I200" s="35"/>
      <c r="J200" s="68">
        <f t="shared" si="41"/>
        <v>0</v>
      </c>
      <c r="K200" s="68">
        <f t="shared" si="39"/>
        <v>0</v>
      </c>
      <c r="L200" s="36"/>
      <c r="M200" s="14">
        <f t="shared" si="40"/>
        <v>0</v>
      </c>
      <c r="N200" s="66" t="str">
        <f>IF(I200="","",ROUND(M200/VLOOKUP(YEAR(I200),SMMLV!$A$2:$B$42,2,FALSE),3))</f>
        <v/>
      </c>
      <c r="O200" s="99" t="str">
        <f>IFERROR(N200/Información!$B$20,"")</f>
        <v/>
      </c>
      <c r="P200" s="15"/>
      <c r="Q200" s="37"/>
      <c r="R200" s="37"/>
      <c r="S200" s="37"/>
      <c r="T200" s="37"/>
      <c r="U200" s="37"/>
      <c r="V200" s="38"/>
      <c r="W200" s="38"/>
      <c r="X200" s="38"/>
      <c r="Y200" s="38"/>
      <c r="Z200" s="38"/>
      <c r="AA200" s="38"/>
      <c r="AB200" s="38"/>
      <c r="AC200" s="101">
        <f t="shared" si="33"/>
        <v>0</v>
      </c>
      <c r="AD200" s="101">
        <f t="shared" si="34"/>
        <v>0</v>
      </c>
      <c r="AE200" s="101">
        <f t="shared" si="35"/>
        <v>0</v>
      </c>
      <c r="AF200" s="101">
        <f t="shared" si="36"/>
        <v>0</v>
      </c>
      <c r="AG200" s="101">
        <f t="shared" si="37"/>
        <v>0</v>
      </c>
      <c r="AH200" s="101">
        <f t="shared" si="38"/>
        <v>0</v>
      </c>
    </row>
    <row r="201" spans="1:34" x14ac:dyDescent="0.25">
      <c r="A201" s="32"/>
      <c r="B201" s="55" t="str">
        <f>IF($A201="","",VLOOKUP($A201,Cierre!$A:$E,2,FALSE))</f>
        <v/>
      </c>
      <c r="C201" s="33"/>
      <c r="D201" s="33"/>
      <c r="E201" s="34"/>
      <c r="F201" s="34"/>
      <c r="G201" s="70"/>
      <c r="H201" s="35"/>
      <c r="I201" s="35"/>
      <c r="J201" s="68">
        <f t="shared" si="41"/>
        <v>0</v>
      </c>
      <c r="K201" s="68">
        <f t="shared" si="39"/>
        <v>0</v>
      </c>
      <c r="L201" s="36"/>
      <c r="M201" s="14">
        <f t="shared" si="40"/>
        <v>0</v>
      </c>
      <c r="N201" s="66" t="str">
        <f>IF(I201="","",ROUND(M201/VLOOKUP(YEAR(I201),SMMLV!$A$2:$B$42,2,FALSE),3))</f>
        <v/>
      </c>
      <c r="O201" s="99" t="str">
        <f>IFERROR(N201/Información!$B$20,"")</f>
        <v/>
      </c>
      <c r="P201" s="15"/>
      <c r="Q201" s="37"/>
      <c r="R201" s="37"/>
      <c r="S201" s="37"/>
      <c r="T201" s="37"/>
      <c r="U201" s="37"/>
      <c r="V201" s="38"/>
      <c r="W201" s="38"/>
      <c r="X201" s="38"/>
      <c r="Y201" s="38"/>
      <c r="Z201" s="38"/>
      <c r="AA201" s="38"/>
      <c r="AB201" s="38"/>
      <c r="AC201" s="101">
        <f t="shared" si="33"/>
        <v>0</v>
      </c>
      <c r="AD201" s="101">
        <f t="shared" si="34"/>
        <v>0</v>
      </c>
      <c r="AE201" s="101">
        <f t="shared" si="35"/>
        <v>0</v>
      </c>
      <c r="AF201" s="101">
        <f t="shared" si="36"/>
        <v>0</v>
      </c>
      <c r="AG201" s="101">
        <f t="shared" si="37"/>
        <v>0</v>
      </c>
      <c r="AH201" s="101">
        <f t="shared" si="38"/>
        <v>0</v>
      </c>
    </row>
    <row r="202" spans="1:34" x14ac:dyDescent="0.25">
      <c r="A202" s="32"/>
      <c r="B202" s="55" t="str">
        <f>IF($A202="","",VLOOKUP($A202,Cierre!$A:$E,2,FALSE))</f>
        <v/>
      </c>
      <c r="C202" s="33"/>
      <c r="D202" s="33"/>
      <c r="E202" s="34"/>
      <c r="F202" s="34"/>
      <c r="G202" s="70"/>
      <c r="H202" s="35"/>
      <c r="I202" s="35"/>
      <c r="J202" s="68">
        <f t="shared" si="41"/>
        <v>0</v>
      </c>
      <c r="K202" s="68">
        <f t="shared" si="39"/>
        <v>0</v>
      </c>
      <c r="L202" s="36"/>
      <c r="M202" s="14">
        <f t="shared" si="40"/>
        <v>0</v>
      </c>
      <c r="N202" s="66" t="str">
        <f>IF(I202="","",ROUND(M202/VLOOKUP(YEAR(I202),SMMLV!$A$2:$B$42,2,FALSE),3))</f>
        <v/>
      </c>
      <c r="O202" s="99" t="str">
        <f>IFERROR(N202/Información!$B$20,"")</f>
        <v/>
      </c>
      <c r="P202" s="15"/>
      <c r="Q202" s="37"/>
      <c r="R202" s="37"/>
      <c r="S202" s="37"/>
      <c r="T202" s="37"/>
      <c r="U202" s="37"/>
      <c r="V202" s="38"/>
      <c r="W202" s="38"/>
      <c r="X202" s="38"/>
      <c r="Y202" s="38"/>
      <c r="Z202" s="38"/>
      <c r="AA202" s="38"/>
      <c r="AB202" s="38"/>
      <c r="AC202" s="101">
        <f t="shared" si="33"/>
        <v>0</v>
      </c>
      <c r="AD202" s="101">
        <f t="shared" si="34"/>
        <v>0</v>
      </c>
      <c r="AE202" s="101">
        <f t="shared" si="35"/>
        <v>0</v>
      </c>
      <c r="AF202" s="101">
        <f t="shared" si="36"/>
        <v>0</v>
      </c>
      <c r="AG202" s="101">
        <f t="shared" si="37"/>
        <v>0</v>
      </c>
      <c r="AH202" s="101">
        <f t="shared" si="38"/>
        <v>0</v>
      </c>
    </row>
    <row r="203" spans="1:34" x14ac:dyDescent="0.25">
      <c r="A203" s="32"/>
      <c r="B203" s="55" t="str">
        <f>IF($A203="","",VLOOKUP($A203,Cierre!$A:$E,2,FALSE))</f>
        <v/>
      </c>
      <c r="C203" s="33"/>
      <c r="D203" s="33"/>
      <c r="E203" s="34"/>
      <c r="F203" s="34"/>
      <c r="G203" s="70"/>
      <c r="H203" s="35"/>
      <c r="I203" s="35"/>
      <c r="J203" s="68">
        <f t="shared" si="41"/>
        <v>0</v>
      </c>
      <c r="K203" s="68">
        <f t="shared" si="39"/>
        <v>0</v>
      </c>
      <c r="L203" s="36"/>
      <c r="M203" s="14">
        <f t="shared" si="40"/>
        <v>0</v>
      </c>
      <c r="N203" s="66" t="str">
        <f>IF(I203="","",ROUND(M203/VLOOKUP(YEAR(I203),SMMLV!$A$2:$B$42,2,FALSE),3))</f>
        <v/>
      </c>
      <c r="O203" s="99" t="str">
        <f>IFERROR(N203/Información!$B$20,"")</f>
        <v/>
      </c>
      <c r="P203" s="15"/>
      <c r="Q203" s="37"/>
      <c r="R203" s="37"/>
      <c r="S203" s="37"/>
      <c r="T203" s="37"/>
      <c r="U203" s="37"/>
      <c r="V203" s="38"/>
      <c r="W203" s="38"/>
      <c r="X203" s="38"/>
      <c r="Y203" s="38"/>
      <c r="Z203" s="38"/>
      <c r="AA203" s="38"/>
      <c r="AB203" s="38"/>
      <c r="AC203" s="101">
        <f t="shared" si="33"/>
        <v>0</v>
      </c>
      <c r="AD203" s="101">
        <f t="shared" si="34"/>
        <v>0</v>
      </c>
      <c r="AE203" s="101">
        <f t="shared" si="35"/>
        <v>0</v>
      </c>
      <c r="AF203" s="101">
        <f t="shared" si="36"/>
        <v>0</v>
      </c>
      <c r="AG203" s="101">
        <f t="shared" si="37"/>
        <v>0</v>
      </c>
      <c r="AH203" s="101">
        <f t="shared" si="38"/>
        <v>0</v>
      </c>
    </row>
    <row r="204" spans="1:34" x14ac:dyDescent="0.25">
      <c r="A204" s="32"/>
      <c r="B204" s="55" t="str">
        <f>IF($A204="","",VLOOKUP($A204,Cierre!$A:$E,2,FALSE))</f>
        <v/>
      </c>
      <c r="C204" s="33"/>
      <c r="D204" s="33"/>
      <c r="E204" s="34"/>
      <c r="F204" s="34"/>
      <c r="G204" s="70"/>
      <c r="H204" s="35"/>
      <c r="I204" s="35"/>
      <c r="J204" s="68">
        <f t="shared" si="41"/>
        <v>0</v>
      </c>
      <c r="K204" s="68">
        <f t="shared" si="39"/>
        <v>0</v>
      </c>
      <c r="L204" s="36"/>
      <c r="M204" s="14">
        <f t="shared" si="40"/>
        <v>0</v>
      </c>
      <c r="N204" s="66" t="str">
        <f>IF(I204="","",ROUND(M204/VLOOKUP(YEAR(I204),SMMLV!$A$2:$B$42,2,FALSE),3))</f>
        <v/>
      </c>
      <c r="O204" s="99" t="str">
        <f>IFERROR(N204/Información!$B$20,"")</f>
        <v/>
      </c>
      <c r="P204" s="15"/>
      <c r="Q204" s="37"/>
      <c r="R204" s="37"/>
      <c r="S204" s="37"/>
      <c r="T204" s="37"/>
      <c r="U204" s="37"/>
      <c r="V204" s="38"/>
      <c r="W204" s="38"/>
      <c r="X204" s="38"/>
      <c r="Y204" s="38"/>
      <c r="Z204" s="38"/>
      <c r="AA204" s="38"/>
      <c r="AB204" s="38"/>
      <c r="AC204" s="101">
        <f t="shared" si="33"/>
        <v>0</v>
      </c>
      <c r="AD204" s="101">
        <f t="shared" si="34"/>
        <v>0</v>
      </c>
      <c r="AE204" s="101">
        <f t="shared" si="35"/>
        <v>0</v>
      </c>
      <c r="AF204" s="101">
        <f t="shared" si="36"/>
        <v>0</v>
      </c>
      <c r="AG204" s="101">
        <f t="shared" si="37"/>
        <v>0</v>
      </c>
      <c r="AH204" s="101">
        <f t="shared" si="38"/>
        <v>0</v>
      </c>
    </row>
    <row r="205" spans="1:34" x14ac:dyDescent="0.25">
      <c r="A205" s="32"/>
      <c r="B205" s="55" t="str">
        <f>IF($A205="","",VLOOKUP($A205,Cierre!$A:$E,2,FALSE))</f>
        <v/>
      </c>
      <c r="C205" s="33"/>
      <c r="D205" s="33"/>
      <c r="E205" s="34"/>
      <c r="F205" s="34"/>
      <c r="G205" s="70"/>
      <c r="H205" s="35"/>
      <c r="I205" s="35"/>
      <c r="J205" s="68">
        <f t="shared" si="41"/>
        <v>0</v>
      </c>
      <c r="K205" s="68">
        <f t="shared" si="39"/>
        <v>0</v>
      </c>
      <c r="L205" s="36"/>
      <c r="M205" s="14">
        <f t="shared" si="40"/>
        <v>0</v>
      </c>
      <c r="N205" s="66" t="str">
        <f>IF(I205="","",ROUND(M205/VLOOKUP(YEAR(I205),SMMLV!$A$2:$B$42,2,FALSE),3))</f>
        <v/>
      </c>
      <c r="O205" s="99" t="str">
        <f>IFERROR(N205/Información!$B$20,"")</f>
        <v/>
      </c>
      <c r="P205" s="15"/>
      <c r="Q205" s="37"/>
      <c r="R205" s="37"/>
      <c r="S205" s="37"/>
      <c r="T205" s="37"/>
      <c r="U205" s="37"/>
      <c r="V205" s="38"/>
      <c r="W205" s="38"/>
      <c r="X205" s="38"/>
      <c r="Y205" s="38"/>
      <c r="Z205" s="38"/>
      <c r="AA205" s="38"/>
      <c r="AB205" s="38"/>
      <c r="AC205" s="101">
        <f t="shared" si="33"/>
        <v>0</v>
      </c>
      <c r="AD205" s="101">
        <f t="shared" si="34"/>
        <v>0</v>
      </c>
      <c r="AE205" s="101">
        <f t="shared" si="35"/>
        <v>0</v>
      </c>
      <c r="AF205" s="101">
        <f t="shared" si="36"/>
        <v>0</v>
      </c>
      <c r="AG205" s="101">
        <f t="shared" si="37"/>
        <v>0</v>
      </c>
      <c r="AH205" s="101">
        <f t="shared" si="38"/>
        <v>0</v>
      </c>
    </row>
    <row r="206" spans="1:34" x14ac:dyDescent="0.25">
      <c r="A206" s="32"/>
      <c r="B206" s="55" t="str">
        <f>IF($A206="","",VLOOKUP($A206,Cierre!$A:$E,2,FALSE))</f>
        <v/>
      </c>
      <c r="C206" s="33"/>
      <c r="D206" s="33"/>
      <c r="E206" s="34"/>
      <c r="F206" s="34"/>
      <c r="G206" s="70"/>
      <c r="H206" s="35"/>
      <c r="I206" s="35"/>
      <c r="J206" s="68">
        <f t="shared" si="41"/>
        <v>0</v>
      </c>
      <c r="K206" s="68">
        <f t="shared" si="39"/>
        <v>0</v>
      </c>
      <c r="L206" s="36"/>
      <c r="M206" s="14">
        <f t="shared" si="40"/>
        <v>0</v>
      </c>
      <c r="N206" s="66" t="str">
        <f>IF(I206="","",ROUND(M206/VLOOKUP(YEAR(I206),SMMLV!$A$2:$B$42,2,FALSE),3))</f>
        <v/>
      </c>
      <c r="O206" s="99" t="str">
        <f>IFERROR(N206/Información!$B$20,"")</f>
        <v/>
      </c>
      <c r="P206" s="15"/>
      <c r="Q206" s="37"/>
      <c r="R206" s="37"/>
      <c r="S206" s="37"/>
      <c r="T206" s="37"/>
      <c r="U206" s="37"/>
      <c r="V206" s="38"/>
      <c r="W206" s="38"/>
      <c r="X206" s="38"/>
      <c r="Y206" s="38"/>
      <c r="Z206" s="38"/>
      <c r="AA206" s="38"/>
      <c r="AB206" s="38"/>
      <c r="AC206" s="101">
        <f t="shared" si="33"/>
        <v>0</v>
      </c>
      <c r="AD206" s="101">
        <f t="shared" si="34"/>
        <v>0</v>
      </c>
      <c r="AE206" s="101">
        <f t="shared" si="35"/>
        <v>0</v>
      </c>
      <c r="AF206" s="101">
        <f t="shared" si="36"/>
        <v>0</v>
      </c>
      <c r="AG206" s="101">
        <f t="shared" si="37"/>
        <v>0</v>
      </c>
      <c r="AH206" s="101">
        <f t="shared" si="38"/>
        <v>0</v>
      </c>
    </row>
    <row r="207" spans="1:34" x14ac:dyDescent="0.25">
      <c r="A207" s="32"/>
      <c r="B207" s="55" t="str">
        <f>IF($A207="","",VLOOKUP($A207,Cierre!$A:$E,2,FALSE))</f>
        <v/>
      </c>
      <c r="C207" s="33"/>
      <c r="D207" s="33"/>
      <c r="E207" s="34"/>
      <c r="F207" s="34"/>
      <c r="G207" s="70"/>
      <c r="H207" s="35"/>
      <c r="I207" s="35"/>
      <c r="J207" s="68">
        <f t="shared" si="41"/>
        <v>0</v>
      </c>
      <c r="K207" s="68">
        <f t="shared" si="39"/>
        <v>0</v>
      </c>
      <c r="L207" s="36"/>
      <c r="M207" s="14">
        <f t="shared" si="40"/>
        <v>0</v>
      </c>
      <c r="N207" s="66" t="str">
        <f>IF(I207="","",ROUND(M207/VLOOKUP(YEAR(I207),SMMLV!$A$2:$B$42,2,FALSE),3))</f>
        <v/>
      </c>
      <c r="O207" s="99" t="str">
        <f>IFERROR(N207/Información!$B$20,"")</f>
        <v/>
      </c>
      <c r="P207" s="15"/>
      <c r="Q207" s="37"/>
      <c r="R207" s="37"/>
      <c r="S207" s="37"/>
      <c r="T207" s="37"/>
      <c r="U207" s="37"/>
      <c r="V207" s="38"/>
      <c r="W207" s="38"/>
      <c r="X207" s="38"/>
      <c r="Y207" s="38"/>
      <c r="Z207" s="38"/>
      <c r="AA207" s="38"/>
      <c r="AB207" s="38"/>
      <c r="AC207" s="101">
        <f t="shared" si="33"/>
        <v>0</v>
      </c>
      <c r="AD207" s="101">
        <f t="shared" si="34"/>
        <v>0</v>
      </c>
      <c r="AE207" s="101">
        <f t="shared" si="35"/>
        <v>0</v>
      </c>
      <c r="AF207" s="101">
        <f t="shared" si="36"/>
        <v>0</v>
      </c>
      <c r="AG207" s="101">
        <f t="shared" si="37"/>
        <v>0</v>
      </c>
      <c r="AH207" s="101">
        <f t="shared" si="38"/>
        <v>0</v>
      </c>
    </row>
    <row r="208" spans="1:34" x14ac:dyDescent="0.25">
      <c r="A208" s="32"/>
      <c r="B208" s="55" t="str">
        <f>IF($A208="","",VLOOKUP($A208,Cierre!$A:$E,2,FALSE))</f>
        <v/>
      </c>
      <c r="C208" s="33"/>
      <c r="D208" s="33"/>
      <c r="E208" s="34"/>
      <c r="F208" s="34"/>
      <c r="G208" s="70"/>
      <c r="H208" s="35"/>
      <c r="I208" s="35"/>
      <c r="J208" s="68">
        <f t="shared" si="41"/>
        <v>0</v>
      </c>
      <c r="K208" s="68">
        <f t="shared" si="39"/>
        <v>0</v>
      </c>
      <c r="L208" s="36"/>
      <c r="M208" s="14">
        <f t="shared" si="40"/>
        <v>0</v>
      </c>
      <c r="N208" s="66" t="str">
        <f>IF(I208="","",ROUND(M208/VLOOKUP(YEAR(I208),SMMLV!$A$2:$B$42,2,FALSE),3))</f>
        <v/>
      </c>
      <c r="O208" s="99" t="str">
        <f>IFERROR(N208/Información!$B$20,"")</f>
        <v/>
      </c>
      <c r="P208" s="15"/>
      <c r="Q208" s="37"/>
      <c r="R208" s="37"/>
      <c r="S208" s="37"/>
      <c r="T208" s="37"/>
      <c r="U208" s="37"/>
      <c r="V208" s="38"/>
      <c r="W208" s="38"/>
      <c r="X208" s="38"/>
      <c r="Y208" s="38"/>
      <c r="Z208" s="38"/>
      <c r="AA208" s="38"/>
      <c r="AB208" s="38"/>
      <c r="AC208" s="101">
        <f t="shared" si="33"/>
        <v>0</v>
      </c>
      <c r="AD208" s="101">
        <f t="shared" si="34"/>
        <v>0</v>
      </c>
      <c r="AE208" s="101">
        <f t="shared" si="35"/>
        <v>0</v>
      </c>
      <c r="AF208" s="101">
        <f t="shared" si="36"/>
        <v>0</v>
      </c>
      <c r="AG208" s="101">
        <f t="shared" si="37"/>
        <v>0</v>
      </c>
      <c r="AH208" s="101">
        <f t="shared" si="38"/>
        <v>0</v>
      </c>
    </row>
    <row r="209" spans="1:34" x14ac:dyDescent="0.25">
      <c r="A209" s="32"/>
      <c r="B209" s="55" t="str">
        <f>IF($A209="","",VLOOKUP($A209,Cierre!$A:$E,2,FALSE))</f>
        <v/>
      </c>
      <c r="C209" s="33"/>
      <c r="D209" s="33"/>
      <c r="E209" s="34"/>
      <c r="F209" s="34"/>
      <c r="G209" s="70"/>
      <c r="H209" s="35"/>
      <c r="I209" s="35"/>
      <c r="J209" s="68">
        <f t="shared" si="41"/>
        <v>0</v>
      </c>
      <c r="K209" s="68">
        <f t="shared" si="39"/>
        <v>0</v>
      </c>
      <c r="L209" s="36"/>
      <c r="M209" s="14">
        <f t="shared" si="40"/>
        <v>0</v>
      </c>
      <c r="N209" s="66" t="str">
        <f>IF(I209="","",ROUND(M209/VLOOKUP(YEAR(I209),SMMLV!$A$2:$B$42,2,FALSE),3))</f>
        <v/>
      </c>
      <c r="O209" s="99" t="str">
        <f>IFERROR(N209/Información!$B$20,"")</f>
        <v/>
      </c>
      <c r="P209" s="15"/>
      <c r="Q209" s="37"/>
      <c r="R209" s="37"/>
      <c r="S209" s="37"/>
      <c r="T209" s="37"/>
      <c r="U209" s="37"/>
      <c r="V209" s="38"/>
      <c r="W209" s="38"/>
      <c r="X209" s="38"/>
      <c r="Y209" s="38"/>
      <c r="Z209" s="38"/>
      <c r="AA209" s="38"/>
      <c r="AB209" s="38"/>
      <c r="AC209" s="101">
        <f t="shared" si="33"/>
        <v>0</v>
      </c>
      <c r="AD209" s="101">
        <f t="shared" si="34"/>
        <v>0</v>
      </c>
      <c r="AE209" s="101">
        <f t="shared" si="35"/>
        <v>0</v>
      </c>
      <c r="AF209" s="101">
        <f t="shared" si="36"/>
        <v>0</v>
      </c>
      <c r="AG209" s="101">
        <f t="shared" si="37"/>
        <v>0</v>
      </c>
      <c r="AH209" s="101">
        <f t="shared" si="38"/>
        <v>0</v>
      </c>
    </row>
    <row r="210" spans="1:34" x14ac:dyDescent="0.25">
      <c r="A210" s="32"/>
      <c r="B210" s="55" t="str">
        <f>IF($A210="","",VLOOKUP($A210,Cierre!$A:$E,2,FALSE))</f>
        <v/>
      </c>
      <c r="C210" s="33"/>
      <c r="D210" s="33"/>
      <c r="E210" s="34"/>
      <c r="F210" s="34"/>
      <c r="G210" s="70"/>
      <c r="H210" s="35"/>
      <c r="I210" s="35"/>
      <c r="J210" s="68">
        <f t="shared" si="41"/>
        <v>0</v>
      </c>
      <c r="K210" s="68">
        <f t="shared" si="39"/>
        <v>0</v>
      </c>
      <c r="L210" s="36"/>
      <c r="M210" s="14">
        <f t="shared" si="40"/>
        <v>0</v>
      </c>
      <c r="N210" s="66" t="str">
        <f>IF(I210="","",ROUND(M210/VLOOKUP(YEAR(I210),SMMLV!$A$2:$B$42,2,FALSE),3))</f>
        <v/>
      </c>
      <c r="O210" s="99" t="str">
        <f>IFERROR(N210/Información!$B$20,"")</f>
        <v/>
      </c>
      <c r="P210" s="15"/>
      <c r="Q210" s="37"/>
      <c r="R210" s="37"/>
      <c r="S210" s="37"/>
      <c r="T210" s="37"/>
      <c r="U210" s="37"/>
      <c r="V210" s="38"/>
      <c r="W210" s="38"/>
      <c r="X210" s="38"/>
      <c r="Y210" s="38"/>
      <c r="Z210" s="38"/>
      <c r="AA210" s="38"/>
      <c r="AB210" s="38"/>
      <c r="AC210" s="101">
        <f t="shared" ref="AC210:AC273" si="42">IF(Q210="",0,ROUND((((R210-Q210)+1)/30),3))</f>
        <v>0</v>
      </c>
      <c r="AD210" s="101">
        <f t="shared" ref="AD210:AD273" si="43">IF(S210="",0,ROUND((((T210-S210)+1)/30),3))</f>
        <v>0</v>
      </c>
      <c r="AE210" s="101">
        <f t="shared" ref="AE210:AE273" si="44">IF(U210="",0,ROUND((((V210-U210)+1)/30),3))</f>
        <v>0</v>
      </c>
      <c r="AF210" s="101">
        <f t="shared" ref="AF210:AF273" si="45">IF(W210="",0,ROUND((((X210-W210)+1)/30),3))</f>
        <v>0</v>
      </c>
      <c r="AG210" s="101">
        <f t="shared" ref="AG210:AG273" si="46">IF(Y210="",0,ROUND((((Z210-Y210)+1)/30),3))</f>
        <v>0</v>
      </c>
      <c r="AH210" s="101">
        <f t="shared" ref="AH210:AH273" si="47">IF(AA210="",0,ROUND((((AB210-AA210)+1)/30),3))</f>
        <v>0</v>
      </c>
    </row>
    <row r="211" spans="1:34" x14ac:dyDescent="0.25">
      <c r="A211" s="32"/>
      <c r="B211" s="55" t="str">
        <f>IF($A211="","",VLOOKUP($A211,Cierre!$A:$E,2,FALSE))</f>
        <v/>
      </c>
      <c r="C211" s="33"/>
      <c r="D211" s="33"/>
      <c r="E211" s="34"/>
      <c r="F211" s="34"/>
      <c r="G211" s="70"/>
      <c r="H211" s="35"/>
      <c r="I211" s="35"/>
      <c r="J211" s="68">
        <f t="shared" si="41"/>
        <v>0</v>
      </c>
      <c r="K211" s="68">
        <f t="shared" si="39"/>
        <v>0</v>
      </c>
      <c r="L211" s="36"/>
      <c r="M211" s="14">
        <f t="shared" si="40"/>
        <v>0</v>
      </c>
      <c r="N211" s="66" t="str">
        <f>IF(I211="","",ROUND(M211/VLOOKUP(YEAR(I211),SMMLV!$A$2:$B$42,2,FALSE),3))</f>
        <v/>
      </c>
      <c r="O211" s="99" t="str">
        <f>IFERROR(N211/Información!$B$20,"")</f>
        <v/>
      </c>
      <c r="P211" s="15"/>
      <c r="Q211" s="37"/>
      <c r="R211" s="37"/>
      <c r="S211" s="37"/>
      <c r="T211" s="37"/>
      <c r="U211" s="37"/>
      <c r="V211" s="38"/>
      <c r="W211" s="38"/>
      <c r="X211" s="38"/>
      <c r="Y211" s="38"/>
      <c r="Z211" s="38"/>
      <c r="AA211" s="38"/>
      <c r="AB211" s="38"/>
      <c r="AC211" s="101">
        <f t="shared" si="42"/>
        <v>0</v>
      </c>
      <c r="AD211" s="101">
        <f t="shared" si="43"/>
        <v>0</v>
      </c>
      <c r="AE211" s="101">
        <f t="shared" si="44"/>
        <v>0</v>
      </c>
      <c r="AF211" s="101">
        <f t="shared" si="45"/>
        <v>0</v>
      </c>
      <c r="AG211" s="101">
        <f t="shared" si="46"/>
        <v>0</v>
      </c>
      <c r="AH211" s="101">
        <f t="shared" si="47"/>
        <v>0</v>
      </c>
    </row>
    <row r="212" spans="1:34" x14ac:dyDescent="0.25">
      <c r="A212" s="32"/>
      <c r="B212" s="55" t="str">
        <f>IF($A212="","",VLOOKUP($A212,Cierre!$A:$E,2,FALSE))</f>
        <v/>
      </c>
      <c r="C212" s="33"/>
      <c r="D212" s="33"/>
      <c r="E212" s="34"/>
      <c r="F212" s="34"/>
      <c r="G212" s="70"/>
      <c r="H212" s="35"/>
      <c r="I212" s="35"/>
      <c r="J212" s="68">
        <f t="shared" si="41"/>
        <v>0</v>
      </c>
      <c r="K212" s="68">
        <f t="shared" si="39"/>
        <v>0</v>
      </c>
      <c r="L212" s="36"/>
      <c r="M212" s="14">
        <f t="shared" si="40"/>
        <v>0</v>
      </c>
      <c r="N212" s="66" t="str">
        <f>IF(I212="","",ROUND(M212/VLOOKUP(YEAR(I212),SMMLV!$A$2:$B$42,2,FALSE),3))</f>
        <v/>
      </c>
      <c r="O212" s="99" t="str">
        <f>IFERROR(N212/Información!$B$20,"")</f>
        <v/>
      </c>
      <c r="P212" s="15"/>
      <c r="Q212" s="37"/>
      <c r="R212" s="37"/>
      <c r="S212" s="37"/>
      <c r="T212" s="37"/>
      <c r="U212" s="37"/>
      <c r="V212" s="38"/>
      <c r="W212" s="38"/>
      <c r="X212" s="38"/>
      <c r="Y212" s="38"/>
      <c r="Z212" s="38"/>
      <c r="AA212" s="38"/>
      <c r="AB212" s="38"/>
      <c r="AC212" s="101">
        <f t="shared" si="42"/>
        <v>0</v>
      </c>
      <c r="AD212" s="101">
        <f t="shared" si="43"/>
        <v>0</v>
      </c>
      <c r="AE212" s="101">
        <f t="shared" si="44"/>
        <v>0</v>
      </c>
      <c r="AF212" s="101">
        <f t="shared" si="45"/>
        <v>0</v>
      </c>
      <c r="AG212" s="101">
        <f t="shared" si="46"/>
        <v>0</v>
      </c>
      <c r="AH212" s="101">
        <f t="shared" si="47"/>
        <v>0</v>
      </c>
    </row>
    <row r="213" spans="1:34" x14ac:dyDescent="0.25">
      <c r="A213" s="32"/>
      <c r="B213" s="55" t="str">
        <f>IF($A213="","",VLOOKUP($A213,Cierre!$A:$E,2,FALSE))</f>
        <v/>
      </c>
      <c r="C213" s="33"/>
      <c r="D213" s="33"/>
      <c r="E213" s="34"/>
      <c r="F213" s="34"/>
      <c r="G213" s="70"/>
      <c r="H213" s="35"/>
      <c r="I213" s="35"/>
      <c r="J213" s="68">
        <f t="shared" si="41"/>
        <v>0</v>
      </c>
      <c r="K213" s="68">
        <f t="shared" si="39"/>
        <v>0</v>
      </c>
      <c r="L213" s="36"/>
      <c r="M213" s="14">
        <f t="shared" si="40"/>
        <v>0</v>
      </c>
      <c r="N213" s="66" t="str">
        <f>IF(I213="","",ROUND(M213/VLOOKUP(YEAR(I213),SMMLV!$A$2:$B$42,2,FALSE),3))</f>
        <v/>
      </c>
      <c r="O213" s="99" t="str">
        <f>IFERROR(N213/Información!$B$20,"")</f>
        <v/>
      </c>
      <c r="P213" s="15"/>
      <c r="Q213" s="37"/>
      <c r="R213" s="37"/>
      <c r="S213" s="37"/>
      <c r="T213" s="37"/>
      <c r="U213" s="37"/>
      <c r="V213" s="38"/>
      <c r="W213" s="38"/>
      <c r="X213" s="38"/>
      <c r="Y213" s="38"/>
      <c r="Z213" s="38"/>
      <c r="AA213" s="38"/>
      <c r="AB213" s="38"/>
      <c r="AC213" s="101">
        <f t="shared" si="42"/>
        <v>0</v>
      </c>
      <c r="AD213" s="101">
        <f t="shared" si="43"/>
        <v>0</v>
      </c>
      <c r="AE213" s="101">
        <f t="shared" si="44"/>
        <v>0</v>
      </c>
      <c r="AF213" s="101">
        <f t="shared" si="45"/>
        <v>0</v>
      </c>
      <c r="AG213" s="101">
        <f t="shared" si="46"/>
        <v>0</v>
      </c>
      <c r="AH213" s="101">
        <f t="shared" si="47"/>
        <v>0</v>
      </c>
    </row>
    <row r="214" spans="1:34" x14ac:dyDescent="0.25">
      <c r="A214" s="32"/>
      <c r="B214" s="55" t="str">
        <f>IF($A214="","",VLOOKUP($A214,Cierre!$A:$E,2,FALSE))</f>
        <v/>
      </c>
      <c r="C214" s="33"/>
      <c r="D214" s="33"/>
      <c r="E214" s="34"/>
      <c r="F214" s="34"/>
      <c r="G214" s="70"/>
      <c r="H214" s="35"/>
      <c r="I214" s="35"/>
      <c r="J214" s="68">
        <f t="shared" si="41"/>
        <v>0</v>
      </c>
      <c r="K214" s="68">
        <f t="shared" si="39"/>
        <v>0</v>
      </c>
      <c r="L214" s="36"/>
      <c r="M214" s="14">
        <f t="shared" si="40"/>
        <v>0</v>
      </c>
      <c r="N214" s="66" t="str">
        <f>IF(I214="","",ROUND(M214/VLOOKUP(YEAR(I214),SMMLV!$A$2:$B$42,2,FALSE),3))</f>
        <v/>
      </c>
      <c r="O214" s="99" t="str">
        <f>IFERROR(N214/Información!$B$20,"")</f>
        <v/>
      </c>
      <c r="P214" s="15"/>
      <c r="Q214" s="37"/>
      <c r="R214" s="37"/>
      <c r="S214" s="37"/>
      <c r="T214" s="37"/>
      <c r="U214" s="37"/>
      <c r="V214" s="38"/>
      <c r="W214" s="38"/>
      <c r="X214" s="38"/>
      <c r="Y214" s="38"/>
      <c r="Z214" s="38"/>
      <c r="AA214" s="38"/>
      <c r="AB214" s="38"/>
      <c r="AC214" s="101">
        <f t="shared" si="42"/>
        <v>0</v>
      </c>
      <c r="AD214" s="101">
        <f t="shared" si="43"/>
        <v>0</v>
      </c>
      <c r="AE214" s="101">
        <f t="shared" si="44"/>
        <v>0</v>
      </c>
      <c r="AF214" s="101">
        <f t="shared" si="45"/>
        <v>0</v>
      </c>
      <c r="AG214" s="101">
        <f t="shared" si="46"/>
        <v>0</v>
      </c>
      <c r="AH214" s="101">
        <f t="shared" si="47"/>
        <v>0</v>
      </c>
    </row>
    <row r="215" spans="1:34" x14ac:dyDescent="0.25">
      <c r="A215" s="32"/>
      <c r="B215" s="55" t="str">
        <f>IF($A215="","",VLOOKUP($A215,Cierre!$A:$E,2,FALSE))</f>
        <v/>
      </c>
      <c r="C215" s="33"/>
      <c r="D215" s="33"/>
      <c r="E215" s="34"/>
      <c r="F215" s="34"/>
      <c r="G215" s="70"/>
      <c r="H215" s="35"/>
      <c r="I215" s="35"/>
      <c r="J215" s="68">
        <f t="shared" si="41"/>
        <v>0</v>
      </c>
      <c r="K215" s="68">
        <f t="shared" si="39"/>
        <v>0</v>
      </c>
      <c r="L215" s="36"/>
      <c r="M215" s="14">
        <f t="shared" si="40"/>
        <v>0</v>
      </c>
      <c r="N215" s="66" t="str">
        <f>IF(I215="","",ROUND(M215/VLOOKUP(YEAR(I215),SMMLV!$A$2:$B$42,2,FALSE),3))</f>
        <v/>
      </c>
      <c r="O215" s="99" t="str">
        <f>IFERROR(N215/Información!$B$20,"")</f>
        <v/>
      </c>
      <c r="P215" s="15"/>
      <c r="Q215" s="37"/>
      <c r="R215" s="37"/>
      <c r="S215" s="37"/>
      <c r="T215" s="37"/>
      <c r="U215" s="37"/>
      <c r="V215" s="38"/>
      <c r="W215" s="38"/>
      <c r="X215" s="38"/>
      <c r="Y215" s="38"/>
      <c r="Z215" s="38"/>
      <c r="AA215" s="38"/>
      <c r="AB215" s="38"/>
      <c r="AC215" s="101">
        <f t="shared" si="42"/>
        <v>0</v>
      </c>
      <c r="AD215" s="101">
        <f t="shared" si="43"/>
        <v>0</v>
      </c>
      <c r="AE215" s="101">
        <f t="shared" si="44"/>
        <v>0</v>
      </c>
      <c r="AF215" s="101">
        <f t="shared" si="45"/>
        <v>0</v>
      </c>
      <c r="AG215" s="101">
        <f t="shared" si="46"/>
        <v>0</v>
      </c>
      <c r="AH215" s="101">
        <f t="shared" si="47"/>
        <v>0</v>
      </c>
    </row>
    <row r="216" spans="1:34" x14ac:dyDescent="0.25">
      <c r="A216" s="32"/>
      <c r="B216" s="55" t="str">
        <f>IF($A216="","",VLOOKUP($A216,Cierre!$A:$E,2,FALSE))</f>
        <v/>
      </c>
      <c r="C216" s="33"/>
      <c r="D216" s="33"/>
      <c r="E216" s="34"/>
      <c r="F216" s="34"/>
      <c r="G216" s="70"/>
      <c r="H216" s="35"/>
      <c r="I216" s="35"/>
      <c r="J216" s="68">
        <f t="shared" si="41"/>
        <v>0</v>
      </c>
      <c r="K216" s="68">
        <f t="shared" si="39"/>
        <v>0</v>
      </c>
      <c r="L216" s="36"/>
      <c r="M216" s="14">
        <f t="shared" si="40"/>
        <v>0</v>
      </c>
      <c r="N216" s="66" t="str">
        <f>IF(I216="","",ROUND(M216/VLOOKUP(YEAR(I216),SMMLV!$A$2:$B$42,2,FALSE),3))</f>
        <v/>
      </c>
      <c r="O216" s="99" t="str">
        <f>IFERROR(N216/Información!$B$20,"")</f>
        <v/>
      </c>
      <c r="P216" s="15"/>
      <c r="Q216" s="37"/>
      <c r="R216" s="37"/>
      <c r="S216" s="37"/>
      <c r="T216" s="37"/>
      <c r="U216" s="37"/>
      <c r="V216" s="38"/>
      <c r="W216" s="38"/>
      <c r="X216" s="38"/>
      <c r="Y216" s="38"/>
      <c r="Z216" s="38"/>
      <c r="AA216" s="38"/>
      <c r="AB216" s="38"/>
      <c r="AC216" s="101">
        <f t="shared" si="42"/>
        <v>0</v>
      </c>
      <c r="AD216" s="101">
        <f t="shared" si="43"/>
        <v>0</v>
      </c>
      <c r="AE216" s="101">
        <f t="shared" si="44"/>
        <v>0</v>
      </c>
      <c r="AF216" s="101">
        <f t="shared" si="45"/>
        <v>0</v>
      </c>
      <c r="AG216" s="101">
        <f t="shared" si="46"/>
        <v>0</v>
      </c>
      <c r="AH216" s="101">
        <f t="shared" si="47"/>
        <v>0</v>
      </c>
    </row>
    <row r="217" spans="1:34" x14ac:dyDescent="0.25">
      <c r="A217" s="32"/>
      <c r="B217" s="55" t="str">
        <f>IF($A217="","",VLOOKUP($A217,Cierre!$A:$E,2,FALSE))</f>
        <v/>
      </c>
      <c r="C217" s="33"/>
      <c r="D217" s="33"/>
      <c r="E217" s="34"/>
      <c r="F217" s="34"/>
      <c r="G217" s="70"/>
      <c r="H217" s="35"/>
      <c r="I217" s="35"/>
      <c r="J217" s="68">
        <f t="shared" si="41"/>
        <v>0</v>
      </c>
      <c r="K217" s="68">
        <f t="shared" si="39"/>
        <v>0</v>
      </c>
      <c r="L217" s="36"/>
      <c r="M217" s="14">
        <f t="shared" si="40"/>
        <v>0</v>
      </c>
      <c r="N217" s="66" t="str">
        <f>IF(I217="","",ROUND(M217/VLOOKUP(YEAR(I217),SMMLV!$A$2:$B$42,2,FALSE),3))</f>
        <v/>
      </c>
      <c r="O217" s="99" t="str">
        <f>IFERROR(N217/Información!$B$20,"")</f>
        <v/>
      </c>
      <c r="P217" s="15"/>
      <c r="Q217" s="37"/>
      <c r="R217" s="37"/>
      <c r="S217" s="37"/>
      <c r="T217" s="37"/>
      <c r="U217" s="37"/>
      <c r="V217" s="38"/>
      <c r="W217" s="38"/>
      <c r="X217" s="38"/>
      <c r="Y217" s="38"/>
      <c r="Z217" s="38"/>
      <c r="AA217" s="38"/>
      <c r="AB217" s="38"/>
      <c r="AC217" s="101">
        <f t="shared" si="42"/>
        <v>0</v>
      </c>
      <c r="AD217" s="101">
        <f t="shared" si="43"/>
        <v>0</v>
      </c>
      <c r="AE217" s="101">
        <f t="shared" si="44"/>
        <v>0</v>
      </c>
      <c r="AF217" s="101">
        <f t="shared" si="45"/>
        <v>0</v>
      </c>
      <c r="AG217" s="101">
        <f t="shared" si="46"/>
        <v>0</v>
      </c>
      <c r="AH217" s="101">
        <f t="shared" si="47"/>
        <v>0</v>
      </c>
    </row>
    <row r="218" spans="1:34" x14ac:dyDescent="0.25">
      <c r="A218" s="32"/>
      <c r="B218" s="55" t="str">
        <f>IF($A218="","",VLOOKUP($A218,Cierre!$A:$E,2,FALSE))</f>
        <v/>
      </c>
      <c r="C218" s="33"/>
      <c r="D218" s="33"/>
      <c r="E218" s="34"/>
      <c r="F218" s="34"/>
      <c r="G218" s="70"/>
      <c r="H218" s="35"/>
      <c r="I218" s="35"/>
      <c r="J218" s="68">
        <f t="shared" si="41"/>
        <v>0</v>
      </c>
      <c r="K218" s="68">
        <f t="shared" si="39"/>
        <v>0</v>
      </c>
      <c r="L218" s="36"/>
      <c r="M218" s="14">
        <f t="shared" si="40"/>
        <v>0</v>
      </c>
      <c r="N218" s="66" t="str">
        <f>IF(I218="","",ROUND(M218/VLOOKUP(YEAR(I218),SMMLV!$A$2:$B$42,2,FALSE),3))</f>
        <v/>
      </c>
      <c r="O218" s="99" t="str">
        <f>IFERROR(N218/Información!$B$20,"")</f>
        <v/>
      </c>
      <c r="P218" s="15"/>
      <c r="Q218" s="37"/>
      <c r="R218" s="37"/>
      <c r="S218" s="37"/>
      <c r="T218" s="37"/>
      <c r="U218" s="37"/>
      <c r="V218" s="38"/>
      <c r="W218" s="38"/>
      <c r="X218" s="38"/>
      <c r="Y218" s="38"/>
      <c r="Z218" s="38"/>
      <c r="AA218" s="38"/>
      <c r="AB218" s="38"/>
      <c r="AC218" s="101">
        <f t="shared" si="42"/>
        <v>0</v>
      </c>
      <c r="AD218" s="101">
        <f t="shared" si="43"/>
        <v>0</v>
      </c>
      <c r="AE218" s="101">
        <f t="shared" si="44"/>
        <v>0</v>
      </c>
      <c r="AF218" s="101">
        <f t="shared" si="45"/>
        <v>0</v>
      </c>
      <c r="AG218" s="101">
        <f t="shared" si="46"/>
        <v>0</v>
      </c>
      <c r="AH218" s="101">
        <f t="shared" si="47"/>
        <v>0</v>
      </c>
    </row>
    <row r="219" spans="1:34" x14ac:dyDescent="0.25">
      <c r="A219" s="32"/>
      <c r="B219" s="55" t="str">
        <f>IF($A219="","",VLOOKUP($A219,Cierre!$A:$E,2,FALSE))</f>
        <v/>
      </c>
      <c r="C219" s="33"/>
      <c r="D219" s="33"/>
      <c r="E219" s="34"/>
      <c r="F219" s="34"/>
      <c r="G219" s="70"/>
      <c r="H219" s="35"/>
      <c r="I219" s="35"/>
      <c r="J219" s="68">
        <f t="shared" si="41"/>
        <v>0</v>
      </c>
      <c r="K219" s="68">
        <f t="shared" si="39"/>
        <v>0</v>
      </c>
      <c r="L219" s="36"/>
      <c r="M219" s="14">
        <f t="shared" si="40"/>
        <v>0</v>
      </c>
      <c r="N219" s="66" t="str">
        <f>IF(I219="","",ROUND(M219/VLOOKUP(YEAR(I219),SMMLV!$A$2:$B$42,2,FALSE),3))</f>
        <v/>
      </c>
      <c r="O219" s="99" t="str">
        <f>IFERROR(N219/Información!$B$20,"")</f>
        <v/>
      </c>
      <c r="P219" s="15"/>
      <c r="Q219" s="37"/>
      <c r="R219" s="37"/>
      <c r="S219" s="37"/>
      <c r="T219" s="37"/>
      <c r="U219" s="37"/>
      <c r="V219" s="38"/>
      <c r="W219" s="38"/>
      <c r="X219" s="38"/>
      <c r="Y219" s="38"/>
      <c r="Z219" s="38"/>
      <c r="AA219" s="38"/>
      <c r="AB219" s="38"/>
      <c r="AC219" s="101">
        <f t="shared" si="42"/>
        <v>0</v>
      </c>
      <c r="AD219" s="101">
        <f t="shared" si="43"/>
        <v>0</v>
      </c>
      <c r="AE219" s="101">
        <f t="shared" si="44"/>
        <v>0</v>
      </c>
      <c r="AF219" s="101">
        <f t="shared" si="45"/>
        <v>0</v>
      </c>
      <c r="AG219" s="101">
        <f t="shared" si="46"/>
        <v>0</v>
      </c>
      <c r="AH219" s="101">
        <f t="shared" si="47"/>
        <v>0</v>
      </c>
    </row>
    <row r="220" spans="1:34" x14ac:dyDescent="0.25">
      <c r="A220" s="32"/>
      <c r="B220" s="55" t="str">
        <f>IF($A220="","",VLOOKUP($A220,Cierre!$A:$E,2,FALSE))</f>
        <v/>
      </c>
      <c r="C220" s="33"/>
      <c r="D220" s="33"/>
      <c r="E220" s="34"/>
      <c r="F220" s="34"/>
      <c r="G220" s="70"/>
      <c r="H220" s="35"/>
      <c r="I220" s="35"/>
      <c r="J220" s="68">
        <f t="shared" si="41"/>
        <v>0</v>
      </c>
      <c r="K220" s="68">
        <f t="shared" si="39"/>
        <v>0</v>
      </c>
      <c r="L220" s="36"/>
      <c r="M220" s="14">
        <f t="shared" si="40"/>
        <v>0</v>
      </c>
      <c r="N220" s="66" t="str">
        <f>IF(I220="","",ROUND(M220/VLOOKUP(YEAR(I220),SMMLV!$A$2:$B$42,2,FALSE),3))</f>
        <v/>
      </c>
      <c r="O220" s="99" t="str">
        <f>IFERROR(N220/Información!$B$20,"")</f>
        <v/>
      </c>
      <c r="P220" s="15"/>
      <c r="Q220" s="37"/>
      <c r="R220" s="37"/>
      <c r="S220" s="37"/>
      <c r="T220" s="37"/>
      <c r="U220" s="37"/>
      <c r="V220" s="38"/>
      <c r="W220" s="38"/>
      <c r="X220" s="38"/>
      <c r="Y220" s="38"/>
      <c r="Z220" s="38"/>
      <c r="AA220" s="38"/>
      <c r="AB220" s="38"/>
      <c r="AC220" s="101">
        <f t="shared" si="42"/>
        <v>0</v>
      </c>
      <c r="AD220" s="101">
        <f t="shared" si="43"/>
        <v>0</v>
      </c>
      <c r="AE220" s="101">
        <f t="shared" si="44"/>
        <v>0</v>
      </c>
      <c r="AF220" s="101">
        <f t="shared" si="45"/>
        <v>0</v>
      </c>
      <c r="AG220" s="101">
        <f t="shared" si="46"/>
        <v>0</v>
      </c>
      <c r="AH220" s="101">
        <f t="shared" si="47"/>
        <v>0</v>
      </c>
    </row>
    <row r="221" spans="1:34" x14ac:dyDescent="0.25">
      <c r="A221" s="32"/>
      <c r="B221" s="55" t="str">
        <f>IF($A221="","",VLOOKUP($A221,Cierre!$A:$E,2,FALSE))</f>
        <v/>
      </c>
      <c r="C221" s="33"/>
      <c r="D221" s="33"/>
      <c r="E221" s="34"/>
      <c r="F221" s="34"/>
      <c r="G221" s="70"/>
      <c r="H221" s="35"/>
      <c r="I221" s="35"/>
      <c r="J221" s="68">
        <f t="shared" si="41"/>
        <v>0</v>
      </c>
      <c r="K221" s="68">
        <f t="shared" si="39"/>
        <v>0</v>
      </c>
      <c r="L221" s="36"/>
      <c r="M221" s="14">
        <f t="shared" si="40"/>
        <v>0</v>
      </c>
      <c r="N221" s="66" t="str">
        <f>IF(I221="","",ROUND(M221/VLOOKUP(YEAR(I221),SMMLV!$A$2:$B$42,2,FALSE),3))</f>
        <v/>
      </c>
      <c r="O221" s="99" t="str">
        <f>IFERROR(N221/Información!$B$20,"")</f>
        <v/>
      </c>
      <c r="P221" s="15"/>
      <c r="Q221" s="37"/>
      <c r="R221" s="37"/>
      <c r="S221" s="37"/>
      <c r="T221" s="37"/>
      <c r="U221" s="37"/>
      <c r="V221" s="38"/>
      <c r="W221" s="38"/>
      <c r="X221" s="38"/>
      <c r="Y221" s="38"/>
      <c r="Z221" s="38"/>
      <c r="AA221" s="38"/>
      <c r="AB221" s="38"/>
      <c r="AC221" s="101">
        <f t="shared" si="42"/>
        <v>0</v>
      </c>
      <c r="AD221" s="101">
        <f t="shared" si="43"/>
        <v>0</v>
      </c>
      <c r="AE221" s="101">
        <f t="shared" si="44"/>
        <v>0</v>
      </c>
      <c r="AF221" s="101">
        <f t="shared" si="45"/>
        <v>0</v>
      </c>
      <c r="AG221" s="101">
        <f t="shared" si="46"/>
        <v>0</v>
      </c>
      <c r="AH221" s="101">
        <f t="shared" si="47"/>
        <v>0</v>
      </c>
    </row>
    <row r="222" spans="1:34" x14ac:dyDescent="0.25">
      <c r="A222" s="32"/>
      <c r="B222" s="55" t="str">
        <f>IF($A222="","",VLOOKUP($A222,Cierre!$A:$E,2,FALSE))</f>
        <v/>
      </c>
      <c r="C222" s="33"/>
      <c r="D222" s="33"/>
      <c r="E222" s="34"/>
      <c r="F222" s="34"/>
      <c r="G222" s="70"/>
      <c r="H222" s="35"/>
      <c r="I222" s="35"/>
      <c r="J222" s="68">
        <f t="shared" si="41"/>
        <v>0</v>
      </c>
      <c r="K222" s="68">
        <f t="shared" si="39"/>
        <v>0</v>
      </c>
      <c r="L222" s="36"/>
      <c r="M222" s="14">
        <f t="shared" si="40"/>
        <v>0</v>
      </c>
      <c r="N222" s="66" t="str">
        <f>IF(I222="","",ROUND(M222/VLOOKUP(YEAR(I222),SMMLV!$A$2:$B$42,2,FALSE),3))</f>
        <v/>
      </c>
      <c r="O222" s="99" t="str">
        <f>IFERROR(N222/Información!$B$20,"")</f>
        <v/>
      </c>
      <c r="P222" s="15"/>
      <c r="Q222" s="37"/>
      <c r="R222" s="37"/>
      <c r="S222" s="37"/>
      <c r="T222" s="37"/>
      <c r="U222" s="37"/>
      <c r="V222" s="38"/>
      <c r="W222" s="38"/>
      <c r="X222" s="38"/>
      <c r="Y222" s="38"/>
      <c r="Z222" s="38"/>
      <c r="AA222" s="38"/>
      <c r="AB222" s="38"/>
      <c r="AC222" s="101">
        <f t="shared" si="42"/>
        <v>0</v>
      </c>
      <c r="AD222" s="101">
        <f t="shared" si="43"/>
        <v>0</v>
      </c>
      <c r="AE222" s="101">
        <f t="shared" si="44"/>
        <v>0</v>
      </c>
      <c r="AF222" s="101">
        <f t="shared" si="45"/>
        <v>0</v>
      </c>
      <c r="AG222" s="101">
        <f t="shared" si="46"/>
        <v>0</v>
      </c>
      <c r="AH222" s="101">
        <f t="shared" si="47"/>
        <v>0</v>
      </c>
    </row>
    <row r="223" spans="1:34" x14ac:dyDescent="0.25">
      <c r="A223" s="32"/>
      <c r="B223" s="55" t="str">
        <f>IF($A223="","",VLOOKUP($A223,Cierre!$A:$E,2,FALSE))</f>
        <v/>
      </c>
      <c r="C223" s="33"/>
      <c r="D223" s="33"/>
      <c r="E223" s="34"/>
      <c r="F223" s="34"/>
      <c r="G223" s="70"/>
      <c r="H223" s="35"/>
      <c r="I223" s="35"/>
      <c r="J223" s="68">
        <f t="shared" si="41"/>
        <v>0</v>
      </c>
      <c r="K223" s="68">
        <f t="shared" si="39"/>
        <v>0</v>
      </c>
      <c r="L223" s="36"/>
      <c r="M223" s="14">
        <f t="shared" si="40"/>
        <v>0</v>
      </c>
      <c r="N223" s="66" t="str">
        <f>IF(I223="","",ROUND(M223/VLOOKUP(YEAR(I223),SMMLV!$A$2:$B$42,2,FALSE),3))</f>
        <v/>
      </c>
      <c r="O223" s="99" t="str">
        <f>IFERROR(N223/Información!$B$20,"")</f>
        <v/>
      </c>
      <c r="P223" s="15"/>
      <c r="Q223" s="37"/>
      <c r="R223" s="37"/>
      <c r="S223" s="37"/>
      <c r="T223" s="37"/>
      <c r="U223" s="37"/>
      <c r="V223" s="38"/>
      <c r="W223" s="38"/>
      <c r="X223" s="38"/>
      <c r="Y223" s="38"/>
      <c r="Z223" s="38"/>
      <c r="AA223" s="38"/>
      <c r="AB223" s="38"/>
      <c r="AC223" s="101">
        <f t="shared" si="42"/>
        <v>0</v>
      </c>
      <c r="AD223" s="101">
        <f t="shared" si="43"/>
        <v>0</v>
      </c>
      <c r="AE223" s="101">
        <f t="shared" si="44"/>
        <v>0</v>
      </c>
      <c r="AF223" s="101">
        <f t="shared" si="45"/>
        <v>0</v>
      </c>
      <c r="AG223" s="101">
        <f t="shared" si="46"/>
        <v>0</v>
      </c>
      <c r="AH223" s="101">
        <f t="shared" si="47"/>
        <v>0</v>
      </c>
    </row>
    <row r="224" spans="1:34" x14ac:dyDescent="0.25">
      <c r="A224" s="32"/>
      <c r="B224" s="55" t="str">
        <f>IF($A224="","",VLOOKUP($A224,Cierre!$A:$E,2,FALSE))</f>
        <v/>
      </c>
      <c r="C224" s="33"/>
      <c r="D224" s="33"/>
      <c r="E224" s="34"/>
      <c r="F224" s="34"/>
      <c r="G224" s="70"/>
      <c r="H224" s="35"/>
      <c r="I224" s="35"/>
      <c r="J224" s="68">
        <f t="shared" si="41"/>
        <v>0</v>
      </c>
      <c r="K224" s="68">
        <f t="shared" si="39"/>
        <v>0</v>
      </c>
      <c r="L224" s="36"/>
      <c r="M224" s="14">
        <f t="shared" si="40"/>
        <v>0</v>
      </c>
      <c r="N224" s="66" t="str">
        <f>IF(I224="","",ROUND(M224/VLOOKUP(YEAR(I224),SMMLV!$A$2:$B$42,2,FALSE),3))</f>
        <v/>
      </c>
      <c r="O224" s="99" t="str">
        <f>IFERROR(N224/Información!$B$20,"")</f>
        <v/>
      </c>
      <c r="P224" s="15"/>
      <c r="Q224" s="37"/>
      <c r="R224" s="37"/>
      <c r="S224" s="37"/>
      <c r="T224" s="37"/>
      <c r="U224" s="37"/>
      <c r="V224" s="38"/>
      <c r="W224" s="38"/>
      <c r="X224" s="38"/>
      <c r="Y224" s="38"/>
      <c r="Z224" s="38"/>
      <c r="AA224" s="38"/>
      <c r="AB224" s="38"/>
      <c r="AC224" s="101">
        <f t="shared" si="42"/>
        <v>0</v>
      </c>
      <c r="AD224" s="101">
        <f t="shared" si="43"/>
        <v>0</v>
      </c>
      <c r="AE224" s="101">
        <f t="shared" si="44"/>
        <v>0</v>
      </c>
      <c r="AF224" s="101">
        <f t="shared" si="45"/>
        <v>0</v>
      </c>
      <c r="AG224" s="101">
        <f t="shared" si="46"/>
        <v>0</v>
      </c>
      <c r="AH224" s="101">
        <f t="shared" si="47"/>
        <v>0</v>
      </c>
    </row>
    <row r="225" spans="1:34" x14ac:dyDescent="0.25">
      <c r="A225" s="32"/>
      <c r="B225" s="55" t="str">
        <f>IF($A225="","",VLOOKUP($A225,Cierre!$A:$E,2,FALSE))</f>
        <v/>
      </c>
      <c r="C225" s="33"/>
      <c r="D225" s="33"/>
      <c r="E225" s="34"/>
      <c r="F225" s="34"/>
      <c r="G225" s="70"/>
      <c r="H225" s="35"/>
      <c r="I225" s="35"/>
      <c r="J225" s="68">
        <f t="shared" si="41"/>
        <v>0</v>
      </c>
      <c r="K225" s="68">
        <f t="shared" si="39"/>
        <v>0</v>
      </c>
      <c r="L225" s="36"/>
      <c r="M225" s="14">
        <f t="shared" si="40"/>
        <v>0</v>
      </c>
      <c r="N225" s="66" t="str">
        <f>IF(I225="","",ROUND(M225/VLOOKUP(YEAR(I225),SMMLV!$A$2:$B$42,2,FALSE),3))</f>
        <v/>
      </c>
      <c r="O225" s="99" t="str">
        <f>IFERROR(N225/Información!$B$20,"")</f>
        <v/>
      </c>
      <c r="P225" s="15"/>
      <c r="Q225" s="37"/>
      <c r="R225" s="37"/>
      <c r="S225" s="37"/>
      <c r="T225" s="37"/>
      <c r="U225" s="37"/>
      <c r="V225" s="38"/>
      <c r="W225" s="38"/>
      <c r="X225" s="38"/>
      <c r="Y225" s="38"/>
      <c r="Z225" s="38"/>
      <c r="AA225" s="38"/>
      <c r="AB225" s="38"/>
      <c r="AC225" s="101">
        <f t="shared" si="42"/>
        <v>0</v>
      </c>
      <c r="AD225" s="101">
        <f t="shared" si="43"/>
        <v>0</v>
      </c>
      <c r="AE225" s="101">
        <f t="shared" si="44"/>
        <v>0</v>
      </c>
      <c r="AF225" s="101">
        <f t="shared" si="45"/>
        <v>0</v>
      </c>
      <c r="AG225" s="101">
        <f t="shared" si="46"/>
        <v>0</v>
      </c>
      <c r="AH225" s="101">
        <f t="shared" si="47"/>
        <v>0</v>
      </c>
    </row>
    <row r="226" spans="1:34" x14ac:dyDescent="0.25">
      <c r="A226" s="32"/>
      <c r="B226" s="55" t="str">
        <f>IF($A226="","",VLOOKUP($A226,Cierre!$A:$E,2,FALSE))</f>
        <v/>
      </c>
      <c r="C226" s="33"/>
      <c r="D226" s="33"/>
      <c r="E226" s="34"/>
      <c r="F226" s="34"/>
      <c r="G226" s="70"/>
      <c r="H226" s="35"/>
      <c r="I226" s="35"/>
      <c r="J226" s="68">
        <f t="shared" si="41"/>
        <v>0</v>
      </c>
      <c r="K226" s="68">
        <f t="shared" si="39"/>
        <v>0</v>
      </c>
      <c r="L226" s="36"/>
      <c r="M226" s="14">
        <f t="shared" si="40"/>
        <v>0</v>
      </c>
      <c r="N226" s="66" t="str">
        <f>IF(I226="","",ROUND(M226/VLOOKUP(YEAR(I226),SMMLV!$A$2:$B$42,2,FALSE),3))</f>
        <v/>
      </c>
      <c r="O226" s="99" t="str">
        <f>IFERROR(N226/Información!$B$20,"")</f>
        <v/>
      </c>
      <c r="P226" s="15"/>
      <c r="Q226" s="37"/>
      <c r="R226" s="37"/>
      <c r="S226" s="37"/>
      <c r="T226" s="37"/>
      <c r="U226" s="37"/>
      <c r="V226" s="38"/>
      <c r="W226" s="38"/>
      <c r="X226" s="38"/>
      <c r="Y226" s="38"/>
      <c r="Z226" s="38"/>
      <c r="AA226" s="38"/>
      <c r="AB226" s="38"/>
      <c r="AC226" s="101">
        <f t="shared" si="42"/>
        <v>0</v>
      </c>
      <c r="AD226" s="101">
        <f t="shared" si="43"/>
        <v>0</v>
      </c>
      <c r="AE226" s="101">
        <f t="shared" si="44"/>
        <v>0</v>
      </c>
      <c r="AF226" s="101">
        <f t="shared" si="45"/>
        <v>0</v>
      </c>
      <c r="AG226" s="101">
        <f t="shared" si="46"/>
        <v>0</v>
      </c>
      <c r="AH226" s="101">
        <f t="shared" si="47"/>
        <v>0</v>
      </c>
    </row>
    <row r="227" spans="1:34" x14ac:dyDescent="0.25">
      <c r="A227" s="32"/>
      <c r="B227" s="55" t="str">
        <f>IF($A227="","",VLOOKUP($A227,Cierre!$A:$E,2,FALSE))</f>
        <v/>
      </c>
      <c r="C227" s="33"/>
      <c r="D227" s="33"/>
      <c r="E227" s="34"/>
      <c r="F227" s="34"/>
      <c r="G227" s="70"/>
      <c r="H227" s="35"/>
      <c r="I227" s="35"/>
      <c r="J227" s="68">
        <f t="shared" si="41"/>
        <v>0</v>
      </c>
      <c r="K227" s="68">
        <f t="shared" si="39"/>
        <v>0</v>
      </c>
      <c r="L227" s="36"/>
      <c r="M227" s="14">
        <f t="shared" si="40"/>
        <v>0</v>
      </c>
      <c r="N227" s="66" t="str">
        <f>IF(I227="","",ROUND(M227/VLOOKUP(YEAR(I227),SMMLV!$A$2:$B$42,2,FALSE),3))</f>
        <v/>
      </c>
      <c r="O227" s="99" t="str">
        <f>IFERROR(N227/Información!$B$20,"")</f>
        <v/>
      </c>
      <c r="P227" s="15"/>
      <c r="Q227" s="37"/>
      <c r="R227" s="37"/>
      <c r="S227" s="37"/>
      <c r="T227" s="37"/>
      <c r="U227" s="37"/>
      <c r="V227" s="38"/>
      <c r="W227" s="38"/>
      <c r="X227" s="38"/>
      <c r="Y227" s="38"/>
      <c r="Z227" s="38"/>
      <c r="AA227" s="38"/>
      <c r="AB227" s="38"/>
      <c r="AC227" s="101">
        <f t="shared" si="42"/>
        <v>0</v>
      </c>
      <c r="AD227" s="101">
        <f t="shared" si="43"/>
        <v>0</v>
      </c>
      <c r="AE227" s="101">
        <f t="shared" si="44"/>
        <v>0</v>
      </c>
      <c r="AF227" s="101">
        <f t="shared" si="45"/>
        <v>0</v>
      </c>
      <c r="AG227" s="101">
        <f t="shared" si="46"/>
        <v>0</v>
      </c>
      <c r="AH227" s="101">
        <f t="shared" si="47"/>
        <v>0</v>
      </c>
    </row>
    <row r="228" spans="1:34" x14ac:dyDescent="0.25">
      <c r="A228" s="32"/>
      <c r="B228" s="55" t="str">
        <f>IF($A228="","",VLOOKUP($A228,Cierre!$A:$E,2,FALSE))</f>
        <v/>
      </c>
      <c r="C228" s="33"/>
      <c r="D228" s="33"/>
      <c r="E228" s="34"/>
      <c r="F228" s="34"/>
      <c r="G228" s="70"/>
      <c r="H228" s="35"/>
      <c r="I228" s="35"/>
      <c r="J228" s="68">
        <f t="shared" si="41"/>
        <v>0</v>
      </c>
      <c r="K228" s="68">
        <f t="shared" si="39"/>
        <v>0</v>
      </c>
      <c r="L228" s="36"/>
      <c r="M228" s="14">
        <f t="shared" si="40"/>
        <v>0</v>
      </c>
      <c r="N228" s="66" t="str">
        <f>IF(I228="","",ROUND(M228/VLOOKUP(YEAR(I228),SMMLV!$A$2:$B$42,2,FALSE),3))</f>
        <v/>
      </c>
      <c r="O228" s="99" t="str">
        <f>IFERROR(N228/Información!$B$20,"")</f>
        <v/>
      </c>
      <c r="P228" s="15"/>
      <c r="Q228" s="37"/>
      <c r="R228" s="37"/>
      <c r="S228" s="37"/>
      <c r="T228" s="37"/>
      <c r="U228" s="37"/>
      <c r="V228" s="38"/>
      <c r="W228" s="38"/>
      <c r="X228" s="38"/>
      <c r="Y228" s="38"/>
      <c r="Z228" s="38"/>
      <c r="AA228" s="38"/>
      <c r="AB228" s="38"/>
      <c r="AC228" s="101">
        <f t="shared" si="42"/>
        <v>0</v>
      </c>
      <c r="AD228" s="101">
        <f t="shared" si="43"/>
        <v>0</v>
      </c>
      <c r="AE228" s="101">
        <f t="shared" si="44"/>
        <v>0</v>
      </c>
      <c r="AF228" s="101">
        <f t="shared" si="45"/>
        <v>0</v>
      </c>
      <c r="AG228" s="101">
        <f t="shared" si="46"/>
        <v>0</v>
      </c>
      <c r="AH228" s="101">
        <f t="shared" si="47"/>
        <v>0</v>
      </c>
    </row>
    <row r="229" spans="1:34" x14ac:dyDescent="0.25">
      <c r="A229" s="32"/>
      <c r="B229" s="55" t="str">
        <f>IF($A229="","",VLOOKUP($A229,Cierre!$A:$E,2,FALSE))</f>
        <v/>
      </c>
      <c r="C229" s="33"/>
      <c r="D229" s="33"/>
      <c r="E229" s="34"/>
      <c r="F229" s="34"/>
      <c r="G229" s="70"/>
      <c r="H229" s="35"/>
      <c r="I229" s="35"/>
      <c r="J229" s="68">
        <f t="shared" si="41"/>
        <v>0</v>
      </c>
      <c r="K229" s="68">
        <f t="shared" si="39"/>
        <v>0</v>
      </c>
      <c r="L229" s="36"/>
      <c r="M229" s="14">
        <f t="shared" si="40"/>
        <v>0</v>
      </c>
      <c r="N229" s="66" t="str">
        <f>IF(I229="","",ROUND(M229/VLOOKUP(YEAR(I229),SMMLV!$A$2:$B$42,2,FALSE),3))</f>
        <v/>
      </c>
      <c r="O229" s="99" t="str">
        <f>IFERROR(N229/Información!$B$20,"")</f>
        <v/>
      </c>
      <c r="P229" s="15"/>
      <c r="Q229" s="37"/>
      <c r="R229" s="37"/>
      <c r="S229" s="37"/>
      <c r="T229" s="37"/>
      <c r="U229" s="37"/>
      <c r="V229" s="38"/>
      <c r="W229" s="38"/>
      <c r="X229" s="38"/>
      <c r="Y229" s="38"/>
      <c r="Z229" s="38"/>
      <c r="AA229" s="38"/>
      <c r="AB229" s="38"/>
      <c r="AC229" s="101">
        <f t="shared" si="42"/>
        <v>0</v>
      </c>
      <c r="AD229" s="101">
        <f t="shared" si="43"/>
        <v>0</v>
      </c>
      <c r="AE229" s="101">
        <f t="shared" si="44"/>
        <v>0</v>
      </c>
      <c r="AF229" s="101">
        <f t="shared" si="45"/>
        <v>0</v>
      </c>
      <c r="AG229" s="101">
        <f t="shared" si="46"/>
        <v>0</v>
      </c>
      <c r="AH229" s="101">
        <f t="shared" si="47"/>
        <v>0</v>
      </c>
    </row>
    <row r="230" spans="1:34" x14ac:dyDescent="0.25">
      <c r="A230" s="32"/>
      <c r="B230" s="55" t="str">
        <f>IF($A230="","",VLOOKUP($A230,Cierre!$A:$E,2,FALSE))</f>
        <v/>
      </c>
      <c r="C230" s="33"/>
      <c r="D230" s="33"/>
      <c r="E230" s="34"/>
      <c r="F230" s="34"/>
      <c r="G230" s="70"/>
      <c r="H230" s="35"/>
      <c r="I230" s="35"/>
      <c r="J230" s="68">
        <f t="shared" si="41"/>
        <v>0</v>
      </c>
      <c r="K230" s="68">
        <f t="shared" si="39"/>
        <v>0</v>
      </c>
      <c r="L230" s="36"/>
      <c r="M230" s="14">
        <f t="shared" si="40"/>
        <v>0</v>
      </c>
      <c r="N230" s="66" t="str">
        <f>IF(I230="","",ROUND(M230/VLOOKUP(YEAR(I230),SMMLV!$A$2:$B$42,2,FALSE),3))</f>
        <v/>
      </c>
      <c r="O230" s="99" t="str">
        <f>IFERROR(N230/Información!$B$20,"")</f>
        <v/>
      </c>
      <c r="P230" s="15"/>
      <c r="Q230" s="37"/>
      <c r="R230" s="37"/>
      <c r="S230" s="37"/>
      <c r="T230" s="37"/>
      <c r="U230" s="37"/>
      <c r="V230" s="38"/>
      <c r="W230" s="38"/>
      <c r="X230" s="38"/>
      <c r="Y230" s="38"/>
      <c r="Z230" s="38"/>
      <c r="AA230" s="38"/>
      <c r="AB230" s="38"/>
      <c r="AC230" s="101">
        <f t="shared" si="42"/>
        <v>0</v>
      </c>
      <c r="AD230" s="101">
        <f t="shared" si="43"/>
        <v>0</v>
      </c>
      <c r="AE230" s="101">
        <f t="shared" si="44"/>
        <v>0</v>
      </c>
      <c r="AF230" s="101">
        <f t="shared" si="45"/>
        <v>0</v>
      </c>
      <c r="AG230" s="101">
        <f t="shared" si="46"/>
        <v>0</v>
      </c>
      <c r="AH230" s="101">
        <f t="shared" si="47"/>
        <v>0</v>
      </c>
    </row>
    <row r="231" spans="1:34" x14ac:dyDescent="0.25">
      <c r="A231" s="32"/>
      <c r="B231" s="55" t="str">
        <f>IF($A231="","",VLOOKUP($A231,Cierre!$A:$E,2,FALSE))</f>
        <v/>
      </c>
      <c r="C231" s="33"/>
      <c r="D231" s="33"/>
      <c r="E231" s="34"/>
      <c r="F231" s="34"/>
      <c r="G231" s="70"/>
      <c r="H231" s="35"/>
      <c r="I231" s="35"/>
      <c r="J231" s="68">
        <f t="shared" si="41"/>
        <v>0</v>
      </c>
      <c r="K231" s="68">
        <f t="shared" si="39"/>
        <v>0</v>
      </c>
      <c r="L231" s="36"/>
      <c r="M231" s="14">
        <f t="shared" si="40"/>
        <v>0</v>
      </c>
      <c r="N231" s="66" t="str">
        <f>IF(I231="","",ROUND(M231/VLOOKUP(YEAR(I231),SMMLV!$A$2:$B$42,2,FALSE),3))</f>
        <v/>
      </c>
      <c r="O231" s="99" t="str">
        <f>IFERROR(N231/Información!$B$20,"")</f>
        <v/>
      </c>
      <c r="P231" s="15"/>
      <c r="Q231" s="37"/>
      <c r="R231" s="37"/>
      <c r="S231" s="37"/>
      <c r="T231" s="37"/>
      <c r="U231" s="37"/>
      <c r="V231" s="38"/>
      <c r="W231" s="38"/>
      <c r="X231" s="38"/>
      <c r="Y231" s="38"/>
      <c r="Z231" s="38"/>
      <c r="AA231" s="38"/>
      <c r="AB231" s="38"/>
      <c r="AC231" s="101">
        <f t="shared" si="42"/>
        <v>0</v>
      </c>
      <c r="AD231" s="101">
        <f t="shared" si="43"/>
        <v>0</v>
      </c>
      <c r="AE231" s="101">
        <f t="shared" si="44"/>
        <v>0</v>
      </c>
      <c r="AF231" s="101">
        <f t="shared" si="45"/>
        <v>0</v>
      </c>
      <c r="AG231" s="101">
        <f t="shared" si="46"/>
        <v>0</v>
      </c>
      <c r="AH231" s="101">
        <f t="shared" si="47"/>
        <v>0</v>
      </c>
    </row>
    <row r="232" spans="1:34" x14ac:dyDescent="0.25">
      <c r="A232" s="32"/>
      <c r="B232" s="55" t="str">
        <f>IF($A232="","",VLOOKUP($A232,Cierre!$A:$E,2,FALSE))</f>
        <v/>
      </c>
      <c r="C232" s="33"/>
      <c r="D232" s="33"/>
      <c r="E232" s="34"/>
      <c r="F232" s="34"/>
      <c r="G232" s="70"/>
      <c r="H232" s="35"/>
      <c r="I232" s="35"/>
      <c r="J232" s="68">
        <f t="shared" si="41"/>
        <v>0</v>
      </c>
      <c r="K232" s="68">
        <f t="shared" si="39"/>
        <v>0</v>
      </c>
      <c r="L232" s="36"/>
      <c r="M232" s="14">
        <f t="shared" si="40"/>
        <v>0</v>
      </c>
      <c r="N232" s="66" t="str">
        <f>IF(I232="","",ROUND(M232/VLOOKUP(YEAR(I232),SMMLV!$A$2:$B$42,2,FALSE),3))</f>
        <v/>
      </c>
      <c r="O232" s="99" t="str">
        <f>IFERROR(N232/Información!$B$20,"")</f>
        <v/>
      </c>
      <c r="P232" s="15"/>
      <c r="Q232" s="37"/>
      <c r="R232" s="37"/>
      <c r="S232" s="37"/>
      <c r="T232" s="37"/>
      <c r="U232" s="37"/>
      <c r="V232" s="38"/>
      <c r="W232" s="38"/>
      <c r="X232" s="38"/>
      <c r="Y232" s="38"/>
      <c r="Z232" s="38"/>
      <c r="AA232" s="38"/>
      <c r="AB232" s="38"/>
      <c r="AC232" s="101">
        <f t="shared" si="42"/>
        <v>0</v>
      </c>
      <c r="AD232" s="101">
        <f t="shared" si="43"/>
        <v>0</v>
      </c>
      <c r="AE232" s="101">
        <f t="shared" si="44"/>
        <v>0</v>
      </c>
      <c r="AF232" s="101">
        <f t="shared" si="45"/>
        <v>0</v>
      </c>
      <c r="AG232" s="101">
        <f t="shared" si="46"/>
        <v>0</v>
      </c>
      <c r="AH232" s="101">
        <f t="shared" si="47"/>
        <v>0</v>
      </c>
    </row>
    <row r="233" spans="1:34" x14ac:dyDescent="0.25">
      <c r="A233" s="32"/>
      <c r="B233" s="55" t="str">
        <f>IF($A233="","",VLOOKUP($A233,Cierre!$A:$E,2,FALSE))</f>
        <v/>
      </c>
      <c r="C233" s="33"/>
      <c r="D233" s="33"/>
      <c r="E233" s="34"/>
      <c r="F233" s="34"/>
      <c r="G233" s="70"/>
      <c r="H233" s="35"/>
      <c r="I233" s="35"/>
      <c r="J233" s="68">
        <f t="shared" si="41"/>
        <v>0</v>
      </c>
      <c r="K233" s="68">
        <f t="shared" si="39"/>
        <v>0</v>
      </c>
      <c r="L233" s="36"/>
      <c r="M233" s="14">
        <f t="shared" si="40"/>
        <v>0</v>
      </c>
      <c r="N233" s="66" t="str">
        <f>IF(I233="","",ROUND(M233/VLOOKUP(YEAR(I233),SMMLV!$A$2:$B$42,2,FALSE),3))</f>
        <v/>
      </c>
      <c r="O233" s="99" t="str">
        <f>IFERROR(N233/Información!$B$20,"")</f>
        <v/>
      </c>
      <c r="P233" s="15"/>
      <c r="Q233" s="37"/>
      <c r="R233" s="37"/>
      <c r="S233" s="37"/>
      <c r="T233" s="37"/>
      <c r="U233" s="37"/>
      <c r="V233" s="38"/>
      <c r="W233" s="38"/>
      <c r="X233" s="38"/>
      <c r="Y233" s="38"/>
      <c r="Z233" s="38"/>
      <c r="AA233" s="38"/>
      <c r="AB233" s="38"/>
      <c r="AC233" s="101">
        <f t="shared" si="42"/>
        <v>0</v>
      </c>
      <c r="AD233" s="101">
        <f t="shared" si="43"/>
        <v>0</v>
      </c>
      <c r="AE233" s="101">
        <f t="shared" si="44"/>
        <v>0</v>
      </c>
      <c r="AF233" s="101">
        <f t="shared" si="45"/>
        <v>0</v>
      </c>
      <c r="AG233" s="101">
        <f t="shared" si="46"/>
        <v>0</v>
      </c>
      <c r="AH233" s="101">
        <f t="shared" si="47"/>
        <v>0</v>
      </c>
    </row>
    <row r="234" spans="1:34" x14ac:dyDescent="0.25">
      <c r="A234" s="32"/>
      <c r="B234" s="55" t="str">
        <f>IF($A234="","",VLOOKUP($A234,Cierre!$A:$E,2,FALSE))</f>
        <v/>
      </c>
      <c r="C234" s="33"/>
      <c r="D234" s="33"/>
      <c r="E234" s="34"/>
      <c r="F234" s="34"/>
      <c r="G234" s="70"/>
      <c r="H234" s="35"/>
      <c r="I234" s="35"/>
      <c r="J234" s="68">
        <f t="shared" si="41"/>
        <v>0</v>
      </c>
      <c r="K234" s="68">
        <f t="shared" si="39"/>
        <v>0</v>
      </c>
      <c r="L234" s="36"/>
      <c r="M234" s="14">
        <f t="shared" si="40"/>
        <v>0</v>
      </c>
      <c r="N234" s="66" t="str">
        <f>IF(I234="","",ROUND(M234/VLOOKUP(YEAR(I234),SMMLV!$A$2:$B$42,2,FALSE),3))</f>
        <v/>
      </c>
      <c r="O234" s="99" t="str">
        <f>IFERROR(N234/Información!$B$20,"")</f>
        <v/>
      </c>
      <c r="P234" s="15"/>
      <c r="Q234" s="37"/>
      <c r="R234" s="37"/>
      <c r="S234" s="37"/>
      <c r="T234" s="37"/>
      <c r="U234" s="37"/>
      <c r="V234" s="38"/>
      <c r="W234" s="38"/>
      <c r="X234" s="38"/>
      <c r="Y234" s="38"/>
      <c r="Z234" s="38"/>
      <c r="AA234" s="38"/>
      <c r="AB234" s="38"/>
      <c r="AC234" s="101">
        <f t="shared" si="42"/>
        <v>0</v>
      </c>
      <c r="AD234" s="101">
        <f t="shared" si="43"/>
        <v>0</v>
      </c>
      <c r="AE234" s="101">
        <f t="shared" si="44"/>
        <v>0</v>
      </c>
      <c r="AF234" s="101">
        <f t="shared" si="45"/>
        <v>0</v>
      </c>
      <c r="AG234" s="101">
        <f t="shared" si="46"/>
        <v>0</v>
      </c>
      <c r="AH234" s="101">
        <f t="shared" si="47"/>
        <v>0</v>
      </c>
    </row>
    <row r="235" spans="1:34" x14ac:dyDescent="0.25">
      <c r="A235" s="32"/>
      <c r="B235" s="55" t="str">
        <f>IF($A235="","",VLOOKUP($A235,Cierre!$A:$E,2,FALSE))</f>
        <v/>
      </c>
      <c r="C235" s="33"/>
      <c r="D235" s="33"/>
      <c r="E235" s="34"/>
      <c r="F235" s="34"/>
      <c r="G235" s="70"/>
      <c r="H235" s="35"/>
      <c r="I235" s="35"/>
      <c r="J235" s="68">
        <f t="shared" si="41"/>
        <v>0</v>
      </c>
      <c r="K235" s="68">
        <f t="shared" si="39"/>
        <v>0</v>
      </c>
      <c r="L235" s="36"/>
      <c r="M235" s="14">
        <f t="shared" si="40"/>
        <v>0</v>
      </c>
      <c r="N235" s="66" t="str">
        <f>IF(I235="","",ROUND(M235/VLOOKUP(YEAR(I235),SMMLV!$A$2:$B$42,2,FALSE),3))</f>
        <v/>
      </c>
      <c r="O235" s="99" t="str">
        <f>IFERROR(N235/Información!$B$20,"")</f>
        <v/>
      </c>
      <c r="P235" s="15"/>
      <c r="Q235" s="37"/>
      <c r="R235" s="37"/>
      <c r="S235" s="37"/>
      <c r="T235" s="37"/>
      <c r="U235" s="37"/>
      <c r="V235" s="38"/>
      <c r="W235" s="38"/>
      <c r="X235" s="38"/>
      <c r="Y235" s="38"/>
      <c r="Z235" s="38"/>
      <c r="AA235" s="38"/>
      <c r="AB235" s="38"/>
      <c r="AC235" s="101">
        <f t="shared" si="42"/>
        <v>0</v>
      </c>
      <c r="AD235" s="101">
        <f t="shared" si="43"/>
        <v>0</v>
      </c>
      <c r="AE235" s="101">
        <f t="shared" si="44"/>
        <v>0</v>
      </c>
      <c r="AF235" s="101">
        <f t="shared" si="45"/>
        <v>0</v>
      </c>
      <c r="AG235" s="101">
        <f t="shared" si="46"/>
        <v>0</v>
      </c>
      <c r="AH235" s="101">
        <f t="shared" si="47"/>
        <v>0</v>
      </c>
    </row>
    <row r="236" spans="1:34" x14ac:dyDescent="0.25">
      <c r="A236" s="32"/>
      <c r="B236" s="55" t="str">
        <f>IF($A236="","",VLOOKUP($A236,Cierre!$A:$E,2,FALSE))</f>
        <v/>
      </c>
      <c r="C236" s="33"/>
      <c r="D236" s="33"/>
      <c r="E236" s="34"/>
      <c r="F236" s="34"/>
      <c r="G236" s="70"/>
      <c r="H236" s="35"/>
      <c r="I236" s="35"/>
      <c r="J236" s="68">
        <f t="shared" si="41"/>
        <v>0</v>
      </c>
      <c r="K236" s="68">
        <f t="shared" si="39"/>
        <v>0</v>
      </c>
      <c r="L236" s="36"/>
      <c r="M236" s="14">
        <f t="shared" si="40"/>
        <v>0</v>
      </c>
      <c r="N236" s="66" t="str">
        <f>IF(I236="","",ROUND(M236/VLOOKUP(YEAR(I236),SMMLV!$A$2:$B$42,2,FALSE),3))</f>
        <v/>
      </c>
      <c r="O236" s="99" t="str">
        <f>IFERROR(N236/Información!$B$20,"")</f>
        <v/>
      </c>
      <c r="P236" s="15"/>
      <c r="Q236" s="37"/>
      <c r="R236" s="37"/>
      <c r="S236" s="37"/>
      <c r="T236" s="37"/>
      <c r="U236" s="37"/>
      <c r="V236" s="38"/>
      <c r="W236" s="38"/>
      <c r="X236" s="38"/>
      <c r="Y236" s="38"/>
      <c r="Z236" s="38"/>
      <c r="AA236" s="38"/>
      <c r="AB236" s="38"/>
      <c r="AC236" s="101">
        <f t="shared" si="42"/>
        <v>0</v>
      </c>
      <c r="AD236" s="101">
        <f t="shared" si="43"/>
        <v>0</v>
      </c>
      <c r="AE236" s="101">
        <f t="shared" si="44"/>
        <v>0</v>
      </c>
      <c r="AF236" s="101">
        <f t="shared" si="45"/>
        <v>0</v>
      </c>
      <c r="AG236" s="101">
        <f t="shared" si="46"/>
        <v>0</v>
      </c>
      <c r="AH236" s="101">
        <f t="shared" si="47"/>
        <v>0</v>
      </c>
    </row>
    <row r="237" spans="1:34" x14ac:dyDescent="0.25">
      <c r="A237" s="32"/>
      <c r="B237" s="55" t="str">
        <f>IF($A237="","",VLOOKUP($A237,Cierre!$A:$E,2,FALSE))</f>
        <v/>
      </c>
      <c r="C237" s="33"/>
      <c r="D237" s="33"/>
      <c r="E237" s="34"/>
      <c r="F237" s="34"/>
      <c r="G237" s="70"/>
      <c r="H237" s="35"/>
      <c r="I237" s="35"/>
      <c r="J237" s="68">
        <f t="shared" si="41"/>
        <v>0</v>
      </c>
      <c r="K237" s="68">
        <f t="shared" si="39"/>
        <v>0</v>
      </c>
      <c r="L237" s="36"/>
      <c r="M237" s="14">
        <f t="shared" si="40"/>
        <v>0</v>
      </c>
      <c r="N237" s="66" t="str">
        <f>IF(I237="","",ROUND(M237/VLOOKUP(YEAR(I237),SMMLV!$A$2:$B$42,2,FALSE),3))</f>
        <v/>
      </c>
      <c r="O237" s="99" t="str">
        <f>IFERROR(N237/Información!$B$20,"")</f>
        <v/>
      </c>
      <c r="P237" s="15"/>
      <c r="Q237" s="37"/>
      <c r="R237" s="37"/>
      <c r="S237" s="37"/>
      <c r="T237" s="37"/>
      <c r="U237" s="37"/>
      <c r="V237" s="38"/>
      <c r="W237" s="38"/>
      <c r="X237" s="38"/>
      <c r="Y237" s="38"/>
      <c r="Z237" s="38"/>
      <c r="AA237" s="38"/>
      <c r="AB237" s="38"/>
      <c r="AC237" s="101">
        <f t="shared" si="42"/>
        <v>0</v>
      </c>
      <c r="AD237" s="101">
        <f t="shared" si="43"/>
        <v>0</v>
      </c>
      <c r="AE237" s="101">
        <f t="shared" si="44"/>
        <v>0</v>
      </c>
      <c r="AF237" s="101">
        <f t="shared" si="45"/>
        <v>0</v>
      </c>
      <c r="AG237" s="101">
        <f t="shared" si="46"/>
        <v>0</v>
      </c>
      <c r="AH237" s="101">
        <f t="shared" si="47"/>
        <v>0</v>
      </c>
    </row>
    <row r="238" spans="1:34" x14ac:dyDescent="0.25">
      <c r="A238" s="32"/>
      <c r="B238" s="55" t="str">
        <f>IF($A238="","",VLOOKUP($A238,Cierre!$A:$E,2,FALSE))</f>
        <v/>
      </c>
      <c r="C238" s="33"/>
      <c r="D238" s="33"/>
      <c r="E238" s="34"/>
      <c r="F238" s="34"/>
      <c r="G238" s="70"/>
      <c r="H238" s="35"/>
      <c r="I238" s="35"/>
      <c r="J238" s="68">
        <f t="shared" si="41"/>
        <v>0</v>
      </c>
      <c r="K238" s="68">
        <f t="shared" si="39"/>
        <v>0</v>
      </c>
      <c r="L238" s="36"/>
      <c r="M238" s="14">
        <f t="shared" si="40"/>
        <v>0</v>
      </c>
      <c r="N238" s="66" t="str">
        <f>IF(I238="","",ROUND(M238/VLOOKUP(YEAR(I238),SMMLV!$A$2:$B$42,2,FALSE),3))</f>
        <v/>
      </c>
      <c r="O238" s="99" t="str">
        <f>IFERROR(N238/Información!$B$20,"")</f>
        <v/>
      </c>
      <c r="P238" s="15"/>
      <c r="Q238" s="37"/>
      <c r="R238" s="37"/>
      <c r="S238" s="37"/>
      <c r="T238" s="37"/>
      <c r="U238" s="37"/>
      <c r="V238" s="38"/>
      <c r="W238" s="38"/>
      <c r="X238" s="38"/>
      <c r="Y238" s="38"/>
      <c r="Z238" s="38"/>
      <c r="AA238" s="38"/>
      <c r="AB238" s="38"/>
      <c r="AC238" s="101">
        <f t="shared" si="42"/>
        <v>0</v>
      </c>
      <c r="AD238" s="101">
        <f t="shared" si="43"/>
        <v>0</v>
      </c>
      <c r="AE238" s="101">
        <f t="shared" si="44"/>
        <v>0</v>
      </c>
      <c r="AF238" s="101">
        <f t="shared" si="45"/>
        <v>0</v>
      </c>
      <c r="AG238" s="101">
        <f t="shared" si="46"/>
        <v>0</v>
      </c>
      <c r="AH238" s="101">
        <f t="shared" si="47"/>
        <v>0</v>
      </c>
    </row>
    <row r="239" spans="1:34" x14ac:dyDescent="0.25">
      <c r="A239" s="32"/>
      <c r="B239" s="55" t="str">
        <f>IF($A239="","",VLOOKUP($A239,Cierre!$A:$E,2,FALSE))</f>
        <v/>
      </c>
      <c r="C239" s="33"/>
      <c r="D239" s="33"/>
      <c r="E239" s="34"/>
      <c r="F239" s="34"/>
      <c r="G239" s="70"/>
      <c r="H239" s="35"/>
      <c r="I239" s="35"/>
      <c r="J239" s="68">
        <f t="shared" si="41"/>
        <v>0</v>
      </c>
      <c r="K239" s="68">
        <f t="shared" si="39"/>
        <v>0</v>
      </c>
      <c r="L239" s="36"/>
      <c r="M239" s="14">
        <f t="shared" si="40"/>
        <v>0</v>
      </c>
      <c r="N239" s="66" t="str">
        <f>IF(I239="","",ROUND(M239/VLOOKUP(YEAR(I239),SMMLV!$A$2:$B$42,2,FALSE),3))</f>
        <v/>
      </c>
      <c r="O239" s="99" t="str">
        <f>IFERROR(N239/Información!$B$20,"")</f>
        <v/>
      </c>
      <c r="P239" s="15"/>
      <c r="Q239" s="37"/>
      <c r="R239" s="37"/>
      <c r="S239" s="37"/>
      <c r="T239" s="37"/>
      <c r="U239" s="37"/>
      <c r="V239" s="38"/>
      <c r="W239" s="38"/>
      <c r="X239" s="38"/>
      <c r="Y239" s="38"/>
      <c r="Z239" s="38"/>
      <c r="AA239" s="38"/>
      <c r="AB239" s="38"/>
      <c r="AC239" s="101">
        <f t="shared" si="42"/>
        <v>0</v>
      </c>
      <c r="AD239" s="101">
        <f t="shared" si="43"/>
        <v>0</v>
      </c>
      <c r="AE239" s="101">
        <f t="shared" si="44"/>
        <v>0</v>
      </c>
      <c r="AF239" s="101">
        <f t="shared" si="45"/>
        <v>0</v>
      </c>
      <c r="AG239" s="101">
        <f t="shared" si="46"/>
        <v>0</v>
      </c>
      <c r="AH239" s="101">
        <f t="shared" si="47"/>
        <v>0</v>
      </c>
    </row>
    <row r="240" spans="1:34" x14ac:dyDescent="0.25">
      <c r="A240" s="32"/>
      <c r="B240" s="55" t="str">
        <f>IF($A240="","",VLOOKUP($A240,Cierre!$A:$E,2,FALSE))</f>
        <v/>
      </c>
      <c r="C240" s="33"/>
      <c r="D240" s="33"/>
      <c r="E240" s="34"/>
      <c r="F240" s="34"/>
      <c r="G240" s="70"/>
      <c r="H240" s="35"/>
      <c r="I240" s="35"/>
      <c r="J240" s="68">
        <f t="shared" si="41"/>
        <v>0</v>
      </c>
      <c r="K240" s="68">
        <f t="shared" si="39"/>
        <v>0</v>
      </c>
      <c r="L240" s="36"/>
      <c r="M240" s="14">
        <f t="shared" si="40"/>
        <v>0</v>
      </c>
      <c r="N240" s="66" t="str">
        <f>IF(I240="","",ROUND(M240/VLOOKUP(YEAR(I240),SMMLV!$A$2:$B$42,2,FALSE),3))</f>
        <v/>
      </c>
      <c r="O240" s="99" t="str">
        <f>IFERROR(N240/Información!$B$20,"")</f>
        <v/>
      </c>
      <c r="P240" s="15"/>
      <c r="Q240" s="37"/>
      <c r="R240" s="37"/>
      <c r="S240" s="37"/>
      <c r="T240" s="37"/>
      <c r="U240" s="37"/>
      <c r="V240" s="38"/>
      <c r="W240" s="38"/>
      <c r="X240" s="38"/>
      <c r="Y240" s="38"/>
      <c r="Z240" s="38"/>
      <c r="AA240" s="38"/>
      <c r="AB240" s="38"/>
      <c r="AC240" s="101">
        <f t="shared" si="42"/>
        <v>0</v>
      </c>
      <c r="AD240" s="101">
        <f t="shared" si="43"/>
        <v>0</v>
      </c>
      <c r="AE240" s="101">
        <f t="shared" si="44"/>
        <v>0</v>
      </c>
      <c r="AF240" s="101">
        <f t="shared" si="45"/>
        <v>0</v>
      </c>
      <c r="AG240" s="101">
        <f t="shared" si="46"/>
        <v>0</v>
      </c>
      <c r="AH240" s="101">
        <f t="shared" si="47"/>
        <v>0</v>
      </c>
    </row>
    <row r="241" spans="1:34" x14ac:dyDescent="0.25">
      <c r="A241" s="32"/>
      <c r="B241" s="55" t="str">
        <f>IF($A241="","",VLOOKUP($A241,Cierre!$A:$E,2,FALSE))</f>
        <v/>
      </c>
      <c r="C241" s="33"/>
      <c r="D241" s="33"/>
      <c r="E241" s="34"/>
      <c r="F241" s="34"/>
      <c r="G241" s="70"/>
      <c r="H241" s="35"/>
      <c r="I241" s="35"/>
      <c r="J241" s="68">
        <f t="shared" si="41"/>
        <v>0</v>
      </c>
      <c r="K241" s="68">
        <f t="shared" si="39"/>
        <v>0</v>
      </c>
      <c r="L241" s="36"/>
      <c r="M241" s="14">
        <f t="shared" si="40"/>
        <v>0</v>
      </c>
      <c r="N241" s="66" t="str">
        <f>IF(I241="","",ROUND(M241/VLOOKUP(YEAR(I241),SMMLV!$A$2:$B$42,2,FALSE),3))</f>
        <v/>
      </c>
      <c r="O241" s="99" t="str">
        <f>IFERROR(N241/Información!$B$20,"")</f>
        <v/>
      </c>
      <c r="P241" s="15"/>
      <c r="Q241" s="37"/>
      <c r="R241" s="37"/>
      <c r="S241" s="37"/>
      <c r="T241" s="37"/>
      <c r="U241" s="37"/>
      <c r="V241" s="38"/>
      <c r="W241" s="38"/>
      <c r="X241" s="38"/>
      <c r="Y241" s="38"/>
      <c r="Z241" s="38"/>
      <c r="AA241" s="38"/>
      <c r="AB241" s="38"/>
      <c r="AC241" s="101">
        <f t="shared" si="42"/>
        <v>0</v>
      </c>
      <c r="AD241" s="101">
        <f t="shared" si="43"/>
        <v>0</v>
      </c>
      <c r="AE241" s="101">
        <f t="shared" si="44"/>
        <v>0</v>
      </c>
      <c r="AF241" s="101">
        <f t="shared" si="45"/>
        <v>0</v>
      </c>
      <c r="AG241" s="101">
        <f t="shared" si="46"/>
        <v>0</v>
      </c>
      <c r="AH241" s="101">
        <f t="shared" si="47"/>
        <v>0</v>
      </c>
    </row>
    <row r="242" spans="1:34" x14ac:dyDescent="0.25">
      <c r="A242" s="32"/>
      <c r="B242" s="55" t="str">
        <f>IF($A242="","",VLOOKUP($A242,Cierre!$A:$E,2,FALSE))</f>
        <v/>
      </c>
      <c r="C242" s="33"/>
      <c r="D242" s="33"/>
      <c r="E242" s="34"/>
      <c r="F242" s="34"/>
      <c r="G242" s="70"/>
      <c r="H242" s="35"/>
      <c r="I242" s="35"/>
      <c r="J242" s="68">
        <f t="shared" si="41"/>
        <v>0</v>
      </c>
      <c r="K242" s="68">
        <f t="shared" si="39"/>
        <v>0</v>
      </c>
      <c r="L242" s="36"/>
      <c r="M242" s="14">
        <f t="shared" si="40"/>
        <v>0</v>
      </c>
      <c r="N242" s="66" t="str">
        <f>IF(I242="","",ROUND(M242/VLOOKUP(YEAR(I242),SMMLV!$A$2:$B$42,2,FALSE),3))</f>
        <v/>
      </c>
      <c r="O242" s="99" t="str">
        <f>IFERROR(N242/Información!$B$20,"")</f>
        <v/>
      </c>
      <c r="P242" s="15"/>
      <c r="Q242" s="37"/>
      <c r="R242" s="37"/>
      <c r="S242" s="37"/>
      <c r="T242" s="37"/>
      <c r="U242" s="37"/>
      <c r="V242" s="38"/>
      <c r="W242" s="38"/>
      <c r="X242" s="38"/>
      <c r="Y242" s="38"/>
      <c r="Z242" s="38"/>
      <c r="AA242" s="38"/>
      <c r="AB242" s="38"/>
      <c r="AC242" s="101">
        <f t="shared" si="42"/>
        <v>0</v>
      </c>
      <c r="AD242" s="101">
        <f t="shared" si="43"/>
        <v>0</v>
      </c>
      <c r="AE242" s="101">
        <f t="shared" si="44"/>
        <v>0</v>
      </c>
      <c r="AF242" s="101">
        <f t="shared" si="45"/>
        <v>0</v>
      </c>
      <c r="AG242" s="101">
        <f t="shared" si="46"/>
        <v>0</v>
      </c>
      <c r="AH242" s="101">
        <f t="shared" si="47"/>
        <v>0</v>
      </c>
    </row>
    <row r="243" spans="1:34" x14ac:dyDescent="0.25">
      <c r="A243" s="32"/>
      <c r="B243" s="55" t="str">
        <f>IF($A243="","",VLOOKUP($A243,Cierre!$A:$E,2,FALSE))</f>
        <v/>
      </c>
      <c r="C243" s="33"/>
      <c r="D243" s="33"/>
      <c r="E243" s="34"/>
      <c r="F243" s="34"/>
      <c r="G243" s="70"/>
      <c r="H243" s="35"/>
      <c r="I243" s="35"/>
      <c r="J243" s="68">
        <f t="shared" si="41"/>
        <v>0</v>
      </c>
      <c r="K243" s="68">
        <f t="shared" si="39"/>
        <v>0</v>
      </c>
      <c r="L243" s="36"/>
      <c r="M243" s="14">
        <f t="shared" si="40"/>
        <v>0</v>
      </c>
      <c r="N243" s="66" t="str">
        <f>IF(I243="","",ROUND(M243/VLOOKUP(YEAR(I243),SMMLV!$A$2:$B$42,2,FALSE),3))</f>
        <v/>
      </c>
      <c r="O243" s="99" t="str">
        <f>IFERROR(N243/Información!$B$20,"")</f>
        <v/>
      </c>
      <c r="P243" s="15"/>
      <c r="Q243" s="37"/>
      <c r="R243" s="37"/>
      <c r="S243" s="37"/>
      <c r="T243" s="37"/>
      <c r="U243" s="37"/>
      <c r="V243" s="38"/>
      <c r="W243" s="38"/>
      <c r="X243" s="38"/>
      <c r="Y243" s="38"/>
      <c r="Z243" s="38"/>
      <c r="AA243" s="38"/>
      <c r="AB243" s="38"/>
      <c r="AC243" s="101">
        <f t="shared" si="42"/>
        <v>0</v>
      </c>
      <c r="AD243" s="101">
        <f t="shared" si="43"/>
        <v>0</v>
      </c>
      <c r="AE243" s="101">
        <f t="shared" si="44"/>
        <v>0</v>
      </c>
      <c r="AF243" s="101">
        <f t="shared" si="45"/>
        <v>0</v>
      </c>
      <c r="AG243" s="101">
        <f t="shared" si="46"/>
        <v>0</v>
      </c>
      <c r="AH243" s="101">
        <f t="shared" si="47"/>
        <v>0</v>
      </c>
    </row>
    <row r="244" spans="1:34" x14ac:dyDescent="0.25">
      <c r="A244" s="32"/>
      <c r="B244" s="55" t="str">
        <f>IF($A244="","",VLOOKUP($A244,Cierre!$A:$E,2,FALSE))</f>
        <v/>
      </c>
      <c r="C244" s="33"/>
      <c r="D244" s="33"/>
      <c r="E244" s="34"/>
      <c r="F244" s="34"/>
      <c r="G244" s="70"/>
      <c r="H244" s="35"/>
      <c r="I244" s="35"/>
      <c r="J244" s="68">
        <f t="shared" si="41"/>
        <v>0</v>
      </c>
      <c r="K244" s="68">
        <f t="shared" si="39"/>
        <v>0</v>
      </c>
      <c r="L244" s="36"/>
      <c r="M244" s="14">
        <f t="shared" si="40"/>
        <v>0</v>
      </c>
      <c r="N244" s="66" t="str">
        <f>IF(I244="","",ROUND(M244/VLOOKUP(YEAR(I244),SMMLV!$A$2:$B$42,2,FALSE),3))</f>
        <v/>
      </c>
      <c r="O244" s="99" t="str">
        <f>IFERROR(N244/Información!$B$20,"")</f>
        <v/>
      </c>
      <c r="P244" s="15"/>
      <c r="Q244" s="37"/>
      <c r="R244" s="37"/>
      <c r="S244" s="37"/>
      <c r="T244" s="37"/>
      <c r="U244" s="37"/>
      <c r="V244" s="38"/>
      <c r="W244" s="38"/>
      <c r="X244" s="38"/>
      <c r="Y244" s="38"/>
      <c r="Z244" s="38"/>
      <c r="AA244" s="38"/>
      <c r="AB244" s="38"/>
      <c r="AC244" s="101">
        <f t="shared" si="42"/>
        <v>0</v>
      </c>
      <c r="AD244" s="101">
        <f t="shared" si="43"/>
        <v>0</v>
      </c>
      <c r="AE244" s="101">
        <f t="shared" si="44"/>
        <v>0</v>
      </c>
      <c r="AF244" s="101">
        <f t="shared" si="45"/>
        <v>0</v>
      </c>
      <c r="AG244" s="101">
        <f t="shared" si="46"/>
        <v>0</v>
      </c>
      <c r="AH244" s="101">
        <f t="shared" si="47"/>
        <v>0</v>
      </c>
    </row>
    <row r="245" spans="1:34" x14ac:dyDescent="0.25">
      <c r="A245" s="32"/>
      <c r="B245" s="55" t="str">
        <f>IF($A245="","",VLOOKUP($A245,Cierre!$A:$E,2,FALSE))</f>
        <v/>
      </c>
      <c r="C245" s="33"/>
      <c r="D245" s="33"/>
      <c r="E245" s="34"/>
      <c r="F245" s="34"/>
      <c r="G245" s="70"/>
      <c r="H245" s="35"/>
      <c r="I245" s="35"/>
      <c r="J245" s="68">
        <f t="shared" si="41"/>
        <v>0</v>
      </c>
      <c r="K245" s="68">
        <f t="shared" si="39"/>
        <v>0</v>
      </c>
      <c r="L245" s="36"/>
      <c r="M245" s="14">
        <f t="shared" si="40"/>
        <v>0</v>
      </c>
      <c r="N245" s="66" t="str">
        <f>IF(I245="","",ROUND(M245/VLOOKUP(YEAR(I245),SMMLV!$A$2:$B$42,2,FALSE),3))</f>
        <v/>
      </c>
      <c r="O245" s="99" t="str">
        <f>IFERROR(N245/Información!$B$20,"")</f>
        <v/>
      </c>
      <c r="P245" s="15"/>
      <c r="Q245" s="37"/>
      <c r="R245" s="37"/>
      <c r="S245" s="37"/>
      <c r="T245" s="37"/>
      <c r="U245" s="37"/>
      <c r="V245" s="38"/>
      <c r="W245" s="38"/>
      <c r="X245" s="38"/>
      <c r="Y245" s="38"/>
      <c r="Z245" s="38"/>
      <c r="AA245" s="38"/>
      <c r="AB245" s="38"/>
      <c r="AC245" s="101">
        <f t="shared" si="42"/>
        <v>0</v>
      </c>
      <c r="AD245" s="101">
        <f t="shared" si="43"/>
        <v>0</v>
      </c>
      <c r="AE245" s="101">
        <f t="shared" si="44"/>
        <v>0</v>
      </c>
      <c r="AF245" s="101">
        <f t="shared" si="45"/>
        <v>0</v>
      </c>
      <c r="AG245" s="101">
        <f t="shared" si="46"/>
        <v>0</v>
      </c>
      <c r="AH245" s="101">
        <f t="shared" si="47"/>
        <v>0</v>
      </c>
    </row>
    <row r="246" spans="1:34" x14ac:dyDescent="0.25">
      <c r="A246" s="32"/>
      <c r="B246" s="55" t="str">
        <f>IF($A246="","",VLOOKUP($A246,Cierre!$A:$E,2,FALSE))</f>
        <v/>
      </c>
      <c r="C246" s="33"/>
      <c r="D246" s="33"/>
      <c r="E246" s="34"/>
      <c r="F246" s="34"/>
      <c r="G246" s="70"/>
      <c r="H246" s="35"/>
      <c r="I246" s="35"/>
      <c r="J246" s="68">
        <f t="shared" si="41"/>
        <v>0</v>
      </c>
      <c r="K246" s="68">
        <f t="shared" si="39"/>
        <v>0</v>
      </c>
      <c r="L246" s="36"/>
      <c r="M246" s="14">
        <f t="shared" si="40"/>
        <v>0</v>
      </c>
      <c r="N246" s="66" t="str">
        <f>IF(I246="","",ROUND(M246/VLOOKUP(YEAR(I246),SMMLV!$A$2:$B$42,2,FALSE),3))</f>
        <v/>
      </c>
      <c r="O246" s="99" t="str">
        <f>IFERROR(N246/Información!$B$20,"")</f>
        <v/>
      </c>
      <c r="P246" s="15"/>
      <c r="Q246" s="37"/>
      <c r="R246" s="37"/>
      <c r="S246" s="37"/>
      <c r="T246" s="37"/>
      <c r="U246" s="37"/>
      <c r="V246" s="38"/>
      <c r="W246" s="38"/>
      <c r="X246" s="38"/>
      <c r="Y246" s="38"/>
      <c r="Z246" s="38"/>
      <c r="AA246" s="38"/>
      <c r="AB246" s="38"/>
      <c r="AC246" s="101">
        <f t="shared" si="42"/>
        <v>0</v>
      </c>
      <c r="AD246" s="101">
        <f t="shared" si="43"/>
        <v>0</v>
      </c>
      <c r="AE246" s="101">
        <f t="shared" si="44"/>
        <v>0</v>
      </c>
      <c r="AF246" s="101">
        <f t="shared" si="45"/>
        <v>0</v>
      </c>
      <c r="AG246" s="101">
        <f t="shared" si="46"/>
        <v>0</v>
      </c>
      <c r="AH246" s="101">
        <f t="shared" si="47"/>
        <v>0</v>
      </c>
    </row>
    <row r="247" spans="1:34" x14ac:dyDescent="0.25">
      <c r="A247" s="32"/>
      <c r="B247" s="55" t="str">
        <f>IF($A247="","",VLOOKUP($A247,Cierre!$A:$E,2,FALSE))</f>
        <v/>
      </c>
      <c r="C247" s="33"/>
      <c r="D247" s="33"/>
      <c r="E247" s="34"/>
      <c r="F247" s="34"/>
      <c r="G247" s="70"/>
      <c r="H247" s="35"/>
      <c r="I247" s="35"/>
      <c r="J247" s="68">
        <f t="shared" si="41"/>
        <v>0</v>
      </c>
      <c r="K247" s="68">
        <f t="shared" si="39"/>
        <v>0</v>
      </c>
      <c r="L247" s="36"/>
      <c r="M247" s="14">
        <f t="shared" si="40"/>
        <v>0</v>
      </c>
      <c r="N247" s="66" t="str">
        <f>IF(I247="","",ROUND(M247/VLOOKUP(YEAR(I247),SMMLV!$A$2:$B$42,2,FALSE),3))</f>
        <v/>
      </c>
      <c r="O247" s="99" t="str">
        <f>IFERROR(N247/Información!$B$20,"")</f>
        <v/>
      </c>
      <c r="P247" s="15"/>
      <c r="Q247" s="37"/>
      <c r="R247" s="37"/>
      <c r="S247" s="37"/>
      <c r="T247" s="37"/>
      <c r="U247" s="37"/>
      <c r="V247" s="38"/>
      <c r="W247" s="38"/>
      <c r="X247" s="38"/>
      <c r="Y247" s="38"/>
      <c r="Z247" s="38"/>
      <c r="AA247" s="38"/>
      <c r="AB247" s="38"/>
      <c r="AC247" s="101">
        <f t="shared" si="42"/>
        <v>0</v>
      </c>
      <c r="AD247" s="101">
        <f t="shared" si="43"/>
        <v>0</v>
      </c>
      <c r="AE247" s="101">
        <f t="shared" si="44"/>
        <v>0</v>
      </c>
      <c r="AF247" s="101">
        <f t="shared" si="45"/>
        <v>0</v>
      </c>
      <c r="AG247" s="101">
        <f t="shared" si="46"/>
        <v>0</v>
      </c>
      <c r="AH247" s="101">
        <f t="shared" si="47"/>
        <v>0</v>
      </c>
    </row>
    <row r="248" spans="1:34" x14ac:dyDescent="0.25">
      <c r="A248" s="32"/>
      <c r="B248" s="55" t="str">
        <f>IF($A248="","",VLOOKUP($A248,Cierre!$A:$E,2,FALSE))</f>
        <v/>
      </c>
      <c r="C248" s="33"/>
      <c r="D248" s="33"/>
      <c r="E248" s="34"/>
      <c r="F248" s="34"/>
      <c r="G248" s="70"/>
      <c r="H248" s="35"/>
      <c r="I248" s="35"/>
      <c r="J248" s="68">
        <f t="shared" si="41"/>
        <v>0</v>
      </c>
      <c r="K248" s="68">
        <f t="shared" si="39"/>
        <v>0</v>
      </c>
      <c r="L248" s="36"/>
      <c r="M248" s="14">
        <f t="shared" si="40"/>
        <v>0</v>
      </c>
      <c r="N248" s="66" t="str">
        <f>IF(I248="","",ROUND(M248/VLOOKUP(YEAR(I248),SMMLV!$A$2:$B$42,2,FALSE),3))</f>
        <v/>
      </c>
      <c r="O248" s="99" t="str">
        <f>IFERROR(N248/Información!$B$20,"")</f>
        <v/>
      </c>
      <c r="P248" s="15"/>
      <c r="Q248" s="37"/>
      <c r="R248" s="37"/>
      <c r="S248" s="37"/>
      <c r="T248" s="37"/>
      <c r="U248" s="37"/>
      <c r="V248" s="38"/>
      <c r="W248" s="38"/>
      <c r="X248" s="38"/>
      <c r="Y248" s="38"/>
      <c r="Z248" s="38"/>
      <c r="AA248" s="38"/>
      <c r="AB248" s="38"/>
      <c r="AC248" s="101">
        <f t="shared" si="42"/>
        <v>0</v>
      </c>
      <c r="AD248" s="101">
        <f t="shared" si="43"/>
        <v>0</v>
      </c>
      <c r="AE248" s="101">
        <f t="shared" si="44"/>
        <v>0</v>
      </c>
      <c r="AF248" s="101">
        <f t="shared" si="45"/>
        <v>0</v>
      </c>
      <c r="AG248" s="101">
        <f t="shared" si="46"/>
        <v>0</v>
      </c>
      <c r="AH248" s="101">
        <f t="shared" si="47"/>
        <v>0</v>
      </c>
    </row>
    <row r="249" spans="1:34" x14ac:dyDescent="0.25">
      <c r="A249" s="32"/>
      <c r="B249" s="55" t="str">
        <f>IF($A249="","",VLOOKUP($A249,Cierre!$A:$E,2,FALSE))</f>
        <v/>
      </c>
      <c r="C249" s="33"/>
      <c r="D249" s="33"/>
      <c r="E249" s="34"/>
      <c r="F249" s="34"/>
      <c r="G249" s="70"/>
      <c r="H249" s="35"/>
      <c r="I249" s="35"/>
      <c r="J249" s="68">
        <f t="shared" si="41"/>
        <v>0</v>
      </c>
      <c r="K249" s="68">
        <f t="shared" si="39"/>
        <v>0</v>
      </c>
      <c r="L249" s="36"/>
      <c r="M249" s="14">
        <f t="shared" si="40"/>
        <v>0</v>
      </c>
      <c r="N249" s="66" t="str">
        <f>IF(I249="","",ROUND(M249/VLOOKUP(YEAR(I249),SMMLV!$A$2:$B$42,2,FALSE),3))</f>
        <v/>
      </c>
      <c r="O249" s="99" t="str">
        <f>IFERROR(N249/Información!$B$20,"")</f>
        <v/>
      </c>
      <c r="P249" s="15"/>
      <c r="Q249" s="37"/>
      <c r="R249" s="37"/>
      <c r="S249" s="37"/>
      <c r="T249" s="37"/>
      <c r="U249" s="37"/>
      <c r="V249" s="38"/>
      <c r="W249" s="38"/>
      <c r="X249" s="38"/>
      <c r="Y249" s="38"/>
      <c r="Z249" s="38"/>
      <c r="AA249" s="38"/>
      <c r="AB249" s="38"/>
      <c r="AC249" s="101">
        <f t="shared" si="42"/>
        <v>0</v>
      </c>
      <c r="AD249" s="101">
        <f t="shared" si="43"/>
        <v>0</v>
      </c>
      <c r="AE249" s="101">
        <f t="shared" si="44"/>
        <v>0</v>
      </c>
      <c r="AF249" s="101">
        <f t="shared" si="45"/>
        <v>0</v>
      </c>
      <c r="AG249" s="101">
        <f t="shared" si="46"/>
        <v>0</v>
      </c>
      <c r="AH249" s="101">
        <f t="shared" si="47"/>
        <v>0</v>
      </c>
    </row>
    <row r="250" spans="1:34" x14ac:dyDescent="0.25">
      <c r="A250" s="32"/>
      <c r="B250" s="55" t="str">
        <f>IF($A250="","",VLOOKUP($A250,Cierre!$A:$E,2,FALSE))</f>
        <v/>
      </c>
      <c r="C250" s="33"/>
      <c r="D250" s="33"/>
      <c r="E250" s="34"/>
      <c r="F250" s="34"/>
      <c r="G250" s="70"/>
      <c r="H250" s="35"/>
      <c r="I250" s="35"/>
      <c r="J250" s="68">
        <f t="shared" si="41"/>
        <v>0</v>
      </c>
      <c r="K250" s="68">
        <f t="shared" si="39"/>
        <v>0</v>
      </c>
      <c r="L250" s="36"/>
      <c r="M250" s="14">
        <f t="shared" si="40"/>
        <v>0</v>
      </c>
      <c r="N250" s="66" t="str">
        <f>IF(I250="","",ROUND(M250/VLOOKUP(YEAR(I250),SMMLV!$A$2:$B$42,2,FALSE),3))</f>
        <v/>
      </c>
      <c r="O250" s="99" t="str">
        <f>IFERROR(N250/Información!$B$20,"")</f>
        <v/>
      </c>
      <c r="P250" s="15"/>
      <c r="Q250" s="37"/>
      <c r="R250" s="37"/>
      <c r="S250" s="37"/>
      <c r="T250" s="37"/>
      <c r="U250" s="37"/>
      <c r="V250" s="38"/>
      <c r="W250" s="38"/>
      <c r="X250" s="38"/>
      <c r="Y250" s="38"/>
      <c r="Z250" s="38"/>
      <c r="AA250" s="38"/>
      <c r="AB250" s="38"/>
      <c r="AC250" s="101">
        <f t="shared" si="42"/>
        <v>0</v>
      </c>
      <c r="AD250" s="101">
        <f t="shared" si="43"/>
        <v>0</v>
      </c>
      <c r="AE250" s="101">
        <f t="shared" si="44"/>
        <v>0</v>
      </c>
      <c r="AF250" s="101">
        <f t="shared" si="45"/>
        <v>0</v>
      </c>
      <c r="AG250" s="101">
        <f t="shared" si="46"/>
        <v>0</v>
      </c>
      <c r="AH250" s="101">
        <f t="shared" si="47"/>
        <v>0</v>
      </c>
    </row>
    <row r="251" spans="1:34" x14ac:dyDescent="0.25">
      <c r="A251" s="32"/>
      <c r="B251" s="55" t="str">
        <f>IF($A251="","",VLOOKUP($A251,Cierre!$A:$E,2,FALSE))</f>
        <v/>
      </c>
      <c r="C251" s="33"/>
      <c r="D251" s="33"/>
      <c r="E251" s="34"/>
      <c r="F251" s="34"/>
      <c r="G251" s="70"/>
      <c r="H251" s="35"/>
      <c r="I251" s="35"/>
      <c r="J251" s="68">
        <f t="shared" si="41"/>
        <v>0</v>
      </c>
      <c r="K251" s="68">
        <f t="shared" si="39"/>
        <v>0</v>
      </c>
      <c r="L251" s="36"/>
      <c r="M251" s="14">
        <f t="shared" si="40"/>
        <v>0</v>
      </c>
      <c r="N251" s="66" t="str">
        <f>IF(I251="","",ROUND(M251/VLOOKUP(YEAR(I251),SMMLV!$A$2:$B$42,2,FALSE),3))</f>
        <v/>
      </c>
      <c r="O251" s="99" t="str">
        <f>IFERROR(N251/Información!$B$20,"")</f>
        <v/>
      </c>
      <c r="P251" s="15"/>
      <c r="Q251" s="37"/>
      <c r="R251" s="37"/>
      <c r="S251" s="37"/>
      <c r="T251" s="37"/>
      <c r="U251" s="37"/>
      <c r="V251" s="38"/>
      <c r="W251" s="38"/>
      <c r="X251" s="38"/>
      <c r="Y251" s="38"/>
      <c r="Z251" s="38"/>
      <c r="AA251" s="38"/>
      <c r="AB251" s="38"/>
      <c r="AC251" s="101">
        <f t="shared" si="42"/>
        <v>0</v>
      </c>
      <c r="AD251" s="101">
        <f t="shared" si="43"/>
        <v>0</v>
      </c>
      <c r="AE251" s="101">
        <f t="shared" si="44"/>
        <v>0</v>
      </c>
      <c r="AF251" s="101">
        <f t="shared" si="45"/>
        <v>0</v>
      </c>
      <c r="AG251" s="101">
        <f t="shared" si="46"/>
        <v>0</v>
      </c>
      <c r="AH251" s="101">
        <f t="shared" si="47"/>
        <v>0</v>
      </c>
    </row>
    <row r="252" spans="1:34" x14ac:dyDescent="0.25">
      <c r="A252" s="32"/>
      <c r="B252" s="55" t="str">
        <f>IF($A252="","",VLOOKUP($A252,Cierre!$A:$E,2,FALSE))</f>
        <v/>
      </c>
      <c r="C252" s="33"/>
      <c r="D252" s="33"/>
      <c r="E252" s="34"/>
      <c r="F252" s="34"/>
      <c r="G252" s="70"/>
      <c r="H252" s="35"/>
      <c r="I252" s="35"/>
      <c r="J252" s="68">
        <f t="shared" si="41"/>
        <v>0</v>
      </c>
      <c r="K252" s="68">
        <f t="shared" si="39"/>
        <v>0</v>
      </c>
      <c r="L252" s="36"/>
      <c r="M252" s="14">
        <f t="shared" si="40"/>
        <v>0</v>
      </c>
      <c r="N252" s="66" t="str">
        <f>IF(I252="","",ROUND(M252/VLOOKUP(YEAR(I252),SMMLV!$A$2:$B$42,2,FALSE),3))</f>
        <v/>
      </c>
      <c r="O252" s="99" t="str">
        <f>IFERROR(N252/Información!$B$20,"")</f>
        <v/>
      </c>
      <c r="P252" s="15"/>
      <c r="Q252" s="37"/>
      <c r="R252" s="37"/>
      <c r="S252" s="37"/>
      <c r="T252" s="37"/>
      <c r="U252" s="37"/>
      <c r="V252" s="38"/>
      <c r="W252" s="38"/>
      <c r="X252" s="38"/>
      <c r="Y252" s="38"/>
      <c r="Z252" s="38"/>
      <c r="AA252" s="38"/>
      <c r="AB252" s="38"/>
      <c r="AC252" s="101">
        <f t="shared" si="42"/>
        <v>0</v>
      </c>
      <c r="AD252" s="101">
        <f t="shared" si="43"/>
        <v>0</v>
      </c>
      <c r="AE252" s="101">
        <f t="shared" si="44"/>
        <v>0</v>
      </c>
      <c r="AF252" s="101">
        <f t="shared" si="45"/>
        <v>0</v>
      </c>
      <c r="AG252" s="101">
        <f t="shared" si="46"/>
        <v>0</v>
      </c>
      <c r="AH252" s="101">
        <f t="shared" si="47"/>
        <v>0</v>
      </c>
    </row>
    <row r="253" spans="1:34" x14ac:dyDescent="0.25">
      <c r="A253" s="32"/>
      <c r="B253" s="55" t="str">
        <f>IF($A253="","",VLOOKUP($A253,Cierre!$A:$E,2,FALSE))</f>
        <v/>
      </c>
      <c r="C253" s="33"/>
      <c r="D253" s="33"/>
      <c r="E253" s="34"/>
      <c r="F253" s="34"/>
      <c r="G253" s="70"/>
      <c r="H253" s="35"/>
      <c r="I253" s="35"/>
      <c r="J253" s="68">
        <f t="shared" si="41"/>
        <v>0</v>
      </c>
      <c r="K253" s="68">
        <f t="shared" si="39"/>
        <v>0</v>
      </c>
      <c r="L253" s="36"/>
      <c r="M253" s="14">
        <f t="shared" si="40"/>
        <v>0</v>
      </c>
      <c r="N253" s="66" t="str">
        <f>IF(I253="","",ROUND(M253/VLOOKUP(YEAR(I253),SMMLV!$A$2:$B$42,2,FALSE),3))</f>
        <v/>
      </c>
      <c r="O253" s="99" t="str">
        <f>IFERROR(N253/Información!$B$20,"")</f>
        <v/>
      </c>
      <c r="P253" s="15"/>
      <c r="Q253" s="37"/>
      <c r="R253" s="37"/>
      <c r="S253" s="37"/>
      <c r="T253" s="37"/>
      <c r="U253" s="37"/>
      <c r="V253" s="38"/>
      <c r="W253" s="38"/>
      <c r="X253" s="38"/>
      <c r="Y253" s="38"/>
      <c r="Z253" s="38"/>
      <c r="AA253" s="38"/>
      <c r="AB253" s="38"/>
      <c r="AC253" s="101">
        <f t="shared" si="42"/>
        <v>0</v>
      </c>
      <c r="AD253" s="101">
        <f t="shared" si="43"/>
        <v>0</v>
      </c>
      <c r="AE253" s="101">
        <f t="shared" si="44"/>
        <v>0</v>
      </c>
      <c r="AF253" s="101">
        <f t="shared" si="45"/>
        <v>0</v>
      </c>
      <c r="AG253" s="101">
        <f t="shared" si="46"/>
        <v>0</v>
      </c>
      <c r="AH253" s="101">
        <f t="shared" si="47"/>
        <v>0</v>
      </c>
    </row>
    <row r="254" spans="1:34" x14ac:dyDescent="0.25">
      <c r="A254" s="32"/>
      <c r="B254" s="55" t="str">
        <f>IF($A254="","",VLOOKUP($A254,Cierre!$A:$E,2,FALSE))</f>
        <v/>
      </c>
      <c r="C254" s="33"/>
      <c r="D254" s="33"/>
      <c r="E254" s="34"/>
      <c r="F254" s="34"/>
      <c r="G254" s="70"/>
      <c r="H254" s="35"/>
      <c r="I254" s="35"/>
      <c r="J254" s="68">
        <f t="shared" si="41"/>
        <v>0</v>
      </c>
      <c r="K254" s="68">
        <f t="shared" si="39"/>
        <v>0</v>
      </c>
      <c r="L254" s="36"/>
      <c r="M254" s="14">
        <f t="shared" si="40"/>
        <v>0</v>
      </c>
      <c r="N254" s="66" t="str">
        <f>IF(I254="","",ROUND(M254/VLOOKUP(YEAR(I254),SMMLV!$A$2:$B$42,2,FALSE),3))</f>
        <v/>
      </c>
      <c r="O254" s="99" t="str">
        <f>IFERROR(N254/Información!$B$20,"")</f>
        <v/>
      </c>
      <c r="P254" s="15"/>
      <c r="Q254" s="37"/>
      <c r="R254" s="37"/>
      <c r="S254" s="37"/>
      <c r="T254" s="37"/>
      <c r="U254" s="37"/>
      <c r="V254" s="38"/>
      <c r="W254" s="38"/>
      <c r="X254" s="38"/>
      <c r="Y254" s="38"/>
      <c r="Z254" s="38"/>
      <c r="AA254" s="38"/>
      <c r="AB254" s="38"/>
      <c r="AC254" s="101">
        <f t="shared" si="42"/>
        <v>0</v>
      </c>
      <c r="AD254" s="101">
        <f t="shared" si="43"/>
        <v>0</v>
      </c>
      <c r="AE254" s="101">
        <f t="shared" si="44"/>
        <v>0</v>
      </c>
      <c r="AF254" s="101">
        <f t="shared" si="45"/>
        <v>0</v>
      </c>
      <c r="AG254" s="101">
        <f t="shared" si="46"/>
        <v>0</v>
      </c>
      <c r="AH254" s="101">
        <f t="shared" si="47"/>
        <v>0</v>
      </c>
    </row>
    <row r="255" spans="1:34" x14ac:dyDescent="0.25">
      <c r="A255" s="32"/>
      <c r="B255" s="55" t="str">
        <f>IF($A255="","",VLOOKUP($A255,Cierre!$A:$E,2,FALSE))</f>
        <v/>
      </c>
      <c r="C255" s="33"/>
      <c r="D255" s="33"/>
      <c r="E255" s="34"/>
      <c r="F255" s="34"/>
      <c r="G255" s="70"/>
      <c r="H255" s="35"/>
      <c r="I255" s="35"/>
      <c r="J255" s="68">
        <f t="shared" si="41"/>
        <v>0</v>
      </c>
      <c r="K255" s="68">
        <f t="shared" si="39"/>
        <v>0</v>
      </c>
      <c r="L255" s="36"/>
      <c r="M255" s="14">
        <f t="shared" si="40"/>
        <v>0</v>
      </c>
      <c r="N255" s="66" t="str">
        <f>IF(I255="","",ROUND(M255/VLOOKUP(YEAR(I255),SMMLV!$A$2:$B$42,2,FALSE),3))</f>
        <v/>
      </c>
      <c r="O255" s="99" t="str">
        <f>IFERROR(N255/Información!$B$20,"")</f>
        <v/>
      </c>
      <c r="P255" s="15"/>
      <c r="Q255" s="37"/>
      <c r="R255" s="37"/>
      <c r="S255" s="37"/>
      <c r="T255" s="37"/>
      <c r="U255" s="37"/>
      <c r="V255" s="38"/>
      <c r="W255" s="38"/>
      <c r="X255" s="38"/>
      <c r="Y255" s="38"/>
      <c r="Z255" s="38"/>
      <c r="AA255" s="38"/>
      <c r="AB255" s="38"/>
      <c r="AC255" s="101">
        <f t="shared" si="42"/>
        <v>0</v>
      </c>
      <c r="AD255" s="101">
        <f t="shared" si="43"/>
        <v>0</v>
      </c>
      <c r="AE255" s="101">
        <f t="shared" si="44"/>
        <v>0</v>
      </c>
      <c r="AF255" s="101">
        <f t="shared" si="45"/>
        <v>0</v>
      </c>
      <c r="AG255" s="101">
        <f t="shared" si="46"/>
        <v>0</v>
      </c>
      <c r="AH255" s="101">
        <f t="shared" si="47"/>
        <v>0</v>
      </c>
    </row>
    <row r="256" spans="1:34" x14ac:dyDescent="0.25">
      <c r="A256" s="32"/>
      <c r="B256" s="55" t="str">
        <f>IF($A256="","",VLOOKUP($A256,Cierre!$A:$E,2,FALSE))</f>
        <v/>
      </c>
      <c r="C256" s="33"/>
      <c r="D256" s="33"/>
      <c r="E256" s="34"/>
      <c r="F256" s="34"/>
      <c r="G256" s="70"/>
      <c r="H256" s="35"/>
      <c r="I256" s="35"/>
      <c r="J256" s="68">
        <f t="shared" si="41"/>
        <v>0</v>
      </c>
      <c r="K256" s="68">
        <f t="shared" si="39"/>
        <v>0</v>
      </c>
      <c r="L256" s="36"/>
      <c r="M256" s="14">
        <f t="shared" si="40"/>
        <v>0</v>
      </c>
      <c r="N256" s="66" t="str">
        <f>IF(I256="","",ROUND(M256/VLOOKUP(YEAR(I256),SMMLV!$A$2:$B$42,2,FALSE),3))</f>
        <v/>
      </c>
      <c r="O256" s="99" t="str">
        <f>IFERROR(N256/Información!$B$20,"")</f>
        <v/>
      </c>
      <c r="P256" s="15"/>
      <c r="Q256" s="37"/>
      <c r="R256" s="37"/>
      <c r="S256" s="37"/>
      <c r="T256" s="37"/>
      <c r="U256" s="37"/>
      <c r="V256" s="38"/>
      <c r="W256" s="38"/>
      <c r="X256" s="38"/>
      <c r="Y256" s="38"/>
      <c r="Z256" s="38"/>
      <c r="AA256" s="38"/>
      <c r="AB256" s="38"/>
      <c r="AC256" s="101">
        <f t="shared" si="42"/>
        <v>0</v>
      </c>
      <c r="AD256" s="101">
        <f t="shared" si="43"/>
        <v>0</v>
      </c>
      <c r="AE256" s="101">
        <f t="shared" si="44"/>
        <v>0</v>
      </c>
      <c r="AF256" s="101">
        <f t="shared" si="45"/>
        <v>0</v>
      </c>
      <c r="AG256" s="101">
        <f t="shared" si="46"/>
        <v>0</v>
      </c>
      <c r="AH256" s="101">
        <f t="shared" si="47"/>
        <v>0</v>
      </c>
    </row>
    <row r="257" spans="1:34" x14ac:dyDescent="0.25">
      <c r="A257" s="32"/>
      <c r="B257" s="55" t="str">
        <f>IF($A257="","",VLOOKUP($A257,Cierre!$A:$E,2,FALSE))</f>
        <v/>
      </c>
      <c r="C257" s="33"/>
      <c r="D257" s="33"/>
      <c r="E257" s="34"/>
      <c r="F257" s="34"/>
      <c r="G257" s="70"/>
      <c r="H257" s="35"/>
      <c r="I257" s="35"/>
      <c r="J257" s="68">
        <f t="shared" si="41"/>
        <v>0</v>
      </c>
      <c r="K257" s="68">
        <f t="shared" si="39"/>
        <v>0</v>
      </c>
      <c r="L257" s="36"/>
      <c r="M257" s="14">
        <f t="shared" si="40"/>
        <v>0</v>
      </c>
      <c r="N257" s="66" t="str">
        <f>IF(I257="","",ROUND(M257/VLOOKUP(YEAR(I257),SMMLV!$A$2:$B$42,2,FALSE),3))</f>
        <v/>
      </c>
      <c r="O257" s="99" t="str">
        <f>IFERROR(N257/Información!$B$20,"")</f>
        <v/>
      </c>
      <c r="P257" s="15"/>
      <c r="Q257" s="37"/>
      <c r="R257" s="37"/>
      <c r="S257" s="37"/>
      <c r="T257" s="37"/>
      <c r="U257" s="37"/>
      <c r="V257" s="38"/>
      <c r="W257" s="38"/>
      <c r="X257" s="38"/>
      <c r="Y257" s="38"/>
      <c r="Z257" s="38"/>
      <c r="AA257" s="38"/>
      <c r="AB257" s="38"/>
      <c r="AC257" s="101">
        <f t="shared" si="42"/>
        <v>0</v>
      </c>
      <c r="AD257" s="101">
        <f t="shared" si="43"/>
        <v>0</v>
      </c>
      <c r="AE257" s="101">
        <f t="shared" si="44"/>
        <v>0</v>
      </c>
      <c r="AF257" s="101">
        <f t="shared" si="45"/>
        <v>0</v>
      </c>
      <c r="AG257" s="101">
        <f t="shared" si="46"/>
        <v>0</v>
      </c>
      <c r="AH257" s="101">
        <f t="shared" si="47"/>
        <v>0</v>
      </c>
    </row>
    <row r="258" spans="1:34" x14ac:dyDescent="0.25">
      <c r="A258" s="32"/>
      <c r="B258" s="55" t="str">
        <f>IF($A258="","",VLOOKUP($A258,Cierre!$A:$E,2,FALSE))</f>
        <v/>
      </c>
      <c r="C258" s="33"/>
      <c r="D258" s="33"/>
      <c r="E258" s="34"/>
      <c r="F258" s="34"/>
      <c r="G258" s="70"/>
      <c r="H258" s="35"/>
      <c r="I258" s="35"/>
      <c r="J258" s="68">
        <f t="shared" si="41"/>
        <v>0</v>
      </c>
      <c r="K258" s="68">
        <f t="shared" ref="K258:K300" si="48">IF(H258="",0,ROUND(((((I258-H258)+1)/360)*12)-J258,3))</f>
        <v>0</v>
      </c>
      <c r="L258" s="36"/>
      <c r="M258" s="14">
        <f t="shared" ref="M258:M300" si="49">ROUND(L258*G258,3)</f>
        <v>0</v>
      </c>
      <c r="N258" s="66" t="str">
        <f>IF(I258="","",ROUND(M258/VLOOKUP(YEAR(I258),SMMLV!$A$2:$B$42,2,FALSE),3))</f>
        <v/>
      </c>
      <c r="O258" s="99" t="str">
        <f>IFERROR(N258/Información!$B$20,"")</f>
        <v/>
      </c>
      <c r="P258" s="15"/>
      <c r="Q258" s="37"/>
      <c r="R258" s="37"/>
      <c r="S258" s="37"/>
      <c r="T258" s="37"/>
      <c r="U258" s="37"/>
      <c r="V258" s="38"/>
      <c r="W258" s="38"/>
      <c r="X258" s="38"/>
      <c r="Y258" s="38"/>
      <c r="Z258" s="38"/>
      <c r="AA258" s="38"/>
      <c r="AB258" s="38"/>
      <c r="AC258" s="101">
        <f t="shared" si="42"/>
        <v>0</v>
      </c>
      <c r="AD258" s="101">
        <f t="shared" si="43"/>
        <v>0</v>
      </c>
      <c r="AE258" s="101">
        <f t="shared" si="44"/>
        <v>0</v>
      </c>
      <c r="AF258" s="101">
        <f t="shared" si="45"/>
        <v>0</v>
      </c>
      <c r="AG258" s="101">
        <f t="shared" si="46"/>
        <v>0</v>
      </c>
      <c r="AH258" s="101">
        <f t="shared" si="47"/>
        <v>0</v>
      </c>
    </row>
    <row r="259" spans="1:34" x14ac:dyDescent="0.25">
      <c r="A259" s="32"/>
      <c r="B259" s="55" t="str">
        <f>IF($A259="","",VLOOKUP($A259,Cierre!$A:$E,2,FALSE))</f>
        <v/>
      </c>
      <c r="C259" s="33"/>
      <c r="D259" s="33"/>
      <c r="E259" s="34"/>
      <c r="F259" s="34"/>
      <c r="G259" s="70"/>
      <c r="H259" s="35"/>
      <c r="I259" s="35"/>
      <c r="J259" s="68">
        <f t="shared" ref="J259:J300" si="50">AC259+AD259+AE259+AF259+AG259+AH259</f>
        <v>0</v>
      </c>
      <c r="K259" s="68">
        <f t="shared" si="48"/>
        <v>0</v>
      </c>
      <c r="L259" s="36"/>
      <c r="M259" s="14">
        <f t="shared" si="49"/>
        <v>0</v>
      </c>
      <c r="N259" s="66" t="str">
        <f>IF(I259="","",ROUND(M259/VLOOKUP(YEAR(I259),SMMLV!$A$2:$B$42,2,FALSE),3))</f>
        <v/>
      </c>
      <c r="O259" s="99" t="str">
        <f>IFERROR(N259/Información!$B$20,"")</f>
        <v/>
      </c>
      <c r="P259" s="15"/>
      <c r="Q259" s="37"/>
      <c r="R259" s="37"/>
      <c r="S259" s="37"/>
      <c r="T259" s="37"/>
      <c r="U259" s="37"/>
      <c r="V259" s="38"/>
      <c r="W259" s="38"/>
      <c r="X259" s="38"/>
      <c r="Y259" s="38"/>
      <c r="Z259" s="38"/>
      <c r="AA259" s="38"/>
      <c r="AB259" s="38"/>
      <c r="AC259" s="101">
        <f t="shared" si="42"/>
        <v>0</v>
      </c>
      <c r="AD259" s="101">
        <f t="shared" si="43"/>
        <v>0</v>
      </c>
      <c r="AE259" s="101">
        <f t="shared" si="44"/>
        <v>0</v>
      </c>
      <c r="AF259" s="101">
        <f t="shared" si="45"/>
        <v>0</v>
      </c>
      <c r="AG259" s="101">
        <f t="shared" si="46"/>
        <v>0</v>
      </c>
      <c r="AH259" s="101">
        <f t="shared" si="47"/>
        <v>0</v>
      </c>
    </row>
    <row r="260" spans="1:34" x14ac:dyDescent="0.25">
      <c r="A260" s="32"/>
      <c r="B260" s="55" t="str">
        <f>IF($A260="","",VLOOKUP($A260,Cierre!$A:$E,2,FALSE))</f>
        <v/>
      </c>
      <c r="C260" s="33"/>
      <c r="D260" s="33"/>
      <c r="E260" s="34"/>
      <c r="F260" s="34"/>
      <c r="G260" s="70"/>
      <c r="H260" s="35"/>
      <c r="I260" s="35"/>
      <c r="J260" s="68">
        <f t="shared" si="50"/>
        <v>0</v>
      </c>
      <c r="K260" s="68">
        <f t="shared" si="48"/>
        <v>0</v>
      </c>
      <c r="L260" s="36"/>
      <c r="M260" s="14">
        <f t="shared" si="49"/>
        <v>0</v>
      </c>
      <c r="N260" s="66" t="str">
        <f>IF(I260="","",ROUND(M260/VLOOKUP(YEAR(I260),SMMLV!$A$2:$B$42,2,FALSE),3))</f>
        <v/>
      </c>
      <c r="O260" s="99" t="str">
        <f>IFERROR(N260/Información!$B$20,"")</f>
        <v/>
      </c>
      <c r="P260" s="15"/>
      <c r="Q260" s="37"/>
      <c r="R260" s="37"/>
      <c r="S260" s="37"/>
      <c r="T260" s="37"/>
      <c r="U260" s="37"/>
      <c r="V260" s="38"/>
      <c r="W260" s="38"/>
      <c r="X260" s="38"/>
      <c r="Y260" s="38"/>
      <c r="Z260" s="38"/>
      <c r="AA260" s="38"/>
      <c r="AB260" s="38"/>
      <c r="AC260" s="101">
        <f t="shared" si="42"/>
        <v>0</v>
      </c>
      <c r="AD260" s="101">
        <f t="shared" si="43"/>
        <v>0</v>
      </c>
      <c r="AE260" s="101">
        <f t="shared" si="44"/>
        <v>0</v>
      </c>
      <c r="AF260" s="101">
        <f t="shared" si="45"/>
        <v>0</v>
      </c>
      <c r="AG260" s="101">
        <f t="shared" si="46"/>
        <v>0</v>
      </c>
      <c r="AH260" s="101">
        <f t="shared" si="47"/>
        <v>0</v>
      </c>
    </row>
    <row r="261" spans="1:34" x14ac:dyDescent="0.25">
      <c r="A261" s="32"/>
      <c r="B261" s="55" t="str">
        <f>IF($A261="","",VLOOKUP($A261,Cierre!$A:$E,2,FALSE))</f>
        <v/>
      </c>
      <c r="C261" s="33"/>
      <c r="D261" s="33"/>
      <c r="E261" s="34"/>
      <c r="F261" s="34"/>
      <c r="G261" s="70"/>
      <c r="H261" s="35"/>
      <c r="I261" s="35"/>
      <c r="J261" s="68">
        <f t="shared" si="50"/>
        <v>0</v>
      </c>
      <c r="K261" s="68">
        <f t="shared" si="48"/>
        <v>0</v>
      </c>
      <c r="L261" s="36"/>
      <c r="M261" s="14">
        <f t="shared" si="49"/>
        <v>0</v>
      </c>
      <c r="N261" s="66" t="str">
        <f>IF(I261="","",ROUND(M261/VLOOKUP(YEAR(I261),SMMLV!$A$2:$B$42,2,FALSE),3))</f>
        <v/>
      </c>
      <c r="O261" s="99" t="str">
        <f>IFERROR(N261/Información!$B$20,"")</f>
        <v/>
      </c>
      <c r="P261" s="15"/>
      <c r="Q261" s="37"/>
      <c r="R261" s="37"/>
      <c r="S261" s="37"/>
      <c r="T261" s="37"/>
      <c r="U261" s="37"/>
      <c r="V261" s="38"/>
      <c r="W261" s="38"/>
      <c r="X261" s="38"/>
      <c r="Y261" s="38"/>
      <c r="Z261" s="38"/>
      <c r="AA261" s="38"/>
      <c r="AB261" s="38"/>
      <c r="AC261" s="101">
        <f t="shared" si="42"/>
        <v>0</v>
      </c>
      <c r="AD261" s="101">
        <f t="shared" si="43"/>
        <v>0</v>
      </c>
      <c r="AE261" s="101">
        <f t="shared" si="44"/>
        <v>0</v>
      </c>
      <c r="AF261" s="101">
        <f t="shared" si="45"/>
        <v>0</v>
      </c>
      <c r="AG261" s="101">
        <f t="shared" si="46"/>
        <v>0</v>
      </c>
      <c r="AH261" s="101">
        <f t="shared" si="47"/>
        <v>0</v>
      </c>
    </row>
    <row r="262" spans="1:34" x14ac:dyDescent="0.25">
      <c r="A262" s="32"/>
      <c r="B262" s="55" t="str">
        <f>IF($A262="","",VLOOKUP($A262,Cierre!$A:$E,2,FALSE))</f>
        <v/>
      </c>
      <c r="C262" s="33"/>
      <c r="D262" s="33"/>
      <c r="E262" s="34"/>
      <c r="F262" s="34"/>
      <c r="G262" s="70"/>
      <c r="H262" s="35"/>
      <c r="I262" s="35"/>
      <c r="J262" s="68">
        <f t="shared" si="50"/>
        <v>0</v>
      </c>
      <c r="K262" s="68">
        <f t="shared" si="48"/>
        <v>0</v>
      </c>
      <c r="L262" s="36"/>
      <c r="M262" s="14">
        <f t="shared" si="49"/>
        <v>0</v>
      </c>
      <c r="N262" s="66" t="str">
        <f>IF(I262="","",ROUND(M262/VLOOKUP(YEAR(I262),SMMLV!$A$2:$B$42,2,FALSE),3))</f>
        <v/>
      </c>
      <c r="O262" s="99" t="str">
        <f>IFERROR(N262/Información!$B$20,"")</f>
        <v/>
      </c>
      <c r="P262" s="15"/>
      <c r="Q262" s="37"/>
      <c r="R262" s="37"/>
      <c r="S262" s="37"/>
      <c r="T262" s="37"/>
      <c r="U262" s="37"/>
      <c r="V262" s="38"/>
      <c r="W262" s="38"/>
      <c r="X262" s="38"/>
      <c r="Y262" s="38"/>
      <c r="Z262" s="38"/>
      <c r="AA262" s="38"/>
      <c r="AB262" s="38"/>
      <c r="AC262" s="101">
        <f t="shared" si="42"/>
        <v>0</v>
      </c>
      <c r="AD262" s="101">
        <f t="shared" si="43"/>
        <v>0</v>
      </c>
      <c r="AE262" s="101">
        <f t="shared" si="44"/>
        <v>0</v>
      </c>
      <c r="AF262" s="101">
        <f t="shared" si="45"/>
        <v>0</v>
      </c>
      <c r="AG262" s="101">
        <f t="shared" si="46"/>
        <v>0</v>
      </c>
      <c r="AH262" s="101">
        <f t="shared" si="47"/>
        <v>0</v>
      </c>
    </row>
    <row r="263" spans="1:34" x14ac:dyDescent="0.25">
      <c r="A263" s="32"/>
      <c r="B263" s="55" t="str">
        <f>IF($A263="","",VLOOKUP($A263,Cierre!$A:$E,2,FALSE))</f>
        <v/>
      </c>
      <c r="C263" s="33"/>
      <c r="D263" s="33"/>
      <c r="E263" s="34"/>
      <c r="F263" s="34"/>
      <c r="G263" s="70"/>
      <c r="H263" s="35"/>
      <c r="I263" s="35"/>
      <c r="J263" s="68">
        <f t="shared" si="50"/>
        <v>0</v>
      </c>
      <c r="K263" s="68">
        <f t="shared" si="48"/>
        <v>0</v>
      </c>
      <c r="L263" s="36"/>
      <c r="M263" s="14">
        <f t="shared" si="49"/>
        <v>0</v>
      </c>
      <c r="N263" s="66" t="str">
        <f>IF(I263="","",ROUND(M263/VLOOKUP(YEAR(I263),SMMLV!$A$2:$B$42,2,FALSE),3))</f>
        <v/>
      </c>
      <c r="O263" s="99" t="str">
        <f>IFERROR(N263/Información!$B$20,"")</f>
        <v/>
      </c>
      <c r="P263" s="15"/>
      <c r="Q263" s="37"/>
      <c r="R263" s="37"/>
      <c r="S263" s="37"/>
      <c r="T263" s="37"/>
      <c r="U263" s="37"/>
      <c r="V263" s="38"/>
      <c r="W263" s="38"/>
      <c r="X263" s="38"/>
      <c r="Y263" s="38"/>
      <c r="Z263" s="38"/>
      <c r="AA263" s="38"/>
      <c r="AB263" s="38"/>
      <c r="AC263" s="101">
        <f t="shared" si="42"/>
        <v>0</v>
      </c>
      <c r="AD263" s="101">
        <f t="shared" si="43"/>
        <v>0</v>
      </c>
      <c r="AE263" s="101">
        <f t="shared" si="44"/>
        <v>0</v>
      </c>
      <c r="AF263" s="101">
        <f t="shared" si="45"/>
        <v>0</v>
      </c>
      <c r="AG263" s="101">
        <f t="shared" si="46"/>
        <v>0</v>
      </c>
      <c r="AH263" s="101">
        <f t="shared" si="47"/>
        <v>0</v>
      </c>
    </row>
    <row r="264" spans="1:34" x14ac:dyDescent="0.25">
      <c r="A264" s="32"/>
      <c r="B264" s="55" t="str">
        <f>IF($A264="","",VLOOKUP($A264,Cierre!$A:$E,2,FALSE))</f>
        <v/>
      </c>
      <c r="C264" s="33"/>
      <c r="D264" s="33"/>
      <c r="E264" s="34"/>
      <c r="F264" s="34"/>
      <c r="G264" s="70"/>
      <c r="H264" s="35"/>
      <c r="I264" s="35"/>
      <c r="J264" s="68">
        <f t="shared" si="50"/>
        <v>0</v>
      </c>
      <c r="K264" s="68">
        <f t="shared" si="48"/>
        <v>0</v>
      </c>
      <c r="L264" s="36"/>
      <c r="M264" s="14">
        <f t="shared" si="49"/>
        <v>0</v>
      </c>
      <c r="N264" s="66" t="str">
        <f>IF(I264="","",ROUND(M264/VLOOKUP(YEAR(I264),SMMLV!$A$2:$B$42,2,FALSE),3))</f>
        <v/>
      </c>
      <c r="O264" s="99" t="str">
        <f>IFERROR(N264/Información!$B$20,"")</f>
        <v/>
      </c>
      <c r="P264" s="15"/>
      <c r="Q264" s="37"/>
      <c r="R264" s="37"/>
      <c r="S264" s="37"/>
      <c r="T264" s="37"/>
      <c r="U264" s="37"/>
      <c r="V264" s="38"/>
      <c r="W264" s="38"/>
      <c r="X264" s="38"/>
      <c r="Y264" s="38"/>
      <c r="Z264" s="38"/>
      <c r="AA264" s="38"/>
      <c r="AB264" s="38"/>
      <c r="AC264" s="101">
        <f t="shared" si="42"/>
        <v>0</v>
      </c>
      <c r="AD264" s="101">
        <f t="shared" si="43"/>
        <v>0</v>
      </c>
      <c r="AE264" s="101">
        <f t="shared" si="44"/>
        <v>0</v>
      </c>
      <c r="AF264" s="101">
        <f t="shared" si="45"/>
        <v>0</v>
      </c>
      <c r="AG264" s="101">
        <f t="shared" si="46"/>
        <v>0</v>
      </c>
      <c r="AH264" s="101">
        <f t="shared" si="47"/>
        <v>0</v>
      </c>
    </row>
    <row r="265" spans="1:34" x14ac:dyDescent="0.25">
      <c r="A265" s="32"/>
      <c r="B265" s="55" t="str">
        <f>IF($A265="","",VLOOKUP($A265,Cierre!$A:$E,2,FALSE))</f>
        <v/>
      </c>
      <c r="C265" s="33"/>
      <c r="D265" s="33"/>
      <c r="E265" s="34"/>
      <c r="F265" s="34"/>
      <c r="G265" s="70"/>
      <c r="H265" s="35"/>
      <c r="I265" s="35"/>
      <c r="J265" s="68">
        <f t="shared" si="50"/>
        <v>0</v>
      </c>
      <c r="K265" s="68">
        <f t="shared" si="48"/>
        <v>0</v>
      </c>
      <c r="L265" s="36"/>
      <c r="M265" s="14">
        <f t="shared" si="49"/>
        <v>0</v>
      </c>
      <c r="N265" s="66" t="str">
        <f>IF(I265="","",ROUND(M265/VLOOKUP(YEAR(I265),SMMLV!$A$2:$B$42,2,FALSE),3))</f>
        <v/>
      </c>
      <c r="O265" s="99" t="str">
        <f>IFERROR(N265/Información!$B$20,"")</f>
        <v/>
      </c>
      <c r="P265" s="15"/>
      <c r="Q265" s="37"/>
      <c r="R265" s="37"/>
      <c r="S265" s="37"/>
      <c r="T265" s="37"/>
      <c r="U265" s="37"/>
      <c r="V265" s="38"/>
      <c r="W265" s="38"/>
      <c r="X265" s="38"/>
      <c r="Y265" s="38"/>
      <c r="Z265" s="38"/>
      <c r="AA265" s="38"/>
      <c r="AB265" s="38"/>
      <c r="AC265" s="101">
        <f t="shared" si="42"/>
        <v>0</v>
      </c>
      <c r="AD265" s="101">
        <f t="shared" si="43"/>
        <v>0</v>
      </c>
      <c r="AE265" s="101">
        <f t="shared" si="44"/>
        <v>0</v>
      </c>
      <c r="AF265" s="101">
        <f t="shared" si="45"/>
        <v>0</v>
      </c>
      <c r="AG265" s="101">
        <f t="shared" si="46"/>
        <v>0</v>
      </c>
      <c r="AH265" s="101">
        <f t="shared" si="47"/>
        <v>0</v>
      </c>
    </row>
    <row r="266" spans="1:34" x14ac:dyDescent="0.25">
      <c r="A266" s="32"/>
      <c r="B266" s="55" t="str">
        <f>IF($A266="","",VLOOKUP($A266,Cierre!$A:$E,2,FALSE))</f>
        <v/>
      </c>
      <c r="C266" s="33"/>
      <c r="D266" s="33"/>
      <c r="E266" s="34"/>
      <c r="F266" s="34"/>
      <c r="G266" s="70"/>
      <c r="H266" s="35"/>
      <c r="I266" s="35"/>
      <c r="J266" s="68">
        <f t="shared" si="50"/>
        <v>0</v>
      </c>
      <c r="K266" s="68">
        <f t="shared" si="48"/>
        <v>0</v>
      </c>
      <c r="L266" s="36"/>
      <c r="M266" s="14">
        <f t="shared" si="49"/>
        <v>0</v>
      </c>
      <c r="N266" s="66" t="str">
        <f>IF(I266="","",ROUND(M266/VLOOKUP(YEAR(I266),SMMLV!$A$2:$B$42,2,FALSE),3))</f>
        <v/>
      </c>
      <c r="O266" s="99" t="str">
        <f>IFERROR(N266/Información!$B$20,"")</f>
        <v/>
      </c>
      <c r="P266" s="15"/>
      <c r="Q266" s="37"/>
      <c r="R266" s="37"/>
      <c r="S266" s="37"/>
      <c r="T266" s="37"/>
      <c r="U266" s="37"/>
      <c r="V266" s="38"/>
      <c r="W266" s="38"/>
      <c r="X266" s="38"/>
      <c r="Y266" s="38"/>
      <c r="Z266" s="38"/>
      <c r="AA266" s="38"/>
      <c r="AB266" s="38"/>
      <c r="AC266" s="101">
        <f t="shared" si="42"/>
        <v>0</v>
      </c>
      <c r="AD266" s="101">
        <f t="shared" si="43"/>
        <v>0</v>
      </c>
      <c r="AE266" s="101">
        <f t="shared" si="44"/>
        <v>0</v>
      </c>
      <c r="AF266" s="101">
        <f t="shared" si="45"/>
        <v>0</v>
      </c>
      <c r="AG266" s="101">
        <f t="shared" si="46"/>
        <v>0</v>
      </c>
      <c r="AH266" s="101">
        <f t="shared" si="47"/>
        <v>0</v>
      </c>
    </row>
    <row r="267" spans="1:34" x14ac:dyDescent="0.25">
      <c r="A267" s="32"/>
      <c r="B267" s="55" t="str">
        <f>IF($A267="","",VLOOKUP($A267,Cierre!$A:$E,2,FALSE))</f>
        <v/>
      </c>
      <c r="C267" s="33"/>
      <c r="D267" s="33"/>
      <c r="E267" s="34"/>
      <c r="F267" s="34"/>
      <c r="G267" s="70"/>
      <c r="H267" s="35"/>
      <c r="I267" s="35"/>
      <c r="J267" s="68">
        <f t="shared" si="50"/>
        <v>0</v>
      </c>
      <c r="K267" s="68">
        <f t="shared" si="48"/>
        <v>0</v>
      </c>
      <c r="L267" s="36"/>
      <c r="M267" s="14">
        <f t="shared" si="49"/>
        <v>0</v>
      </c>
      <c r="N267" s="66" t="str">
        <f>IF(I267="","",ROUND(M267/VLOOKUP(YEAR(I267),SMMLV!$A$2:$B$42,2,FALSE),3))</f>
        <v/>
      </c>
      <c r="O267" s="99" t="str">
        <f>IFERROR(N267/Información!$B$20,"")</f>
        <v/>
      </c>
      <c r="P267" s="15"/>
      <c r="Q267" s="37"/>
      <c r="R267" s="37"/>
      <c r="S267" s="37"/>
      <c r="T267" s="37"/>
      <c r="U267" s="37"/>
      <c r="V267" s="38"/>
      <c r="W267" s="38"/>
      <c r="X267" s="38"/>
      <c r="Y267" s="38"/>
      <c r="Z267" s="38"/>
      <c r="AA267" s="38"/>
      <c r="AB267" s="38"/>
      <c r="AC267" s="101">
        <f t="shared" si="42"/>
        <v>0</v>
      </c>
      <c r="AD267" s="101">
        <f t="shared" si="43"/>
        <v>0</v>
      </c>
      <c r="AE267" s="101">
        <f t="shared" si="44"/>
        <v>0</v>
      </c>
      <c r="AF267" s="101">
        <f t="shared" si="45"/>
        <v>0</v>
      </c>
      <c r="AG267" s="101">
        <f t="shared" si="46"/>
        <v>0</v>
      </c>
      <c r="AH267" s="101">
        <f t="shared" si="47"/>
        <v>0</v>
      </c>
    </row>
    <row r="268" spans="1:34" x14ac:dyDescent="0.25">
      <c r="A268" s="32"/>
      <c r="B268" s="55" t="str">
        <f>IF($A268="","",VLOOKUP($A268,Cierre!$A:$E,2,FALSE))</f>
        <v/>
      </c>
      <c r="C268" s="33"/>
      <c r="D268" s="33"/>
      <c r="E268" s="34"/>
      <c r="F268" s="34"/>
      <c r="G268" s="70"/>
      <c r="H268" s="35"/>
      <c r="I268" s="35"/>
      <c r="J268" s="68">
        <f t="shared" si="50"/>
        <v>0</v>
      </c>
      <c r="K268" s="68">
        <f t="shared" si="48"/>
        <v>0</v>
      </c>
      <c r="L268" s="36"/>
      <c r="M268" s="14">
        <f t="shared" si="49"/>
        <v>0</v>
      </c>
      <c r="N268" s="66" t="str">
        <f>IF(I268="","",ROUND(M268/VLOOKUP(YEAR(I268),SMMLV!$A$2:$B$42,2,FALSE),3))</f>
        <v/>
      </c>
      <c r="O268" s="99" t="str">
        <f>IFERROR(N268/Información!$B$20,"")</f>
        <v/>
      </c>
      <c r="P268" s="15"/>
      <c r="Q268" s="37"/>
      <c r="R268" s="37"/>
      <c r="S268" s="37"/>
      <c r="T268" s="37"/>
      <c r="U268" s="37"/>
      <c r="V268" s="38"/>
      <c r="W268" s="38"/>
      <c r="X268" s="38"/>
      <c r="Y268" s="38"/>
      <c r="Z268" s="38"/>
      <c r="AA268" s="38"/>
      <c r="AB268" s="38"/>
      <c r="AC268" s="101">
        <f t="shared" si="42"/>
        <v>0</v>
      </c>
      <c r="AD268" s="101">
        <f t="shared" si="43"/>
        <v>0</v>
      </c>
      <c r="AE268" s="101">
        <f t="shared" si="44"/>
        <v>0</v>
      </c>
      <c r="AF268" s="101">
        <f t="shared" si="45"/>
        <v>0</v>
      </c>
      <c r="AG268" s="101">
        <f t="shared" si="46"/>
        <v>0</v>
      </c>
      <c r="AH268" s="101">
        <f t="shared" si="47"/>
        <v>0</v>
      </c>
    </row>
    <row r="269" spans="1:34" x14ac:dyDescent="0.25">
      <c r="A269" s="32"/>
      <c r="B269" s="55" t="str">
        <f>IF($A269="","",VLOOKUP($A269,Cierre!$A:$E,2,FALSE))</f>
        <v/>
      </c>
      <c r="C269" s="33"/>
      <c r="D269" s="33"/>
      <c r="E269" s="34"/>
      <c r="F269" s="34"/>
      <c r="G269" s="70"/>
      <c r="H269" s="35"/>
      <c r="I269" s="35"/>
      <c r="J269" s="68">
        <f t="shared" si="50"/>
        <v>0</v>
      </c>
      <c r="K269" s="68">
        <f t="shared" si="48"/>
        <v>0</v>
      </c>
      <c r="L269" s="36"/>
      <c r="M269" s="14">
        <f t="shared" si="49"/>
        <v>0</v>
      </c>
      <c r="N269" s="66" t="str">
        <f>IF(I269="","",ROUND(M269/VLOOKUP(YEAR(I269),SMMLV!$A$2:$B$42,2,FALSE),3))</f>
        <v/>
      </c>
      <c r="O269" s="99" t="str">
        <f>IFERROR(N269/Información!$B$20,"")</f>
        <v/>
      </c>
      <c r="P269" s="15"/>
      <c r="Q269" s="37"/>
      <c r="R269" s="37"/>
      <c r="S269" s="37"/>
      <c r="T269" s="37"/>
      <c r="U269" s="37"/>
      <c r="V269" s="38"/>
      <c r="W269" s="38"/>
      <c r="X269" s="38"/>
      <c r="Y269" s="38"/>
      <c r="Z269" s="38"/>
      <c r="AA269" s="38"/>
      <c r="AB269" s="38"/>
      <c r="AC269" s="101">
        <f t="shared" si="42"/>
        <v>0</v>
      </c>
      <c r="AD269" s="101">
        <f t="shared" si="43"/>
        <v>0</v>
      </c>
      <c r="AE269" s="101">
        <f t="shared" si="44"/>
        <v>0</v>
      </c>
      <c r="AF269" s="101">
        <f t="shared" si="45"/>
        <v>0</v>
      </c>
      <c r="AG269" s="101">
        <f t="shared" si="46"/>
        <v>0</v>
      </c>
      <c r="AH269" s="101">
        <f t="shared" si="47"/>
        <v>0</v>
      </c>
    </row>
    <row r="270" spans="1:34" x14ac:dyDescent="0.25">
      <c r="A270" s="32"/>
      <c r="B270" s="55" t="str">
        <f>IF($A270="","",VLOOKUP($A270,Cierre!$A:$E,2,FALSE))</f>
        <v/>
      </c>
      <c r="C270" s="33"/>
      <c r="D270" s="33"/>
      <c r="E270" s="34"/>
      <c r="F270" s="34"/>
      <c r="G270" s="70"/>
      <c r="H270" s="35"/>
      <c r="I270" s="35"/>
      <c r="J270" s="68">
        <f t="shared" si="50"/>
        <v>0</v>
      </c>
      <c r="K270" s="68">
        <f t="shared" si="48"/>
        <v>0</v>
      </c>
      <c r="L270" s="36"/>
      <c r="M270" s="14">
        <f t="shared" si="49"/>
        <v>0</v>
      </c>
      <c r="N270" s="66" t="str">
        <f>IF(I270="","",ROUND(M270/VLOOKUP(YEAR(I270),SMMLV!$A$2:$B$42,2,FALSE),3))</f>
        <v/>
      </c>
      <c r="O270" s="99" t="str">
        <f>IFERROR(N270/Información!$B$20,"")</f>
        <v/>
      </c>
      <c r="P270" s="15"/>
      <c r="Q270" s="37"/>
      <c r="R270" s="37"/>
      <c r="S270" s="37"/>
      <c r="T270" s="37"/>
      <c r="U270" s="37"/>
      <c r="V270" s="38"/>
      <c r="W270" s="38"/>
      <c r="X270" s="38"/>
      <c r="Y270" s="38"/>
      <c r="Z270" s="38"/>
      <c r="AA270" s="38"/>
      <c r="AB270" s="38"/>
      <c r="AC270" s="101">
        <f t="shared" si="42"/>
        <v>0</v>
      </c>
      <c r="AD270" s="101">
        <f t="shared" si="43"/>
        <v>0</v>
      </c>
      <c r="AE270" s="101">
        <f t="shared" si="44"/>
        <v>0</v>
      </c>
      <c r="AF270" s="101">
        <f t="shared" si="45"/>
        <v>0</v>
      </c>
      <c r="AG270" s="101">
        <f t="shared" si="46"/>
        <v>0</v>
      </c>
      <c r="AH270" s="101">
        <f t="shared" si="47"/>
        <v>0</v>
      </c>
    </row>
    <row r="271" spans="1:34" x14ac:dyDescent="0.25">
      <c r="A271" s="32"/>
      <c r="B271" s="55" t="str">
        <f>IF($A271="","",VLOOKUP($A271,Cierre!$A:$E,2,FALSE))</f>
        <v/>
      </c>
      <c r="C271" s="33"/>
      <c r="D271" s="33"/>
      <c r="E271" s="34"/>
      <c r="F271" s="34"/>
      <c r="G271" s="70"/>
      <c r="H271" s="35"/>
      <c r="I271" s="35"/>
      <c r="J271" s="68">
        <f t="shared" si="50"/>
        <v>0</v>
      </c>
      <c r="K271" s="68">
        <f t="shared" si="48"/>
        <v>0</v>
      </c>
      <c r="L271" s="36"/>
      <c r="M271" s="14">
        <f t="shared" si="49"/>
        <v>0</v>
      </c>
      <c r="N271" s="66" t="str">
        <f>IF(I271="","",ROUND(M271/VLOOKUP(YEAR(I271),SMMLV!$A$2:$B$42,2,FALSE),3))</f>
        <v/>
      </c>
      <c r="O271" s="99" t="str">
        <f>IFERROR(N271/Información!$B$20,"")</f>
        <v/>
      </c>
      <c r="P271" s="15"/>
      <c r="Q271" s="37"/>
      <c r="R271" s="37"/>
      <c r="S271" s="37"/>
      <c r="T271" s="37"/>
      <c r="U271" s="37"/>
      <c r="V271" s="38"/>
      <c r="W271" s="38"/>
      <c r="X271" s="38"/>
      <c r="Y271" s="38"/>
      <c r="Z271" s="38"/>
      <c r="AA271" s="38"/>
      <c r="AB271" s="38"/>
      <c r="AC271" s="101">
        <f t="shared" si="42"/>
        <v>0</v>
      </c>
      <c r="AD271" s="101">
        <f t="shared" si="43"/>
        <v>0</v>
      </c>
      <c r="AE271" s="101">
        <f t="shared" si="44"/>
        <v>0</v>
      </c>
      <c r="AF271" s="101">
        <f t="shared" si="45"/>
        <v>0</v>
      </c>
      <c r="AG271" s="101">
        <f t="shared" si="46"/>
        <v>0</v>
      </c>
      <c r="AH271" s="101">
        <f t="shared" si="47"/>
        <v>0</v>
      </c>
    </row>
    <row r="272" spans="1:34" x14ac:dyDescent="0.25">
      <c r="A272" s="32"/>
      <c r="B272" s="55" t="str">
        <f>IF($A272="","",VLOOKUP($A272,Cierre!$A:$E,2,FALSE))</f>
        <v/>
      </c>
      <c r="C272" s="33"/>
      <c r="D272" s="33"/>
      <c r="E272" s="34"/>
      <c r="F272" s="34"/>
      <c r="G272" s="70"/>
      <c r="H272" s="35"/>
      <c r="I272" s="35"/>
      <c r="J272" s="68">
        <f t="shared" si="50"/>
        <v>0</v>
      </c>
      <c r="K272" s="68">
        <f t="shared" si="48"/>
        <v>0</v>
      </c>
      <c r="L272" s="36"/>
      <c r="M272" s="14">
        <f t="shared" si="49"/>
        <v>0</v>
      </c>
      <c r="N272" s="66" t="str">
        <f>IF(I272="","",ROUND(M272/VLOOKUP(YEAR(I272),SMMLV!$A$2:$B$42,2,FALSE),3))</f>
        <v/>
      </c>
      <c r="O272" s="99" t="str">
        <f>IFERROR(N272/Información!$B$20,"")</f>
        <v/>
      </c>
      <c r="P272" s="15"/>
      <c r="Q272" s="37"/>
      <c r="R272" s="37"/>
      <c r="S272" s="37"/>
      <c r="T272" s="37"/>
      <c r="U272" s="37"/>
      <c r="V272" s="38"/>
      <c r="W272" s="38"/>
      <c r="X272" s="38"/>
      <c r="Y272" s="38"/>
      <c r="Z272" s="38"/>
      <c r="AA272" s="38"/>
      <c r="AB272" s="38"/>
      <c r="AC272" s="101">
        <f t="shared" si="42"/>
        <v>0</v>
      </c>
      <c r="AD272" s="101">
        <f t="shared" si="43"/>
        <v>0</v>
      </c>
      <c r="AE272" s="101">
        <f t="shared" si="44"/>
        <v>0</v>
      </c>
      <c r="AF272" s="101">
        <f t="shared" si="45"/>
        <v>0</v>
      </c>
      <c r="AG272" s="101">
        <f t="shared" si="46"/>
        <v>0</v>
      </c>
      <c r="AH272" s="101">
        <f t="shared" si="47"/>
        <v>0</v>
      </c>
    </row>
    <row r="273" spans="1:34" x14ac:dyDescent="0.25">
      <c r="A273" s="32"/>
      <c r="B273" s="55" t="str">
        <f>IF($A273="","",VLOOKUP($A273,Cierre!$A:$E,2,FALSE))</f>
        <v/>
      </c>
      <c r="C273" s="33"/>
      <c r="D273" s="33"/>
      <c r="E273" s="34"/>
      <c r="F273" s="34"/>
      <c r="G273" s="70"/>
      <c r="H273" s="35"/>
      <c r="I273" s="35"/>
      <c r="J273" s="68">
        <f t="shared" si="50"/>
        <v>0</v>
      </c>
      <c r="K273" s="68">
        <f t="shared" si="48"/>
        <v>0</v>
      </c>
      <c r="L273" s="36"/>
      <c r="M273" s="14">
        <f t="shared" si="49"/>
        <v>0</v>
      </c>
      <c r="N273" s="66" t="str">
        <f>IF(I273="","",ROUND(M273/VLOOKUP(YEAR(I273),SMMLV!$A$2:$B$42,2,FALSE),3))</f>
        <v/>
      </c>
      <c r="O273" s="99" t="str">
        <f>IFERROR(N273/Información!$B$20,"")</f>
        <v/>
      </c>
      <c r="P273" s="15"/>
      <c r="Q273" s="37"/>
      <c r="R273" s="37"/>
      <c r="S273" s="37"/>
      <c r="T273" s="37"/>
      <c r="U273" s="37"/>
      <c r="V273" s="38"/>
      <c r="W273" s="38"/>
      <c r="X273" s="38"/>
      <c r="Y273" s="38"/>
      <c r="Z273" s="38"/>
      <c r="AA273" s="38"/>
      <c r="AB273" s="38"/>
      <c r="AC273" s="101">
        <f t="shared" si="42"/>
        <v>0</v>
      </c>
      <c r="AD273" s="101">
        <f t="shared" si="43"/>
        <v>0</v>
      </c>
      <c r="AE273" s="101">
        <f t="shared" si="44"/>
        <v>0</v>
      </c>
      <c r="AF273" s="101">
        <f t="shared" si="45"/>
        <v>0</v>
      </c>
      <c r="AG273" s="101">
        <f t="shared" si="46"/>
        <v>0</v>
      </c>
      <c r="AH273" s="101">
        <f t="shared" si="47"/>
        <v>0</v>
      </c>
    </row>
    <row r="274" spans="1:34" x14ac:dyDescent="0.25">
      <c r="A274" s="32"/>
      <c r="B274" s="55" t="str">
        <f>IF($A274="","",VLOOKUP($A274,Cierre!$A:$E,2,FALSE))</f>
        <v/>
      </c>
      <c r="C274" s="33"/>
      <c r="D274" s="33"/>
      <c r="E274" s="34"/>
      <c r="F274" s="34"/>
      <c r="G274" s="70"/>
      <c r="H274" s="35"/>
      <c r="I274" s="35"/>
      <c r="J274" s="68">
        <f t="shared" si="50"/>
        <v>0</v>
      </c>
      <c r="K274" s="68">
        <f t="shared" si="48"/>
        <v>0</v>
      </c>
      <c r="L274" s="36"/>
      <c r="M274" s="14">
        <f t="shared" si="49"/>
        <v>0</v>
      </c>
      <c r="N274" s="66" t="str">
        <f>IF(I274="","",ROUND(M274/VLOOKUP(YEAR(I274),SMMLV!$A$2:$B$42,2,FALSE),3))</f>
        <v/>
      </c>
      <c r="O274" s="99" t="str">
        <f>IFERROR(N274/Información!$B$20,"")</f>
        <v/>
      </c>
      <c r="P274" s="15"/>
      <c r="Q274" s="37"/>
      <c r="R274" s="37"/>
      <c r="S274" s="37"/>
      <c r="T274" s="37"/>
      <c r="U274" s="37"/>
      <c r="V274" s="38"/>
      <c r="W274" s="38"/>
      <c r="X274" s="38"/>
      <c r="Y274" s="38"/>
      <c r="Z274" s="38"/>
      <c r="AA274" s="38"/>
      <c r="AB274" s="38"/>
      <c r="AC274" s="101">
        <f t="shared" ref="AC274:AC300" si="51">IF(Q274="",0,ROUND((((R274-Q274)+1)/30),3))</f>
        <v>0</v>
      </c>
      <c r="AD274" s="101">
        <f t="shared" ref="AD274:AD300" si="52">IF(S274="",0,ROUND((((T274-S274)+1)/30),3))</f>
        <v>0</v>
      </c>
      <c r="AE274" s="101">
        <f t="shared" ref="AE274:AE300" si="53">IF(U274="",0,ROUND((((V274-U274)+1)/30),3))</f>
        <v>0</v>
      </c>
      <c r="AF274" s="101">
        <f t="shared" ref="AF274:AF300" si="54">IF(W274="",0,ROUND((((X274-W274)+1)/30),3))</f>
        <v>0</v>
      </c>
      <c r="AG274" s="101">
        <f t="shared" ref="AG274:AG300" si="55">IF(Y274="",0,ROUND((((Z274-Y274)+1)/30),3))</f>
        <v>0</v>
      </c>
      <c r="AH274" s="101">
        <f t="shared" ref="AH274:AH300" si="56">IF(AA274="",0,ROUND((((AB274-AA274)+1)/30),3))</f>
        <v>0</v>
      </c>
    </row>
    <row r="275" spans="1:34" x14ac:dyDescent="0.25">
      <c r="A275" s="32"/>
      <c r="B275" s="55" t="str">
        <f>IF($A275="","",VLOOKUP($A275,Cierre!$A:$E,2,FALSE))</f>
        <v/>
      </c>
      <c r="C275" s="33"/>
      <c r="D275" s="33"/>
      <c r="E275" s="34"/>
      <c r="F275" s="34"/>
      <c r="G275" s="70"/>
      <c r="H275" s="35"/>
      <c r="I275" s="35"/>
      <c r="J275" s="68">
        <f t="shared" si="50"/>
        <v>0</v>
      </c>
      <c r="K275" s="68">
        <f t="shared" si="48"/>
        <v>0</v>
      </c>
      <c r="L275" s="36"/>
      <c r="M275" s="14">
        <f t="shared" si="49"/>
        <v>0</v>
      </c>
      <c r="N275" s="66" t="str">
        <f>IF(I275="","",ROUND(M275/VLOOKUP(YEAR(I275),SMMLV!$A$2:$B$42,2,FALSE),3))</f>
        <v/>
      </c>
      <c r="O275" s="99" t="str">
        <f>IFERROR(N275/Información!$B$20,"")</f>
        <v/>
      </c>
      <c r="P275" s="15"/>
      <c r="Q275" s="37"/>
      <c r="R275" s="37"/>
      <c r="S275" s="37"/>
      <c r="T275" s="37"/>
      <c r="U275" s="37"/>
      <c r="V275" s="38"/>
      <c r="W275" s="38"/>
      <c r="X275" s="38"/>
      <c r="Y275" s="38"/>
      <c r="Z275" s="38"/>
      <c r="AA275" s="38"/>
      <c r="AB275" s="38"/>
      <c r="AC275" s="101">
        <f t="shared" si="51"/>
        <v>0</v>
      </c>
      <c r="AD275" s="101">
        <f t="shared" si="52"/>
        <v>0</v>
      </c>
      <c r="AE275" s="101">
        <f t="shared" si="53"/>
        <v>0</v>
      </c>
      <c r="AF275" s="101">
        <f t="shared" si="54"/>
        <v>0</v>
      </c>
      <c r="AG275" s="101">
        <f t="shared" si="55"/>
        <v>0</v>
      </c>
      <c r="AH275" s="101">
        <f t="shared" si="56"/>
        <v>0</v>
      </c>
    </row>
    <row r="276" spans="1:34" x14ac:dyDescent="0.25">
      <c r="A276" s="32"/>
      <c r="B276" s="55" t="str">
        <f>IF($A276="","",VLOOKUP($A276,Cierre!$A:$E,2,FALSE))</f>
        <v/>
      </c>
      <c r="C276" s="33"/>
      <c r="D276" s="33"/>
      <c r="E276" s="34"/>
      <c r="F276" s="34"/>
      <c r="G276" s="70"/>
      <c r="H276" s="35"/>
      <c r="I276" s="35"/>
      <c r="J276" s="68">
        <f t="shared" si="50"/>
        <v>0</v>
      </c>
      <c r="K276" s="68">
        <f t="shared" si="48"/>
        <v>0</v>
      </c>
      <c r="L276" s="36"/>
      <c r="M276" s="14">
        <f t="shared" si="49"/>
        <v>0</v>
      </c>
      <c r="N276" s="66" t="str">
        <f>IF(I276="","",ROUND(M276/VLOOKUP(YEAR(I276),SMMLV!$A$2:$B$42,2,FALSE),3))</f>
        <v/>
      </c>
      <c r="O276" s="99" t="str">
        <f>IFERROR(N276/Información!$B$20,"")</f>
        <v/>
      </c>
      <c r="P276" s="15"/>
      <c r="Q276" s="37"/>
      <c r="R276" s="37"/>
      <c r="S276" s="37"/>
      <c r="T276" s="37"/>
      <c r="U276" s="37"/>
      <c r="V276" s="38"/>
      <c r="W276" s="38"/>
      <c r="X276" s="38"/>
      <c r="Y276" s="38"/>
      <c r="Z276" s="38"/>
      <c r="AA276" s="38"/>
      <c r="AB276" s="38"/>
      <c r="AC276" s="101">
        <f t="shared" si="51"/>
        <v>0</v>
      </c>
      <c r="AD276" s="101">
        <f t="shared" si="52"/>
        <v>0</v>
      </c>
      <c r="AE276" s="101">
        <f t="shared" si="53"/>
        <v>0</v>
      </c>
      <c r="AF276" s="101">
        <f t="shared" si="54"/>
        <v>0</v>
      </c>
      <c r="AG276" s="101">
        <f t="shared" si="55"/>
        <v>0</v>
      </c>
      <c r="AH276" s="101">
        <f t="shared" si="56"/>
        <v>0</v>
      </c>
    </row>
    <row r="277" spans="1:34" x14ac:dyDescent="0.25">
      <c r="A277" s="32"/>
      <c r="B277" s="55" t="str">
        <f>IF($A277="","",VLOOKUP($A277,Cierre!$A:$E,2,FALSE))</f>
        <v/>
      </c>
      <c r="C277" s="33"/>
      <c r="D277" s="33"/>
      <c r="E277" s="34"/>
      <c r="F277" s="34"/>
      <c r="G277" s="70"/>
      <c r="H277" s="35"/>
      <c r="I277" s="35"/>
      <c r="J277" s="68">
        <f t="shared" si="50"/>
        <v>0</v>
      </c>
      <c r="K277" s="68">
        <f t="shared" si="48"/>
        <v>0</v>
      </c>
      <c r="L277" s="36"/>
      <c r="M277" s="14">
        <f t="shared" si="49"/>
        <v>0</v>
      </c>
      <c r="N277" s="66" t="str">
        <f>IF(I277="","",ROUND(M277/VLOOKUP(YEAR(I277),SMMLV!$A$2:$B$42,2,FALSE),3))</f>
        <v/>
      </c>
      <c r="O277" s="99" t="str">
        <f>IFERROR(N277/Información!$B$20,"")</f>
        <v/>
      </c>
      <c r="P277" s="15"/>
      <c r="Q277" s="37"/>
      <c r="R277" s="37"/>
      <c r="S277" s="37"/>
      <c r="T277" s="37"/>
      <c r="U277" s="37"/>
      <c r="V277" s="38"/>
      <c r="W277" s="38"/>
      <c r="X277" s="38"/>
      <c r="Y277" s="38"/>
      <c r="Z277" s="38"/>
      <c r="AA277" s="38"/>
      <c r="AB277" s="38"/>
      <c r="AC277" s="101">
        <f t="shared" si="51"/>
        <v>0</v>
      </c>
      <c r="AD277" s="101">
        <f t="shared" si="52"/>
        <v>0</v>
      </c>
      <c r="AE277" s="101">
        <f t="shared" si="53"/>
        <v>0</v>
      </c>
      <c r="AF277" s="101">
        <f t="shared" si="54"/>
        <v>0</v>
      </c>
      <c r="AG277" s="101">
        <f t="shared" si="55"/>
        <v>0</v>
      </c>
      <c r="AH277" s="101">
        <f t="shared" si="56"/>
        <v>0</v>
      </c>
    </row>
    <row r="278" spans="1:34" x14ac:dyDescent="0.25">
      <c r="A278" s="32"/>
      <c r="B278" s="55" t="str">
        <f>IF($A278="","",VLOOKUP($A278,Cierre!$A:$E,2,FALSE))</f>
        <v/>
      </c>
      <c r="C278" s="33"/>
      <c r="D278" s="33"/>
      <c r="E278" s="34"/>
      <c r="F278" s="34"/>
      <c r="G278" s="70"/>
      <c r="H278" s="35"/>
      <c r="I278" s="35"/>
      <c r="J278" s="68">
        <f t="shared" si="50"/>
        <v>0</v>
      </c>
      <c r="K278" s="68">
        <f t="shared" si="48"/>
        <v>0</v>
      </c>
      <c r="L278" s="36"/>
      <c r="M278" s="14">
        <f t="shared" si="49"/>
        <v>0</v>
      </c>
      <c r="N278" s="66" t="str">
        <f>IF(I278="","",ROUND(M278/VLOOKUP(YEAR(I278),SMMLV!$A$2:$B$42,2,FALSE),3))</f>
        <v/>
      </c>
      <c r="O278" s="99" t="str">
        <f>IFERROR(N278/Información!$B$20,"")</f>
        <v/>
      </c>
      <c r="P278" s="15"/>
      <c r="Q278" s="37"/>
      <c r="R278" s="37"/>
      <c r="S278" s="37"/>
      <c r="T278" s="37"/>
      <c r="U278" s="37"/>
      <c r="V278" s="38"/>
      <c r="W278" s="38"/>
      <c r="X278" s="38"/>
      <c r="Y278" s="38"/>
      <c r="Z278" s="38"/>
      <c r="AA278" s="38"/>
      <c r="AB278" s="38"/>
      <c r="AC278" s="101">
        <f t="shared" si="51"/>
        <v>0</v>
      </c>
      <c r="AD278" s="101">
        <f t="shared" si="52"/>
        <v>0</v>
      </c>
      <c r="AE278" s="101">
        <f t="shared" si="53"/>
        <v>0</v>
      </c>
      <c r="AF278" s="101">
        <f t="shared" si="54"/>
        <v>0</v>
      </c>
      <c r="AG278" s="101">
        <f t="shared" si="55"/>
        <v>0</v>
      </c>
      <c r="AH278" s="101">
        <f t="shared" si="56"/>
        <v>0</v>
      </c>
    </row>
    <row r="279" spans="1:34" x14ac:dyDescent="0.25">
      <c r="A279" s="32"/>
      <c r="B279" s="55" t="str">
        <f>IF($A279="","",VLOOKUP($A279,Cierre!$A:$E,2,FALSE))</f>
        <v/>
      </c>
      <c r="C279" s="33"/>
      <c r="D279" s="33"/>
      <c r="E279" s="34"/>
      <c r="F279" s="34"/>
      <c r="G279" s="70"/>
      <c r="H279" s="35"/>
      <c r="I279" s="35"/>
      <c r="J279" s="68">
        <f t="shared" si="50"/>
        <v>0</v>
      </c>
      <c r="K279" s="68">
        <f t="shared" si="48"/>
        <v>0</v>
      </c>
      <c r="L279" s="36"/>
      <c r="M279" s="14">
        <f t="shared" si="49"/>
        <v>0</v>
      </c>
      <c r="N279" s="66" t="str">
        <f>IF(I279="","",ROUND(M279/VLOOKUP(YEAR(I279),SMMLV!$A$2:$B$42,2,FALSE),3))</f>
        <v/>
      </c>
      <c r="O279" s="99" t="str">
        <f>IFERROR(N279/Información!$B$20,"")</f>
        <v/>
      </c>
      <c r="P279" s="15"/>
      <c r="Q279" s="37"/>
      <c r="R279" s="37"/>
      <c r="S279" s="37"/>
      <c r="T279" s="37"/>
      <c r="U279" s="37"/>
      <c r="V279" s="38"/>
      <c r="W279" s="38"/>
      <c r="X279" s="38"/>
      <c r="Y279" s="38"/>
      <c r="Z279" s="38"/>
      <c r="AA279" s="38"/>
      <c r="AB279" s="38"/>
      <c r="AC279" s="101">
        <f t="shared" si="51"/>
        <v>0</v>
      </c>
      <c r="AD279" s="101">
        <f t="shared" si="52"/>
        <v>0</v>
      </c>
      <c r="AE279" s="101">
        <f t="shared" si="53"/>
        <v>0</v>
      </c>
      <c r="AF279" s="101">
        <f t="shared" si="54"/>
        <v>0</v>
      </c>
      <c r="AG279" s="101">
        <f t="shared" si="55"/>
        <v>0</v>
      </c>
      <c r="AH279" s="101">
        <f t="shared" si="56"/>
        <v>0</v>
      </c>
    </row>
    <row r="280" spans="1:34" x14ac:dyDescent="0.25">
      <c r="A280" s="32"/>
      <c r="B280" s="55" t="str">
        <f>IF($A280="","",VLOOKUP($A280,Cierre!$A:$E,2,FALSE))</f>
        <v/>
      </c>
      <c r="C280" s="33"/>
      <c r="D280" s="33"/>
      <c r="E280" s="34"/>
      <c r="F280" s="34"/>
      <c r="G280" s="70"/>
      <c r="H280" s="35"/>
      <c r="I280" s="35"/>
      <c r="J280" s="68">
        <f t="shared" si="50"/>
        <v>0</v>
      </c>
      <c r="K280" s="68">
        <f t="shared" si="48"/>
        <v>0</v>
      </c>
      <c r="L280" s="36"/>
      <c r="M280" s="14">
        <f t="shared" si="49"/>
        <v>0</v>
      </c>
      <c r="N280" s="66" t="str">
        <f>IF(I280="","",ROUND(M280/VLOOKUP(YEAR(I280),SMMLV!$A$2:$B$42,2,FALSE),3))</f>
        <v/>
      </c>
      <c r="O280" s="99" t="str">
        <f>IFERROR(N280/Información!$B$20,"")</f>
        <v/>
      </c>
      <c r="P280" s="15"/>
      <c r="Q280" s="37"/>
      <c r="R280" s="37"/>
      <c r="S280" s="37"/>
      <c r="T280" s="37"/>
      <c r="U280" s="37"/>
      <c r="V280" s="38"/>
      <c r="W280" s="38"/>
      <c r="X280" s="38"/>
      <c r="Y280" s="38"/>
      <c r="Z280" s="38"/>
      <c r="AA280" s="38"/>
      <c r="AB280" s="38"/>
      <c r="AC280" s="101">
        <f t="shared" si="51"/>
        <v>0</v>
      </c>
      <c r="AD280" s="101">
        <f t="shared" si="52"/>
        <v>0</v>
      </c>
      <c r="AE280" s="101">
        <f t="shared" si="53"/>
        <v>0</v>
      </c>
      <c r="AF280" s="101">
        <f t="shared" si="54"/>
        <v>0</v>
      </c>
      <c r="AG280" s="101">
        <f t="shared" si="55"/>
        <v>0</v>
      </c>
      <c r="AH280" s="101">
        <f t="shared" si="56"/>
        <v>0</v>
      </c>
    </row>
    <row r="281" spans="1:34" x14ac:dyDescent="0.25">
      <c r="A281" s="32"/>
      <c r="B281" s="55" t="str">
        <f>IF($A281="","",VLOOKUP($A281,Cierre!$A:$E,2,FALSE))</f>
        <v/>
      </c>
      <c r="C281" s="33"/>
      <c r="D281" s="33"/>
      <c r="E281" s="34"/>
      <c r="F281" s="34"/>
      <c r="G281" s="70"/>
      <c r="H281" s="35"/>
      <c r="I281" s="35"/>
      <c r="J281" s="68">
        <f t="shared" si="50"/>
        <v>0</v>
      </c>
      <c r="K281" s="68">
        <f t="shared" si="48"/>
        <v>0</v>
      </c>
      <c r="L281" s="36"/>
      <c r="M281" s="14">
        <f t="shared" si="49"/>
        <v>0</v>
      </c>
      <c r="N281" s="66" t="str">
        <f>IF(I281="","",ROUND(M281/VLOOKUP(YEAR(I281),SMMLV!$A$2:$B$42,2,FALSE),3))</f>
        <v/>
      </c>
      <c r="O281" s="99" t="str">
        <f>IFERROR(N281/Información!$B$20,"")</f>
        <v/>
      </c>
      <c r="P281" s="15"/>
      <c r="Q281" s="37"/>
      <c r="R281" s="37"/>
      <c r="S281" s="37"/>
      <c r="T281" s="37"/>
      <c r="U281" s="37"/>
      <c r="V281" s="38"/>
      <c r="W281" s="38"/>
      <c r="X281" s="38"/>
      <c r="Y281" s="38"/>
      <c r="Z281" s="38"/>
      <c r="AA281" s="38"/>
      <c r="AB281" s="38"/>
      <c r="AC281" s="101">
        <f t="shared" si="51"/>
        <v>0</v>
      </c>
      <c r="AD281" s="101">
        <f t="shared" si="52"/>
        <v>0</v>
      </c>
      <c r="AE281" s="101">
        <f t="shared" si="53"/>
        <v>0</v>
      </c>
      <c r="AF281" s="101">
        <f t="shared" si="54"/>
        <v>0</v>
      </c>
      <c r="AG281" s="101">
        <f t="shared" si="55"/>
        <v>0</v>
      </c>
      <c r="AH281" s="101">
        <f t="shared" si="56"/>
        <v>0</v>
      </c>
    </row>
    <row r="282" spans="1:34" x14ac:dyDescent="0.25">
      <c r="A282" s="32"/>
      <c r="B282" s="55" t="str">
        <f>IF($A282="","",VLOOKUP($A282,Cierre!$A:$E,2,FALSE))</f>
        <v/>
      </c>
      <c r="C282" s="33"/>
      <c r="D282" s="33"/>
      <c r="E282" s="34"/>
      <c r="F282" s="34"/>
      <c r="G282" s="70"/>
      <c r="H282" s="35"/>
      <c r="I282" s="35"/>
      <c r="J282" s="68">
        <f t="shared" si="50"/>
        <v>0</v>
      </c>
      <c r="K282" s="68">
        <f t="shared" si="48"/>
        <v>0</v>
      </c>
      <c r="L282" s="36"/>
      <c r="M282" s="14">
        <f t="shared" si="49"/>
        <v>0</v>
      </c>
      <c r="N282" s="66" t="str">
        <f>IF(I282="","",ROUND(M282/VLOOKUP(YEAR(I282),SMMLV!$A$2:$B$42,2,FALSE),3))</f>
        <v/>
      </c>
      <c r="O282" s="99" t="str">
        <f>IFERROR(N282/Información!$B$20,"")</f>
        <v/>
      </c>
      <c r="P282" s="15"/>
      <c r="Q282" s="37"/>
      <c r="R282" s="37"/>
      <c r="S282" s="37"/>
      <c r="T282" s="37"/>
      <c r="U282" s="37"/>
      <c r="V282" s="38"/>
      <c r="W282" s="38"/>
      <c r="X282" s="38"/>
      <c r="Y282" s="38"/>
      <c r="Z282" s="38"/>
      <c r="AA282" s="38"/>
      <c r="AB282" s="38"/>
      <c r="AC282" s="101">
        <f t="shared" si="51"/>
        <v>0</v>
      </c>
      <c r="AD282" s="101">
        <f t="shared" si="52"/>
        <v>0</v>
      </c>
      <c r="AE282" s="101">
        <f t="shared" si="53"/>
        <v>0</v>
      </c>
      <c r="AF282" s="101">
        <f t="shared" si="54"/>
        <v>0</v>
      </c>
      <c r="AG282" s="101">
        <f t="shared" si="55"/>
        <v>0</v>
      </c>
      <c r="AH282" s="101">
        <f t="shared" si="56"/>
        <v>0</v>
      </c>
    </row>
    <row r="283" spans="1:34" x14ac:dyDescent="0.25">
      <c r="A283" s="32"/>
      <c r="B283" s="55" t="str">
        <f>IF($A283="","",VLOOKUP($A283,Cierre!$A:$E,2,FALSE))</f>
        <v/>
      </c>
      <c r="C283" s="33"/>
      <c r="D283" s="33"/>
      <c r="E283" s="34"/>
      <c r="F283" s="34"/>
      <c r="G283" s="70"/>
      <c r="H283" s="35"/>
      <c r="I283" s="35"/>
      <c r="J283" s="68">
        <f t="shared" si="50"/>
        <v>0</v>
      </c>
      <c r="K283" s="68">
        <f t="shared" si="48"/>
        <v>0</v>
      </c>
      <c r="L283" s="36"/>
      <c r="M283" s="14">
        <f t="shared" si="49"/>
        <v>0</v>
      </c>
      <c r="N283" s="66" t="str">
        <f>IF(I283="","",ROUND(M283/VLOOKUP(YEAR(I283),SMMLV!$A$2:$B$42,2,FALSE),3))</f>
        <v/>
      </c>
      <c r="O283" s="99" t="str">
        <f>IFERROR(N283/Información!$B$20,"")</f>
        <v/>
      </c>
      <c r="P283" s="15"/>
      <c r="Q283" s="37"/>
      <c r="R283" s="37"/>
      <c r="S283" s="37"/>
      <c r="T283" s="37"/>
      <c r="U283" s="37"/>
      <c r="V283" s="38"/>
      <c r="W283" s="38"/>
      <c r="X283" s="38"/>
      <c r="Y283" s="38"/>
      <c r="Z283" s="38"/>
      <c r="AA283" s="38"/>
      <c r="AB283" s="38"/>
      <c r="AC283" s="101">
        <f t="shared" si="51"/>
        <v>0</v>
      </c>
      <c r="AD283" s="101">
        <f t="shared" si="52"/>
        <v>0</v>
      </c>
      <c r="AE283" s="101">
        <f t="shared" si="53"/>
        <v>0</v>
      </c>
      <c r="AF283" s="101">
        <f t="shared" si="54"/>
        <v>0</v>
      </c>
      <c r="AG283" s="101">
        <f t="shared" si="55"/>
        <v>0</v>
      </c>
      <c r="AH283" s="101">
        <f t="shared" si="56"/>
        <v>0</v>
      </c>
    </row>
    <row r="284" spans="1:34" x14ac:dyDescent="0.25">
      <c r="A284" s="32"/>
      <c r="B284" s="55" t="str">
        <f>IF($A284="","",VLOOKUP($A284,Cierre!$A:$E,2,FALSE))</f>
        <v/>
      </c>
      <c r="C284" s="33"/>
      <c r="D284" s="33"/>
      <c r="E284" s="34"/>
      <c r="F284" s="34"/>
      <c r="G284" s="70"/>
      <c r="H284" s="35"/>
      <c r="I284" s="35"/>
      <c r="J284" s="68">
        <f t="shared" si="50"/>
        <v>0</v>
      </c>
      <c r="K284" s="68">
        <f t="shared" si="48"/>
        <v>0</v>
      </c>
      <c r="L284" s="36"/>
      <c r="M284" s="14">
        <f t="shared" si="49"/>
        <v>0</v>
      </c>
      <c r="N284" s="66" t="str">
        <f>IF(I284="","",ROUND(M284/VLOOKUP(YEAR(I284),SMMLV!$A$2:$B$42,2,FALSE),3))</f>
        <v/>
      </c>
      <c r="O284" s="99" t="str">
        <f>IFERROR(N284/Información!$B$20,"")</f>
        <v/>
      </c>
      <c r="P284" s="15"/>
      <c r="Q284" s="37"/>
      <c r="R284" s="37"/>
      <c r="S284" s="37"/>
      <c r="T284" s="37"/>
      <c r="U284" s="37"/>
      <c r="V284" s="38"/>
      <c r="W284" s="38"/>
      <c r="X284" s="38"/>
      <c r="Y284" s="38"/>
      <c r="Z284" s="38"/>
      <c r="AA284" s="38"/>
      <c r="AB284" s="38"/>
      <c r="AC284" s="101">
        <f t="shared" si="51"/>
        <v>0</v>
      </c>
      <c r="AD284" s="101">
        <f t="shared" si="52"/>
        <v>0</v>
      </c>
      <c r="AE284" s="101">
        <f t="shared" si="53"/>
        <v>0</v>
      </c>
      <c r="AF284" s="101">
        <f t="shared" si="54"/>
        <v>0</v>
      </c>
      <c r="AG284" s="101">
        <f t="shared" si="55"/>
        <v>0</v>
      </c>
      <c r="AH284" s="101">
        <f t="shared" si="56"/>
        <v>0</v>
      </c>
    </row>
    <row r="285" spans="1:34" x14ac:dyDescent="0.25">
      <c r="A285" s="32"/>
      <c r="B285" s="55" t="str">
        <f>IF($A285="","",VLOOKUP($A285,Cierre!$A:$E,2,FALSE))</f>
        <v/>
      </c>
      <c r="C285" s="33"/>
      <c r="D285" s="33"/>
      <c r="E285" s="34"/>
      <c r="F285" s="34"/>
      <c r="G285" s="70"/>
      <c r="H285" s="35"/>
      <c r="I285" s="35"/>
      <c r="J285" s="68">
        <f t="shared" si="50"/>
        <v>0</v>
      </c>
      <c r="K285" s="68">
        <f t="shared" si="48"/>
        <v>0</v>
      </c>
      <c r="L285" s="36"/>
      <c r="M285" s="14">
        <f t="shared" si="49"/>
        <v>0</v>
      </c>
      <c r="N285" s="66" t="str">
        <f>IF(I285="","",ROUND(M285/VLOOKUP(YEAR(I285),SMMLV!$A$2:$B$42,2,FALSE),3))</f>
        <v/>
      </c>
      <c r="O285" s="99" t="str">
        <f>IFERROR(N285/Información!$B$20,"")</f>
        <v/>
      </c>
      <c r="P285" s="15"/>
      <c r="Q285" s="37"/>
      <c r="R285" s="37"/>
      <c r="S285" s="37"/>
      <c r="T285" s="37"/>
      <c r="U285" s="37"/>
      <c r="V285" s="38"/>
      <c r="W285" s="38"/>
      <c r="X285" s="38"/>
      <c r="Y285" s="38"/>
      <c r="Z285" s="38"/>
      <c r="AA285" s="38"/>
      <c r="AB285" s="38"/>
      <c r="AC285" s="101">
        <f t="shared" si="51"/>
        <v>0</v>
      </c>
      <c r="AD285" s="101">
        <f t="shared" si="52"/>
        <v>0</v>
      </c>
      <c r="AE285" s="101">
        <f t="shared" si="53"/>
        <v>0</v>
      </c>
      <c r="AF285" s="101">
        <f t="shared" si="54"/>
        <v>0</v>
      </c>
      <c r="AG285" s="101">
        <f t="shared" si="55"/>
        <v>0</v>
      </c>
      <c r="AH285" s="101">
        <f t="shared" si="56"/>
        <v>0</v>
      </c>
    </row>
    <row r="286" spans="1:34" x14ac:dyDescent="0.25">
      <c r="A286" s="32"/>
      <c r="B286" s="55" t="str">
        <f>IF($A286="","",VLOOKUP($A286,Cierre!$A:$E,2,FALSE))</f>
        <v/>
      </c>
      <c r="C286" s="33"/>
      <c r="D286" s="33"/>
      <c r="E286" s="34"/>
      <c r="F286" s="34"/>
      <c r="G286" s="70"/>
      <c r="H286" s="35"/>
      <c r="I286" s="35"/>
      <c r="J286" s="68">
        <f t="shared" si="50"/>
        <v>0</v>
      </c>
      <c r="K286" s="68">
        <f t="shared" si="48"/>
        <v>0</v>
      </c>
      <c r="L286" s="36"/>
      <c r="M286" s="14">
        <f t="shared" si="49"/>
        <v>0</v>
      </c>
      <c r="N286" s="66" t="str">
        <f>IF(I286="","",ROUND(M286/VLOOKUP(YEAR(I286),SMMLV!$A$2:$B$42,2,FALSE),3))</f>
        <v/>
      </c>
      <c r="O286" s="99" t="str">
        <f>IFERROR(N286/Información!$B$20,"")</f>
        <v/>
      </c>
      <c r="P286" s="15"/>
      <c r="Q286" s="37"/>
      <c r="R286" s="37"/>
      <c r="S286" s="37"/>
      <c r="T286" s="37"/>
      <c r="U286" s="37"/>
      <c r="V286" s="38"/>
      <c r="W286" s="38"/>
      <c r="X286" s="38"/>
      <c r="Y286" s="38"/>
      <c r="Z286" s="38"/>
      <c r="AA286" s="38"/>
      <c r="AB286" s="38"/>
      <c r="AC286" s="101">
        <f t="shared" si="51"/>
        <v>0</v>
      </c>
      <c r="AD286" s="101">
        <f t="shared" si="52"/>
        <v>0</v>
      </c>
      <c r="AE286" s="101">
        <f t="shared" si="53"/>
        <v>0</v>
      </c>
      <c r="AF286" s="101">
        <f t="shared" si="54"/>
        <v>0</v>
      </c>
      <c r="AG286" s="101">
        <f t="shared" si="55"/>
        <v>0</v>
      </c>
      <c r="AH286" s="101">
        <f t="shared" si="56"/>
        <v>0</v>
      </c>
    </row>
    <row r="287" spans="1:34" x14ac:dyDescent="0.25">
      <c r="A287" s="32"/>
      <c r="B287" s="55" t="str">
        <f>IF($A287="","",VLOOKUP($A287,Cierre!$A:$E,2,FALSE))</f>
        <v/>
      </c>
      <c r="C287" s="33"/>
      <c r="D287" s="33"/>
      <c r="E287" s="34"/>
      <c r="F287" s="34"/>
      <c r="G287" s="70"/>
      <c r="H287" s="35"/>
      <c r="I287" s="35"/>
      <c r="J287" s="68">
        <f t="shared" si="50"/>
        <v>0</v>
      </c>
      <c r="K287" s="68">
        <f t="shared" si="48"/>
        <v>0</v>
      </c>
      <c r="L287" s="36"/>
      <c r="M287" s="14">
        <f t="shared" si="49"/>
        <v>0</v>
      </c>
      <c r="N287" s="66" t="str">
        <f>IF(I287="","",ROUND(M287/VLOOKUP(YEAR(I287),SMMLV!$A$2:$B$42,2,FALSE),3))</f>
        <v/>
      </c>
      <c r="O287" s="99" t="str">
        <f>IFERROR(N287/Información!$B$20,"")</f>
        <v/>
      </c>
      <c r="P287" s="15"/>
      <c r="Q287" s="37"/>
      <c r="R287" s="37"/>
      <c r="S287" s="37"/>
      <c r="T287" s="37"/>
      <c r="U287" s="37"/>
      <c r="V287" s="38"/>
      <c r="W287" s="38"/>
      <c r="X287" s="38"/>
      <c r="Y287" s="38"/>
      <c r="Z287" s="38"/>
      <c r="AA287" s="38"/>
      <c r="AB287" s="38"/>
      <c r="AC287" s="101">
        <f t="shared" si="51"/>
        <v>0</v>
      </c>
      <c r="AD287" s="101">
        <f t="shared" si="52"/>
        <v>0</v>
      </c>
      <c r="AE287" s="101">
        <f t="shared" si="53"/>
        <v>0</v>
      </c>
      <c r="AF287" s="101">
        <f t="shared" si="54"/>
        <v>0</v>
      </c>
      <c r="AG287" s="101">
        <f t="shared" si="55"/>
        <v>0</v>
      </c>
      <c r="AH287" s="101">
        <f t="shared" si="56"/>
        <v>0</v>
      </c>
    </row>
    <row r="288" spans="1:34" x14ac:dyDescent="0.25">
      <c r="A288" s="32"/>
      <c r="B288" s="55" t="str">
        <f>IF($A288="","",VLOOKUP($A288,Cierre!$A:$E,2,FALSE))</f>
        <v/>
      </c>
      <c r="C288" s="33"/>
      <c r="D288" s="33"/>
      <c r="E288" s="34"/>
      <c r="F288" s="34"/>
      <c r="G288" s="70"/>
      <c r="H288" s="35"/>
      <c r="I288" s="35"/>
      <c r="J288" s="68">
        <f t="shared" si="50"/>
        <v>0</v>
      </c>
      <c r="K288" s="68">
        <f t="shared" si="48"/>
        <v>0</v>
      </c>
      <c r="L288" s="36"/>
      <c r="M288" s="14">
        <f t="shared" si="49"/>
        <v>0</v>
      </c>
      <c r="N288" s="66" t="str">
        <f>IF(I288="","",ROUND(M288/VLOOKUP(YEAR(I288),SMMLV!$A$2:$B$42,2,FALSE),3))</f>
        <v/>
      </c>
      <c r="O288" s="99" t="str">
        <f>IFERROR(N288/Información!$B$20,"")</f>
        <v/>
      </c>
      <c r="P288" s="15"/>
      <c r="Q288" s="37"/>
      <c r="R288" s="37"/>
      <c r="S288" s="37"/>
      <c r="T288" s="37"/>
      <c r="U288" s="37"/>
      <c r="V288" s="38"/>
      <c r="W288" s="38"/>
      <c r="X288" s="38"/>
      <c r="Y288" s="38"/>
      <c r="Z288" s="38"/>
      <c r="AA288" s="38"/>
      <c r="AB288" s="38"/>
      <c r="AC288" s="101">
        <f t="shared" si="51"/>
        <v>0</v>
      </c>
      <c r="AD288" s="101">
        <f t="shared" si="52"/>
        <v>0</v>
      </c>
      <c r="AE288" s="101">
        <f t="shared" si="53"/>
        <v>0</v>
      </c>
      <c r="AF288" s="101">
        <f t="shared" si="54"/>
        <v>0</v>
      </c>
      <c r="AG288" s="101">
        <f t="shared" si="55"/>
        <v>0</v>
      </c>
      <c r="AH288" s="101">
        <f t="shared" si="56"/>
        <v>0</v>
      </c>
    </row>
    <row r="289" spans="1:34" x14ac:dyDescent="0.25">
      <c r="A289" s="32"/>
      <c r="B289" s="55" t="str">
        <f>IF($A289="","",VLOOKUP($A289,Cierre!$A:$E,2,FALSE))</f>
        <v/>
      </c>
      <c r="C289" s="33"/>
      <c r="D289" s="33"/>
      <c r="E289" s="34"/>
      <c r="F289" s="34"/>
      <c r="G289" s="70"/>
      <c r="H289" s="35"/>
      <c r="I289" s="35"/>
      <c r="J289" s="68">
        <f t="shared" si="50"/>
        <v>0</v>
      </c>
      <c r="K289" s="68">
        <f t="shared" si="48"/>
        <v>0</v>
      </c>
      <c r="L289" s="36"/>
      <c r="M289" s="14">
        <f t="shared" si="49"/>
        <v>0</v>
      </c>
      <c r="N289" s="66" t="str">
        <f>IF(I289="","",ROUND(M289/VLOOKUP(YEAR(I289),SMMLV!$A$2:$B$42,2,FALSE),3))</f>
        <v/>
      </c>
      <c r="O289" s="99" t="str">
        <f>IFERROR(N289/Información!$B$20,"")</f>
        <v/>
      </c>
      <c r="P289" s="15"/>
      <c r="Q289" s="37"/>
      <c r="R289" s="37"/>
      <c r="S289" s="37"/>
      <c r="T289" s="37"/>
      <c r="U289" s="37"/>
      <c r="V289" s="38"/>
      <c r="W289" s="38"/>
      <c r="X289" s="38"/>
      <c r="Y289" s="38"/>
      <c r="Z289" s="38"/>
      <c r="AA289" s="38"/>
      <c r="AB289" s="38"/>
      <c r="AC289" s="101">
        <f t="shared" si="51"/>
        <v>0</v>
      </c>
      <c r="AD289" s="101">
        <f t="shared" si="52"/>
        <v>0</v>
      </c>
      <c r="AE289" s="101">
        <f t="shared" si="53"/>
        <v>0</v>
      </c>
      <c r="AF289" s="101">
        <f t="shared" si="54"/>
        <v>0</v>
      </c>
      <c r="AG289" s="101">
        <f t="shared" si="55"/>
        <v>0</v>
      </c>
      <c r="AH289" s="101">
        <f t="shared" si="56"/>
        <v>0</v>
      </c>
    </row>
    <row r="290" spans="1:34" x14ac:dyDescent="0.25">
      <c r="A290" s="32"/>
      <c r="B290" s="55" t="str">
        <f>IF($A290="","",VLOOKUP($A290,Cierre!$A:$E,2,FALSE))</f>
        <v/>
      </c>
      <c r="C290" s="33"/>
      <c r="D290" s="33"/>
      <c r="E290" s="34"/>
      <c r="F290" s="34"/>
      <c r="G290" s="70"/>
      <c r="H290" s="35"/>
      <c r="I290" s="35"/>
      <c r="J290" s="68">
        <f t="shared" si="50"/>
        <v>0</v>
      </c>
      <c r="K290" s="68">
        <f t="shared" si="48"/>
        <v>0</v>
      </c>
      <c r="L290" s="36"/>
      <c r="M290" s="14">
        <f t="shared" si="49"/>
        <v>0</v>
      </c>
      <c r="N290" s="66" t="str">
        <f>IF(I290="","",ROUND(M290/VLOOKUP(YEAR(I290),SMMLV!$A$2:$B$42,2,FALSE),3))</f>
        <v/>
      </c>
      <c r="O290" s="99" t="str">
        <f>IFERROR(N290/Información!$B$20,"")</f>
        <v/>
      </c>
      <c r="P290" s="15"/>
      <c r="Q290" s="37"/>
      <c r="R290" s="37"/>
      <c r="S290" s="37"/>
      <c r="T290" s="37"/>
      <c r="U290" s="37"/>
      <c r="V290" s="38"/>
      <c r="W290" s="38"/>
      <c r="X290" s="38"/>
      <c r="Y290" s="38"/>
      <c r="Z290" s="38"/>
      <c r="AA290" s="38"/>
      <c r="AB290" s="38"/>
      <c r="AC290" s="101">
        <f t="shared" si="51"/>
        <v>0</v>
      </c>
      <c r="AD290" s="101">
        <f t="shared" si="52"/>
        <v>0</v>
      </c>
      <c r="AE290" s="101">
        <f t="shared" si="53"/>
        <v>0</v>
      </c>
      <c r="AF290" s="101">
        <f t="shared" si="54"/>
        <v>0</v>
      </c>
      <c r="AG290" s="101">
        <f t="shared" si="55"/>
        <v>0</v>
      </c>
      <c r="AH290" s="101">
        <f t="shared" si="56"/>
        <v>0</v>
      </c>
    </row>
    <row r="291" spans="1:34" x14ac:dyDescent="0.25">
      <c r="A291" s="32"/>
      <c r="B291" s="55" t="str">
        <f>IF($A291="","",VLOOKUP($A291,Cierre!$A:$E,2,FALSE))</f>
        <v/>
      </c>
      <c r="C291" s="33"/>
      <c r="D291" s="33"/>
      <c r="E291" s="34"/>
      <c r="F291" s="34"/>
      <c r="G291" s="70"/>
      <c r="H291" s="35"/>
      <c r="I291" s="35"/>
      <c r="J291" s="68">
        <f t="shared" si="50"/>
        <v>0</v>
      </c>
      <c r="K291" s="68">
        <f t="shared" si="48"/>
        <v>0</v>
      </c>
      <c r="L291" s="36"/>
      <c r="M291" s="14">
        <f t="shared" si="49"/>
        <v>0</v>
      </c>
      <c r="N291" s="66" t="str">
        <f>IF(I291="","",ROUND(M291/VLOOKUP(YEAR(I291),SMMLV!$A$2:$B$42,2,FALSE),3))</f>
        <v/>
      </c>
      <c r="O291" s="99" t="str">
        <f>IFERROR(N291/Información!$B$20,"")</f>
        <v/>
      </c>
      <c r="P291" s="15"/>
      <c r="Q291" s="37"/>
      <c r="R291" s="37"/>
      <c r="S291" s="37"/>
      <c r="T291" s="37"/>
      <c r="U291" s="37"/>
      <c r="V291" s="38"/>
      <c r="W291" s="38"/>
      <c r="X291" s="38"/>
      <c r="Y291" s="38"/>
      <c r="Z291" s="38"/>
      <c r="AA291" s="38"/>
      <c r="AB291" s="38"/>
      <c r="AC291" s="101">
        <f t="shared" si="51"/>
        <v>0</v>
      </c>
      <c r="AD291" s="101">
        <f t="shared" si="52"/>
        <v>0</v>
      </c>
      <c r="AE291" s="101">
        <f t="shared" si="53"/>
        <v>0</v>
      </c>
      <c r="AF291" s="101">
        <f t="shared" si="54"/>
        <v>0</v>
      </c>
      <c r="AG291" s="101">
        <f t="shared" si="55"/>
        <v>0</v>
      </c>
      <c r="AH291" s="101">
        <f t="shared" si="56"/>
        <v>0</v>
      </c>
    </row>
    <row r="292" spans="1:34" x14ac:dyDescent="0.25">
      <c r="A292" s="32"/>
      <c r="B292" s="55" t="str">
        <f>IF($A292="","",VLOOKUP($A292,Cierre!$A:$E,2,FALSE))</f>
        <v/>
      </c>
      <c r="C292" s="33"/>
      <c r="D292" s="33"/>
      <c r="E292" s="34"/>
      <c r="F292" s="34"/>
      <c r="G292" s="70"/>
      <c r="H292" s="35"/>
      <c r="I292" s="35"/>
      <c r="J292" s="68">
        <f t="shared" si="50"/>
        <v>0</v>
      </c>
      <c r="K292" s="68">
        <f t="shared" si="48"/>
        <v>0</v>
      </c>
      <c r="L292" s="36"/>
      <c r="M292" s="14">
        <f t="shared" si="49"/>
        <v>0</v>
      </c>
      <c r="N292" s="66" t="str">
        <f>IF(I292="","",ROUND(M292/VLOOKUP(YEAR(I292),SMMLV!$A$2:$B$42,2,FALSE),3))</f>
        <v/>
      </c>
      <c r="O292" s="99" t="str">
        <f>IFERROR(N292/Información!$B$20,"")</f>
        <v/>
      </c>
      <c r="P292" s="15"/>
      <c r="Q292" s="37"/>
      <c r="R292" s="37"/>
      <c r="S292" s="37"/>
      <c r="T292" s="37"/>
      <c r="U292" s="37"/>
      <c r="V292" s="38"/>
      <c r="W292" s="38"/>
      <c r="X292" s="38"/>
      <c r="Y292" s="38"/>
      <c r="Z292" s="38"/>
      <c r="AA292" s="38"/>
      <c r="AB292" s="38"/>
      <c r="AC292" s="101">
        <f t="shared" si="51"/>
        <v>0</v>
      </c>
      <c r="AD292" s="101">
        <f t="shared" si="52"/>
        <v>0</v>
      </c>
      <c r="AE292" s="101">
        <f t="shared" si="53"/>
        <v>0</v>
      </c>
      <c r="AF292" s="101">
        <f t="shared" si="54"/>
        <v>0</v>
      </c>
      <c r="AG292" s="101">
        <f t="shared" si="55"/>
        <v>0</v>
      </c>
      <c r="AH292" s="101">
        <f t="shared" si="56"/>
        <v>0</v>
      </c>
    </row>
    <row r="293" spans="1:34" x14ac:dyDescent="0.25">
      <c r="A293" s="32"/>
      <c r="B293" s="55" t="str">
        <f>IF($A293="","",VLOOKUP($A293,Cierre!$A:$E,2,FALSE))</f>
        <v/>
      </c>
      <c r="C293" s="33"/>
      <c r="D293" s="33"/>
      <c r="E293" s="34"/>
      <c r="F293" s="34"/>
      <c r="G293" s="70"/>
      <c r="H293" s="35"/>
      <c r="I293" s="35"/>
      <c r="J293" s="68">
        <f t="shared" si="50"/>
        <v>0</v>
      </c>
      <c r="K293" s="68">
        <f t="shared" si="48"/>
        <v>0</v>
      </c>
      <c r="L293" s="36"/>
      <c r="M293" s="14">
        <f t="shared" si="49"/>
        <v>0</v>
      </c>
      <c r="N293" s="66" t="str">
        <f>IF(I293="","",ROUND(M293/VLOOKUP(YEAR(I293),SMMLV!$A$2:$B$42,2,FALSE),3))</f>
        <v/>
      </c>
      <c r="O293" s="99" t="str">
        <f>IFERROR(N293/Información!$B$20,"")</f>
        <v/>
      </c>
      <c r="P293" s="15"/>
      <c r="Q293" s="37"/>
      <c r="R293" s="37"/>
      <c r="S293" s="37"/>
      <c r="T293" s="37"/>
      <c r="U293" s="37"/>
      <c r="V293" s="38"/>
      <c r="W293" s="38"/>
      <c r="X293" s="38"/>
      <c r="Y293" s="38"/>
      <c r="Z293" s="38"/>
      <c r="AA293" s="38"/>
      <c r="AB293" s="38"/>
      <c r="AC293" s="101">
        <f t="shared" si="51"/>
        <v>0</v>
      </c>
      <c r="AD293" s="101">
        <f t="shared" si="52"/>
        <v>0</v>
      </c>
      <c r="AE293" s="101">
        <f t="shared" si="53"/>
        <v>0</v>
      </c>
      <c r="AF293" s="101">
        <f t="shared" si="54"/>
        <v>0</v>
      </c>
      <c r="AG293" s="101">
        <f t="shared" si="55"/>
        <v>0</v>
      </c>
      <c r="AH293" s="101">
        <f t="shared" si="56"/>
        <v>0</v>
      </c>
    </row>
    <row r="294" spans="1:34" x14ac:dyDescent="0.25">
      <c r="A294" s="32"/>
      <c r="B294" s="55" t="str">
        <f>IF($A294="","",VLOOKUP($A294,Cierre!$A:$E,2,FALSE))</f>
        <v/>
      </c>
      <c r="C294" s="33"/>
      <c r="D294" s="33"/>
      <c r="E294" s="34"/>
      <c r="F294" s="34"/>
      <c r="G294" s="70"/>
      <c r="H294" s="35"/>
      <c r="I294" s="35"/>
      <c r="J294" s="68">
        <f t="shared" si="50"/>
        <v>0</v>
      </c>
      <c r="K294" s="68">
        <f t="shared" si="48"/>
        <v>0</v>
      </c>
      <c r="L294" s="36"/>
      <c r="M294" s="14">
        <f t="shared" si="49"/>
        <v>0</v>
      </c>
      <c r="N294" s="66" t="str">
        <f>IF(I294="","",ROUND(M294/VLOOKUP(YEAR(I294),SMMLV!$A$2:$B$42,2,FALSE),3))</f>
        <v/>
      </c>
      <c r="O294" s="99" t="str">
        <f>IFERROR(N294/Información!$B$20,"")</f>
        <v/>
      </c>
      <c r="P294" s="15"/>
      <c r="Q294" s="37"/>
      <c r="R294" s="37"/>
      <c r="S294" s="37"/>
      <c r="T294" s="37"/>
      <c r="U294" s="37"/>
      <c r="V294" s="38"/>
      <c r="W294" s="38"/>
      <c r="X294" s="38"/>
      <c r="Y294" s="38"/>
      <c r="Z294" s="38"/>
      <c r="AA294" s="38"/>
      <c r="AB294" s="38"/>
      <c r="AC294" s="101">
        <f t="shared" si="51"/>
        <v>0</v>
      </c>
      <c r="AD294" s="101">
        <f t="shared" si="52"/>
        <v>0</v>
      </c>
      <c r="AE294" s="101">
        <f t="shared" si="53"/>
        <v>0</v>
      </c>
      <c r="AF294" s="101">
        <f t="shared" si="54"/>
        <v>0</v>
      </c>
      <c r="AG294" s="101">
        <f t="shared" si="55"/>
        <v>0</v>
      </c>
      <c r="AH294" s="101">
        <f t="shared" si="56"/>
        <v>0</v>
      </c>
    </row>
    <row r="295" spans="1:34" x14ac:dyDescent="0.25">
      <c r="A295" s="32"/>
      <c r="B295" s="55" t="str">
        <f>IF($A295="","",VLOOKUP($A295,Cierre!$A:$E,2,FALSE))</f>
        <v/>
      </c>
      <c r="C295" s="33"/>
      <c r="D295" s="33"/>
      <c r="E295" s="34"/>
      <c r="F295" s="34"/>
      <c r="G295" s="70"/>
      <c r="H295" s="35"/>
      <c r="I295" s="35"/>
      <c r="J295" s="68">
        <f t="shared" si="50"/>
        <v>0</v>
      </c>
      <c r="K295" s="68">
        <f t="shared" si="48"/>
        <v>0</v>
      </c>
      <c r="L295" s="36"/>
      <c r="M295" s="14">
        <f t="shared" si="49"/>
        <v>0</v>
      </c>
      <c r="N295" s="66" t="str">
        <f>IF(I295="","",ROUND(M295/VLOOKUP(YEAR(I295),SMMLV!$A$2:$B$42,2,FALSE),3))</f>
        <v/>
      </c>
      <c r="O295" s="99" t="str">
        <f>IFERROR(N295/Información!$B$20,"")</f>
        <v/>
      </c>
      <c r="P295" s="15"/>
      <c r="Q295" s="37"/>
      <c r="R295" s="37"/>
      <c r="S295" s="37"/>
      <c r="T295" s="37"/>
      <c r="U295" s="37"/>
      <c r="V295" s="38"/>
      <c r="W295" s="38"/>
      <c r="X295" s="38"/>
      <c r="Y295" s="38"/>
      <c r="Z295" s="38"/>
      <c r="AA295" s="38"/>
      <c r="AB295" s="38"/>
      <c r="AC295" s="101">
        <f t="shared" si="51"/>
        <v>0</v>
      </c>
      <c r="AD295" s="101">
        <f t="shared" si="52"/>
        <v>0</v>
      </c>
      <c r="AE295" s="101">
        <f t="shared" si="53"/>
        <v>0</v>
      </c>
      <c r="AF295" s="101">
        <f t="shared" si="54"/>
        <v>0</v>
      </c>
      <c r="AG295" s="101">
        <f t="shared" si="55"/>
        <v>0</v>
      </c>
      <c r="AH295" s="101">
        <f t="shared" si="56"/>
        <v>0</v>
      </c>
    </row>
    <row r="296" spans="1:34" x14ac:dyDescent="0.25">
      <c r="A296" s="32"/>
      <c r="B296" s="55" t="str">
        <f>IF($A296="","",VLOOKUP($A296,Cierre!$A:$E,2,FALSE))</f>
        <v/>
      </c>
      <c r="C296" s="33"/>
      <c r="D296" s="33"/>
      <c r="E296" s="34"/>
      <c r="F296" s="34"/>
      <c r="G296" s="70"/>
      <c r="H296" s="35"/>
      <c r="I296" s="35"/>
      <c r="J296" s="68">
        <f t="shared" si="50"/>
        <v>0</v>
      </c>
      <c r="K296" s="68">
        <f t="shared" si="48"/>
        <v>0</v>
      </c>
      <c r="L296" s="36"/>
      <c r="M296" s="14">
        <f t="shared" si="49"/>
        <v>0</v>
      </c>
      <c r="N296" s="66" t="str">
        <f>IF(I296="","",ROUND(M296/VLOOKUP(YEAR(I296),SMMLV!$A$2:$B$42,2,FALSE),3))</f>
        <v/>
      </c>
      <c r="O296" s="99" t="str">
        <f>IFERROR(N296/Información!$B$20,"")</f>
        <v/>
      </c>
      <c r="P296" s="15"/>
      <c r="Q296" s="37"/>
      <c r="R296" s="37"/>
      <c r="S296" s="37"/>
      <c r="T296" s="37"/>
      <c r="U296" s="37"/>
      <c r="V296" s="38"/>
      <c r="W296" s="38"/>
      <c r="X296" s="38"/>
      <c r="Y296" s="38"/>
      <c r="Z296" s="38"/>
      <c r="AA296" s="38"/>
      <c r="AB296" s="38"/>
      <c r="AC296" s="101">
        <f t="shared" si="51"/>
        <v>0</v>
      </c>
      <c r="AD296" s="101">
        <f t="shared" si="52"/>
        <v>0</v>
      </c>
      <c r="AE296" s="101">
        <f t="shared" si="53"/>
        <v>0</v>
      </c>
      <c r="AF296" s="101">
        <f t="shared" si="54"/>
        <v>0</v>
      </c>
      <c r="AG296" s="101">
        <f t="shared" si="55"/>
        <v>0</v>
      </c>
      <c r="AH296" s="101">
        <f t="shared" si="56"/>
        <v>0</v>
      </c>
    </row>
    <row r="297" spans="1:34" x14ac:dyDescent="0.25">
      <c r="A297" s="32"/>
      <c r="B297" s="55" t="str">
        <f>IF($A297="","",VLOOKUP($A297,Cierre!$A:$E,2,FALSE))</f>
        <v/>
      </c>
      <c r="C297" s="33"/>
      <c r="D297" s="33"/>
      <c r="E297" s="34"/>
      <c r="F297" s="34"/>
      <c r="G297" s="70"/>
      <c r="H297" s="35"/>
      <c r="I297" s="35"/>
      <c r="J297" s="68">
        <f t="shared" si="50"/>
        <v>0</v>
      </c>
      <c r="K297" s="68">
        <f t="shared" si="48"/>
        <v>0</v>
      </c>
      <c r="L297" s="36"/>
      <c r="M297" s="14">
        <f t="shared" si="49"/>
        <v>0</v>
      </c>
      <c r="N297" s="66" t="str">
        <f>IF(I297="","",ROUND(M297/VLOOKUP(YEAR(I297),SMMLV!$A$2:$B$42,2,FALSE),3))</f>
        <v/>
      </c>
      <c r="O297" s="99" t="str">
        <f>IFERROR(N297/Información!$B$20,"")</f>
        <v/>
      </c>
      <c r="P297" s="15"/>
      <c r="Q297" s="37"/>
      <c r="R297" s="37"/>
      <c r="S297" s="37"/>
      <c r="T297" s="37"/>
      <c r="U297" s="37"/>
      <c r="V297" s="38"/>
      <c r="W297" s="38"/>
      <c r="X297" s="38"/>
      <c r="Y297" s="38"/>
      <c r="Z297" s="38"/>
      <c r="AA297" s="38"/>
      <c r="AB297" s="38"/>
      <c r="AC297" s="101">
        <f t="shared" si="51"/>
        <v>0</v>
      </c>
      <c r="AD297" s="101">
        <f t="shared" si="52"/>
        <v>0</v>
      </c>
      <c r="AE297" s="101">
        <f t="shared" si="53"/>
        <v>0</v>
      </c>
      <c r="AF297" s="101">
        <f t="shared" si="54"/>
        <v>0</v>
      </c>
      <c r="AG297" s="101">
        <f t="shared" si="55"/>
        <v>0</v>
      </c>
      <c r="AH297" s="101">
        <f t="shared" si="56"/>
        <v>0</v>
      </c>
    </row>
    <row r="298" spans="1:34" x14ac:dyDescent="0.25">
      <c r="A298" s="32"/>
      <c r="B298" s="55" t="str">
        <f>IF($A298="","",VLOOKUP($A298,Cierre!$A:$E,2,FALSE))</f>
        <v/>
      </c>
      <c r="C298" s="33"/>
      <c r="D298" s="33"/>
      <c r="E298" s="34"/>
      <c r="F298" s="34"/>
      <c r="G298" s="70"/>
      <c r="H298" s="35"/>
      <c r="I298" s="35"/>
      <c r="J298" s="68">
        <f t="shared" si="50"/>
        <v>0</v>
      </c>
      <c r="K298" s="68">
        <f t="shared" si="48"/>
        <v>0</v>
      </c>
      <c r="L298" s="36"/>
      <c r="M298" s="14">
        <f t="shared" si="49"/>
        <v>0</v>
      </c>
      <c r="N298" s="66" t="str">
        <f>IF(I298="","",ROUND(M298/VLOOKUP(YEAR(I298),SMMLV!$A$2:$B$42,2,FALSE),3))</f>
        <v/>
      </c>
      <c r="O298" s="99" t="str">
        <f>IFERROR(N298/Información!$B$20,"")</f>
        <v/>
      </c>
      <c r="P298" s="15"/>
      <c r="Q298" s="37"/>
      <c r="R298" s="37"/>
      <c r="S298" s="37"/>
      <c r="T298" s="37"/>
      <c r="U298" s="37"/>
      <c r="V298" s="38"/>
      <c r="W298" s="38"/>
      <c r="X298" s="38"/>
      <c r="Y298" s="38"/>
      <c r="Z298" s="38"/>
      <c r="AA298" s="38"/>
      <c r="AB298" s="38"/>
      <c r="AC298" s="101">
        <f t="shared" si="51"/>
        <v>0</v>
      </c>
      <c r="AD298" s="101">
        <f t="shared" si="52"/>
        <v>0</v>
      </c>
      <c r="AE298" s="101">
        <f t="shared" si="53"/>
        <v>0</v>
      </c>
      <c r="AF298" s="101">
        <f t="shared" si="54"/>
        <v>0</v>
      </c>
      <c r="AG298" s="101">
        <f t="shared" si="55"/>
        <v>0</v>
      </c>
      <c r="AH298" s="101">
        <f t="shared" si="56"/>
        <v>0</v>
      </c>
    </row>
    <row r="299" spans="1:34" x14ac:dyDescent="0.25">
      <c r="A299" s="32"/>
      <c r="B299" s="55" t="str">
        <f>IF($A299="","",VLOOKUP($A299,Cierre!$A:$E,2,FALSE))</f>
        <v/>
      </c>
      <c r="C299" s="33"/>
      <c r="D299" s="33"/>
      <c r="E299" s="34"/>
      <c r="F299" s="34"/>
      <c r="G299" s="70"/>
      <c r="H299" s="35"/>
      <c r="I299" s="35"/>
      <c r="J299" s="68">
        <f t="shared" si="50"/>
        <v>0</v>
      </c>
      <c r="K299" s="68">
        <f t="shared" si="48"/>
        <v>0</v>
      </c>
      <c r="L299" s="36"/>
      <c r="M299" s="14">
        <f t="shared" si="49"/>
        <v>0</v>
      </c>
      <c r="N299" s="66" t="str">
        <f>IF(I299="","",ROUND(M299/VLOOKUP(YEAR(I299),SMMLV!$A$2:$B$42,2,FALSE),3))</f>
        <v/>
      </c>
      <c r="O299" s="99" t="str">
        <f>IFERROR(N299/Información!$B$20,"")</f>
        <v/>
      </c>
      <c r="P299" s="15"/>
      <c r="Q299" s="37"/>
      <c r="R299" s="37"/>
      <c r="S299" s="37"/>
      <c r="T299" s="37"/>
      <c r="U299" s="37"/>
      <c r="V299" s="38"/>
      <c r="W299" s="38"/>
      <c r="X299" s="38"/>
      <c r="Y299" s="38"/>
      <c r="Z299" s="38"/>
      <c r="AA299" s="38"/>
      <c r="AB299" s="38"/>
      <c r="AC299" s="101">
        <f t="shared" si="51"/>
        <v>0</v>
      </c>
      <c r="AD299" s="101">
        <f t="shared" si="52"/>
        <v>0</v>
      </c>
      <c r="AE299" s="101">
        <f t="shared" si="53"/>
        <v>0</v>
      </c>
      <c r="AF299" s="101">
        <f t="shared" si="54"/>
        <v>0</v>
      </c>
      <c r="AG299" s="101">
        <f t="shared" si="55"/>
        <v>0</v>
      </c>
      <c r="AH299" s="101">
        <f t="shared" si="56"/>
        <v>0</v>
      </c>
    </row>
    <row r="300" spans="1:34" x14ac:dyDescent="0.25">
      <c r="A300" s="32"/>
      <c r="B300" s="55" t="str">
        <f>IF($A300="","",VLOOKUP($A300,Cierre!$A:$E,2,FALSE))</f>
        <v/>
      </c>
      <c r="C300" s="33"/>
      <c r="D300" s="33"/>
      <c r="E300" s="34"/>
      <c r="F300" s="34"/>
      <c r="G300" s="70"/>
      <c r="H300" s="35"/>
      <c r="I300" s="35"/>
      <c r="J300" s="68">
        <f t="shared" si="50"/>
        <v>0</v>
      </c>
      <c r="K300" s="68">
        <f t="shared" si="48"/>
        <v>0</v>
      </c>
      <c r="L300" s="36"/>
      <c r="M300" s="14">
        <f t="shared" si="49"/>
        <v>0</v>
      </c>
      <c r="N300" s="66" t="str">
        <f>IF(I300="","",ROUND(M300/VLOOKUP(YEAR(I300),SMMLV!$A$2:$B$42,2,FALSE),3))</f>
        <v/>
      </c>
      <c r="O300" s="99" t="str">
        <f>IFERROR(N300/Información!$B$20,"")</f>
        <v/>
      </c>
      <c r="P300" s="15"/>
      <c r="Q300" s="37"/>
      <c r="R300" s="37"/>
      <c r="S300" s="37"/>
      <c r="T300" s="37"/>
      <c r="U300" s="37"/>
      <c r="V300" s="38"/>
      <c r="W300" s="38"/>
      <c r="X300" s="38"/>
      <c r="Y300" s="38"/>
      <c r="Z300" s="38"/>
      <c r="AA300" s="38"/>
      <c r="AB300" s="38"/>
      <c r="AC300" s="101">
        <f t="shared" si="51"/>
        <v>0</v>
      </c>
      <c r="AD300" s="101">
        <f t="shared" si="52"/>
        <v>0</v>
      </c>
      <c r="AE300" s="101">
        <f t="shared" si="53"/>
        <v>0</v>
      </c>
      <c r="AF300" s="101">
        <f t="shared" si="54"/>
        <v>0</v>
      </c>
      <c r="AG300" s="101">
        <f t="shared" si="55"/>
        <v>0</v>
      </c>
      <c r="AH300" s="101">
        <f t="shared" si="56"/>
        <v>0</v>
      </c>
    </row>
  </sheetData>
  <autoFilter ref="A1:O92" xr:uid="{00000000-0009-0000-0000-000004000000}"/>
  <mergeCells count="6">
    <mergeCell ref="AA1:AB1"/>
    <mergeCell ref="Q1:R1"/>
    <mergeCell ref="S1:T1"/>
    <mergeCell ref="U1:V1"/>
    <mergeCell ref="W1:X1"/>
    <mergeCell ref="Y1:Z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9"/>
  <sheetViews>
    <sheetView tabSelected="1" zoomScale="82" zoomScaleNormal="82" workbookViewId="0">
      <pane xSplit="2" ySplit="2" topLeftCell="C3" activePane="bottomRight" state="frozenSplit"/>
      <selection activeCell="K16" sqref="K16"/>
      <selection pane="topRight" activeCell="K16" sqref="K16"/>
      <selection pane="bottomLeft" activeCell="K16" sqref="K16"/>
      <selection pane="bottomRight" activeCell="E7" sqref="E7"/>
    </sheetView>
  </sheetViews>
  <sheetFormatPr baseColWidth="10" defaultColWidth="11.44140625" defaultRowHeight="13.2" x14ac:dyDescent="0.25"/>
  <cols>
    <col min="1" max="1" width="5.44140625" style="7" bestFit="1" customWidth="1"/>
    <col min="2" max="2" width="62.44140625" style="6" bestFit="1" customWidth="1"/>
    <col min="3" max="4" width="14.6640625" style="7" customWidth="1"/>
    <col min="5" max="5" width="18.6640625" style="7" bestFit="1" customWidth="1"/>
    <col min="6" max="6" width="16.6640625" style="7" customWidth="1"/>
    <col min="7" max="8" width="18.6640625" style="7" customWidth="1"/>
    <col min="9" max="10" width="14.6640625" style="7" customWidth="1"/>
    <col min="11" max="11" width="40.44140625" style="6" bestFit="1" customWidth="1"/>
    <col min="12" max="16384" width="11.44140625" style="7"/>
  </cols>
  <sheetData>
    <row r="1" spans="1:11" ht="36" customHeight="1" x14ac:dyDescent="0.25">
      <c r="A1" s="191" t="s">
        <v>0</v>
      </c>
      <c r="B1" s="191" t="s">
        <v>18</v>
      </c>
      <c r="C1" s="191" t="s">
        <v>55</v>
      </c>
      <c r="D1" s="191" t="s">
        <v>57</v>
      </c>
      <c r="E1" s="191" t="s">
        <v>72</v>
      </c>
      <c r="F1" s="195" t="s">
        <v>133</v>
      </c>
      <c r="G1" s="191" t="s">
        <v>134</v>
      </c>
      <c r="H1" s="195" t="s">
        <v>136</v>
      </c>
      <c r="I1" s="193" t="s">
        <v>100</v>
      </c>
      <c r="J1" s="194"/>
      <c r="K1" s="191" t="s">
        <v>179</v>
      </c>
    </row>
    <row r="2" spans="1:11" ht="71.25" customHeight="1" x14ac:dyDescent="0.25">
      <c r="A2" s="192"/>
      <c r="B2" s="192"/>
      <c r="C2" s="192"/>
      <c r="D2" s="192"/>
      <c r="E2" s="192"/>
      <c r="F2" s="192"/>
      <c r="G2" s="192"/>
      <c r="H2" s="192"/>
      <c r="I2" s="10" t="s">
        <v>108</v>
      </c>
      <c r="J2" s="10" t="s">
        <v>135</v>
      </c>
      <c r="K2" s="192"/>
    </row>
    <row r="3" spans="1:11" ht="39" customHeight="1" x14ac:dyDescent="0.25">
      <c r="A3" s="111">
        <v>1</v>
      </c>
      <c r="B3" s="71" t="str">
        <f>VLOOKUP($A3,Cierre!$A:$E,2,FALSE)</f>
        <v xml:space="preserve">JAVIER DE JESUS GARCÍA PAREJA </v>
      </c>
      <c r="C3" s="72" t="str">
        <f>VLOOKUP($A3,'Capacidad Juridica'!$A:$AQ,42,FALSE)</f>
        <v>HÁBIL</v>
      </c>
      <c r="D3" s="72" t="str">
        <f>VLOOKUP($A3,'Capacidad Financiera'!$A:$U,18,FALSE)</f>
        <v>HÁBIL</v>
      </c>
      <c r="E3" s="72" t="str">
        <f>VLOOKUP($A3,'Capacidad Financiera'!$A:$U,19,FALSE)</f>
        <v>HÁBIL</v>
      </c>
      <c r="F3" s="72" t="str">
        <f>VLOOKUP($A3,'Capacidad Financiera'!$A:$U,20,FALSE)</f>
        <v>HÁBIL</v>
      </c>
      <c r="G3" s="72" t="str">
        <f>IF(COUNTIF(Experiencia!$N:$N,A3)&lt;2,IF(SUMIF(Experiencia!$A:$A,A3,Experiencia!$N:$N)&gt;Información!$B$20*0.75,"HÁBIL","NO HÁBIL"),IF(OR(COUNTIF(Experiencia!$N:$N,A3)=3,COUNTIF(Experiencia!$N:$N,A3)=4)=TRUE,IF(SUMIF(Experiencia!$A:$A,A3,Experiencia!$N:$N)&gt;Información!$B$20*1.2,"HÁBIL","NO HÁBIL"),IF(SUMIF(Experiencia!$A:$A,A3,Experiencia!$N:$N)&gt;Información!$B$20*1.5,"HÁBIL","NO HÁBIL")))</f>
        <v>HÁBIL</v>
      </c>
      <c r="H3" s="72" t="str">
        <f>IF(_xlfn.MAXIFS(Experiencia!$O:$O,Experiencia!$A:$A,$A3)&lt;0.5,"NO HÁBIL","HÁBIL")</f>
        <v>HÁBIL</v>
      </c>
      <c r="I3" s="100">
        <v>0.1</v>
      </c>
      <c r="J3" s="100">
        <v>0.2</v>
      </c>
      <c r="K3" s="58"/>
    </row>
    <row r="4" spans="1:11" ht="39" customHeight="1" x14ac:dyDescent="0.25">
      <c r="A4" s="111">
        <v>2</v>
      </c>
      <c r="B4" s="71" t="str">
        <f>VLOOKUP($A4,Cierre!$A:$E,2,FALSE)</f>
        <v>MAURICIO ANTONIO CORTES REINA</v>
      </c>
      <c r="C4" s="72" t="str">
        <f>VLOOKUP($A4,'Capacidad Juridica'!$A:$AQ,42,FALSE)</f>
        <v>NO HÁBIL</v>
      </c>
      <c r="D4" s="72" t="str">
        <f>VLOOKUP($A4,'Capacidad Financiera'!$A:$U,18,FALSE)</f>
        <v>HÁBIL</v>
      </c>
      <c r="E4" s="72" t="str">
        <f>VLOOKUP($A4,'Capacidad Financiera'!$A:$U,19,FALSE)</f>
        <v>HÁBIL</v>
      </c>
      <c r="F4" s="72" t="str">
        <f>VLOOKUP($A4,'Capacidad Financiera'!$A:$U,20,FALSE)</f>
        <v>HÁBIL</v>
      </c>
      <c r="G4" s="72" t="str">
        <f>IF(COUNTIF(Experiencia!$N:$N,A4)&lt;2,IF(SUMIF(Experiencia!$A:$A,A4,Experiencia!$N:$N)&gt;Información!$B$20*0.75,"HÁBIL","NO HÁBIL"),IF(OR(COUNTIF(Experiencia!$N:$N,A4)=3,COUNTIF(Experiencia!$N:$N,A4)=4)=TRUE,IF(SUMIF(Experiencia!$A:$A,A4,Experiencia!$N:$N)&gt;Información!$B$20*1.2,"HÁBIL","NO HÁBIL"),IF(SUMIF(Experiencia!$A:$A,A4,Experiencia!$N:$N)&gt;Información!$B$20*1.5,"HÁBIL","NO HÁBIL")))</f>
        <v>HÁBIL</v>
      </c>
      <c r="H4" s="72" t="str">
        <f>IF(_xlfn.MAXIFS(Experiencia!$O:$O,Experiencia!$A:$A,$A4)&lt;0.5,"NO HÁBIL","HÁBIL")</f>
        <v>HÁBIL</v>
      </c>
      <c r="I4" s="100">
        <v>0.1</v>
      </c>
      <c r="J4" s="100">
        <v>0.2</v>
      </c>
      <c r="K4" s="58"/>
    </row>
    <row r="5" spans="1:11" ht="39" customHeight="1" x14ac:dyDescent="0.25">
      <c r="A5" s="111">
        <v>3</v>
      </c>
      <c r="B5" s="71" t="str">
        <f>VLOOKUP($A5,Cierre!$A:$E,2,FALSE)</f>
        <v>GERMAN GÓMEZ GONZÁLEZ</v>
      </c>
      <c r="C5" s="72" t="str">
        <f>VLOOKUP($A5,'Capacidad Juridica'!$A:$AQ,42,FALSE)</f>
        <v>HÁBIL</v>
      </c>
      <c r="D5" s="72" t="str">
        <f>VLOOKUP($A5,'Capacidad Financiera'!$A:$U,18,FALSE)</f>
        <v>HÁBIL</v>
      </c>
      <c r="E5" s="72" t="str">
        <f>VLOOKUP($A5,'Capacidad Financiera'!$A:$U,19,FALSE)</f>
        <v>HÁBIL</v>
      </c>
      <c r="F5" s="72" t="str">
        <f>VLOOKUP($A5,'Capacidad Financiera'!$A:$U,20,FALSE)</f>
        <v>HÁBIL</v>
      </c>
      <c r="G5" s="72" t="str">
        <f>IF(COUNTIF(Experiencia!$N:$N,A5)&lt;2,IF(SUMIF(Experiencia!$A:$A,A5,Experiencia!$N:$N)&gt;Información!$B$20*0.75,"HÁBIL","NO HÁBIL"),IF(OR(COUNTIF(Experiencia!$N:$N,A5)=3,COUNTIF(Experiencia!$N:$N,A5)=4)=TRUE,IF(SUMIF(Experiencia!$A:$A,A5,Experiencia!$N:$N)&gt;Información!$B$20*1.2,"HÁBIL","NO HÁBIL"),IF(SUMIF(Experiencia!$A:$A,A5,Experiencia!$N:$N)&gt;Información!$B$20*1.5,"HÁBIL","NO HÁBIL")))</f>
        <v>HÁBIL</v>
      </c>
      <c r="H5" s="72" t="str">
        <f>IF(_xlfn.MAXIFS(Experiencia!$O:$O,Experiencia!$A:$A,$A5)&lt;0.5,"NO HÁBIL","HÁBIL")</f>
        <v>HÁBIL</v>
      </c>
      <c r="I5" s="100">
        <v>0.1</v>
      </c>
      <c r="J5" s="100">
        <v>0.2</v>
      </c>
      <c r="K5" s="58"/>
    </row>
    <row r="6" spans="1:11" ht="39" customHeight="1" x14ac:dyDescent="0.25">
      <c r="A6" s="111">
        <v>4</v>
      </c>
      <c r="B6" s="71" t="str">
        <f>VLOOKUP($A6,Cierre!$A:$E,2,FALSE)</f>
        <v xml:space="preserve">MARIA RUBY GALVEZ MUÑOZ </v>
      </c>
      <c r="C6" s="72" t="str">
        <f>VLOOKUP($A6,'Capacidad Juridica'!$A:$AQ,42,FALSE)</f>
        <v>HÁBIL</v>
      </c>
      <c r="D6" s="72" t="str">
        <f>VLOOKUP($A6,'Capacidad Financiera'!$A:$U,18,FALSE)</f>
        <v>HÁBIL</v>
      </c>
      <c r="E6" s="72" t="str">
        <f>VLOOKUP($A6,'Capacidad Financiera'!$A:$U,19,FALSE)</f>
        <v>HÁBIL</v>
      </c>
      <c r="F6" s="72" t="str">
        <f>VLOOKUP($A6,'Capacidad Financiera'!$A:$U,20,FALSE)</f>
        <v>HÁBIL</v>
      </c>
      <c r="G6" s="72" t="str">
        <f>IF(COUNTIF(Experiencia!$N:$N,A6)&lt;2,IF(SUMIF(Experiencia!$A:$A,A6,Experiencia!$N:$N)&gt;Información!$B$20*0.75,"HÁBIL","NO HÁBIL"),IF(OR(COUNTIF(Experiencia!$N:$N,A6)=3,COUNTIF(Experiencia!$N:$N,A6)=4)=TRUE,IF(SUMIF(Experiencia!$A:$A,A6,Experiencia!$N:$N)&gt;Información!$B$20*1.2,"HÁBIL","NO HÁBIL"),IF(SUMIF(Experiencia!$A:$A,A6,Experiencia!$N:$N)&gt;Información!$B$20*1.5,"HÁBIL","NO HÁBIL")))</f>
        <v>HÁBIL</v>
      </c>
      <c r="H6" s="72" t="str">
        <f>IF(_xlfn.MAXIFS(Experiencia!$O:$O,Experiencia!$A:$A,$A6)&lt;0.5,"NO HÁBIL","HÁBIL")</f>
        <v>HÁBIL</v>
      </c>
      <c r="I6" s="100">
        <v>0.1</v>
      </c>
      <c r="J6" s="100">
        <v>0.2</v>
      </c>
      <c r="K6" s="58"/>
    </row>
    <row r="7" spans="1:11" ht="39" customHeight="1" x14ac:dyDescent="0.25">
      <c r="A7" s="111">
        <v>5</v>
      </c>
      <c r="B7" s="71" t="str">
        <f>VLOOKUP($A7,Cierre!$A:$E,2,FALSE)</f>
        <v>JEMAG INGENIERÍA SAS</v>
      </c>
      <c r="C7" s="72" t="str">
        <f>VLOOKUP($A7,'Capacidad Juridica'!$A:$AQ,42,FALSE)</f>
        <v>HÁBIL</v>
      </c>
      <c r="D7" s="72" t="str">
        <f>VLOOKUP($A7,'Capacidad Financiera'!$A:$U,18,FALSE)</f>
        <v>HÁBIL</v>
      </c>
      <c r="E7" s="72" t="str">
        <f>VLOOKUP($A7,'Capacidad Financiera'!$A:$U,19,FALSE)</f>
        <v>HÁBIL</v>
      </c>
      <c r="F7" s="72" t="str">
        <f>VLOOKUP($A7,'Capacidad Financiera'!$A:$U,20,FALSE)</f>
        <v>HÁBIL</v>
      </c>
      <c r="G7" s="72" t="str">
        <f>IF(COUNTIF(Experiencia!$N:$N,A7)&lt;2,IF(SUMIF(Experiencia!$A:$A,A7,Experiencia!$N:$N)&gt;Información!$B$20*0.75,"HÁBIL","NO HÁBIL"),IF(OR(COUNTIF(Experiencia!$N:$N,A7)=3,COUNTIF(Experiencia!$N:$N,A7)=4)=TRUE,IF(SUMIF(Experiencia!$A:$A,A7,Experiencia!$N:$N)&gt;Información!$B$20*1.2,"HÁBIL","NO HÁBIL"),IF(SUMIF(Experiencia!$A:$A,A7,Experiencia!$N:$N)&gt;Información!$B$20*1.5,"HÁBIL","NO HÁBIL")))</f>
        <v>HÁBIL</v>
      </c>
      <c r="H7" s="72" t="str">
        <f>IF(_xlfn.MAXIFS(Experiencia!$O:$O,Experiencia!$A:$A,$A7)&lt;0.5,"NO HÁBIL","HÁBIL")</f>
        <v>HÁBIL</v>
      </c>
      <c r="I7" s="100">
        <v>0.1</v>
      </c>
      <c r="J7" s="100">
        <v>0.2</v>
      </c>
      <c r="K7" s="58"/>
    </row>
    <row r="8" spans="1:11" ht="39" customHeight="1" x14ac:dyDescent="0.25">
      <c r="A8" s="111">
        <v>6</v>
      </c>
      <c r="B8" s="71" t="str">
        <f>VLOOKUP($A8,Cierre!$A:$E,2,FALSE)</f>
        <v>HERNAN ROPERO ALZATE</v>
      </c>
      <c r="C8" s="72" t="str">
        <f>VLOOKUP($A8,'Capacidad Juridica'!$A:$AQ,42,FALSE)</f>
        <v>HÁBIL</v>
      </c>
      <c r="D8" s="72" t="str">
        <f>VLOOKUP($A8,'Capacidad Financiera'!$A:$U,18,FALSE)</f>
        <v>HÁBIL</v>
      </c>
      <c r="E8" s="72" t="str">
        <f>VLOOKUP($A8,'Capacidad Financiera'!$A:$U,19,FALSE)</f>
        <v>HÁBIL</v>
      </c>
      <c r="F8" s="72" t="str">
        <f>VLOOKUP($A8,'Capacidad Financiera'!$A:$U,20,FALSE)</f>
        <v>HÁBIL</v>
      </c>
      <c r="G8" s="72" t="str">
        <f>IF(COUNTIF(Experiencia!$N:$N,A8)&lt;2,IF(SUMIF(Experiencia!$A:$A,A8,Experiencia!$N:$N)&gt;Información!$B$20*0.75,"HÁBIL","NO HÁBIL"),IF(OR(COUNTIF(Experiencia!$N:$N,A8)=3,COUNTIF(Experiencia!$N:$N,A8)=4)=TRUE,IF(SUMIF(Experiencia!$A:$A,A8,Experiencia!$N:$N)&gt;Información!$B$20*1.2,"HÁBIL","NO HÁBIL"),IF(SUMIF(Experiencia!$A:$A,A8,Experiencia!$N:$N)&gt;Información!$B$20*1.5,"HÁBIL","NO HÁBIL")))</f>
        <v>HÁBIL</v>
      </c>
      <c r="H8" s="72" t="str">
        <f>IF(_xlfn.MAXIFS(Experiencia!$O:$O,Experiencia!$A:$A,$A8)&lt;0.5,"NO HÁBIL","HÁBIL")</f>
        <v>HÁBIL</v>
      </c>
      <c r="I8" s="100">
        <v>0.1</v>
      </c>
      <c r="J8" s="100">
        <v>0.2</v>
      </c>
      <c r="K8" s="58"/>
    </row>
    <row r="9" spans="1:11" ht="39" customHeight="1" x14ac:dyDescent="0.25">
      <c r="A9" s="111">
        <v>7</v>
      </c>
      <c r="B9" s="71" t="str">
        <f>VLOOKUP($A9,Cierre!$A:$E,2,FALSE)</f>
        <v>ANDREA ISABEL CAMELO VASQUEZ</v>
      </c>
      <c r="C9" s="72" t="str">
        <f>VLOOKUP($A9,'Capacidad Juridica'!$A:$AQ,42,FALSE)</f>
        <v>HÁBIL</v>
      </c>
      <c r="D9" s="72" t="str">
        <f>VLOOKUP($A9,'Capacidad Financiera'!$A:$U,18,FALSE)</f>
        <v>HÁBIL</v>
      </c>
      <c r="E9" s="72" t="str">
        <f>VLOOKUP($A9,'Capacidad Financiera'!$A:$U,19,FALSE)</f>
        <v>HÁBIL</v>
      </c>
      <c r="F9" s="72" t="str">
        <f>VLOOKUP($A9,'Capacidad Financiera'!$A:$U,20,FALSE)</f>
        <v>HÁBIL</v>
      </c>
      <c r="G9" s="72" t="str">
        <f>IF(COUNTIF(Experiencia!$N:$N,A9)&lt;2,IF(SUMIF(Experiencia!$A:$A,A9,Experiencia!$N:$N)&gt;Información!$B$20*0.75,"HÁBIL","NO HÁBIL"),IF(OR(COUNTIF(Experiencia!$N:$N,A9)=3,COUNTIF(Experiencia!$N:$N,A9)=4)=TRUE,IF(SUMIF(Experiencia!$A:$A,A9,Experiencia!$N:$N)&gt;Información!$B$20*1.2,"HÁBIL","NO HÁBIL"),IF(SUMIF(Experiencia!$A:$A,A9,Experiencia!$N:$N)&gt;Información!$B$20*1.5,"HÁBIL","NO HÁBIL")))</f>
        <v>HÁBIL</v>
      </c>
      <c r="H9" s="72" t="str">
        <f>IF(_xlfn.MAXIFS(Experiencia!$O:$O,Experiencia!$A:$A,$A9)&lt;0.5,"NO HÁBIL","HÁBIL")</f>
        <v>HÁBIL</v>
      </c>
      <c r="I9" s="100">
        <v>0.1</v>
      </c>
      <c r="J9" s="100">
        <v>0.2</v>
      </c>
      <c r="K9" s="58"/>
    </row>
  </sheetData>
  <mergeCells count="10">
    <mergeCell ref="K1:K2"/>
    <mergeCell ref="E1:E2"/>
    <mergeCell ref="I1:J1"/>
    <mergeCell ref="F1:F2"/>
    <mergeCell ref="H1:H2"/>
    <mergeCell ref="C1:C2"/>
    <mergeCell ref="A1:A2"/>
    <mergeCell ref="B1:B2"/>
    <mergeCell ref="D1:D2"/>
    <mergeCell ref="G1:G2"/>
  </mergeCells>
  <phoneticPr fontId="5" type="noConversion"/>
  <conditionalFormatting sqref="C3:H9">
    <cfRule type="cellIs" dxfId="1" priority="1" operator="equal">
      <formula>"NO HÁBIL"</formula>
    </cfRule>
    <cfRule type="cellIs" dxfId="0" priority="2" operator="equal">
      <formula>"SUBSANAR"</formula>
    </cfRule>
  </conditionalFormatting>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72"/>
  <sheetViews>
    <sheetView topLeftCell="A46" workbookViewId="0">
      <selection activeCell="B67" sqref="B67"/>
    </sheetView>
  </sheetViews>
  <sheetFormatPr baseColWidth="10" defaultRowHeight="13.2" x14ac:dyDescent="0.25"/>
  <cols>
    <col min="1" max="1" width="14.44140625" customWidth="1"/>
    <col min="2" max="2" width="27" style="9" customWidth="1"/>
  </cols>
  <sheetData>
    <row r="1" spans="1:2" ht="13.8" x14ac:dyDescent="0.25">
      <c r="A1" s="20" t="s">
        <v>63</v>
      </c>
      <c r="B1" s="21" t="s">
        <v>64</v>
      </c>
    </row>
    <row r="2" spans="1:2" ht="13.8" x14ac:dyDescent="0.25">
      <c r="A2" s="18">
        <v>1980</v>
      </c>
      <c r="B2" s="19">
        <v>4500</v>
      </c>
    </row>
    <row r="3" spans="1:2" ht="13.8" x14ac:dyDescent="0.25">
      <c r="A3" s="18">
        <v>1981</v>
      </c>
      <c r="B3" s="19">
        <v>5700</v>
      </c>
    </row>
    <row r="4" spans="1:2" ht="13.8" x14ac:dyDescent="0.25">
      <c r="A4" s="18">
        <v>1982</v>
      </c>
      <c r="B4" s="19">
        <v>7410</v>
      </c>
    </row>
    <row r="5" spans="1:2" ht="13.8" x14ac:dyDescent="0.25">
      <c r="A5" s="18">
        <v>1983</v>
      </c>
      <c r="B5" s="19">
        <v>9261</v>
      </c>
    </row>
    <row r="6" spans="1:2" ht="13.8" x14ac:dyDescent="0.25">
      <c r="A6" s="18">
        <v>1984</v>
      </c>
      <c r="B6" s="19">
        <v>11298</v>
      </c>
    </row>
    <row r="7" spans="1:2" ht="13.8" x14ac:dyDescent="0.25">
      <c r="A7" s="18">
        <v>1985</v>
      </c>
      <c r="B7" s="19">
        <v>13558</v>
      </c>
    </row>
    <row r="8" spans="1:2" ht="13.8" x14ac:dyDescent="0.25">
      <c r="A8" s="18">
        <v>1986</v>
      </c>
      <c r="B8" s="19">
        <v>16811</v>
      </c>
    </row>
    <row r="9" spans="1:2" ht="13.8" x14ac:dyDescent="0.25">
      <c r="A9" s="18">
        <v>1987</v>
      </c>
      <c r="B9" s="19">
        <v>20510</v>
      </c>
    </row>
    <row r="10" spans="1:2" ht="13.8" x14ac:dyDescent="0.25">
      <c r="A10" s="18">
        <v>1988</v>
      </c>
      <c r="B10" s="19">
        <v>25637</v>
      </c>
    </row>
    <row r="11" spans="1:2" ht="13.8" x14ac:dyDescent="0.25">
      <c r="A11" s="18">
        <v>1989</v>
      </c>
      <c r="B11" s="19">
        <v>32560</v>
      </c>
    </row>
    <row r="12" spans="1:2" ht="13.8" x14ac:dyDescent="0.25">
      <c r="A12" s="18">
        <v>1990</v>
      </c>
      <c r="B12" s="19">
        <v>41025</v>
      </c>
    </row>
    <row r="13" spans="1:2" ht="13.8" x14ac:dyDescent="0.25">
      <c r="A13" s="18">
        <v>1991</v>
      </c>
      <c r="B13" s="19">
        <v>51716</v>
      </c>
    </row>
    <row r="14" spans="1:2" ht="13.8" x14ac:dyDescent="0.25">
      <c r="A14" s="18">
        <v>1992</v>
      </c>
      <c r="B14" s="19">
        <v>65190</v>
      </c>
    </row>
    <row r="15" spans="1:2" ht="13.8" x14ac:dyDescent="0.25">
      <c r="A15" s="18">
        <v>1993</v>
      </c>
      <c r="B15" s="19">
        <v>81510</v>
      </c>
    </row>
    <row r="16" spans="1:2" ht="13.8" x14ac:dyDescent="0.25">
      <c r="A16" s="18">
        <v>1994</v>
      </c>
      <c r="B16" s="19">
        <v>98700</v>
      </c>
    </row>
    <row r="17" spans="1:2" ht="13.8" x14ac:dyDescent="0.25">
      <c r="A17" s="18">
        <v>1995</v>
      </c>
      <c r="B17" s="19">
        <v>118934</v>
      </c>
    </row>
    <row r="18" spans="1:2" ht="13.8" x14ac:dyDescent="0.25">
      <c r="A18" s="18">
        <v>1996</v>
      </c>
      <c r="B18" s="19">
        <v>142125</v>
      </c>
    </row>
    <row r="19" spans="1:2" ht="13.8" x14ac:dyDescent="0.25">
      <c r="A19" s="18">
        <v>1997</v>
      </c>
      <c r="B19" s="19">
        <v>172005</v>
      </c>
    </row>
    <row r="20" spans="1:2" ht="13.8" x14ac:dyDescent="0.25">
      <c r="A20" s="18">
        <v>1998</v>
      </c>
      <c r="B20" s="19">
        <v>203826</v>
      </c>
    </row>
    <row r="21" spans="1:2" ht="13.8" x14ac:dyDescent="0.25">
      <c r="A21" s="18">
        <v>1999</v>
      </c>
      <c r="B21" s="19">
        <v>236460</v>
      </c>
    </row>
    <row r="22" spans="1:2" ht="13.8" x14ac:dyDescent="0.25">
      <c r="A22" s="18">
        <v>2000</v>
      </c>
      <c r="B22" s="19">
        <v>260100</v>
      </c>
    </row>
    <row r="23" spans="1:2" ht="13.8" x14ac:dyDescent="0.25">
      <c r="A23" s="18">
        <v>2001</v>
      </c>
      <c r="B23" s="19">
        <v>286000</v>
      </c>
    </row>
    <row r="24" spans="1:2" ht="13.8" x14ac:dyDescent="0.25">
      <c r="A24" s="18">
        <v>2002</v>
      </c>
      <c r="B24" s="19">
        <v>309000</v>
      </c>
    </row>
    <row r="25" spans="1:2" ht="13.8" x14ac:dyDescent="0.25">
      <c r="A25" s="18">
        <v>2003</v>
      </c>
      <c r="B25" s="19">
        <v>332000</v>
      </c>
    </row>
    <row r="26" spans="1:2" ht="13.8" x14ac:dyDescent="0.25">
      <c r="A26" s="18">
        <v>2004</v>
      </c>
      <c r="B26" s="19">
        <v>358000</v>
      </c>
    </row>
    <row r="27" spans="1:2" ht="13.8" x14ac:dyDescent="0.25">
      <c r="A27" s="18">
        <v>2005</v>
      </c>
      <c r="B27" s="19">
        <v>381500</v>
      </c>
    </row>
    <row r="28" spans="1:2" ht="13.8" x14ac:dyDescent="0.25">
      <c r="A28" s="18">
        <v>2006</v>
      </c>
      <c r="B28" s="19">
        <v>408000</v>
      </c>
    </row>
    <row r="29" spans="1:2" ht="13.8" x14ac:dyDescent="0.25">
      <c r="A29" s="18">
        <v>2007</v>
      </c>
      <c r="B29" s="19">
        <v>433700</v>
      </c>
    </row>
    <row r="30" spans="1:2" ht="13.8" x14ac:dyDescent="0.25">
      <c r="A30" s="18">
        <v>2008</v>
      </c>
      <c r="B30" s="19">
        <v>461500</v>
      </c>
    </row>
    <row r="31" spans="1:2" ht="13.8" x14ac:dyDescent="0.25">
      <c r="A31" s="18">
        <v>2009</v>
      </c>
      <c r="B31" s="19">
        <v>496900</v>
      </c>
    </row>
    <row r="32" spans="1:2" ht="13.8" x14ac:dyDescent="0.25">
      <c r="A32" s="18">
        <v>2010</v>
      </c>
      <c r="B32" s="19">
        <v>515000</v>
      </c>
    </row>
    <row r="33" spans="1:2" ht="13.8" x14ac:dyDescent="0.25">
      <c r="A33" s="18">
        <v>2011</v>
      </c>
      <c r="B33" s="19">
        <v>535600</v>
      </c>
    </row>
    <row r="34" spans="1:2" ht="13.8" x14ac:dyDescent="0.25">
      <c r="A34" s="18">
        <v>2012</v>
      </c>
      <c r="B34" s="19">
        <v>566700</v>
      </c>
    </row>
    <row r="35" spans="1:2" ht="13.8" x14ac:dyDescent="0.25">
      <c r="A35" s="18">
        <v>2013</v>
      </c>
      <c r="B35" s="19">
        <v>589500</v>
      </c>
    </row>
    <row r="36" spans="1:2" ht="13.8" x14ac:dyDescent="0.25">
      <c r="A36" s="18">
        <v>2014</v>
      </c>
      <c r="B36" s="19">
        <v>616000</v>
      </c>
    </row>
    <row r="37" spans="1:2" ht="13.8" x14ac:dyDescent="0.25">
      <c r="A37" s="18">
        <v>2015</v>
      </c>
      <c r="B37" s="19">
        <v>644350</v>
      </c>
    </row>
    <row r="38" spans="1:2" ht="13.8" x14ac:dyDescent="0.25">
      <c r="A38" s="18">
        <v>2016</v>
      </c>
      <c r="B38" s="19">
        <v>689455</v>
      </c>
    </row>
    <row r="39" spans="1:2" ht="13.8" x14ac:dyDescent="0.25">
      <c r="A39" s="18">
        <v>2017</v>
      </c>
      <c r="B39" s="19">
        <v>737717</v>
      </c>
    </row>
    <row r="40" spans="1:2" ht="13.8" x14ac:dyDescent="0.25">
      <c r="A40" s="18">
        <v>2018</v>
      </c>
      <c r="B40" s="19">
        <v>781242</v>
      </c>
    </row>
    <row r="41" spans="1:2" ht="13.8" x14ac:dyDescent="0.25">
      <c r="A41" s="18">
        <v>2019</v>
      </c>
      <c r="B41" s="19">
        <v>828116</v>
      </c>
    </row>
    <row r="42" spans="1:2" ht="13.8" x14ac:dyDescent="0.25">
      <c r="A42" s="18">
        <v>2020</v>
      </c>
      <c r="B42" s="19">
        <v>877803</v>
      </c>
    </row>
    <row r="44" spans="1:2" x14ac:dyDescent="0.25">
      <c r="A44" t="s">
        <v>82</v>
      </c>
    </row>
    <row r="45" spans="1:2" x14ac:dyDescent="0.25">
      <c r="A45" t="s">
        <v>91</v>
      </c>
    </row>
    <row r="46" spans="1:2" x14ac:dyDescent="0.25">
      <c r="A46" t="s">
        <v>85</v>
      </c>
    </row>
    <row r="47" spans="1:2" x14ac:dyDescent="0.25">
      <c r="A47" t="s">
        <v>98</v>
      </c>
    </row>
    <row r="48" spans="1:2" x14ac:dyDescent="0.25">
      <c r="A48" t="s">
        <v>88</v>
      </c>
    </row>
    <row r="49" spans="1:1" x14ac:dyDescent="0.25">
      <c r="A49" t="s">
        <v>85</v>
      </c>
    </row>
    <row r="51" spans="1:1" x14ac:dyDescent="0.25">
      <c r="A51" t="s">
        <v>83</v>
      </c>
    </row>
    <row r="52" spans="1:1" x14ac:dyDescent="0.25">
      <c r="A52" t="s">
        <v>90</v>
      </c>
    </row>
    <row r="53" spans="1:1" x14ac:dyDescent="0.25">
      <c r="A53" t="s">
        <v>87</v>
      </c>
    </row>
    <row r="55" spans="1:1" x14ac:dyDescent="0.25">
      <c r="A55" t="s">
        <v>84</v>
      </c>
    </row>
    <row r="56" spans="1:1" x14ac:dyDescent="0.25">
      <c r="A56" t="s">
        <v>89</v>
      </c>
    </row>
    <row r="57" spans="1:1" x14ac:dyDescent="0.25">
      <c r="A57" t="s">
        <v>85</v>
      </c>
    </row>
    <row r="58" spans="1:1" x14ac:dyDescent="0.25">
      <c r="A58" t="s">
        <v>99</v>
      </c>
    </row>
    <row r="61" spans="1:1" x14ac:dyDescent="0.25">
      <c r="A61" t="s">
        <v>93</v>
      </c>
    </row>
    <row r="62" spans="1:1" x14ac:dyDescent="0.25">
      <c r="A62" t="s">
        <v>92</v>
      </c>
    </row>
    <row r="63" spans="1:1" x14ac:dyDescent="0.25">
      <c r="A63" t="s">
        <v>86</v>
      </c>
    </row>
    <row r="65" spans="1:2" x14ac:dyDescent="0.25">
      <c r="A65" t="s">
        <v>120</v>
      </c>
      <c r="B65" s="9">
        <v>3314990175</v>
      </c>
    </row>
    <row r="66" spans="1:2" x14ac:dyDescent="0.25">
      <c r="A66" t="s">
        <v>121</v>
      </c>
      <c r="B66" s="9">
        <v>3207744463</v>
      </c>
    </row>
    <row r="67" spans="1:2" x14ac:dyDescent="0.25">
      <c r="A67" t="s">
        <v>122</v>
      </c>
      <c r="B67" s="9">
        <v>3080386022</v>
      </c>
    </row>
    <row r="68" spans="1:2" x14ac:dyDescent="0.25">
      <c r="A68" t="s">
        <v>124</v>
      </c>
      <c r="B68" s="9">
        <v>2958611242</v>
      </c>
    </row>
    <row r="69" spans="1:2" x14ac:dyDescent="0.25">
      <c r="A69" t="s">
        <v>125</v>
      </c>
      <c r="B69" s="9">
        <v>2953228496</v>
      </c>
    </row>
    <row r="70" spans="1:2" x14ac:dyDescent="0.25">
      <c r="A70" t="s">
        <v>126</v>
      </c>
      <c r="B70" s="9">
        <v>2942059845</v>
      </c>
    </row>
    <row r="71" spans="1:2" x14ac:dyDescent="0.25">
      <c r="A71" t="s">
        <v>127</v>
      </c>
      <c r="B71" s="9">
        <v>2900218273</v>
      </c>
    </row>
    <row r="72" spans="1:2" x14ac:dyDescent="0.25">
      <c r="A72" t="s">
        <v>128</v>
      </c>
      <c r="B72" s="9">
        <v>1242304726</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Información</vt:lpstr>
      <vt:lpstr>Cierre</vt:lpstr>
      <vt:lpstr>Capacidad Juridica</vt:lpstr>
      <vt:lpstr>Capacidad Financiera</vt:lpstr>
      <vt:lpstr>Experiencia</vt:lpstr>
      <vt:lpstr>Resumen Calificación</vt:lpstr>
      <vt:lpstr>SMMLV</vt:lpstr>
      <vt:lpstr>Cierre!Área_de_impresión</vt:lpstr>
    </vt:vector>
  </TitlesOfParts>
  <Company>gensa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Carolina Duque</cp:lastModifiedBy>
  <cp:lastPrinted>2018-04-26T20:54:52Z</cp:lastPrinted>
  <dcterms:created xsi:type="dcterms:W3CDTF">2010-05-03T23:53:06Z</dcterms:created>
  <dcterms:modified xsi:type="dcterms:W3CDTF">2020-09-07T20:12:56Z</dcterms:modified>
</cp:coreProperties>
</file>