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embeddings/oleObject7.bin" ContentType="application/vnd.openxmlformats-officedocument.oleObject"/>
  <Override PartName="/xl/drawings/drawing9.xml" ContentType="application/vnd.openxmlformats-officedocument.drawing+xml"/>
  <Override PartName="/xl/embeddings/oleObject8.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engvi\Desktop\TRABAJO EN CASA\SA-MC-DT-CUN-011-2020...1\"/>
    </mc:Choice>
  </mc:AlternateContent>
  <xr:revisionPtr revIDLastSave="0" documentId="13_ncr:1_{18A634A9-FB33-4187-A8BF-1E4B10ADF434}" xr6:coauthVersionLast="44" xr6:coauthVersionMax="45" xr10:uidLastSave="{00000000-0000-0000-0000-000000000000}"/>
  <bookViews>
    <workbookView xWindow="-120" yWindow="-120" windowWidth="20730" windowHeight="11160" tabRatio="849" xr2:uid="{00000000-000D-0000-FFFF-FFFF00000000}"/>
  </bookViews>
  <sheets>
    <sheet name="PO OPC1" sheetId="276" r:id="rId1"/>
    <sheet name="450.2P" sheetId="268" r:id="rId2"/>
    <sheet name="411.1P" sheetId="269" r:id="rId3"/>
    <sheet name="465.1P" sheetId="270" r:id="rId4"/>
    <sheet name="465.2P" sheetId="271" r:id="rId5"/>
    <sheet name="465.5P" sheetId="275" r:id="rId6"/>
    <sheet name="465.4P " sheetId="274" r:id="rId7"/>
    <sheet name="465.3P" sheetId="272" r:id="rId8"/>
    <sheet name="900.00" sheetId="273"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INF1">#REF!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oa55">#REF!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oa55">#REF!</definedName>
    <definedName name="____________PJ50">#REF!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PJ50">#REF!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PJ50">#REF!</definedName>
    <definedName name="__________SBC1">[6]INV!$A$12:$D$15</definedName>
    <definedName name="__________SBC3">[6]INV!$F$12:$I$15</definedName>
    <definedName name="__________SBC5">[6]INV!$K$12:$N$15</definedName>
    <definedName name="_________AFC1">[6]INV!$A$25:$D$28</definedName>
    <definedName name="_________AFC3">[6]INV!$F$25:$I$28</definedName>
    <definedName name="_________AFC5">[6]INV!$K$25:$N$28</definedName>
    <definedName name="_________APU221">#REF!</definedName>
    <definedName name="_________APU465" localSheetId="6">[7]!absc</definedName>
    <definedName name="_________APU465" localSheetId="5">[7]!absc</definedName>
    <definedName name="_________APU465" localSheetId="0">[7]!absc</definedName>
    <definedName name="_________APU465">[7]!absc</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[8]INST!#REF!</definedName>
    <definedName name="_________oa55">#REF!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APU465" localSheetId="6">[7]!absc</definedName>
    <definedName name="________APU465" localSheetId="5">[7]!absc</definedName>
    <definedName name="________APU465" localSheetId="0">[7]!absc</definedName>
    <definedName name="________APU465">[7]!absc</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[9]INST!#REF!</definedName>
    <definedName name="________key3" hidden="1">#REF!</definedName>
    <definedName name="________MA2">#REF!</definedName>
    <definedName name="________oa55">#REF!</definedName>
    <definedName name="________PJ50">#REF!</definedName>
    <definedName name="________pj51">#REF!</definedName>
    <definedName name="________rc">#REF!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PU221">#REF!</definedName>
    <definedName name="_______APU465" localSheetId="6">[7]!absc</definedName>
    <definedName name="_______APU465" localSheetId="5">[7]!absc</definedName>
    <definedName name="_______APU465" localSheetId="0">[7]!absc</definedName>
    <definedName name="_______APU465">[7]!absc</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oa55">#REF!</definedName>
    <definedName name="_______PJ50">#REF!</definedName>
    <definedName name="_______pj51">#REF!</definedName>
    <definedName name="_______rc">#REF!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APU221">#REF!</definedName>
    <definedName name="______APU465" localSheetId="6">[7]!absc</definedName>
    <definedName name="______APU465" localSheetId="5">[7]!absc</definedName>
    <definedName name="______APU465" localSheetId="0">[7]!absc</definedName>
    <definedName name="______APU465">[7]!absc</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oa55">#REF!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6">[10]!_xlbgnm.ane7</definedName>
    <definedName name="_____ane7" localSheetId="5">[10]!_xlbgnm.ane7</definedName>
    <definedName name="_____ane7" localSheetId="0">[10]!_xlbgnm.ane7</definedName>
    <definedName name="_____ane7">[10]!_xlbgnm.ane7</definedName>
    <definedName name="_____ane8" localSheetId="6">[10]!_xlbgnm.ane8</definedName>
    <definedName name="_____ane8" localSheetId="5">[10]!_xlbgnm.ane8</definedName>
    <definedName name="_____ane8" localSheetId="0">[10]!_xlbgnm.ane8</definedName>
    <definedName name="_____ane8">[10]!_xlbgnm.ane8</definedName>
    <definedName name="_____APU221">#REF!</definedName>
    <definedName name="_____APU465" localSheetId="6">[7]!absc</definedName>
    <definedName name="_____APU465" localSheetId="5">[7]!absc</definedName>
    <definedName name="_____APU465" localSheetId="0">[7]!absc</definedName>
    <definedName name="_____APU465">[7]!absc</definedName>
    <definedName name="_____Atp2">[11]EMPRESA!$F$22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a55">#REF!</definedName>
    <definedName name="_____OCD1">[12]Tablas!#REF!</definedName>
    <definedName name="_____OCI1">[12]Tablas!#REF!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[6]INV!$A$12:$D$15</definedName>
    <definedName name="_____SBC3">[6]INV!$F$12:$I$15</definedName>
    <definedName name="_____SBC5">[6]INV!$K$12:$N$15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[6]INV!$A$25:$D$28</definedName>
    <definedName name="____AFC3">[6]INV!$F$25:$I$28</definedName>
    <definedName name="____AFC5">[6]INV!$K$25:$N$28</definedName>
    <definedName name="____ane7" localSheetId="6">[14]!_xlbgnm.ane7</definedName>
    <definedName name="____ane7" localSheetId="5">[14]!_xlbgnm.ane7</definedName>
    <definedName name="____ane7" localSheetId="0">[14]!_xlbgnm.ane7</definedName>
    <definedName name="____ane7">[14]!_xlbgnm.ane7</definedName>
    <definedName name="____ane8" localSheetId="6">[14]!_xlbgnm.ane8</definedName>
    <definedName name="____ane8" localSheetId="5">[14]!_xlbgnm.ane8</definedName>
    <definedName name="____ane8" localSheetId="0">[14]!_xlbgnm.ane8</definedName>
    <definedName name="____ane8">[14]!_xlbgnm.ane8</definedName>
    <definedName name="____APU221">#REF!</definedName>
    <definedName name="____APU465" localSheetId="6">[7]!absc</definedName>
    <definedName name="____APU465" localSheetId="5">[7]!absc</definedName>
    <definedName name="____APU465" localSheetId="0">[7]!absc</definedName>
    <definedName name="____APU465">[7]!absc</definedName>
    <definedName name="____Atp2">[15]EMPRESA!$F$22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a55">#REF!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ne7" localSheetId="6">[16]!_xlbgnm.ane7</definedName>
    <definedName name="___ane7" localSheetId="5">[16]!_xlbgnm.ane7</definedName>
    <definedName name="___ane7" localSheetId="0">[16]!_xlbgnm.ane7</definedName>
    <definedName name="___ane7">[16]!_xlbgnm.ane7</definedName>
    <definedName name="___ane8" localSheetId="6">[16]!_xlbgnm.ane8</definedName>
    <definedName name="___ane8" localSheetId="5">[16]!_xlbgnm.ane8</definedName>
    <definedName name="___ane8" localSheetId="0">[16]!_xlbgnm.ane8</definedName>
    <definedName name="___ane8">[16]!_xlbgnm.ane8</definedName>
    <definedName name="___APU221">#REF!</definedName>
    <definedName name="___APU465" localSheetId="6">[7]!absc</definedName>
    <definedName name="___APU465" localSheetId="5">[7]!absc</definedName>
    <definedName name="___APU465" localSheetId="0">[7]!absc</definedName>
    <definedName name="___APU465">[7]!absc</definedName>
    <definedName name="___Atp2">[17]EMPRESA!$F$22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G1">#N/A</definedName>
    <definedName name="___ICP1">[12]Tablas!#REF!</definedName>
    <definedName name="___IPC2002">#REF!</definedName>
    <definedName name="___key2" hidden="1">[9]INST!#REF!</definedName>
    <definedName name="___key3" hidden="1">#REF!</definedName>
    <definedName name="___key31" hidden="1">#REF!</definedName>
    <definedName name="___LEY80">#REF!</definedName>
    <definedName name="___MA2">#REF!</definedName>
    <definedName name="___oa55">#REF!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 localSheetId="6">Scheduled_Payment+Extra_Payment</definedName>
    <definedName name="___v7" localSheetId="5">Scheduled_Payment+Extra_Payment</definedName>
    <definedName name="___v7" localSheetId="0">Scheduled_Payment+Extra_Payment</definedName>
    <definedName name="___v7">Scheduled_Payment+Extra_Payment</definedName>
    <definedName name="___v8">#N/A</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_w1">#N/A</definedName>
    <definedName name="___w2">#N/A</definedName>
    <definedName name="___w3">#N/A</definedName>
    <definedName name="___w4">#N/A</definedName>
    <definedName name="___w5">#N/A</definedName>
    <definedName name="___w6" localSheetId="6">Scheduled_Payment+Extra_Payment</definedName>
    <definedName name="___w6" localSheetId="5">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6">Scheduled_Payment+Extra_Payment</definedName>
    <definedName name="___X6" localSheetId="5">Scheduled_Payment+Extra_Payment</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6">Scheduled_Payment+Extra_Payment</definedName>
    <definedName name="___y6" localSheetId="5">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6">Scheduled_Payment+Extra_Payment</definedName>
    <definedName name="___z6" localSheetId="5">Scheduled_Payment+Extra_Payment</definedName>
    <definedName name="___z6" localSheetId="0">Scheduled_Payment+Extra_Payment</definedName>
    <definedName name="___z6">Scheduled_Payment+Extra_Payment</definedName>
    <definedName name="___z7">#N/A</definedName>
    <definedName name="__123Graph_A" hidden="1">#REF!</definedName>
    <definedName name="__123Graph_B" hidden="1">#REF!</definedName>
    <definedName name="__A1">#N/A</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ne7" localSheetId="6">[14]!_xlbgnm.ane7</definedName>
    <definedName name="__ane7" localSheetId="5">[14]!_xlbgnm.ane7</definedName>
    <definedName name="__ane7" localSheetId="0">[14]!_xlbgnm.ane7</definedName>
    <definedName name="__ane7">[14]!_xlbgnm.ane7</definedName>
    <definedName name="__ane8" localSheetId="6">[14]!_xlbgnm.ane8</definedName>
    <definedName name="__ane8" localSheetId="5">[14]!_xlbgnm.ane8</definedName>
    <definedName name="__ane8" localSheetId="0">[14]!_xlbgnm.ane8</definedName>
    <definedName name="__ane8">[14]!_xlbgnm.ane8</definedName>
    <definedName name="__APU221">#REF!</definedName>
    <definedName name="__APU465" localSheetId="6">[7]!absc</definedName>
    <definedName name="__APU465" localSheetId="5">[7]!absc</definedName>
    <definedName name="__APU465" localSheetId="0">[7]!absc</definedName>
    <definedName name="__APU465">[7]!absc</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ICP1">[12]Tablas!#REF!</definedName>
    <definedName name="__inf1">#REF!</definedName>
    <definedName name="__IPC2002">#REF!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a55">#REF!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[6]INV!$A$12:$D$15</definedName>
    <definedName name="__SBC3">[6]INV!$F$12:$I$15</definedName>
    <definedName name="__SBC5">[6]INV!$K$12:$N$15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1">#N/A</definedName>
    <definedName name="__v2">#N/A</definedName>
    <definedName name="__v4">#N/A</definedName>
    <definedName name="__v5">#N/A</definedName>
    <definedName name="__v6">#N/A</definedName>
    <definedName name="__v7" localSheetId="6">Scheduled_Payment+Extra_Payment</definedName>
    <definedName name="__v7" localSheetId="5">Scheduled_Payment+Extra_Payment</definedName>
    <definedName name="__v7" localSheetId="0">Scheduled_Payment+Extra_Payment</definedName>
    <definedName name="__v7">Scheduled_Payment+Extra_Payment</definedName>
    <definedName name="__v8">#N/A</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_w1">#N/A</definedName>
    <definedName name="__w2">#N/A</definedName>
    <definedName name="__w3">#N/A</definedName>
    <definedName name="__w4">#N/A</definedName>
    <definedName name="__w5">#N/A</definedName>
    <definedName name="__w6" localSheetId="6">Scheduled_Payment+Extra_Payment</definedName>
    <definedName name="__w6" localSheetId="5">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6">Scheduled_Payment+Extra_Payment</definedName>
    <definedName name="__X6" localSheetId="5">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6">Scheduled_Payment+Extra_Payment</definedName>
    <definedName name="__y6" localSheetId="5">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6">Scheduled_Payment+Extra_Payment</definedName>
    <definedName name="__z6" localSheetId="5">Scheduled_Payment+Extra_Payment</definedName>
    <definedName name="__z6" localSheetId="0">Scheduled_Payment+Extra_Payment</definedName>
    <definedName name="__z6">Scheduled_Payment+Extra_Payment</definedName>
    <definedName name="__z7">#N/A</definedName>
    <definedName name="_02_DER_K13_000_–_K13_650">[22]EST2!#REF!</definedName>
    <definedName name="_02_DER_K15_700_–_K16_100">[22]EST2!#REF!</definedName>
    <definedName name="_03_K15_140_–_K20_540">[22]EST2!#REF!</definedName>
    <definedName name="_04">[22]EST2!#REF!</definedName>
    <definedName name="_05_DER_K35_250_–_K35_605.41">[22]EST2!#REF!</definedName>
    <definedName name="_05_IZQ_K25_695_–_K35_327.62">[22]EST2!#REF!</definedName>
    <definedName name="_05_IZQ_K35_420_–_K36_462.29">[22]EST2!#REF!</definedName>
    <definedName name="_06_K41_785.67_–_K48_083.55">[22]EST2!#REF!</definedName>
    <definedName name="_07_DER_K48_000_–_K49_563.19">[22]EST2!#REF!</definedName>
    <definedName name="_07_IZQ_K49_320_–_K52_112.74">[22]EST2!#REF!</definedName>
    <definedName name="_08_DER_K57_040_–_K61_476.50">[22]EST2!#REF!</definedName>
    <definedName name="_08_IZQ_K52_300_–_K57_577.97">[22]EST2!#REF!</definedName>
    <definedName name="_08_K24_723__A_K55_717.28">[22]EST2!#REF!</definedName>
    <definedName name="_09_K61_520_A_K61_144">[22]EST2!#REF!</definedName>
    <definedName name="_1">#REF!</definedName>
    <definedName name="_1_25">[13]Tablas!#REF!</definedName>
    <definedName name="_10_PR64_500_–_PR_69_541.49">[22]EST2!#REF!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6">[14]!_xlbgnm.ane7</definedName>
    <definedName name="_ane7" localSheetId="5">[14]!_xlbgnm.ane7</definedName>
    <definedName name="_ane7" localSheetId="0">[14]!_xlbgnm.ane7</definedName>
    <definedName name="_ane7">[14]!_xlbgnm.ane7</definedName>
    <definedName name="_ane8" localSheetId="6">[14]!_xlbgnm.ane8</definedName>
    <definedName name="_ane8" localSheetId="5">[14]!_xlbgnm.ane8</definedName>
    <definedName name="_ane8" localSheetId="0">[14]!_xlbgnm.ane8</definedName>
    <definedName name="_ane8">[14]!_xlbgnm.ane8</definedName>
    <definedName name="_APU221">#REF!</definedName>
    <definedName name="_APU3">#REF!</definedName>
    <definedName name="_APU465" localSheetId="6">[7]!absc</definedName>
    <definedName name="_APU465" localSheetId="5">[7]!absc</definedName>
    <definedName name="_APU465" localSheetId="0">[7]!absc</definedName>
    <definedName name="_APU465">[7]!absc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'PO OPC1'!$I$7:$I$13</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NF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w1">#N/A</definedName>
    <definedName name="_w2">#N/A</definedName>
    <definedName name="_w3">#N/A</definedName>
    <definedName name="_w4">#N/A</definedName>
    <definedName name="_w5">#N/A</definedName>
    <definedName name="_w6" localSheetId="6">Scheduled_Payment+Extra_Payment</definedName>
    <definedName name="_w6" localSheetId="5">Scheduled_Payment+Extra_Payment</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'[24]DUB-823'!#REF!</definedName>
    <definedName name="A_1">#REF!</definedName>
    <definedName name="A_impresión_IM">#REF!</definedName>
    <definedName name="A000" localSheetId="6">[25]!absc</definedName>
    <definedName name="A000" localSheetId="5">[25]!absc</definedName>
    <definedName name="A000" localSheetId="0">[25]!absc</definedName>
    <definedName name="A000">[25]!absc</definedName>
    <definedName name="A18A200">[26]ESPEC!#REF!</definedName>
    <definedName name="a2a" hidden="1">{"TAB1",#N/A,TRUE,"GENERAL";"TAB2",#N/A,TRUE,"GENERAL";"TAB3",#N/A,TRUE,"GENERAL";"TAB4",#N/A,TRUE,"GENERAL";"TAB5",#N/A,TRUE,"GENERAL"}</definedName>
    <definedName name="aa">[0]!ERR</definedName>
    <definedName name="AAA">[0]!ERR</definedName>
    <definedName name="AAAAA">#REF!</definedName>
    <definedName name="aaaaaa">[27]otros!$C$5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 localSheetId="6">[28]!absc</definedName>
    <definedName name="absc" localSheetId="5">[28]!absc</definedName>
    <definedName name="absc" localSheetId="0">[28]!absc</definedName>
    <definedName name="absc">[28]!absc</definedName>
    <definedName name="absc_" localSheetId="6">[29]!absc</definedName>
    <definedName name="absc_" localSheetId="5">[29]!absc</definedName>
    <definedName name="absc_" localSheetId="0">[29]!absc</definedName>
    <definedName name="absc_">[29]!absc</definedName>
    <definedName name="absc_1" localSheetId="6">[29]!absc</definedName>
    <definedName name="absc_1" localSheetId="5">[29]!absc</definedName>
    <definedName name="absc_1" localSheetId="0">[29]!absc</definedName>
    <definedName name="absc_1">[29]!absc</definedName>
    <definedName name="absc1" localSheetId="6">[30]!absc</definedName>
    <definedName name="absc1" localSheetId="5">[30]!absc</definedName>
    <definedName name="absc1" localSheetId="0">[30]!absc</definedName>
    <definedName name="absc1">[30]!absc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I">#REF!</definedName>
    <definedName name="ADM">[27]otros!$C$2</definedName>
    <definedName name="administrador">[32]Informacion!$B$15</definedName>
    <definedName name="ADMINISTRADOR_VIAL__ARMANDO_SANCHEZ_SANCHEZ">[33]INDICMICROEMP!$A$20</definedName>
    <definedName name="ADMON">#REF!</definedName>
    <definedName name="ADMON1">#REF!</definedName>
    <definedName name="adoc1" localSheetId="6">[30]!absc</definedName>
    <definedName name="adoc1" localSheetId="5">[30]!absc</definedName>
    <definedName name="adoc1" localSheetId="0">[30]!absc</definedName>
    <definedName name="adoc1">[30]!absc</definedName>
    <definedName name="ADOC125" localSheetId="6">[34]!absc</definedName>
    <definedName name="ADOC125" localSheetId="5">[34]!absc</definedName>
    <definedName name="ADOC125" localSheetId="0">[34]!absc</definedName>
    <definedName name="ADOC125">[34]!absc</definedName>
    <definedName name="adoq" localSheetId="6">[25]!absc</definedName>
    <definedName name="adoq" localSheetId="5">[25]!absc</definedName>
    <definedName name="adoq" localSheetId="0">[25]!absc</definedName>
    <definedName name="adoq">[25]!absc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c" localSheetId="6">[35]!absc</definedName>
    <definedName name="alc" localSheetId="5">[35]!absc</definedName>
    <definedName name="alc" localSheetId="0">[35]!absc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'[38]ANEXO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[39]COMPARATIVO!#REF!</definedName>
    <definedName name="anexo8">#REF!</definedName>
    <definedName name="anexo9">#REF!</definedName>
    <definedName name="anexů7">#REF!</definedName>
    <definedName name="anscount" hidden="1">1</definedName>
    <definedName name="Antic">[40]BASES!$B$33</definedName>
    <definedName name="ANTICIPO">[41]BASES!$B$33</definedName>
    <definedName name="AÑO">[27]PRESUPUESTO!$D$13</definedName>
    <definedName name="AÑOWUIE">'[42]Res-Accide-10'!$R$2:$R$7</definedName>
    <definedName name="ao">#REF!</definedName>
    <definedName name="apaiy">#REF!</definedName>
    <definedName name="APELLIDOS">#REF!</definedName>
    <definedName name="API">#REF!</definedName>
    <definedName name="APU" localSheetId="6">[43]!absc</definedName>
    <definedName name="APU" localSheetId="5">[43]!absc</definedName>
    <definedName name="APU" localSheetId="0">[43]!absc</definedName>
    <definedName name="APU">[43]!absc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'PO OPC1'!$A$1:$M$30</definedName>
    <definedName name="_xlnm.Print_Area">#REF!</definedName>
    <definedName name="AreaLimpiar">'[44]Info-Portaf'!$N$4,'[44]Info-Portaf'!$C$10:$AE$24,'[44]Info-Portaf'!$C$26:$AE$28,'[44]Info-Portaf'!$C$31:$AE$40,'[44]Info-Portaf'!$C$41:$H$41,'[44]Info-Portaf'!$C$42:$AE$51,'[44]Info-Portaf'!$C$53:$AE$54,'[44]Info-Portaf'!$C$57:$AE$57,'[44]Info-Portaf'!$C$59:$AE$59,'[44]Info-Portaf'!$B$10:$B$61</definedName>
    <definedName name="Areatotal">#REF!</definedName>
    <definedName name="Aref">#REF!</definedName>
    <definedName name="armuve">[0]!ERR</definedName>
    <definedName name="ARP">#REF!</definedName>
    <definedName name="ARS">#REF!</definedName>
    <definedName name="as">[0]!ERR</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'[45]5.2'!$D$21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au">#REF!</definedName>
    <definedName name="aur">#REF!</definedName>
    <definedName name="_xlnm.Auto_Open" localSheetId="6">MODULO10.auto_abrir</definedName>
    <definedName name="_xlnm.Auto_Open" localSheetId="5">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xAlim">'[11]DATOS CONTRATO'!$E$18</definedName>
    <definedName name="auxalimentacion">[46]CONTRATO!$E$18</definedName>
    <definedName name="AuxCom">'[11]DATOS CONTRATO'!$I$16</definedName>
    <definedName name="auxcomisariato">[46]CONTRATO!$I$16</definedName>
    <definedName name="AuxDot">'[11]DATOS CONTRATO'!$I$17</definedName>
    <definedName name="auxdotacion">[46]CONTRATO!$I$17</definedName>
    <definedName name="AuxHab">'[11]DATOS CONTRATO'!$E$17</definedName>
    <definedName name="auxhabi">[47]CONTRATO!$E$17</definedName>
    <definedName name="auxhabitacion">[46]CONTRATO!$E$17</definedName>
    <definedName name="auxtransporte">[46]CONTRATO!$E$16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jo_L">[36]Tabla!$A$1:$A$5</definedName>
    <definedName name="Base">#REF!</definedName>
    <definedName name="Base_datos_IM">#REF!</definedName>
    <definedName name="base_VaR">#REF!</definedName>
    <definedName name="base1">#REF!</definedName>
    <definedName name="base2">#REF!</definedName>
    <definedName name="basedatos">[48]Hoja1!$A$4:$BZ$55</definedName>
    <definedName name="_xlnm.Database">#REF!</definedName>
    <definedName name="BaseDeDatos1">#REF!</definedName>
    <definedName name="basep">[49]PRESUPUESTAL!$A$4:$P$190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T">#REF!</definedName>
    <definedName name="BHT_F">#REF!</definedName>
    <definedName name="bi">#REF!</definedName>
    <definedName name="bimestre">'[50]ESTADO RED'!$E$8</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'[51]Ejecutado%'!#REF!</definedName>
    <definedName name="blEjecutadoPorcen">'[51]Ejecutado$'!$D$1:$CE$45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'[51]Programado$'!$I$1:$CK$45</definedName>
    <definedName name="blReferenciaInforme">#REF!</definedName>
    <definedName name="bn">#REF!</definedName>
    <definedName name="bnm">#REF!</definedName>
    <definedName name="Bombas">#REF!</definedName>
    <definedName name="BONO">#REF!</definedName>
    <definedName name="BORDER1">[52]steel!#REF!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[53]medelo!$D$37</definedName>
    <definedName name="bt" hidden="1">{"via1",#N/A,TRUE,"general";"via2",#N/A,TRUE,"general";"via3",#N/A,TRUE,"general"}</definedName>
    <definedName name="BTYJHTR" hidden="1">{"TAB1",#N/A,TRUE,"GENERAL";"TAB2",#N/A,TRUE,"GENERAL";"TAB3",#N/A,TRUE,"GENERAL";"TAB4",#N/A,TRUE,"GENERAL";"TAB5",#N/A,TRUE,"GENERAL"}</definedName>
    <definedName name="BUENO">'[54]ESTADO VÍA-CRIT.TECNICO'!#REF!&lt;2.5</definedName>
    <definedName name="BuiltIn_Print_Area">'[55]Form5 _Pág_ 1'!#REF!</definedName>
    <definedName name="BuiltIn_Print_Area___0">'[55]Form5 _Pág_ 2'!#REF!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#REF!</definedName>
    <definedName name="CAPAC._HSE">#REF!</definedName>
    <definedName name="CARGA">#REF!</definedName>
    <definedName name="CARGOS">#REF!</definedName>
    <definedName name="carlos" localSheetId="6">MODULO10.auto_abrir</definedName>
    <definedName name="carlos" localSheetId="5">MODULO10.auto_abrir</definedName>
    <definedName name="carlos" localSheetId="0">MODULO10.auto_abrir</definedName>
    <definedName name="carlos">MODULO10.auto_abrir</definedName>
    <definedName name="causa">#REF!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hidden="1">{"TAB1",#N/A,TRUE,"GENERAL";"TAB2",#N/A,TRUE,"GENERAL";"TAB3",#N/A,TRUE,"GENERAL";"TAB4",#N/A,TRUE,"GENERAL";"TAB5",#N/A,TRUE,"GENERAL"}</definedName>
    <definedName name="CCCCCC">'[59]A. P. U.'!#REF!</definedName>
    <definedName name="CCT">#REF!</definedName>
    <definedName name="ccto210">#REF!</definedName>
    <definedName name="cd">[60]Hoja1!$C$81</definedName>
    <definedName name="cdcdc" hidden="1">{"via1",#N/A,TRUE,"general";"via2",#N/A,TRUE,"general";"via3",#N/A,TRUE,"general"}</definedName>
    <definedName name="CDctrl">[40]CDItem!$G$8</definedName>
    <definedName name="CDE">#REF!</definedName>
    <definedName name="cdfgrtfd" hidden="1">#REF!</definedName>
    <definedName name="ceerf" hidden="1">{"TAB1",#N/A,TRUE,"GENERAL";"TAB2",#N/A,TRUE,"GENERAL";"TAB3",#N/A,TRUE,"GENERAL";"TAB4",#N/A,TRUE,"GENERAL";"TAB5",#N/A,TRUE,"GENERAL"}</definedName>
    <definedName name="CEMENTO">[61]Insum!$A$3:$H$63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NTA">#REF!</definedName>
    <definedName name="CIRCUITOS">[62]Circuitos!$C$2:$C$891</definedName>
    <definedName name="CISNEROS">#REF!</definedName>
    <definedName name="cjsa" hidden="1">#REF!</definedName>
    <definedName name="CL">#REF!</definedName>
    <definedName name="clase">#REF!</definedName>
    <definedName name="cmf">[63]Hoja1!$C$27</definedName>
    <definedName name="CMIBLE">#REF!</definedName>
    <definedName name="CMIBLE1">#REF!</definedName>
    <definedName name="co">#REF!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[39]COMPARATIVO!#REF!</definedName>
    <definedName name="COLON">#REF!</definedName>
    <definedName name="ColTap">'[21]Coloc. e Interc. Tapones'!$E$1:$E$65536</definedName>
    <definedName name="Com">'[46]LIQUIDA-NOMINA'!$AL$4</definedName>
    <definedName name="COMIDA">#REF!</definedName>
    <definedName name="Compresores">#REF!</definedName>
    <definedName name="COMPROBANTE_DE_PAGO">#REF!</definedName>
    <definedName name="ConseqCat">0</definedName>
    <definedName name="ConseqForMitRisk">3</definedName>
    <definedName name="Consultor">'[64]Datos básicos'!$B$2</definedName>
    <definedName name="CONT">'[65]DATOS CONTRATO'!$G$13</definedName>
    <definedName name="Contratante">'[11]DATOS CONTRATO'!$E$6</definedName>
    <definedName name="CONTRATO">[46]CONTRATO!$E$8</definedName>
    <definedName name="COPIA">[0]!ERR</definedName>
    <definedName name="COPIA1">#REF!</definedName>
    <definedName name="COPIA2">#REF!</definedName>
    <definedName name="copiao4">[0]!ERR</definedName>
    <definedName name="corri">[0]!ERR</definedName>
    <definedName name="COSTO_FRENTE">[66]BITACORA!$E$1:$E$65536</definedName>
    <definedName name="costo2" hidden="1">#REF!</definedName>
    <definedName name="COSTODIRECTO">#REF!</definedName>
    <definedName name="COSTOS">[67]TARIFAS!$A$1:$F$52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[68]civ_roma!$C$803:$G$804</definedName>
    <definedName name="Criterios_IM">'[3]7422CW00'!#REF!</definedName>
    <definedName name="Criticidad">[69]Tabla!$A$1:$A$5</definedName>
    <definedName name="Criticos">#REF!</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#REF!</definedName>
    <definedName name="CUNET" hidden="1">{"via1",#N/A,TRUE,"general";"via2",#N/A,TRUE,"general";"via3",#N/A,TRUE,"general"}</definedName>
    <definedName name="Customize" localSheetId="6">[58]!Customize</definedName>
    <definedName name="Customize" localSheetId="5">[58]!Customize</definedName>
    <definedName name="Customize" localSheetId="0">[58]!Customize</definedName>
    <definedName name="Customize">[58]!Customize</definedName>
    <definedName name="cv">#REF!</definedName>
    <definedName name="cv_51">#REF!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1">#REF!</definedName>
    <definedName name="d_percápita">[70]Sanitario!$AC$9:$AD$9</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[68]civ_roma!$C$9:$G$799</definedName>
    <definedName name="DATO1">'[71]46'!$D$3:$CK$429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'[72]Pta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ÓN">'[73]BASE-LISTAS'!$B$24:$B$29</definedName>
    <definedName name="DEP_VPR_GRM">#REF!</definedName>
    <definedName name="DEP_VPR_GRN">#REF!</definedName>
    <definedName name="DEP_VPR_GRS">#REF!</definedName>
    <definedName name="DEP_VPR_GTP">#REF!</definedName>
    <definedName name="DEP_VPR_NA">#REF!</definedName>
    <definedName name="DEPEND">[69]Tabla!$B$1:$B$397</definedName>
    <definedName name="DEPENDENCIA">[69]Tabla!$B$1:$B$397</definedName>
    <definedName name="DEPENDENCIAS">[69]Tabla!$B$1:$B$397</definedName>
    <definedName name="DER">[74]DIST!$C$7:$D$2942</definedName>
    <definedName name="DERFE">#REF!</definedName>
    <definedName name="desarrolladas">'[31]Reservas de Petróleo'!$A$2,'[31]Reservas de Petróleo'!$A$1,'[31]Reservas de Petróleo'!$D$4,'[31]Reservas de Petróleo'!$F$1:$F$65536</definedName>
    <definedName name="DESCUNMI">#REF!</definedName>
    <definedName name="DEST_ART">[52]steel!#REF!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[75]Cronograma!#REF!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[27]PRESUPUESTO!$B$13</definedName>
    <definedName name="Diámetro">#REF!</definedName>
    <definedName name="diámetroft">#REF!</definedName>
    <definedName name="diametros">#REF!</definedName>
    <definedName name="diego">#REF!</definedName>
    <definedName name="diego1">#REF!</definedName>
    <definedName name="diferencia">'[76]MEDIA GEOMETRICA'!$J$8,'[76]MEDIA GEOMETRICA'!$N$8,'[76]MEDIA GEOMETRICA'!$R$8,'[76]MEDIA GEOMETRICA'!$V$8,'[76]MEDIA GEOMETRICA'!$Z$8,'[76]MEDIA GEOMETRICA'!$AD$8,'[76]MEDIA GEOMETRICA'!$AH$8,'[76]MEDIA GEOMETRICA'!$AL$8,'[76]MEDIA GEOMETRICA'!#REF!,'[76]MEDIA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[46]EMPRESA!$F$14</definedName>
    <definedName name="display_area_2">#REF!</definedName>
    <definedName name="DistanciasPRS7801">[77]Hoja1!$K$3:$L$55</definedName>
    <definedName name="DistanciasPRS9003">[77]Hoja1!$A$3:$B$52</definedName>
    <definedName name="DistanciasPRS9004">[77]Hoja1!$F$3:$G$33</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[78]CÁLCULOS!$H$34</definedName>
    <definedName name="DOR">#REF!</definedName>
    <definedName name="DOTACIÓN">#REF!</definedName>
    <definedName name="Dp">[70]Sanitario!$AC$8:$AD$8</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f">#REF!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[75]Cronograma!#REF!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[79]EMPRESA!$I$25</definedName>
    <definedName name="DsctoPension">[79]EMPRESA!$I$23</definedName>
    <definedName name="DsctoSalud">[79]EMPRESA!$I$24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HKLFHSDJKLFHÑFKL">#REF!</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TS">#REF!</definedName>
    <definedName name="Dv">[70]Sanitario!$AC$7:$AD$7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'[80]Info Ejec'!$A$1:$AV$153</definedName>
    <definedName name="el">#REF!</definedName>
    <definedName name="ELIMINACIONPROYC">#REF!</definedName>
    <definedName name="emanto">#REF!</definedName>
    <definedName name="emanto_51">#REF!</definedName>
    <definedName name="eme">[0]!ERR</definedName>
    <definedName name="EMPLEADO">#REF!</definedName>
    <definedName name="Empresa">[46]EMPRESA!$F$6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[21]EQUIPOS!$1:$1048576</definedName>
    <definedName name="equipo">[81]Equipo!$A$7:$A$65536</definedName>
    <definedName name="EQUIPO1">#REF!</definedName>
    <definedName name="Equipos">#REF!</definedName>
    <definedName name="EQUIPOS1">#REF!</definedName>
    <definedName name="eqw" hidden="1">{"via1",#N/A,TRUE,"general";"via2",#N/A,TRUE,"general";"via3",#N/A,TRUE,"general"}</definedName>
    <definedName name="er">#REF!</definedName>
    <definedName name="ERE_ART">[52]steel!$B$8:$B$47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#REF!</definedName>
    <definedName name="ERROR1">#REF!</definedName>
    <definedName name="ERROR2">#REF!</definedName>
    <definedName name="ERROR3">[82]TARIF2002!#REF!</definedName>
    <definedName name="ERROR5">[82]TARIF2002!#REF!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220.1">'[83]220.1'!$H$52</definedName>
    <definedName name="ESP320.1">'[84]320.1'!$H$52</definedName>
    <definedName name="ESP330.1">'[83]330.1'!$H$52</definedName>
    <definedName name="ESP330.2">'[84]330.2'!$H$52</definedName>
    <definedName name="ESP640.1.2">'[83]640.1.2'!$H$50</definedName>
    <definedName name="ESP673.1">'[83]673.1'!$H$49</definedName>
    <definedName name="ESP673.2">'[83]673.2'!$H$53</definedName>
    <definedName name="ESP700.1">'[84]700.1'!$H$52</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[85]Estructura!$C$7:$E$2570</definedName>
    <definedName name="ESTRUCTURA" hidden="1">{#N/A,#N/A,TRUE,"INGENIERIA";#N/A,#N/A,TRUE,"COMPRAS";#N/A,#N/A,TRUE,"DIRECCION";#N/A,#N/A,TRUE,"RESUMEN"}</definedName>
    <definedName name="ESTRUCTURAS">[86]Hoja3!$B$7:$B$15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[24]SKJ452!#REF!</definedName>
    <definedName name="Excel_BuiltIn_Print_Titles_10_51">#REF!</definedName>
    <definedName name="Excel_BuiltIn_Print_Titles_11">[24]ITA878!#REF!</definedName>
    <definedName name="Excel_BuiltIn_Print_Titles_11_51">#REF!</definedName>
    <definedName name="Excel_BuiltIn_Print_Titles_12">'[24]AEA-944'!#REF!</definedName>
    <definedName name="Excel_BuiltIn_Print_Titles_12_51">#REF!</definedName>
    <definedName name="Excel_BuiltIn_Print_Titles_13">'[24]DUB-823'!#REF!</definedName>
    <definedName name="Excel_BuiltIn_Print_Titles_13_51">#REF!</definedName>
    <definedName name="Excel_BuiltIn_Print_Titles_14">'[24]GPI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[24]XXJ617!#REF!</definedName>
    <definedName name="Excel_BuiltIn_Print_Titles_19_51">#REF!</definedName>
    <definedName name="Excel_BuiltIn_Print_Titles_20">#REF!</definedName>
    <definedName name="Excel_BuiltIn_Print_Titles_20_51">#REF!</definedName>
    <definedName name="Excel_BuiltIn_Print_Titles_21">[24]SNG_855!#REF!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'[24]VEA 374'!#REF!</definedName>
    <definedName name="Excel_BuiltIn_Print_Titles_5_51">#REF!</definedName>
    <definedName name="Excel_BuiltIn_Print_Titles_5_XX">'[24]VEA 374'!#REF!</definedName>
    <definedName name="Excel_BuiltIn_Print_Titles_5_XX_51">#REF!</definedName>
    <definedName name="Excel_BuiltIn_Print_Titles_6">#REF!</definedName>
    <definedName name="Excel_BuiltIn_Print_Titles_6_51">#REF!</definedName>
    <definedName name="Excel_BuiltIn_Print_Titles_7">[24]HFB024!#REF!</definedName>
    <definedName name="Excel_BuiltIn_Print_Titles_7_51">#REF!</definedName>
    <definedName name="Excel_BuiltIn_Print_Titles_8">#REF!</definedName>
    <definedName name="Excel_BuiltIn_Print_Titles_8_51">#REF!</definedName>
    <definedName name="Excel_BuiltIn_Print_Titles_9">[24]PAJ825!#REF!</definedName>
    <definedName name="Excel_BuiltIn_Print_Titles_9_51">#REF!</definedName>
    <definedName name="EXCROC">'[87]Análisis de precios'!$H$52</definedName>
    <definedName name="ExtensionCoordinador">#REF!</definedName>
    <definedName name="Extra_Pay">#REF!</definedName>
    <definedName name="Extracción_IM">#REF!</definedName>
    <definedName name="Extras">'[46]LIQUIDA-NOMINA'!$AH$4</definedName>
    <definedName name="F._INGRESO">#REF!</definedName>
    <definedName name="F._RETIRO">#REF!</definedName>
    <definedName name="F.L">#REF!</definedName>
    <definedName name="fa">#REF!</definedName>
    <definedName name="FAC" hidden="1">#REF!</definedName>
    <definedName name="Facilidades">#REF!</definedName>
    <definedName name="factor">#REF!</definedName>
    <definedName name="FACTURADO">'[88]Itemes Renovación'!#REF!</definedName>
    <definedName name="FareWellStmnt" localSheetId="6">[58]!FareWellStmnt</definedName>
    <definedName name="FareWellStmnt" localSheetId="5">[58]!FareWellStmnt</definedName>
    <definedName name="FareWellStmnt" localSheetId="0">[58]!FareWellStmnt</definedName>
    <definedName name="FareWellStmnt">[58]!FareWellStmnt</definedName>
    <definedName name="FaseProyecto">#REF!</definedName>
    <definedName name="fb">#REF!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[89]Tablas!$B$1:$B$65536</definedName>
    <definedName name="FechaInicio">[46]CONTRATO!$E$10</definedName>
    <definedName name="FechaTermina">[46]CONTRATO!$E$11</definedName>
    <definedName name="FechaTerminacion">#REF!</definedName>
    <definedName name="fer">'[42]Res-Accide-10'!#REF!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'[90]7422CW00'!#REF!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6">[58]!FinePrint</definedName>
    <definedName name="FinePrint" localSheetId="5">[58]!FinePrint</definedName>
    <definedName name="FinePrint" localSheetId="0">[58]!FinePrint</definedName>
    <definedName name="FinePrint">[58]!FinePrint</definedName>
    <definedName name="fk">#REF!</definedName>
    <definedName name="flq">#REF!</definedName>
    <definedName name="FM">1.18</definedName>
    <definedName name="fnic">[63]Hoja1!$C$13</definedName>
    <definedName name="FO">1.32</definedName>
    <definedName name="FORDESCR">'[3]7422CW00'!#REF!</definedName>
    <definedName name="FORM_C3">[91]Hoja1!$A$33:$N$51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#REF!</definedName>
    <definedName name="GAJ">#REF!</definedName>
    <definedName name="GAS">[13]Tablas!#REF!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[12]Tablas!#REF!</definedName>
    <definedName name="GCI">[13]Tablas!#REF!</definedName>
    <definedName name="GCN">[13]Tablas!#REF!</definedName>
    <definedName name="GCP">[13]Tablas!#REF!</definedName>
    <definedName name="gd">#REF!</definedName>
    <definedName name="gddfgdfgdf">#REF!</definedName>
    <definedName name="gdj">#REF!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[46]EMPRESA!$F$12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'[90]7422CW00'!#REF!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M_ON_ASO">[13]Tablas!#REF!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[13]Tablas!#REF!</definedName>
    <definedName name="gp">#REF!</definedName>
    <definedName name="GPO">[13]Tablas!#REF!</definedName>
    <definedName name="GPR">[13]Tablas!#REF!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hidden="1">{"TAB1",#N/A,TRUE,"GENERAL";"TAB2",#N/A,TRUE,"GENERAL";"TAB3",#N/A,TRUE,"GENERAL";"TAB4",#N/A,TRUE,"GENERAL";"TAB5",#N/A,TRUE,"GENERAL"}</definedName>
    <definedName name="gsfsf" hidden="1">{"via1",#N/A,TRUE,"general";"via2",#N/A,TRUE,"general";"via3",#N/A,TRUE,"general"}</definedName>
    <definedName name="GT">[92]BASE!$C$4:$H$255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[13]Tablas!#REF!</definedName>
    <definedName name="GTRE">#REF!</definedName>
    <definedName name="gy">#REF!</definedName>
    <definedName name="h">#REF!</definedName>
    <definedName name="H_pump">#REF!</definedName>
    <definedName name="h9h" hidden="1">{"via1",#N/A,TRUE,"general";"via2",#N/A,TRUE,"general";"via3",#N/A,TRUE,"general"}</definedName>
    <definedName name="ha">#REF!</definedName>
    <definedName name="hab___viv">[70]Sanitario!$AC$6:$AD$6</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[52]steel!$F$7:$J$7</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#REF!</definedName>
    <definedName name="hn" hidden="1">{"TAB1",#N/A,TRUE,"GENERAL";"TAB2",#N/A,TRUE,"GENERAL";"TAB3",#N/A,TRUE,"GENERAL";"TAB4",#N/A,TRUE,"GENERAL";"TAB5",#N/A,TRUE,"GENERAL"}</definedName>
    <definedName name="hnt">#REF!</definedName>
    <definedName name="HOJA1">#REF!</definedName>
    <definedName name="horat">'[21]Itemes Renovación'!#REF!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[63]Hoja1!$C$17</definedName>
    <definedName name="icbf">[63]Hoja1!$C$15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'[59]A.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'[93]1'!$N$41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[94]Indice!$1:$1048576</definedName>
    <definedName name="INDICE">#REF!</definedName>
    <definedName name="inf">#REF!</definedName>
    <definedName name="INFG">#REF!</definedName>
    <definedName name="INFORME">[95]TABLAS!$A$1:$A$65536</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[40]BASES!$E$26</definedName>
    <definedName name="INPU">#REF!</definedName>
    <definedName name="INPUT">'[3]7422CW00'!#REF!</definedName>
    <definedName name="INSU">[96]INSUMOS!$A$1:$E$65536</definedName>
    <definedName name="Insumos_auxiliares">[97]Insumos!#REF!</definedName>
    <definedName name="Insumos_basicos">#REF!</definedName>
    <definedName name="Int">#REF!</definedName>
    <definedName name="InTap">[21]Interc.tapones!$E$1:$E$65536</definedName>
    <definedName name="INTER">[86]Hoja3!$F$7:$F$9</definedName>
    <definedName name="Intercambiadores">#REF!</definedName>
    <definedName name="Interest_Rate">#REF!</definedName>
    <definedName name="INTERMEDIA_I">#REF!</definedName>
    <definedName name="Interventor">[46]CONTRATO!$E$12</definedName>
    <definedName name="IntVal">[21]Interc.válv.!$E$1:$E$65536</definedName>
    <definedName name="INV">#REF!</definedName>
    <definedName name="INV_11">'[98]PR 1'!$A$2:$N$655</definedName>
    <definedName name="INV_Payments" localSheetId="6">[58]!INV_Payments</definedName>
    <definedName name="INV_Payments" localSheetId="5">[58]!INV_Payments</definedName>
    <definedName name="INV_Payments" localSheetId="0">[58]!INV_Payments</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[0]!ERR</definedName>
    <definedName name="IP">#REF!</definedName>
    <definedName name="ir">#REF!</definedName>
    <definedName name="irng" hidden="1">#REF!</definedName>
    <definedName name="Iss">'[46]LIQUIDA-NOMINA'!$AT$4</definedName>
    <definedName name="issafp">[63]Hoja1!$C$19</definedName>
    <definedName name="isscs">[63]Hoja1!$C$21</definedName>
    <definedName name="isseps">[63]Hoja1!$C$20</definedName>
    <definedName name="it.">#REF!</definedName>
    <definedName name="ITEM">[92]BASE!$C$4:$H$255</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[99]INDICE!$A$3:$F$400</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IZQ">[74]DIST!$G$7:$H$2413</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ñy">#REF!</definedName>
    <definedName name="ko">[100]items!$C$4:$J$247</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a">#REF!</definedName>
    <definedName name="Libro1_Hoja1_Lista">[101]LISTADO!#REF!</definedName>
    <definedName name="LICITACION">#REF!</definedName>
    <definedName name="LINEA">[102]CONT_ADI!#REF!</definedName>
    <definedName name="ListaCantidad">#REF!</definedName>
    <definedName name="Listado">#REF!</definedName>
    <definedName name="Listado1">#REF!</definedName>
    <definedName name="ListaItem">#REF!</definedName>
    <definedName name="ListaUni">[103]TOTALES!$D$7:$D$654</definedName>
    <definedName name="listequi">#REF!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[104]tub!$C$1:$J$39</definedName>
    <definedName name="lllllh"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6">[30]!absc</definedName>
    <definedName name="LOCA" localSheetId="5">[30]!absc</definedName>
    <definedName name="LOCA" localSheetId="0">[30]!absc</definedName>
    <definedName name="LOCA">[30]!absc</definedName>
    <definedName name="LOCA1" localSheetId="6">[43]!absc</definedName>
    <definedName name="LOCA1" localSheetId="5">[43]!absc</definedName>
    <definedName name="LOCA1" localSheetId="0">[43]!absc</definedName>
    <definedName name="LOCA1">[43]!absc</definedName>
    <definedName name="LOCALIZACION_Y_REPLANTEO">#REF!</definedName>
    <definedName name="LOCALIZACIÓN_Y_REPLANTEO._ESTRUCTURAS">#REF!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IF(COUNT([105]GENERAL!$A$8)=0,0,ABS([105]GENERAL!$A$8))</definedName>
    <definedName name="LOPE">#REF!</definedName>
    <definedName name="lp">#REF!</definedName>
    <definedName name="lplpl" hidden="1">{"via1",#N/A,TRUE,"general";"via2",#N/A,TRUE,"general";"via3",#N/A,TRUE,"general"}</definedName>
    <definedName name="lsttros">#REF!</definedName>
    <definedName name="lt">#REF!</definedName>
    <definedName name="lun">'[42]Res-Accide-10'!#REF!</definedName>
    <definedName name="lv">#REF!</definedName>
    <definedName name="m">#REF!</definedName>
    <definedName name="MA">'[42]Res-Accide-10'!#REF!</definedName>
    <definedName name="MACR">#REF!</definedName>
    <definedName name="MACRDEL">'[3]7422CW00'!#REF!</definedName>
    <definedName name="Macroactividad">#REF!</definedName>
    <definedName name="mafdsf" hidden="1">{"via1",#N/A,TRUE,"general";"via2",#N/A,TRUE,"general";"via3",#N/A,TRUE,"general"}</definedName>
    <definedName name="MAL">'[106]Estado Resumen'!#REF!&lt;2.5</definedName>
    <definedName name="MALO">'[107]ESTADO VÍA-CRIT.TECNICO'!#REF!&lt;2.5</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[61]Insum!$A$68:$H$98</definedName>
    <definedName name="Maquinaria">[108]Insum!$A$76:$E$99</definedName>
    <definedName name="mar">'[42]Res-Accide-10'!#REF!</definedName>
    <definedName name="MARCO_H">#REF!</definedName>
    <definedName name="marina">'[109]Informe Semanal 1'!#REF!</definedName>
    <definedName name="masor" hidden="1">{"via1",#N/A,TRUE,"general";"via2",#N/A,TRUE,"general";"via3",#N/A,TRUE,"general"}</definedName>
    <definedName name="MAT">#REF!</definedName>
    <definedName name="mate">[21]MATERIALES!$1:$1048576</definedName>
    <definedName name="MATERIAL">'[110]TABLA MATERIALES'!$A$3:$D$654</definedName>
    <definedName name="materiales">[81]materiales!$A$7:$A$1317</definedName>
    <definedName name="materiales1">#REF!</definedName>
    <definedName name="MaterialTub">#REF!</definedName>
    <definedName name="MATRIZ">#REF!</definedName>
    <definedName name="MATRIZ_DE_DATOS">#REF!</definedName>
    <definedName name="MATRIZRICS">'[111]RICS NUEVA HOJA DIARIA'!$A$1:$AB$42</definedName>
    <definedName name="MAX">[112]INDICE!$1:$1048576</definedName>
    <definedName name="MCCs">#REF!</definedName>
    <definedName name="mdd" hidden="1">{"via1",#N/A,TRUE,"general";"via2",#N/A,TRUE,"general";"via3",#N/A,TRUE,"general"}</definedName>
    <definedName name="mediah_reposo_comida">'[113]CCP,LEYES,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'[11]LIQ-NOM'!$H$3</definedName>
    <definedName name="MesCotizacion">'[46]LIQUIDA-NOMINA'!$H$3</definedName>
    <definedName name="MESES">#REF!</definedName>
    <definedName name="MesesMora">'[11]LIQ-NOM'!$I$3</definedName>
    <definedName name="Meta1">#REF!</definedName>
    <definedName name="Meta2">#REF!</definedName>
    <definedName name="Meta3">#REF!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[114]INDICE!$1:$1048576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6">[10]!Módulo3.anexo1</definedName>
    <definedName name="Módulo3.anexo1" localSheetId="5">[10]!Módulo3.anexo1</definedName>
    <definedName name="Módulo3.anexo1" localSheetId="0">[10]!Módulo3.anexo1</definedName>
    <definedName name="Módulo3.anexo1">[10]!Módulo3.anexo1</definedName>
    <definedName name="Módulo3.anexo10" localSheetId="6">[10]!Módulo3.anexo10</definedName>
    <definedName name="Módulo3.anexo10" localSheetId="5">[10]!Módulo3.anexo10</definedName>
    <definedName name="Módulo3.anexo10" localSheetId="0">[10]!Módulo3.anexo10</definedName>
    <definedName name="Módulo3.anexo10">[10]!Módulo3.anexo10</definedName>
    <definedName name="Módulo3.anexo11" localSheetId="6">[10]!Módulo3.anexo11</definedName>
    <definedName name="Módulo3.anexo11" localSheetId="5">[10]!Módulo3.anexo11</definedName>
    <definedName name="Módulo3.anexo11" localSheetId="0">[10]!Módulo3.anexo11</definedName>
    <definedName name="Módulo3.anexo11">[10]!Módulo3.anexo11</definedName>
    <definedName name="Módulo3.anexo12" localSheetId="6">[10]!Módulo3.anexo12</definedName>
    <definedName name="Módulo3.anexo12" localSheetId="5">[10]!Módulo3.anexo12</definedName>
    <definedName name="Módulo3.anexo12" localSheetId="0">[10]!Módulo3.anexo12</definedName>
    <definedName name="Módulo3.anexo12">[10]!Módulo3.anexo12</definedName>
    <definedName name="Módulo3.anexo3" localSheetId="6">[10]!Módulo3.anexo3</definedName>
    <definedName name="Módulo3.anexo3" localSheetId="5">[10]!Módulo3.anexo3</definedName>
    <definedName name="Módulo3.anexo3" localSheetId="0">[10]!Módulo3.anexo3</definedName>
    <definedName name="Módulo3.anexo3">[10]!Módulo3.anexo3</definedName>
    <definedName name="Módulo3.anexo4" localSheetId="6">[10]!Módulo3.anexo4</definedName>
    <definedName name="Módulo3.anexo4" localSheetId="5">[10]!Módulo3.anexo4</definedName>
    <definedName name="Módulo3.anexo4" localSheetId="0">[10]!Módulo3.anexo4</definedName>
    <definedName name="Módulo3.anexo4">[10]!Módulo3.anexo4</definedName>
    <definedName name="Módulo3.anexo5" localSheetId="6">[10]!Módulo3.anexo5</definedName>
    <definedName name="Módulo3.anexo5" localSheetId="5">[10]!Módulo3.anexo5</definedName>
    <definedName name="Módulo3.anexo5" localSheetId="0">[10]!Módulo3.anexo5</definedName>
    <definedName name="Módulo3.anexo5">[10]!Módulo3.anexo5</definedName>
    <definedName name="Módulo3.anexo6" localSheetId="6">[10]!Módulo3.anexo6</definedName>
    <definedName name="Módulo3.anexo6" localSheetId="5">[10]!Módulo3.anexo6</definedName>
    <definedName name="Módulo3.anexo6" localSheetId="0">[10]!Módulo3.anexo6</definedName>
    <definedName name="Módulo3.anexo6">[10]!Módulo3.anexo6</definedName>
    <definedName name="Módulo8.anexo16" localSheetId="6">[10]!Módulo8.anexo16</definedName>
    <definedName name="Módulo8.anexo16" localSheetId="5">[10]!Módulo8.anexo16</definedName>
    <definedName name="Módulo8.anexo16" localSheetId="0">[10]!Módulo8.anexo16</definedName>
    <definedName name="Módulo8.anexo16">[10]!Módulo8.anexo16</definedName>
    <definedName name="MOE" hidden="1">{#N/A,#N/A,FALSE,"Hoja1";#N/A,#N/A,FALSE,"Hoja2"}</definedName>
    <definedName name="MONEDA">[115]Tablas!$AO$6:$AO$7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#REF!</definedName>
    <definedName name="MRLART">[2]STRSUMM0!#REF!</definedName>
    <definedName name="MRSUPDET">[52]steel!#REF!</definedName>
    <definedName name="Mtz_Avance">#REF!</definedName>
    <definedName name="Mv">#REF!</definedName>
    <definedName name="n" hidden="1">{"via1",#N/A,TRUE,"general";"via2",#N/A,TRUE,"general";"via3",#N/A,TRUE,"general"}</definedName>
    <definedName name="Nada" localSheetId="6">[58]!Nada</definedName>
    <definedName name="Nada" localSheetId="5">[58]!Nada</definedName>
    <definedName name="Nada" localSheetId="0">[58]!Nada</definedName>
    <definedName name="Nada">[58]!Nada</definedName>
    <definedName name="Nafta_2">'[116] ASR+Nafta'!$K$19:$AS$19</definedName>
    <definedName name="Nafta2">'[116] ASR+Nafta'!$K$19:$AS$19</definedName>
    <definedName name="Nafta3">'[116]Todos+Nafta'!$K$19:$AS$19</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[46]EMPRESA!$F$8</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r">#REF!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[27]PRESUPUESTO!$C$10</definedName>
    <definedName name="ObjetivoProyecto">#REF!</definedName>
    <definedName name="Objeto">'[64]Datos básicos'!$B$4</definedName>
    <definedName name="Obra">#REF!</definedName>
    <definedName name="obras" hidden="1">#REF!</definedName>
    <definedName name="obras1" localSheetId="6">DATE(YEAR([117]!Loan_Start),MONTH([117]!Loan_Start)+Payment_Number,DAY([117]!Loan_Start))</definedName>
    <definedName name="obras1" localSheetId="5">DATE(YEAR([117]!Loan_Start),MONTH([117]!Loan_Start)+Payment_Number,DAY([117]!Loan_Start))</definedName>
    <definedName name="obras1" localSheetId="0">DATE(YEAR([117]!Loan_Start),MONTH([117]!Loan_Start)+Payment_Number,DAY([117]!Loan_Start))</definedName>
    <definedName name="obras1">DATE(YEAR([117]!Loan_Start),MONTH([117]!Loan_Start)+Payment_Number,DAY([117]!Loan_Start))</definedName>
    <definedName name="obras11" hidden="1">#REF!</definedName>
    <definedName name="obras111" localSheetId="6">DATE(YEAR([118]!Loan_Start),MONTH([118]!Loan_Start)+Payment_Number,DAY([118]!Loan_Start))</definedName>
    <definedName name="obras111" localSheetId="5">DATE(YEAR([118]!Loan_Start),MONTH([118]!Loan_Start)+Payment_Number,DAY([118]!Loan_Start))</definedName>
    <definedName name="obras111" localSheetId="0">DATE(YEAR([118]!Loan_Start),MONTH([118]!Loan_Start)+Payment_Number,DAY([118]!Loan_Start))</definedName>
    <definedName name="obras111">DATE(YEAR([118]!Loan_Start),MONTH([118]!Loan_Start)+Payment_Number,DAY([118]!Loan_Start))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s">#REF!</definedName>
    <definedName name="OTR">[119]Otros!#REF!</definedName>
    <definedName name="OTRO">[21]OTROS!$1:$1048576</definedName>
    <definedName name="otros">[81]otros!$A$6:$A$1235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[66]Tablas!$A$1:$A$65536</definedName>
    <definedName name="Pay_Date">#REF!</definedName>
    <definedName name="Pay_Num">#REF!</definedName>
    <definedName name="Payment_Date" localSheetId="6">DATE(YEAR([0]!Loan_Start),MONTH([0]!Loan_Start)+Payment_Number,DAY([0]!Loan_Start))</definedName>
    <definedName name="Payment_Date" localSheetId="5">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6">DATE(YEAR([118]!Loan_Start),MONTH([118]!Loan_Start)+Payment_Number,DAY([118]!Loan_Start))</definedName>
    <definedName name="Payment_Date1" localSheetId="5">DATE(YEAR([118]!Loan_Start),MONTH([118]!Loan_Start)+Payment_Number,DAY([118]!Loan_Start))</definedName>
    <definedName name="Payment_Date1" localSheetId="0">DATE(YEAR([118]!Loan_Start),MONTH([118]!Loan_Start)+Payment_Number,DAY([118]!Loan_Start))</definedName>
    <definedName name="Payment_Date1">DATE(YEAR([118]!Loan_Start),MONTH([118]!Loan_Start)+Payment_Number,DAY([118]!Loan_Start))</definedName>
    <definedName name="Payment_Needed">"Pago necesario"</definedName>
    <definedName name="PAZ">#REF!</definedName>
    <definedName name="Pb">#REF!</definedName>
    <definedName name="Pd">#REF!</definedName>
    <definedName name="PEPE">[0]!ERR</definedName>
    <definedName name="Periodo">[48]Hoja1!$C$1</definedName>
    <definedName name="PeriodoPago">'[46]LIQUIDA-NOMINA'!$C$4</definedName>
    <definedName name="PeriodoRepago">#REF!</definedName>
    <definedName name="PeriodoRepagoCCP">#REF!</definedName>
    <definedName name="PERRD">#REF!</definedName>
    <definedName name="phed">[63]Hoja1!$C$4</definedName>
    <definedName name="phen">[63]Hoja1!$C$5</definedName>
    <definedName name="PILOTE">#REF!</definedName>
    <definedName name="Pindis">#REF!</definedName>
    <definedName name="pint">'[90]7422CW00'!#REF!</definedName>
    <definedName name="pintura">'[90]7422CW00'!#REF!</definedName>
    <definedName name="pintyura">[120]STRSUMM0!#REF!</definedName>
    <definedName name="PIP">#REF!</definedName>
    <definedName name="Piscina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[40]BASES!$E$27</definedName>
    <definedName name="PlazoAIU">#REF!</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[41]BASES!$E$26</definedName>
    <definedName name="Porcentaje">#REF!</definedName>
    <definedName name="PORCENTAJE1">#REF!</definedName>
    <definedName name="PORTADA2">'[121]Hoja 1 '!#REF!</definedName>
    <definedName name="POSICION_PRESUP">[12]Tablas!#REF!</definedName>
    <definedName name="POSICIONES">#REF!</definedName>
    <definedName name="pouig" hidden="1">{"via1",#N/A,TRUE,"general";"via2",#N/A,TRUE,"general";"via3",#N/A,TRUE,"general"}</definedName>
    <definedName name="POZO">[66]Tablas!$C$1:$C$65536</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[53]medelo!$D$46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'[109]Informe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[40]BASES!$B$31</definedName>
    <definedName name="PROG" hidden="1">#REF!</definedName>
    <definedName name="PROGDES">#REF!</definedName>
    <definedName name="Programa">#REF!</definedName>
    <definedName name="programainv">[0]!ERR</definedName>
    <definedName name="Proponente">#REF!</definedName>
    <definedName name="PRUEBA" localSheetId="6">[122]!absc</definedName>
    <definedName name="PRUEBA" localSheetId="5">[122]!absc</definedName>
    <definedName name="PRUEBA" localSheetId="0">[122]!absc</definedName>
    <definedName name="PRUEBA">[122]!absc</definedName>
    <definedName name="prueba1" localSheetId="6">[122]!absc</definedName>
    <definedName name="prueba1" localSheetId="5">[122]!absc</definedName>
    <definedName name="prueba1" localSheetId="0">[122]!absc</definedName>
    <definedName name="prueba1">[122]!absc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'[123]ORITO 02 '!$A$12</definedName>
    <definedName name="Pwf_actual">'[123]ORITO 02 '!$E$6</definedName>
    <definedName name="Pwf_i">[53]medelo!$A$66:$A$83</definedName>
    <definedName name="Pwf_min">'[123]ORITO 02 '!$E$8</definedName>
    <definedName name="Pwfd">#REF!</definedName>
    <definedName name="Q">#REF!</definedName>
    <definedName name="Q_actual">'[123]ORITO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[82]TARIF2002!#REF!</definedName>
    <definedName name="QE_TE">[82]TARIF2002!#REF!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[82]TARIF2002!#REF!</definedName>
    <definedName name="QI_TI">[82]TARIF2002!#REF!</definedName>
    <definedName name="Qmax">[53]medelo!$B$63</definedName>
    <definedName name="QN">[82]TARIF2002!#REF!</definedName>
    <definedName name="QN_QI">[82]TARIF2002!#REF!</definedName>
    <definedName name="QNS">[124]TARIF2002!#REF!</definedName>
    <definedName name="qq">#REF!</definedName>
    <definedName name="QQQ" localSheetId="6">DATE(YEAR([0]!Loan_Start),MONTH([0]!Loan_Start)+Payment_Number,DAY([0]!Loan_Start))</definedName>
    <definedName name="QQQ" localSheetId="5">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w" hidden="1">{"via1",#N/A,TRUE,"general";"via2",#N/A,TRUE,"general";"via3",#N/A,TRUE,"general"}</definedName>
    <definedName name="QS">#REF!</definedName>
    <definedName name="Qt">'[123]ORITO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dios">[22]Hoja2!#REF!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'[116] ASR+Nafta'!$E$9:$E$21</definedName>
    <definedName name="Recall_3">'[116]Todos+Nafta'!$E$9:$E$21</definedName>
    <definedName name="Recorder">#REF!</definedName>
    <definedName name="recursos">[125]RECURSOS!$A$8:$A$204</definedName>
    <definedName name="RED">[22]EST2!$AQ$2</definedName>
    <definedName name="REG">#REF!</definedName>
    <definedName name="rege" hidden="1">{"TAB1",#N/A,TRUE,"GENERAL";"TAB2",#N/A,TRUE,"GENERAL";"TAB3",#N/A,TRUE,"GENERAL";"TAB4",#N/A,TRUE,"GENERAL";"TAB5",#N/A,TRUE,"GENERAL"}</definedName>
    <definedName name="REGIMEN_CONTRAT">[115]Tablas!$M$6:$M$8</definedName>
    <definedName name="REGIONAL">[115]Tablas!$I$6:$I$10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LLG">#REF!</definedName>
    <definedName name="remanentes">'[31]Reservas de Petróleo'!$A$2,'[31]Reservas de Petróleo'!$A$1,'[31]Reservas de Petróleo'!$D$4,'[31]Reservas de Petróleo'!$H$1:$H$65536</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'[50]GENERALIDADES '!$E$9</definedName>
    <definedName name="Resistividad">#REF!</definedName>
    <definedName name="RESU">#REF!</definedName>
    <definedName name="resu8" localSheetId="6">[10]!resu8</definedName>
    <definedName name="resu8" localSheetId="5">[10]!resu8</definedName>
    <definedName name="resu8" localSheetId="0">[10]!resu8</definedName>
    <definedName name="resu8">[10]!resu8</definedName>
    <definedName name="resufi">#REF!</definedName>
    <definedName name="resufi1">#REF!</definedName>
    <definedName name="resul">#REF!</definedName>
    <definedName name="resumen">#REF!</definedName>
    <definedName name="resumen_final">#REF!</definedName>
    <definedName name="resumen_final1">#REF!</definedName>
    <definedName name="Retenc">[40]BASES!$E$31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[126]Ingenieria!#REF!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[63]Datos!$D$12</definedName>
    <definedName name="rñ">#REF!</definedName>
    <definedName name="Ro">#REF!,#REF!,#REF!</definedName>
    <definedName name="rr">[0]!ERR</definedName>
    <definedName name="rrr" hidden="1">{"via1",#N/A,TRUE,"general";"via2",#N/A,TRUE,"general";"via3",#N/A,TRUE,"general"}</definedName>
    <definedName name="rrrr">'[127]Form5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[128]items!$C$4:$J$248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[22]Hoja2!#REF!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[40]BASES!$E$41</definedName>
    <definedName name="sbe">#REF!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1">#REF!</definedName>
    <definedName name="seccion2">#REF!</definedName>
    <definedName name="SECTOR">#REF!</definedName>
    <definedName name="SEGUNDO">#REF!</definedName>
    <definedName name="SEMANA_C3">#REF!</definedName>
    <definedName name="sena">[63]Hoja1!$C$14</definedName>
    <definedName name="SERO">[0]!ERR</definedName>
    <definedName name="setrj" hidden="1">{"via1",#N/A,TRUE,"general";"via2",#N/A,TRUE,"general";"via3",#N/A,TRUE,"general"}</definedName>
    <definedName name="sett" hidden="1">{"via1",#N/A,TRUE,"general";"via2",#N/A,TRUE,"general";"via3",#N/A,TRUE,"general"}</definedName>
    <definedName name="sf">[63]Hoja1!$C$12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[52]steel!#REF!</definedName>
    <definedName name="SHEET">'[3]7422CW00'!#REF!</definedName>
    <definedName name="SHEET_KP">[52]steel!$C$7:$L$47</definedName>
    <definedName name="SHEET_MR">[52]steel!$C$7:$J$47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k">#REF!</definedName>
    <definedName name="sm">#REF!</definedName>
    <definedName name="Smlv">'[11]DATOS CONTRATO'!$I$9</definedName>
    <definedName name="smlv01">[46]CONTRATO!$I$9</definedName>
    <definedName name="smlv2001">[46]CONTRATO!$H$9</definedName>
    <definedName name="SMML">'[76]ASPECTOS TECNICOS'!$O$12:$P$32</definedName>
    <definedName name="SN">[11]EMPRESA!$G$29</definedName>
    <definedName name="snw">#REF!</definedName>
    <definedName name="sñ">#REF!</definedName>
    <definedName name="so">#REF!</definedName>
    <definedName name="SOBREANCHO">[22]Hoja2!#REF!</definedName>
    <definedName name="SOL">#REF!</definedName>
    <definedName name="SOLD._4_">#REF!</definedName>
    <definedName name="SOLD._6_">#REF!</definedName>
    <definedName name="SOLD._8_">#REF!</definedName>
    <definedName name="solver_adj" localSheetId="0" hidden="1">'PO OPC1'!#REF!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'PO OPC1'!$K$25</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'PO OPC1'!$K$25</definedName>
    <definedName name="solver_pre" localSheetId="0" hidden="1">0.000001</definedName>
    <definedName name="solver_rel1" localSheetId="0" hidden="1">2</definedName>
    <definedName name="solver_rhs1" localSheetId="0" hidden="1">'PO OPC1'!$K$26</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panner_Auto_File">"F:\Proyectos\CEI\Tunja-Barbosa\tra2b.x2a"</definedName>
    <definedName name="Spanner_Auto_Select">'[129]A-HOR'!#REF!</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[63]Hoja1!$C$25</definedName>
    <definedName name="ssh">[63]Hoja1!$C$24</definedName>
    <definedName name="sss" localSheetId="6">MODULO10.auto_abrir</definedName>
    <definedName name="sss" localSheetId="5">MODULO10.auto_abrir</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'[130]PxQ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[60]Hoja1!$F$60</definedName>
    <definedName name="Summary">#REF!</definedName>
    <definedName name="SUP_ART">[52]steel!#REF!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[66]Tablas!$H$1:$H$65536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6">[7]!absc</definedName>
    <definedName name="t" localSheetId="5">[7]!absc</definedName>
    <definedName name="t" localSheetId="0">[7]!absc</definedName>
    <definedName name="t">[7]!absc</definedName>
    <definedName name="t_1" localSheetId="6">Scheduled_Payment+Extra_Payment</definedName>
    <definedName name="t_1" localSheetId="5">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[66]Tablas!$B$1:$B$65536</definedName>
    <definedName name="TABLA">#REF!</definedName>
    <definedName name="TABLA_DE_CONTENIDO__A1">#REF!</definedName>
    <definedName name="tabla1">[131]Hoja3!$B$4:$F$28</definedName>
    <definedName name="tabla2">#REF!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[46]EMPRESA!$F$24</definedName>
    <definedName name="TARIFAS">[132]TARIFAS!$A$1:$F$52</definedName>
    <definedName name="TarifaSalud">[46]EMPRESA!$F$26</definedName>
    <definedName name="Tasa">#REF!</definedName>
    <definedName name="TASA_DE_CAMBIO">#REF!</definedName>
    <definedName name="Tasa1">'[133]Bases 2A'!$C$20</definedName>
    <definedName name="TasaCCP">#REF!</definedName>
    <definedName name="Tax">#REF!</definedName>
    <definedName name="tb">#REF!</definedName>
    <definedName name="TB_EVENTOS_OTS_ANUAL">#REF!</definedName>
    <definedName name="tc">#REF!</definedName>
    <definedName name="tdy" hidden="1">{"TAB1",#N/A,TRUE,"GENERAL";"TAB2",#N/A,TRUE,"GENERAL";"TAB3",#N/A,TRUE,"GENERAL";"TAB4",#N/A,TRUE,"GENERAL";"TAB5",#N/A,TRUE,"GENERAL"}</definedName>
    <definedName name="TE">[82]TARIF2002!#REF!</definedName>
    <definedName name="telefono">[46]EMPRESA!$F$16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[82]TARIF2002!#REF!</definedName>
    <definedName name="TIEMPO">[41]BASES!$E$27</definedName>
    <definedName name="TIPO">#REF!</definedName>
    <definedName name="TIPO_GRUPO">#REF!</definedName>
    <definedName name="TipoGC">[115]Tablas!$U$6:$U$15</definedName>
    <definedName name="TipoNeces">[115]Tablas!$Q$6:$Q$8</definedName>
    <definedName name="TipoPro">#REF!</definedName>
    <definedName name="Tipoproceso">#REF!</definedName>
    <definedName name="tipov">#REF!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'[11]DATOS CONTRATO'!$E$18</definedName>
    <definedName name="TK_1" hidden="1">[23]INST!#REF!</definedName>
    <definedName name="TKSLCI07">[11]EMPRESA!$F$22</definedName>
    <definedName name="tl">#REF!</definedName>
    <definedName name="tld">[63]Datos!$D$14</definedName>
    <definedName name="tn">#REF!</definedName>
    <definedName name="To">#REF!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6">Scheduled_Payment+Extra_Payment</definedName>
    <definedName name="Total_Payment" localSheetId="5">Scheduled_Payment+Extra_Payment</definedName>
    <definedName name="Total_Payment" localSheetId="0">Scheduled_Payment+Extra_Payment</definedName>
    <definedName name="Total_Payment">Scheduled_Payment+Extra_Payment</definedName>
    <definedName name="Total_Payment1" localSheetId="6">Scheduled_Payment+Extra_Payment</definedName>
    <definedName name="Total_Payment1" localSheetId="5">Scheduled_Payment+Extra_Payment</definedName>
    <definedName name="Total_Payment1" localSheetId="0">Scheduled_Payment+Extra_Payment</definedName>
    <definedName name="Total_Payment1">Scheduled_Payment+Extra_Payment</definedName>
    <definedName name="total1">#REF!</definedName>
    <definedName name="TotalCesantias">'[46]NOMINA 1'!$N$38</definedName>
    <definedName name="TOTALHH">#REF!</definedName>
    <definedName name="TOTALHH1">#REF!</definedName>
    <definedName name="TotalVacaciones">'[46]NOMINA 1'!$N$37</definedName>
    <definedName name="TotAuxAlim">'[11]NOMINA-1'!$E$37</definedName>
    <definedName name="TotAuxAlimentacion">'[46]NOMINA 1'!$E$38</definedName>
    <definedName name="TotAuxCom">'[11]NOMINA-1'!$E$39</definedName>
    <definedName name="TotAuxComi">'[46]NOMINA 1'!$E$40</definedName>
    <definedName name="TotAuxDotacion">'[46]NOMINA 1'!$E$41</definedName>
    <definedName name="TotAuxHab">'[46]NOMINA 1'!$E$37</definedName>
    <definedName name="TotAuxTransporte">'[46]NOMINA 1'!$E$39</definedName>
    <definedName name="TotBasico">'[46]NOMINA 1'!$E$35</definedName>
    <definedName name="TotCom">'[11]NOMINA-1'!$E$41</definedName>
    <definedName name="TotComision">'[46]NOMINA 1'!$E$42</definedName>
    <definedName name="TotExtras">'[46]NOMINA 1'!$E$36</definedName>
    <definedName name="TotIntercesantias">'[46]NOMINA 1'!$N$39</definedName>
    <definedName name="TotPrimaServicios">'[46]NOMINA 1'!$N$36</definedName>
    <definedName name="TotPrimaServicos">'[46]NOMINA 1'!$N$36</definedName>
    <definedName name="TotPrimaVacaciones">'[46]NOMINA 1'!$N$41</definedName>
    <definedName name="TotPrimConv">'[11]NOMINA-1'!$N$39</definedName>
    <definedName name="TotPrimConvencional">'[46]NOMINA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[22]Hoja2!#REF!</definedName>
    <definedName name="Transmisores">#REF!</definedName>
    <definedName name="Transporte">'[11]DATOS CONTRATO'!$E$16</definedName>
    <definedName name="TRAT">[134]desmonte!$E$48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[135]Tablas!$B$2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'[113]CCP,LEYES,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'[136]Lista APU'!$A$3:$D$479</definedName>
    <definedName name="UNITARIO">[137]Unitarios!$A$3:$D$13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'[93]1'!$N$42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[138]CONTRATO!$E$9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'[90]7422CW00'!#REF!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CEP_DIRECC">[115]Tablas!$A$6:$A$26</definedName>
    <definedName name="VigenciaDolares">#REF!</definedName>
    <definedName name="VigenciaPesos">#REF!</definedName>
    <definedName name="VIGFUTURA">[115]Tablas!$J$6:$J$8</definedName>
    <definedName name="villa">#REF!</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[58]Personalizar!$E$15</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'[139]2004'!#REF!</definedName>
    <definedName name="Wcut">#REF!</definedName>
    <definedName name="WD">#REF!</definedName>
    <definedName name="WDD" hidden="1">{#N/A,#N/A,FALSE,"orthoflow";#N/A,#N/A,FALSE,"Miscelaneos";#N/A,#N/A,FALSE,"Instrumentacio";#N/A,#N/A,FALSE,"Electrico";#N/A,#N/A,FALSE,"Valv. Seguridad"}</definedName>
    <definedName name="WDFSDF">'[42]Res-Accide-10'!#REF!</definedName>
    <definedName name="we">#REF!</definedName>
    <definedName name="wedw">#REF!</definedName>
    <definedName name="WEFWE">'[42]Res-Accide-10'!#REF!</definedName>
    <definedName name="WER">'[42]Res-Accide-10'!$S$2:$S$7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'[42]Res-Accide-10'!#REF!</definedName>
    <definedName name="wj">#REF!</definedName>
    <definedName name="wl">#REF!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[140]INDICE!$1:$1048576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o">#REF!</definedName>
    <definedName name="XSW" hidden="1">{#N/A,#N/A,TRUE,"1842CWN0"}</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 hidden="1">#REF!</definedName>
    <definedName name="xxxxx" localSheetId="6">[141]!absc</definedName>
    <definedName name="xxxxx" localSheetId="5">[141]!absc</definedName>
    <definedName name="xxxxx" localSheetId="0">[141]!absc</definedName>
    <definedName name="xxxxx">[141]!absc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6">[30]!absc</definedName>
    <definedName name="Y" localSheetId="5">[30]!absc</definedName>
    <definedName name="Y" localSheetId="0">[30]!absc</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'[142]AISLAMIENTO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'[59]A. P. U.'!#REF!</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11" i="276" l="1"/>
  <c r="P48" i="272"/>
  <c r="N54" i="272"/>
  <c r="I14" i="276"/>
  <c r="I13" i="276"/>
  <c r="I15" i="276" l="1"/>
  <c r="P38" i="270"/>
  <c r="P36" i="270"/>
  <c r="P59" i="270"/>
  <c r="N36" i="270"/>
  <c r="P38" i="272"/>
  <c r="P59" i="272"/>
  <c r="F14" i="276"/>
  <c r="K27" i="276"/>
  <c r="J15" i="276"/>
  <c r="F13" i="276"/>
  <c r="I12" i="276"/>
  <c r="F12" i="276"/>
  <c r="J11" i="276"/>
  <c r="K11" i="276" s="1"/>
  <c r="N36" i="275"/>
  <c r="N43" i="275" s="1"/>
  <c r="N76" i="275"/>
  <c r="N59" i="275"/>
  <c r="N65" i="275" s="1"/>
  <c r="P65" i="275" s="1"/>
  <c r="N36" i="274"/>
  <c r="N43" i="274" s="1"/>
  <c r="N76" i="274"/>
  <c r="N59" i="274"/>
  <c r="N65" i="274" s="1"/>
  <c r="P65" i="274" s="1"/>
  <c r="L85" i="273"/>
  <c r="L85" i="269"/>
  <c r="N48" i="268"/>
  <c r="N76" i="273"/>
  <c r="N65" i="273"/>
  <c r="N36" i="273"/>
  <c r="N43" i="273" s="1"/>
  <c r="N78" i="273" s="1"/>
  <c r="N76" i="272"/>
  <c r="N59" i="272"/>
  <c r="N65" i="272" s="1"/>
  <c r="N78" i="272" s="1"/>
  <c r="N36" i="272"/>
  <c r="N43" i="272" s="1"/>
  <c r="N76" i="271"/>
  <c r="N59" i="271"/>
  <c r="N65" i="271" s="1"/>
  <c r="P65" i="271" s="1"/>
  <c r="N43" i="271"/>
  <c r="N76" i="270"/>
  <c r="N59" i="270"/>
  <c r="N65" i="270" s="1"/>
  <c r="N43" i="270"/>
  <c r="N76" i="269"/>
  <c r="N65" i="269"/>
  <c r="N48" i="269"/>
  <c r="N54" i="269" s="1"/>
  <c r="N43" i="269"/>
  <c r="N76" i="268"/>
  <c r="K59" i="268"/>
  <c r="N59" i="268" s="1"/>
  <c r="N65" i="268" s="1"/>
  <c r="N54" i="268"/>
  <c r="N43" i="268"/>
  <c r="K15" i="276" l="1"/>
  <c r="N78" i="274"/>
  <c r="L85" i="274" s="1"/>
  <c r="N86" i="274" s="1"/>
  <c r="N88" i="274" s="1"/>
  <c r="P36" i="272"/>
  <c r="N78" i="270"/>
  <c r="L85" i="270" s="1"/>
  <c r="N86" i="270" s="1"/>
  <c r="N88" i="270" s="1"/>
  <c r="L85" i="272"/>
  <c r="N86" i="272" s="1"/>
  <c r="N88" i="272" s="1"/>
  <c r="N78" i="275"/>
  <c r="L85" i="275" s="1"/>
  <c r="N86" i="275" s="1"/>
  <c r="N88" i="275" s="1"/>
  <c r="N78" i="271"/>
  <c r="L85" i="271" s="1"/>
  <c r="N86" i="271" s="1"/>
  <c r="N88" i="271" s="1"/>
  <c r="J12" i="276" s="1"/>
  <c r="K12" i="276" s="1"/>
  <c r="N78" i="269"/>
  <c r="N86" i="269" s="1"/>
  <c r="N88" i="269" s="1"/>
  <c r="N78" i="268"/>
  <c r="N86" i="273"/>
  <c r="N88" i="273" s="1"/>
  <c r="L85" i="268"/>
  <c r="N86" i="268" s="1"/>
  <c r="N88" i="268" s="1"/>
  <c r="J10" i="276" l="1"/>
  <c r="K10" i="276" s="1"/>
  <c r="J13" i="276"/>
  <c r="K13" i="276" s="1"/>
  <c r="J14" i="276"/>
  <c r="K14" i="276" s="1"/>
  <c r="K16" i="276" l="1"/>
  <c r="K17" i="276" s="1"/>
  <c r="K18" i="276" s="1"/>
  <c r="K19" i="276" s="1"/>
  <c r="K20" i="276" s="1"/>
  <c r="O20" i="276" l="1"/>
</calcChain>
</file>

<file path=xl/sharedStrings.xml><?xml version="1.0" encoding="utf-8"?>
<sst xmlns="http://schemas.openxmlformats.org/spreadsheetml/2006/main" count="882" uniqueCount="139">
  <si>
    <t>PRESUPUESTO OFICIAL</t>
  </si>
  <si>
    <t>Nº</t>
  </si>
  <si>
    <t>ITEM DE PAGO</t>
  </si>
  <si>
    <t xml:space="preserve">ESPECIFICACIONES </t>
  </si>
  <si>
    <t>DESCRIPCION</t>
  </si>
  <si>
    <t>UND.</t>
  </si>
  <si>
    <t>CANTIDAD</t>
  </si>
  <si>
    <t>VALOR UNITARIO</t>
  </si>
  <si>
    <t xml:space="preserve">VALOR TOTAL                                </t>
  </si>
  <si>
    <t>GENERAL</t>
  </si>
  <si>
    <t>PARTICULAR</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</si>
  <si>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</si>
  <si>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</si>
  <si>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</si>
  <si>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</si>
  <si>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</si>
  <si>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</si>
  <si>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</si>
  <si>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</si>
  <si>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</si>
  <si>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</si>
  <si>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</si>
  <si>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</si>
  <si>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</si>
  <si>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M3</t>
  </si>
  <si>
    <t>ML</t>
  </si>
  <si>
    <t xml:space="preserve">SUBTOTAL </t>
  </si>
  <si>
    <t xml:space="preserve">TOTAL </t>
  </si>
  <si>
    <t xml:space="preserve">VALOR IVA </t>
  </si>
  <si>
    <t>SUBTOTAL (INCLUYE IVA)</t>
  </si>
  <si>
    <t>ACTIVIDADES</t>
  </si>
  <si>
    <t>450.10P</t>
  </si>
  <si>
    <t>450-13</t>
  </si>
  <si>
    <t>411.1P</t>
  </si>
  <si>
    <t>411-13</t>
  </si>
  <si>
    <t>SUMINISTRO DE EMULSION ASFALTICA CRR-1</t>
  </si>
  <si>
    <t>Litro</t>
  </si>
  <si>
    <t>SUMINISTRO DE MEZCLA ASFALTICA EN CALIENTE  PARA BACHEO MDC19-INCLUYE TRANSPORTE HASTA EL SITIO DE LA OBRA Y DESCARGUE EN CADA BACHE QUE SE VAYA A RELLENAR A LO LARGO DE LA VÍA)</t>
  </si>
  <si>
    <t>M3KM</t>
  </si>
  <si>
    <t>SUMINISTRO DE COMPACTADOR VIBRATORIO PARA ACTIVIDADES DE BACHEO DE PAVIMENTO (INCLUYE TRANSPORTE, OPERADOR Y COMBUSTIBLE)</t>
  </si>
  <si>
    <t>INSTITUTO NACIONAL DE VIAS</t>
  </si>
  <si>
    <t>450.2P</t>
  </si>
  <si>
    <t>465.1P</t>
  </si>
  <si>
    <t>SUMINISTRO DE TERMINADORA DE ASFALTO PARA ACTIVIDADES DE BACHEO DE PAVIMENTO (INCLUYE TRANSPORTE)</t>
  </si>
  <si>
    <t>465.2P</t>
  </si>
  <si>
    <t>SUMINISTRO DE COMPACTADOR VIBRATORIO PARA ACTIVIDADES DE BACHEO DE PAVIMENTO (INCLUYE TRANSPORTE)</t>
  </si>
  <si>
    <t>SUMINISTRO DE FRESADORA DE PAVIMENTO ASFALTICO PARA ACTIVIDADES DE BACHEO DE PAVIMENTO (INCLUYE TRANSPORTE)</t>
  </si>
  <si>
    <t>TRANSPORTE PROVENIENTE DE LAS EXCAVACIONES Y FRESADOS</t>
  </si>
  <si>
    <t>UTILIDAD</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</si>
  <si>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</si>
  <si>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</si>
  <si>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</si>
  <si>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</si>
  <si>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</si>
  <si>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</si>
  <si>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</si>
  <si>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</si>
  <si>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</si>
  <si>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</si>
  <si>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</si>
  <si>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</si>
  <si>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</si>
  <si>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</si>
  <si>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</si>
  <si>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</si>
  <si>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</si>
  <si>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</si>
  <si>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</si>
  <si>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</si>
  <si>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</si>
  <si>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</si>
  <si>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</si>
  <si>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</si>
  <si>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</si>
  <si>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</si>
  <si>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</si>
  <si>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</si>
  <si>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</si>
  <si>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</si>
  <si>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</si>
  <si>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MEZCLA EN CALIENTE PARA BACHEO TIPO MDC-19</t>
  </si>
  <si>
    <t>I. EQUIPO</t>
  </si>
  <si>
    <t>TIPO</t>
  </si>
  <si>
    <t>TARIFA/HORA</t>
  </si>
  <si>
    <t>RENDIMIENTO</t>
  </si>
  <si>
    <t>Vr. UNITARIO</t>
  </si>
  <si>
    <t>SUBTOTAL $</t>
  </si>
  <si>
    <t>II. MATERIALES</t>
  </si>
  <si>
    <t>PRECIO UNIT.</t>
  </si>
  <si>
    <t>III. TRANSPORTES</t>
  </si>
  <si>
    <t>MATERIAL</t>
  </si>
  <si>
    <t>CANTIDAD      (1)</t>
  </si>
  <si>
    <t>DISTANCIA (2)</t>
  </si>
  <si>
    <t>(1) * (2)</t>
  </si>
  <si>
    <t>TARIFA</t>
  </si>
  <si>
    <t>M3/KM</t>
  </si>
  <si>
    <t>IV. MANO DE OBRA</t>
  </si>
  <si>
    <t>TRABAJADOR</t>
  </si>
  <si>
    <t>JORNAL</t>
  </si>
  <si>
    <t>PRESTACIONES (%)</t>
  </si>
  <si>
    <t>JORNAL TOTAL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</si>
  <si>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</si>
  <si>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</si>
  <si>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</si>
  <si>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</si>
  <si>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</si>
  <si>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</si>
  <si>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</si>
  <si>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</si>
  <si>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</si>
  <si>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</si>
  <si>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</si>
  <si>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</si>
  <si>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</si>
  <si>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</si>
  <si>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</si>
  <si>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</si>
  <si>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</si>
  <si>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</si>
  <si>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</si>
  <si>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</si>
  <si>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SUMINISTRO DE EMULSIÓN ASFÁLTICA CRR-1</t>
  </si>
  <si>
    <t>EMULSIÓN ASFÁLTICA CRR-1</t>
  </si>
  <si>
    <t>TERMINADORA DE ASFALTO</t>
  </si>
  <si>
    <t>MAQUINARIA</t>
  </si>
  <si>
    <t>PFinal01</t>
  </si>
  <si>
    <t>465.3P</t>
  </si>
  <si>
    <t>FRESADORA DE PAVIMENTO ASFALTICO</t>
  </si>
  <si>
    <t>M3-KM</t>
  </si>
  <si>
    <t>VOLQUETA DE 7 M3</t>
  </si>
  <si>
    <t>COMPACTADOR VIBRATORIO</t>
  </si>
  <si>
    <t>RETROCARGADOR O MINICARGADOR</t>
  </si>
  <si>
    <t>465.4P</t>
  </si>
  <si>
    <t>SUMINISTRO DE RETROCARGADOR O MINICARGADOR PARA ACTIVIDADES DE BACHEO DE PAVIMENTO (INCLUYE TRANSPORTE)</t>
  </si>
  <si>
    <t>465.5P</t>
  </si>
  <si>
    <t>CORTADORA</t>
  </si>
  <si>
    <t>AGUA</t>
  </si>
  <si>
    <t>INSTITUTO NACIONAL DE VÍAS - INVIAS
DIRECCIÓN TERRITORIAL CUNDINAMARCA</t>
  </si>
  <si>
    <t>OBJETO: SUMINISTRO DE MEZCLA ASFÁLTICA VÍA 40CNA PASO POR CHIPAQUE (ANTIGUA VIA AL LLANO) SECTOR PR0+0000 - PR0+0750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</si>
</sst>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1" formatCode="_-* #,##0_-;\-* #,##0_-;_-*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quot;$&quot;\ #,##0.0"/>
    <numFmt numFmtId="202" formatCode="_(* #,##0_);_(* \(#,##0\);_(* &quot;-&quot;_);_(@_)"/>
    <numFmt numFmtId="203" formatCode="0.0"/>
    <numFmt numFmtId="204" formatCode="_(* #,##0_);_(* \(#,##0\);_(* &quot;-&quot;??_);_(@_)"/>
    <numFmt numFmtId="205"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10"/>
      <name val="Geneva"/>
    </font>
    <font>
      <b/>
      <sz val="8"/>
      <color rgb="FF595959"/>
      <name val="Arial"/>
      <family val="2"/>
      <charset val="1"/>
    </font>
    <font>
      <sz val="8"/>
      <color rgb="FF595959"/>
      <name val="Arial"/>
      <family val="2"/>
      <charset val="1"/>
    </font>
    <font>
      <b/>
      <sz val="12"/>
      <name val="Arial"/>
      <family val="2"/>
    </font>
    <font>
      <sz val="12"/>
      <color theme="1"/>
      <name val="Arial"/>
      <family val="2"/>
    </font>
    <font>
      <sz val="10"/>
      <name val="Arial"/>
    </font>
    <font>
      <sz val="12"/>
      <name val="Arial"/>
      <family val="2"/>
    </font>
    <font>
      <sz val="11"/>
      <color rgb="FF000000"/>
      <name val="Calibri"/>
      <family val="2"/>
    </font>
    <font>
      <sz val="10"/>
      <name val="Geneva"/>
      <family val="2"/>
    </font>
    <font>
      <b/>
      <sz val="28"/>
      <name val="Arial"/>
      <family val="2"/>
    </font>
    <font>
      <sz val="28"/>
      <name val="Arial"/>
      <family val="2"/>
    </font>
    <font>
      <sz val="10"/>
      <color rgb="FF7030A0"/>
      <name val="Arial"/>
      <family val="2"/>
    </font>
    <font>
      <sz val="11"/>
      <name val="Calibri"/>
      <family val="2"/>
      <scheme val="minor"/>
    </font>
    <font>
      <b/>
      <sz val="28"/>
      <name val="Calibri"/>
      <family val="2"/>
    </font>
    <font>
      <sz val="28"/>
      <name val="Calibri"/>
      <family val="2"/>
    </font>
    <font>
      <sz val="12"/>
      <name val="Calibri"/>
      <family val="2"/>
      <scheme val="minor"/>
    </font>
    <font>
      <b/>
      <sz val="20"/>
      <name val="Arial Narrow"/>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C9"/>
        <bgColor indexed="64"/>
      </patternFill>
    </fill>
    <fill>
      <patternFill patternType="solid">
        <fgColor rgb="FFFFFFC9"/>
        <bgColor rgb="FF000000"/>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rgb="FFFFFFCC"/>
        <bgColor indexed="64"/>
      </patternFill>
    </fill>
    <fill>
      <patternFill patternType="solid">
        <fgColor rgb="FFFFFFCC"/>
        <bgColor rgb="FF000000"/>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272">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38">
      <alignment horizontal="right"/>
    </xf>
    <xf numFmtId="185" fontId="6" fillId="0" borderId="38">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38">
      <alignment horizontal="right"/>
    </xf>
    <xf numFmtId="188" fontId="4" fillId="0" borderId="0">
      <protection locked="0"/>
    </xf>
    <xf numFmtId="3" fontId="34" fillId="0" borderId="0" applyFont="0" applyFill="0" applyBorder="0" applyAlignment="0" applyProtection="0"/>
    <xf numFmtId="189" fontId="4" fillId="0" borderId="0">
      <protection locked="0"/>
    </xf>
    <xf numFmtId="190" fontId="34"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90" fontId="39"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40">
      <protection locked="0"/>
    </xf>
    <xf numFmtId="0" fontId="43" fillId="0" borderId="0"/>
    <xf numFmtId="170" fontId="4" fillId="0" borderId="0" applyFont="0" applyFill="0" applyBorder="0" applyAlignment="0" applyProtection="0"/>
    <xf numFmtId="0" fontId="4" fillId="0" borderId="0"/>
    <xf numFmtId="202" fontId="4" fillId="0" borderId="0" applyFont="0" applyFill="0" applyBorder="0" applyAlignment="0" applyProtection="0"/>
    <xf numFmtId="41" fontId="48" fillId="0" borderId="0" applyFont="0" applyFill="0" applyBorder="0" applyAlignment="0" applyProtection="0"/>
    <xf numFmtId="9" fontId="4" fillId="0" borderId="0" applyFont="0" applyFill="0" applyBorder="0" applyAlignment="0" applyProtection="0"/>
    <xf numFmtId="0" fontId="50" fillId="0" borderId="0" applyNumberFormat="0" applyBorder="0" applyAlignment="0"/>
    <xf numFmtId="0" fontId="51" fillId="0" borderId="0"/>
    <xf numFmtId="0" fontId="4" fillId="0" borderId="0"/>
    <xf numFmtId="167"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166" fontId="50" fillId="0" borderId="0" applyFont="0" applyFill="0" applyBorder="0" applyAlignment="0" applyProtection="0"/>
    <xf numFmtId="167" fontId="50" fillId="0" borderId="0" applyFont="0" applyFill="0" applyBorder="0" applyAlignment="0" applyProtection="0"/>
    <xf numFmtId="9" fontId="50" fillId="0" borderId="0" applyFont="0" applyFill="0" applyBorder="0" applyAlignment="0" applyProtection="0"/>
    <xf numFmtId="0" fontId="4" fillId="0" borderId="0"/>
    <xf numFmtId="167" fontId="4" fillId="0" borderId="0" applyFont="0" applyFill="0" applyBorder="0" applyAlignment="0" applyProtection="0"/>
    <xf numFmtId="170" fontId="4" fillId="0" borderId="0" applyFont="0" applyFill="0" applyBorder="0" applyAlignment="0" applyProtection="0"/>
  </cellStyleXfs>
  <cellXfs count="54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0" xfId="89" applyFont="1" applyBorder="1"/>
    <xf numFmtId="0" fontId="33" fillId="0" borderId="28" xfId="89" applyFont="1" applyBorder="1"/>
    <xf numFmtId="0" fontId="33" fillId="0" borderId="29" xfId="89" applyFont="1" applyBorder="1"/>
    <xf numFmtId="0" fontId="30" fillId="0" borderId="17" xfId="126" applyFont="1" applyBorder="1" applyAlignment="1">
      <alignment horizontal="center" vertical="center" wrapText="1"/>
    </xf>
    <xf numFmtId="0" fontId="33" fillId="0" borderId="0" xfId="90" applyFont="1"/>
    <xf numFmtId="0" fontId="33" fillId="0" borderId="28" xfId="90" applyFont="1" applyBorder="1"/>
    <xf numFmtId="184" fontId="30" fillId="24" borderId="34" xfId="73" applyNumberFormat="1" applyFont="1" applyFill="1" applyBorder="1" applyAlignment="1">
      <alignment vertical="center"/>
    </xf>
    <xf numFmtId="0" fontId="33" fillId="0" borderId="29" xfId="90" applyFont="1" applyBorder="1"/>
    <xf numFmtId="0" fontId="30" fillId="0" borderId="26" xfId="79" applyFont="1" applyBorder="1" applyAlignment="1">
      <alignment vertical="center"/>
    </xf>
    <xf numFmtId="179" fontId="33" fillId="0" borderId="29" xfId="90" applyNumberFormat="1" applyFont="1" applyBorder="1"/>
    <xf numFmtId="181" fontId="33" fillId="0" borderId="29" xfId="90" applyNumberFormat="1" applyFont="1" applyBorder="1"/>
    <xf numFmtId="0" fontId="33" fillId="25" borderId="0" xfId="89" applyFont="1" applyFill="1"/>
    <xf numFmtId="0" fontId="33" fillId="25" borderId="28" xfId="89" applyFont="1" applyFill="1" applyBorder="1"/>
    <xf numFmtId="0" fontId="29" fillId="25" borderId="0" xfId="89" applyFont="1" applyFill="1"/>
    <xf numFmtId="0" fontId="33" fillId="25" borderId="29" xfId="89" applyFont="1" applyFill="1" applyBorder="1"/>
    <xf numFmtId="183" fontId="30" fillId="26" borderId="36" xfId="60" applyNumberFormat="1" applyFont="1" applyFill="1" applyBorder="1" applyAlignment="1">
      <alignment horizontal="center" vertical="center"/>
    </xf>
    <xf numFmtId="183" fontId="30" fillId="26" borderId="16" xfId="60" applyNumberFormat="1" applyFont="1" applyFill="1" applyBorder="1" applyAlignment="1">
      <alignment horizontal="center" vertical="center"/>
    </xf>
    <xf numFmtId="0" fontId="44" fillId="0" borderId="0" xfId="0" applyFont="1" applyBorder="1" applyAlignment="1">
      <alignment horizontal="left"/>
    </xf>
    <xf numFmtId="0" fontId="45" fillId="0" borderId="0" xfId="0" applyFont="1" applyBorder="1" applyAlignment="1">
      <alignment horizontal="left"/>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78" fontId="33" fillId="0" borderId="0" xfId="129" applyNumberFormat="1" applyFont="1" applyBorder="1"/>
    <xf numFmtId="39" fontId="30" fillId="0" borderId="0" xfId="129" applyNumberFormat="1" applyFont="1" applyBorder="1" applyAlignment="1">
      <alignment vertical="center"/>
    </xf>
    <xf numFmtId="0" fontId="33" fillId="0" borderId="54" xfId="89" applyFont="1" applyBorder="1"/>
    <xf numFmtId="0" fontId="33" fillId="0" borderId="55" xfId="89" applyFont="1" applyBorder="1"/>
    <xf numFmtId="0" fontId="33" fillId="0" borderId="56" xfId="90" applyFont="1" applyBorder="1"/>
    <xf numFmtId="0" fontId="33" fillId="0" borderId="57" xfId="89" applyFont="1" applyBorder="1"/>
    <xf numFmtId="0" fontId="33" fillId="0" borderId="57" xfId="89" applyFont="1" applyBorder="1" applyAlignment="1">
      <alignment horizontal="center"/>
    </xf>
    <xf numFmtId="182" fontId="33" fillId="0" borderId="57" xfId="34" applyNumberFormat="1" applyFont="1" applyBorder="1"/>
    <xf numFmtId="0" fontId="33" fillId="0" borderId="58" xfId="89" applyFont="1" applyBorder="1"/>
    <xf numFmtId="0" fontId="44" fillId="0" borderId="59" xfId="0" applyFont="1" applyBorder="1" applyAlignment="1">
      <alignment horizontal="left"/>
    </xf>
    <xf numFmtId="0" fontId="45" fillId="0" borderId="59" xfId="0" applyFont="1" applyBorder="1" applyAlignment="1">
      <alignment horizontal="left"/>
    </xf>
    <xf numFmtId="178" fontId="30" fillId="0" borderId="52" xfId="129" applyNumberFormat="1" applyFont="1" applyBorder="1" applyAlignment="1">
      <alignment vertical="center"/>
    </xf>
    <xf numFmtId="178" fontId="33" fillId="0" borderId="36" xfId="129" applyNumberFormat="1" applyFont="1" applyBorder="1" applyAlignment="1">
      <alignment vertical="center"/>
    </xf>
    <xf numFmtId="184" fontId="30" fillId="24" borderId="46" xfId="73" applyNumberFormat="1" applyFont="1" applyFill="1" applyBorder="1" applyAlignment="1">
      <alignment vertical="center"/>
    </xf>
    <xf numFmtId="0" fontId="30" fillId="24" borderId="45" xfId="73" applyFont="1" applyFill="1" applyBorder="1" applyAlignment="1">
      <alignment vertical="center"/>
    </xf>
    <xf numFmtId="0" fontId="30" fillId="24" borderId="44" xfId="73" applyFont="1" applyFill="1" applyBorder="1" applyAlignment="1">
      <alignment vertical="center"/>
    </xf>
    <xf numFmtId="0" fontId="47" fillId="0" borderId="16" xfId="254" applyFont="1" applyFill="1" applyBorder="1" applyAlignment="1">
      <alignment horizontal="center" vertical="center" wrapText="1"/>
    </xf>
    <xf numFmtId="0" fontId="30" fillId="24" borderId="43" xfId="73" applyFont="1" applyFill="1" applyBorder="1" applyAlignment="1">
      <alignment vertical="center"/>
    </xf>
    <xf numFmtId="0" fontId="47" fillId="0" borderId="24" xfId="254" applyFont="1" applyFill="1" applyBorder="1" applyAlignment="1">
      <alignment horizontal="center" vertical="center" wrapText="1"/>
    </xf>
    <xf numFmtId="0" fontId="47" fillId="0" borderId="21" xfId="254" applyFont="1" applyFill="1" applyBorder="1" applyAlignment="1">
      <alignment horizontal="center" vertical="center" wrapText="1"/>
    </xf>
    <xf numFmtId="0" fontId="47" fillId="0" borderId="25" xfId="254" applyFont="1" applyFill="1" applyBorder="1" applyAlignment="1">
      <alignment horizontal="center" vertical="center" wrapText="1"/>
    </xf>
    <xf numFmtId="9" fontId="33" fillId="26" borderId="22" xfId="95" applyFont="1" applyFill="1" applyBorder="1" applyAlignment="1">
      <alignment horizontal="center" vertical="center"/>
    </xf>
    <xf numFmtId="0" fontId="47" fillId="0" borderId="37" xfId="254" applyFont="1" applyFill="1" applyBorder="1" applyAlignment="1">
      <alignment horizontal="center" vertical="center" wrapText="1"/>
    </xf>
    <xf numFmtId="0" fontId="47" fillId="0" borderId="17" xfId="254" applyFont="1" applyFill="1" applyBorder="1" applyAlignment="1">
      <alignment horizontal="center" vertical="center" wrapText="1"/>
    </xf>
    <xf numFmtId="41" fontId="29" fillId="0" borderId="0" xfId="258" applyFont="1"/>
    <xf numFmtId="0" fontId="50" fillId="0" borderId="0" xfId="260"/>
    <xf numFmtId="0" fontId="4" fillId="28" borderId="31" xfId="260" applyFont="1" applyFill="1" applyBorder="1" applyAlignment="1">
      <alignment horizontal="center"/>
    </xf>
    <xf numFmtId="0" fontId="42" fillId="28" borderId="33" xfId="260" applyFont="1" applyFill="1" applyBorder="1" applyAlignment="1">
      <alignment horizontal="center"/>
    </xf>
    <xf numFmtId="0" fontId="4" fillId="28" borderId="33" xfId="260" applyFont="1" applyFill="1" applyBorder="1" applyAlignment="1">
      <alignment vertical="center"/>
    </xf>
    <xf numFmtId="0" fontId="4" fillId="28" borderId="34" xfId="260" applyFont="1" applyFill="1" applyBorder="1" applyAlignment="1">
      <alignment vertical="center"/>
    </xf>
    <xf numFmtId="0" fontId="4" fillId="28" borderId="45" xfId="260" applyFont="1" applyFill="1" applyBorder="1" applyAlignment="1">
      <alignment horizontal="center"/>
    </xf>
    <xf numFmtId="0" fontId="42" fillId="28" borderId="44" xfId="260" applyFont="1" applyFill="1" applyBorder="1" applyAlignment="1">
      <alignment horizontal="center"/>
    </xf>
    <xf numFmtId="0" fontId="42" fillId="28" borderId="44" xfId="260" applyFont="1" applyFill="1" applyBorder="1" applyAlignment="1">
      <alignment horizontal="left"/>
    </xf>
    <xf numFmtId="0" fontId="4" fillId="28" borderId="44" xfId="260" applyFont="1" applyFill="1" applyBorder="1" applyAlignment="1">
      <alignment horizontal="center" vertical="center"/>
    </xf>
    <xf numFmtId="0" fontId="4" fillId="28" borderId="21" xfId="260" applyFont="1" applyFill="1" applyBorder="1" applyAlignment="1">
      <alignment horizontal="center" vertical="center"/>
    </xf>
    <xf numFmtId="0" fontId="4" fillId="28" borderId="27" xfId="260" applyFont="1" applyFill="1" applyBorder="1" applyAlignment="1">
      <alignment horizontal="center" vertical="center"/>
    </xf>
    <xf numFmtId="0" fontId="4" fillId="28" borderId="11" xfId="260" applyFont="1" applyFill="1" applyBorder="1" applyAlignment="1">
      <alignment horizontal="center"/>
    </xf>
    <xf numFmtId="0" fontId="42" fillId="28" borderId="0" xfId="260" applyFont="1" applyFill="1" applyBorder="1" applyAlignment="1">
      <alignment horizontal="center"/>
    </xf>
    <xf numFmtId="0" fontId="42" fillId="28" borderId="0" xfId="260" applyFont="1" applyFill="1" applyBorder="1" applyAlignment="1">
      <alignment horizontal="left"/>
    </xf>
    <xf numFmtId="0" fontId="4" fillId="28" borderId="0" xfId="260" applyFont="1" applyFill="1" applyBorder="1" applyAlignment="1">
      <alignment horizontal="right" vertical="center"/>
    </xf>
    <xf numFmtId="0" fontId="4" fillId="28" borderId="0" xfId="260" applyFont="1" applyFill="1" applyBorder="1" applyAlignment="1">
      <alignment horizontal="center" vertical="center"/>
    </xf>
    <xf numFmtId="0" fontId="4" fillId="28" borderId="12" xfId="260" applyFont="1" applyFill="1" applyBorder="1" applyAlignment="1">
      <alignment horizontal="center" vertical="center"/>
    </xf>
    <xf numFmtId="0" fontId="52" fillId="28" borderId="0" xfId="260" applyFont="1" applyFill="1" applyBorder="1" applyAlignment="1">
      <alignment horizontal="center"/>
    </xf>
    <xf numFmtId="0" fontId="4" fillId="28" borderId="0" xfId="260" applyFont="1" applyFill="1" applyBorder="1"/>
    <xf numFmtId="0" fontId="53" fillId="28" borderId="0" xfId="260" applyFont="1" applyFill="1" applyBorder="1" applyAlignment="1">
      <alignment horizontal="left" vertical="center"/>
    </xf>
    <xf numFmtId="0" fontId="42" fillId="28" borderId="11" xfId="260" applyFont="1" applyFill="1" applyBorder="1" applyAlignment="1">
      <alignment horizontal="left"/>
    </xf>
    <xf numFmtId="0" fontId="4" fillId="28" borderId="0" xfId="260" applyFont="1" applyFill="1" applyBorder="1" applyAlignment="1">
      <alignment horizontal="right"/>
    </xf>
    <xf numFmtId="0" fontId="4" fillId="28" borderId="42" xfId="260" applyFont="1" applyFill="1" applyBorder="1" applyAlignment="1">
      <alignment horizontal="center"/>
    </xf>
    <xf numFmtId="0" fontId="4" fillId="28" borderId="0" xfId="260" applyFont="1" applyFill="1" applyBorder="1" applyAlignment="1">
      <alignment horizontal="center"/>
    </xf>
    <xf numFmtId="0" fontId="42" fillId="28" borderId="0" xfId="260" applyFont="1" applyFill="1" applyBorder="1" applyAlignment="1">
      <alignment horizontal="right"/>
    </xf>
    <xf numFmtId="0" fontId="4" fillId="28" borderId="42" xfId="260" applyFont="1" applyFill="1" applyBorder="1" applyAlignment="1">
      <alignment horizontal="right"/>
    </xf>
    <xf numFmtId="0" fontId="4" fillId="28" borderId="12" xfId="260" applyFont="1" applyFill="1" applyBorder="1" applyAlignment="1">
      <alignment horizontal="center"/>
    </xf>
    <xf numFmtId="0" fontId="4" fillId="28" borderId="13" xfId="260" applyFont="1" applyFill="1" applyBorder="1" applyAlignment="1">
      <alignment horizontal="left"/>
    </xf>
    <xf numFmtId="0" fontId="4" fillId="28" borderId="14" xfId="260" applyFont="1" applyFill="1" applyBorder="1" applyAlignment="1">
      <alignment horizontal="right"/>
    </xf>
    <xf numFmtId="0" fontId="4" fillId="28" borderId="14" xfId="260" applyFont="1" applyFill="1" applyBorder="1" applyAlignment="1">
      <alignment horizontal="center"/>
    </xf>
    <xf numFmtId="0" fontId="4" fillId="0" borderId="45" xfId="260" applyFont="1" applyBorder="1"/>
    <xf numFmtId="0" fontId="4" fillId="0" borderId="44" xfId="260" applyFont="1" applyBorder="1"/>
    <xf numFmtId="0" fontId="4" fillId="0" borderId="43" xfId="260" applyFont="1" applyBorder="1"/>
    <xf numFmtId="0" fontId="42" fillId="0" borderId="11" xfId="260" applyFont="1" applyBorder="1" applyAlignment="1" applyProtection="1">
      <alignment horizontal="left"/>
      <protection locked="0"/>
    </xf>
    <xf numFmtId="0" fontId="42" fillId="0" borderId="42" xfId="260" applyFont="1" applyBorder="1" applyAlignment="1" applyProtection="1">
      <alignment horizontal="left"/>
      <protection locked="0"/>
    </xf>
    <xf numFmtId="0" fontId="42" fillId="0" borderId="0" xfId="260" applyFont="1" applyBorder="1" applyAlignment="1" applyProtection="1">
      <alignment horizontal="center"/>
      <protection locked="0"/>
    </xf>
    <xf numFmtId="0" fontId="4" fillId="0" borderId="42" xfId="260" applyFont="1" applyBorder="1" applyProtection="1">
      <protection locked="0"/>
    </xf>
    <xf numFmtId="0" fontId="4" fillId="0" borderId="0" xfId="260" applyFont="1" applyBorder="1"/>
    <xf numFmtId="0" fontId="4" fillId="0" borderId="0" xfId="260" applyFont="1" applyBorder="1" applyProtection="1">
      <protection locked="0"/>
    </xf>
    <xf numFmtId="0" fontId="4" fillId="0" borderId="12" xfId="260" applyFont="1" applyBorder="1"/>
    <xf numFmtId="0" fontId="42" fillId="0" borderId="11" xfId="260" applyFont="1" applyBorder="1" applyProtection="1">
      <protection locked="0"/>
    </xf>
    <xf numFmtId="0" fontId="42" fillId="0" borderId="0" xfId="260" applyFont="1" applyBorder="1"/>
    <xf numFmtId="0" fontId="4" fillId="0" borderId="42" xfId="260" applyFont="1" applyBorder="1" applyAlignment="1" applyProtection="1">
      <alignment horizontal="center"/>
      <protection locked="0"/>
    </xf>
    <xf numFmtId="0" fontId="42" fillId="0" borderId="42" xfId="260" applyFont="1" applyBorder="1"/>
    <xf numFmtId="0" fontId="4" fillId="0" borderId="66" xfId="260" applyFont="1" applyBorder="1" applyAlignment="1" applyProtection="1">
      <alignment horizontal="center"/>
      <protection locked="0"/>
    </xf>
    <xf numFmtId="0" fontId="4" fillId="0" borderId="0" xfId="260" applyFont="1" applyBorder="1" applyAlignment="1" applyProtection="1">
      <alignment horizontal="center"/>
      <protection locked="0"/>
    </xf>
    <xf numFmtId="0" fontId="4" fillId="0" borderId="12" xfId="260" applyFont="1" applyBorder="1" applyAlignment="1" applyProtection="1">
      <alignment horizontal="center"/>
      <protection locked="0"/>
    </xf>
    <xf numFmtId="0" fontId="4" fillId="0" borderId="42" xfId="260" applyFont="1" applyBorder="1"/>
    <xf numFmtId="0" fontId="4" fillId="0" borderId="77" xfId="260" applyFont="1" applyBorder="1" applyAlignment="1" applyProtection="1">
      <alignment horizontal="center"/>
      <protection locked="0"/>
    </xf>
    <xf numFmtId="0" fontId="4" fillId="0" borderId="42" xfId="260" applyFont="1" applyBorder="1" applyAlignment="1">
      <alignment horizontal="center"/>
    </xf>
    <xf numFmtId="0" fontId="4" fillId="0" borderId="77" xfId="260" applyFont="1" applyBorder="1" applyAlignment="1">
      <alignment horizontal="center"/>
    </xf>
    <xf numFmtId="0" fontId="4" fillId="0" borderId="0" xfId="260" applyFont="1" applyBorder="1" applyAlignment="1">
      <alignment horizontal="center"/>
    </xf>
    <xf numFmtId="0" fontId="4" fillId="0" borderId="12" xfId="260" applyFont="1" applyBorder="1" applyAlignment="1">
      <alignment horizontal="center"/>
    </xf>
    <xf numFmtId="0" fontId="42" fillId="30" borderId="0" xfId="260" applyFont="1" applyFill="1" applyBorder="1" applyAlignment="1">
      <alignment horizontal="center"/>
    </xf>
    <xf numFmtId="0" fontId="4" fillId="30" borderId="42" xfId="260" applyFont="1" applyFill="1" applyBorder="1" applyAlignment="1">
      <alignment horizontal="center"/>
    </xf>
    <xf numFmtId="0" fontId="54" fillId="30" borderId="77" xfId="260" applyFont="1" applyFill="1" applyBorder="1" applyAlignment="1">
      <alignment horizontal="center"/>
    </xf>
    <xf numFmtId="0" fontId="4" fillId="0" borderId="0" xfId="260" applyFont="1" applyBorder="1" applyAlignment="1">
      <alignment horizontal="center" vertical="center"/>
    </xf>
    <xf numFmtId="0" fontId="4" fillId="0" borderId="42" xfId="260" applyFont="1" applyBorder="1" applyAlignment="1">
      <alignment horizontal="center" vertical="center"/>
    </xf>
    <xf numFmtId="0" fontId="42" fillId="0" borderId="11" xfId="260" applyFont="1" applyBorder="1" applyAlignment="1" applyProtection="1">
      <alignment vertical="top"/>
      <protection locked="0"/>
    </xf>
    <xf numFmtId="0" fontId="42" fillId="0" borderId="0" xfId="260" applyFont="1" applyBorder="1" applyAlignment="1">
      <alignment vertical="top"/>
    </xf>
    <xf numFmtId="0" fontId="4" fillId="0" borderId="0" xfId="260" applyFont="1" applyBorder="1" applyAlignment="1">
      <alignment horizontal="center" vertical="top"/>
    </xf>
    <xf numFmtId="0" fontId="4" fillId="0" borderId="0" xfId="260" applyFont="1" applyBorder="1" applyAlignment="1">
      <alignment vertical="top"/>
    </xf>
    <xf numFmtId="0" fontId="4" fillId="0" borderId="12" xfId="260" applyFont="1" applyBorder="1" applyAlignment="1">
      <alignment horizontal="center" vertical="top"/>
    </xf>
    <xf numFmtId="0" fontId="4" fillId="0" borderId="11" xfId="260" applyFont="1" applyBorder="1"/>
    <xf numFmtId="0" fontId="4" fillId="30" borderId="11" xfId="260" applyFont="1" applyFill="1" applyBorder="1"/>
    <xf numFmtId="0" fontId="4" fillId="30" borderId="0" xfId="260" applyFont="1" applyFill="1" applyBorder="1"/>
    <xf numFmtId="0" fontId="4" fillId="30" borderId="12" xfId="260" applyFont="1" applyFill="1" applyBorder="1"/>
    <xf numFmtId="0" fontId="42" fillId="32" borderId="64" xfId="260" applyFont="1" applyFill="1" applyBorder="1" applyAlignment="1">
      <alignment horizontal="center" vertical="center"/>
    </xf>
    <xf numFmtId="0" fontId="42" fillId="33" borderId="15" xfId="260" applyFont="1" applyFill="1" applyBorder="1" applyAlignment="1">
      <alignment horizontal="center" vertical="center" wrapText="1"/>
    </xf>
    <xf numFmtId="0" fontId="42" fillId="33" borderId="46" xfId="260" applyFont="1" applyFill="1" applyBorder="1" applyAlignment="1">
      <alignment horizontal="center" vertical="center" wrapText="1"/>
    </xf>
    <xf numFmtId="0" fontId="4" fillId="33" borderId="74" xfId="260" applyFont="1" applyFill="1" applyBorder="1"/>
    <xf numFmtId="0" fontId="42" fillId="29" borderId="84" xfId="260" applyFont="1" applyFill="1" applyBorder="1" applyAlignment="1">
      <alignment horizontal="center"/>
    </xf>
    <xf numFmtId="0" fontId="42" fillId="29" borderId="20" xfId="260" applyFont="1" applyFill="1" applyBorder="1" applyAlignment="1"/>
    <xf numFmtId="0" fontId="42" fillId="29" borderId="23" xfId="260" applyFont="1" applyFill="1" applyBorder="1" applyAlignment="1"/>
    <xf numFmtId="0" fontId="42" fillId="28" borderId="23" xfId="260" applyFont="1" applyFill="1" applyBorder="1" applyAlignment="1">
      <alignment horizontal="center"/>
    </xf>
    <xf numFmtId="0" fontId="42" fillId="28" borderId="46" xfId="260" applyFont="1" applyFill="1" applyBorder="1" applyAlignment="1">
      <alignment horizontal="center"/>
    </xf>
    <xf numFmtId="0" fontId="42" fillId="29" borderId="23" xfId="260" applyFont="1" applyFill="1" applyBorder="1" applyAlignment="1">
      <alignment horizontal="right"/>
    </xf>
    <xf numFmtId="0" fontId="42" fillId="29" borderId="50" xfId="260" applyFont="1" applyFill="1" applyBorder="1" applyAlignment="1">
      <alignment horizontal="right"/>
    </xf>
    <xf numFmtId="0" fontId="42" fillId="29" borderId="84" xfId="260" applyFont="1" applyFill="1" applyBorder="1" applyAlignment="1"/>
    <xf numFmtId="0" fontId="4" fillId="34" borderId="11" xfId="260" applyFont="1" applyFill="1" applyBorder="1" applyAlignment="1">
      <alignment horizontal="center"/>
    </xf>
    <xf numFmtId="0" fontId="4" fillId="34" borderId="0" xfId="260" applyFont="1" applyFill="1" applyBorder="1"/>
    <xf numFmtId="0" fontId="4" fillId="34" borderId="12" xfId="260" applyFont="1" applyFill="1" applyBorder="1"/>
    <xf numFmtId="0" fontId="42" fillId="29" borderId="47" xfId="260" applyFont="1" applyFill="1" applyBorder="1"/>
    <xf numFmtId="0" fontId="4" fillId="29" borderId="41" xfId="260" applyFont="1" applyFill="1" applyBorder="1"/>
    <xf numFmtId="0" fontId="4" fillId="29" borderId="79" xfId="260" applyFont="1" applyFill="1" applyBorder="1"/>
    <xf numFmtId="0" fontId="42" fillId="29" borderId="11" xfId="260" applyFont="1" applyFill="1" applyBorder="1"/>
    <xf numFmtId="0" fontId="4" fillId="29" borderId="0" xfId="260" applyFont="1" applyFill="1" applyBorder="1"/>
    <xf numFmtId="0" fontId="4" fillId="29" borderId="14" xfId="260" applyFont="1" applyFill="1" applyBorder="1"/>
    <xf numFmtId="0" fontId="4" fillId="29" borderId="12" xfId="260" applyFont="1" applyFill="1" applyBorder="1"/>
    <xf numFmtId="0" fontId="42" fillId="32" borderId="21" xfId="260" applyFont="1" applyFill="1" applyBorder="1" applyAlignment="1">
      <alignment horizontal="center"/>
    </xf>
    <xf numFmtId="0" fontId="42" fillId="32" borderId="27" xfId="260" applyFont="1" applyFill="1" applyBorder="1" applyAlignment="1">
      <alignment horizontal="center"/>
    </xf>
    <xf numFmtId="0" fontId="42" fillId="30" borderId="76" xfId="260" applyFont="1" applyFill="1" applyBorder="1" applyAlignment="1">
      <alignment horizontal="center"/>
    </xf>
    <xf numFmtId="0" fontId="42" fillId="30" borderId="49" xfId="260" applyFont="1" applyFill="1" applyBorder="1" applyAlignment="1">
      <alignment horizontal="center"/>
    </xf>
    <xf numFmtId="178" fontId="4" fillId="30" borderId="18" xfId="260" applyNumberFormat="1" applyFont="1" applyFill="1" applyBorder="1" applyAlignment="1">
      <alignment horizontal="right"/>
    </xf>
    <xf numFmtId="186" fontId="4" fillId="30" borderId="76" xfId="260" applyNumberFormat="1" applyFont="1" applyFill="1" applyBorder="1" applyAlignment="1">
      <alignment horizontal="right"/>
    </xf>
    <xf numFmtId="186" fontId="4" fillId="30" borderId="49" xfId="260" applyNumberFormat="1" applyFont="1" applyFill="1" applyBorder="1" applyAlignment="1">
      <alignment horizontal="right"/>
    </xf>
    <xf numFmtId="178" fontId="4" fillId="30" borderId="36" xfId="260" applyNumberFormat="1" applyFont="1" applyFill="1" applyBorder="1" applyAlignment="1">
      <alignment horizontal="right"/>
    </xf>
    <xf numFmtId="178" fontId="4" fillId="30" borderId="22" xfId="260" applyNumberFormat="1" applyFont="1" applyFill="1" applyBorder="1" applyAlignment="1">
      <alignment horizontal="right"/>
    </xf>
    <xf numFmtId="4" fontId="4" fillId="30" borderId="16" xfId="260" applyNumberFormat="1" applyFont="1" applyFill="1" applyBorder="1" applyAlignment="1">
      <alignment horizontal="right"/>
    </xf>
    <xf numFmtId="0" fontId="4" fillId="30" borderId="22" xfId="260" applyNumberFormat="1" applyFont="1" applyFill="1" applyBorder="1" applyAlignment="1">
      <alignment horizontal="right"/>
    </xf>
    <xf numFmtId="0" fontId="4" fillId="30" borderId="78" xfId="260" applyFont="1" applyFill="1" applyBorder="1" applyAlignment="1"/>
    <xf numFmtId="0" fontId="4" fillId="30" borderId="48" xfId="260" applyFont="1" applyFill="1" applyBorder="1" applyAlignment="1"/>
    <xf numFmtId="186" fontId="4" fillId="30" borderId="78" xfId="260" applyNumberFormat="1" applyFont="1" applyFill="1" applyBorder="1" applyAlignment="1">
      <alignment horizontal="right"/>
    </xf>
    <xf numFmtId="186" fontId="4" fillId="30" borderId="48" xfId="260" applyNumberFormat="1" applyFont="1" applyFill="1" applyBorder="1" applyAlignment="1">
      <alignment horizontal="right"/>
    </xf>
    <xf numFmtId="4" fontId="4" fillId="30" borderId="22" xfId="260" applyNumberFormat="1" applyFont="1" applyFill="1" applyBorder="1" applyAlignment="1">
      <alignment horizontal="right"/>
    </xf>
    <xf numFmtId="0" fontId="4" fillId="30" borderId="66" xfId="260" applyFont="1" applyFill="1" applyBorder="1" applyAlignment="1">
      <alignment horizontal="center"/>
    </xf>
    <xf numFmtId="0" fontId="4" fillId="30" borderId="41" xfId="260" applyFont="1" applyFill="1" applyBorder="1" applyAlignment="1">
      <alignment horizontal="center"/>
    </xf>
    <xf numFmtId="0" fontId="4" fillId="30" borderId="48" xfId="260" applyFont="1" applyFill="1" applyBorder="1" applyAlignment="1">
      <alignment horizontal="center"/>
    </xf>
    <xf numFmtId="2" fontId="4" fillId="30" borderId="16" xfId="260" applyNumberFormat="1" applyFont="1" applyFill="1" applyBorder="1"/>
    <xf numFmtId="4" fontId="4" fillId="30" borderId="22" xfId="262" applyNumberFormat="1" applyFill="1" applyBorder="1"/>
    <xf numFmtId="0" fontId="4" fillId="30" borderId="62" xfId="260" applyFont="1" applyFill="1" applyBorder="1"/>
    <xf numFmtId="4" fontId="4" fillId="30" borderId="82" xfId="260" applyNumberFormat="1" applyFont="1" applyFill="1" applyBorder="1"/>
    <xf numFmtId="4" fontId="4" fillId="30" borderId="46" xfId="260" applyNumberFormat="1" applyFont="1" applyFill="1" applyBorder="1"/>
    <xf numFmtId="0" fontId="42" fillId="30" borderId="11" xfId="260" applyFont="1" applyFill="1" applyBorder="1"/>
    <xf numFmtId="0" fontId="42" fillId="29" borderId="65" xfId="260" applyFont="1" applyFill="1" applyBorder="1"/>
    <xf numFmtId="0" fontId="4" fillId="29" borderId="66" xfId="260" applyFont="1" applyFill="1" applyBorder="1"/>
    <xf numFmtId="0" fontId="4" fillId="29" borderId="85" xfId="260" applyFont="1" applyFill="1" applyBorder="1"/>
    <xf numFmtId="0" fontId="4" fillId="29" borderId="13" xfId="260" applyFont="1" applyFill="1" applyBorder="1"/>
    <xf numFmtId="0" fontId="42" fillId="35" borderId="63" xfId="260" applyFont="1" applyFill="1" applyBorder="1" applyAlignment="1">
      <alignment horizontal="center"/>
    </xf>
    <xf numFmtId="0" fontId="42" fillId="35" borderId="21" xfId="260" applyFont="1" applyFill="1" applyBorder="1" applyAlignment="1">
      <alignment horizontal="center"/>
    </xf>
    <xf numFmtId="0" fontId="42" fillId="35" borderId="27" xfId="260" applyFont="1" applyFill="1" applyBorder="1" applyAlignment="1">
      <alignment horizontal="center"/>
    </xf>
    <xf numFmtId="0" fontId="4" fillId="30" borderId="51" xfId="260" applyFont="1" applyFill="1" applyBorder="1" applyAlignment="1">
      <alignment horizontal="left"/>
    </xf>
    <xf numFmtId="0" fontId="42" fillId="30" borderId="42" xfId="260" applyFont="1" applyFill="1" applyBorder="1" applyAlignment="1">
      <alignment horizontal="center"/>
    </xf>
    <xf numFmtId="186" fontId="4" fillId="30" borderId="18" xfId="260" applyNumberFormat="1" applyFont="1" applyFill="1" applyBorder="1" applyAlignment="1">
      <alignment horizontal="right"/>
    </xf>
    <xf numFmtId="2" fontId="4" fillId="30" borderId="49" xfId="260" applyNumberFormat="1" applyFont="1" applyFill="1" applyBorder="1" applyAlignment="1">
      <alignment horizontal="right"/>
    </xf>
    <xf numFmtId="2" fontId="4" fillId="30" borderId="36" xfId="260" applyNumberFormat="1" applyFont="1" applyFill="1" applyBorder="1" applyAlignment="1">
      <alignment horizontal="right"/>
    </xf>
    <xf numFmtId="0" fontId="4" fillId="30" borderId="66" xfId="260" applyFont="1" applyFill="1" applyBorder="1"/>
    <xf numFmtId="0" fontId="4" fillId="30" borderId="16" xfId="260" applyFont="1" applyFill="1" applyBorder="1"/>
    <xf numFmtId="0" fontId="4" fillId="30" borderId="22" xfId="260" applyFont="1" applyFill="1" applyBorder="1"/>
    <xf numFmtId="2" fontId="4" fillId="30" borderId="46" xfId="260" applyNumberFormat="1" applyFont="1" applyFill="1" applyBorder="1"/>
    <xf numFmtId="0" fontId="4" fillId="29" borderId="11" xfId="260" applyFont="1" applyFill="1" applyBorder="1"/>
    <xf numFmtId="0" fontId="42" fillId="35" borderId="21" xfId="260" applyFont="1" applyFill="1" applyBorder="1" applyAlignment="1">
      <alignment horizontal="center" vertical="center"/>
    </xf>
    <xf numFmtId="0" fontId="42" fillId="35" borderId="21" xfId="260" applyFont="1" applyFill="1" applyBorder="1" applyAlignment="1">
      <alignment horizontal="center" vertical="center" wrapText="1"/>
    </xf>
    <xf numFmtId="0" fontId="42" fillId="35" borderId="15" xfId="260" applyFont="1" applyFill="1" applyBorder="1" applyAlignment="1">
      <alignment horizontal="center" vertical="center" wrapText="1"/>
    </xf>
    <xf numFmtId="0" fontId="42" fillId="35" borderId="27" xfId="260" applyFont="1" applyFill="1" applyBorder="1" applyAlignment="1">
      <alignment horizontal="center" vertical="center"/>
    </xf>
    <xf numFmtId="0" fontId="4" fillId="0" borderId="65" xfId="262" applyBorder="1"/>
    <xf numFmtId="0" fontId="4" fillId="30" borderId="66" xfId="260" applyFont="1" applyFill="1" applyBorder="1" applyAlignment="1"/>
    <xf numFmtId="0" fontId="4" fillId="30" borderId="16" xfId="260" applyFont="1" applyFill="1" applyBorder="1" applyAlignment="1">
      <alignment horizontal="center"/>
    </xf>
    <xf numFmtId="167" fontId="55" fillId="0" borderId="16" xfId="263" applyFont="1" applyBorder="1"/>
    <xf numFmtId="166" fontId="55" fillId="0" borderId="22" xfId="264" applyNumberFormat="1" applyFont="1" applyBorder="1"/>
    <xf numFmtId="0" fontId="4" fillId="30" borderId="41" xfId="260" applyFont="1" applyFill="1" applyBorder="1" applyAlignment="1"/>
    <xf numFmtId="0" fontId="4" fillId="30" borderId="53" xfId="260" applyFont="1" applyFill="1" applyBorder="1" applyAlignment="1">
      <alignment horizontal="center"/>
    </xf>
    <xf numFmtId="2" fontId="4" fillId="30" borderId="78" xfId="260" applyNumberFormat="1" applyFont="1" applyFill="1" applyBorder="1" applyAlignment="1">
      <alignment horizontal="right"/>
    </xf>
    <xf numFmtId="2" fontId="4" fillId="30" borderId="48" xfId="260" applyNumberFormat="1" applyFont="1" applyFill="1" applyBorder="1" applyAlignment="1">
      <alignment horizontal="right"/>
    </xf>
    <xf numFmtId="2" fontId="4" fillId="30" borderId="22" xfId="260" applyNumberFormat="1" applyFont="1" applyFill="1" applyBorder="1"/>
    <xf numFmtId="0" fontId="4" fillId="30" borderId="20" xfId="260" applyFont="1" applyFill="1" applyBorder="1" applyAlignment="1"/>
    <xf numFmtId="0" fontId="4" fillId="30" borderId="23" xfId="260" applyFont="1" applyFill="1" applyBorder="1" applyAlignment="1"/>
    <xf numFmtId="0" fontId="4" fillId="30" borderId="17" xfId="260" applyFont="1" applyFill="1" applyBorder="1" applyAlignment="1"/>
    <xf numFmtId="4" fontId="4" fillId="0" borderId="22" xfId="262" applyNumberFormat="1" applyBorder="1"/>
    <xf numFmtId="4" fontId="4" fillId="0" borderId="46" xfId="262" applyNumberFormat="1" applyBorder="1"/>
    <xf numFmtId="0" fontId="42" fillId="35" borderId="27" xfId="260" applyFont="1" applyFill="1" applyBorder="1" applyAlignment="1">
      <alignment horizontal="center" vertical="center" wrapText="1"/>
    </xf>
    <xf numFmtId="0" fontId="4" fillId="30" borderId="47" xfId="260" applyFont="1" applyFill="1" applyBorder="1" applyAlignment="1"/>
    <xf numFmtId="178" fontId="4" fillId="30" borderId="16" xfId="260" applyNumberFormat="1" applyFont="1" applyFill="1" applyBorder="1"/>
    <xf numFmtId="1" fontId="4" fillId="0" borderId="16" xfId="265" applyNumberFormat="1" applyFont="1" applyFill="1" applyBorder="1" applyAlignment="1">
      <alignment horizontal="center"/>
    </xf>
    <xf numFmtId="178" fontId="4" fillId="0" borderId="16" xfId="266" applyNumberFormat="1" applyFont="1" applyFill="1" applyBorder="1"/>
    <xf numFmtId="0" fontId="4" fillId="30" borderId="76" xfId="260" applyFont="1" applyFill="1" applyBorder="1" applyAlignment="1">
      <alignment horizontal="center"/>
    </xf>
    <xf numFmtId="4" fontId="4" fillId="0" borderId="66" xfId="262" applyNumberFormat="1" applyBorder="1"/>
    <xf numFmtId="178" fontId="50" fillId="0" borderId="0" xfId="260" applyNumberFormat="1"/>
    <xf numFmtId="9" fontId="4" fillId="0" borderId="16" xfId="265" applyFont="1" applyFill="1" applyBorder="1" applyAlignment="1">
      <alignment horizontal="center"/>
    </xf>
    <xf numFmtId="4" fontId="4" fillId="0" borderId="16" xfId="262" applyNumberFormat="1" applyBorder="1"/>
    <xf numFmtId="2" fontId="4" fillId="30" borderId="42" xfId="260" applyNumberFormat="1" applyFont="1" applyFill="1" applyBorder="1" applyAlignment="1">
      <alignment horizontal="right"/>
    </xf>
    <xf numFmtId="2" fontId="4" fillId="30" borderId="66" xfId="260" applyNumberFormat="1" applyFont="1" applyFill="1" applyBorder="1" applyAlignment="1">
      <alignment horizontal="right"/>
    </xf>
    <xf numFmtId="0" fontId="4" fillId="30" borderId="69" xfId="260" applyFont="1" applyFill="1" applyBorder="1" applyAlignment="1">
      <alignment horizontal="center"/>
    </xf>
    <xf numFmtId="0" fontId="42" fillId="35" borderId="15" xfId="260" applyFont="1" applyFill="1" applyBorder="1" applyAlignment="1">
      <alignment horizontal="center"/>
    </xf>
    <xf numFmtId="0" fontId="42" fillId="35" borderId="67" xfId="260" applyFont="1" applyFill="1" applyBorder="1" applyAlignment="1">
      <alignment horizontal="center" wrapText="1"/>
    </xf>
    <xf numFmtId="0" fontId="42" fillId="35" borderId="21" xfId="260" applyFont="1" applyFill="1" applyBorder="1" applyAlignment="1">
      <alignment horizontal="center" wrapText="1"/>
    </xf>
    <xf numFmtId="0" fontId="42" fillId="35" borderId="27" xfId="260" applyFont="1" applyFill="1" applyBorder="1" applyAlignment="1">
      <alignment horizontal="center" wrapText="1"/>
    </xf>
    <xf numFmtId="167" fontId="42" fillId="36" borderId="66" xfId="267" applyFont="1" applyFill="1" applyBorder="1"/>
    <xf numFmtId="9" fontId="42" fillId="36" borderId="68" xfId="268" applyFont="1" applyFill="1" applyBorder="1"/>
    <xf numFmtId="9" fontId="4" fillId="0" borderId="68" xfId="262" applyNumberFormat="1" applyBorder="1"/>
    <xf numFmtId="167" fontId="4" fillId="30" borderId="22" xfId="267" applyFont="1" applyFill="1" applyBorder="1"/>
    <xf numFmtId="0" fontId="42" fillId="36" borderId="47" xfId="260" applyFont="1" applyFill="1" applyBorder="1" applyAlignment="1"/>
    <xf numFmtId="0" fontId="42" fillId="36" borderId="41" xfId="260" applyFont="1" applyFill="1" applyBorder="1" applyAlignment="1"/>
    <xf numFmtId="0" fontId="42" fillId="36" borderId="20" xfId="260" applyFont="1" applyFill="1" applyBorder="1" applyAlignment="1"/>
    <xf numFmtId="0" fontId="42" fillId="36" borderId="23" xfId="260" applyFont="1" applyFill="1" applyBorder="1" applyAlignment="1"/>
    <xf numFmtId="167" fontId="42" fillId="36" borderId="23" xfId="267" applyFont="1" applyFill="1" applyBorder="1"/>
    <xf numFmtId="9" fontId="42" fillId="36" borderId="70" xfId="268" applyFont="1" applyFill="1" applyBorder="1"/>
    <xf numFmtId="9" fontId="4" fillId="0" borderId="17" xfId="262" applyNumberFormat="1" applyBorder="1"/>
    <xf numFmtId="167" fontId="4" fillId="30" borderId="46" xfId="260" applyNumberFormat="1" applyFont="1" applyFill="1" applyBorder="1"/>
    <xf numFmtId="0" fontId="42" fillId="0" borderId="26" xfId="260" applyFont="1" applyBorder="1"/>
    <xf numFmtId="0" fontId="4" fillId="0" borderId="15" xfId="260" applyFont="1" applyBorder="1"/>
    <xf numFmtId="0" fontId="4" fillId="0" borderId="19" xfId="260" applyFont="1" applyBorder="1"/>
    <xf numFmtId="0" fontId="4" fillId="0" borderId="65" xfId="260" applyFont="1" applyBorder="1" applyAlignment="1"/>
    <xf numFmtId="0" fontId="4" fillId="0" borderId="66" xfId="260" applyFont="1" applyBorder="1" applyAlignment="1"/>
    <xf numFmtId="0" fontId="4" fillId="0" borderId="85" xfId="260" applyFont="1" applyBorder="1" applyAlignment="1"/>
    <xf numFmtId="0" fontId="4" fillId="0" borderId="20" xfId="260" applyFont="1" applyBorder="1" applyAlignment="1"/>
    <xf numFmtId="0" fontId="4" fillId="0" borderId="23" xfId="260" applyFont="1" applyBorder="1" applyAlignment="1"/>
    <xf numFmtId="0" fontId="4" fillId="0" borderId="50" xfId="260" applyFont="1" applyBorder="1" applyAlignment="1"/>
    <xf numFmtId="0" fontId="4" fillId="0" borderId="11" xfId="260" applyFont="1" applyBorder="1" applyAlignment="1"/>
    <xf numFmtId="0" fontId="4" fillId="0" borderId="0" xfId="260" applyFont="1" applyBorder="1" applyAlignment="1"/>
    <xf numFmtId="0" fontId="4" fillId="0" borderId="12" xfId="260" applyFont="1" applyBorder="1" applyAlignment="1"/>
    <xf numFmtId="0" fontId="42" fillId="0" borderId="11" xfId="260" applyFont="1" applyBorder="1" applyAlignment="1">
      <alignment horizontal="left"/>
    </xf>
    <xf numFmtId="0" fontId="42" fillId="0" borderId="11" xfId="260" applyFont="1" applyBorder="1" applyAlignment="1">
      <alignment horizontal="justify" vertical="center" wrapText="1"/>
    </xf>
    <xf numFmtId="0" fontId="42" fillId="0" borderId="0" xfId="260" applyFont="1" applyBorder="1" applyAlignment="1">
      <alignment horizontal="justify" vertical="center" wrapText="1"/>
    </xf>
    <xf numFmtId="0" fontId="42" fillId="0" borderId="12" xfId="260" applyFont="1" applyBorder="1" applyAlignment="1">
      <alignment horizontal="justify" vertical="center" wrapText="1"/>
    </xf>
    <xf numFmtId="0" fontId="4" fillId="0" borderId="41" xfId="260" applyFont="1" applyBorder="1"/>
    <xf numFmtId="0" fontId="4" fillId="0" borderId="0" xfId="260" applyFont="1" applyBorder="1" applyAlignment="1">
      <alignment horizontal="left"/>
    </xf>
    <xf numFmtId="0" fontId="4" fillId="0" borderId="11" xfId="260" applyFont="1" applyBorder="1" applyAlignment="1">
      <alignment horizontal="left"/>
    </xf>
    <xf numFmtId="0" fontId="4" fillId="0" borderId="13" xfId="260" applyFont="1" applyBorder="1" applyAlignment="1">
      <alignment horizontal="left"/>
    </xf>
    <xf numFmtId="0" fontId="4" fillId="0" borderId="14" xfId="260" applyFont="1" applyBorder="1" applyAlignment="1">
      <alignment horizontal="left"/>
    </xf>
    <xf numFmtId="0" fontId="4" fillId="0" borderId="14" xfId="260" applyFont="1" applyBorder="1"/>
    <xf numFmtId="0" fontId="56" fillId="28" borderId="0" xfId="260" applyFont="1" applyFill="1" applyBorder="1" applyAlignment="1">
      <alignment horizontal="center"/>
    </xf>
    <xf numFmtId="0" fontId="57" fillId="28" borderId="0" xfId="260" applyFont="1" applyFill="1" applyBorder="1" applyAlignment="1">
      <alignment horizontal="left" vertical="center"/>
    </xf>
    <xf numFmtId="203" fontId="55" fillId="0" borderId="46" xfId="269" applyNumberFormat="1" applyFont="1" applyBorder="1" applyAlignment="1">
      <alignment horizontal="center" vertical="center"/>
    </xf>
    <xf numFmtId="0" fontId="55" fillId="0" borderId="46" xfId="269" applyFont="1" applyBorder="1" applyAlignment="1">
      <alignment wrapText="1"/>
    </xf>
    <xf numFmtId="0" fontId="4" fillId="34" borderId="11" xfId="260" applyFont="1" applyFill="1" applyBorder="1"/>
    <xf numFmtId="0" fontId="55" fillId="0" borderId="16" xfId="269" applyFont="1" applyBorder="1" applyAlignment="1">
      <alignment horizontal="center"/>
    </xf>
    <xf numFmtId="204" fontId="55" fillId="0" borderId="16" xfId="270" applyNumberFormat="1" applyFont="1" applyBorder="1" applyAlignment="1">
      <alignment horizontal="center" vertical="center"/>
    </xf>
    <xf numFmtId="166" fontId="55" fillId="0" borderId="22" xfId="271" applyNumberFormat="1" applyFont="1" applyBorder="1"/>
    <xf numFmtId="0" fontId="42" fillId="35" borderId="26" xfId="260" applyFont="1" applyFill="1" applyBorder="1" applyAlignment="1">
      <alignment horizontal="center"/>
    </xf>
    <xf numFmtId="2" fontId="4" fillId="30" borderId="66" xfId="260" applyNumberFormat="1" applyFont="1" applyFill="1" applyBorder="1"/>
    <xf numFmtId="178" fontId="4" fillId="30" borderId="22" xfId="260" applyNumberFormat="1" applyFont="1" applyFill="1" applyBorder="1"/>
    <xf numFmtId="0" fontId="4" fillId="30" borderId="17" xfId="260" applyFont="1" applyFill="1" applyBorder="1"/>
    <xf numFmtId="178" fontId="4" fillId="30" borderId="86" xfId="260" applyNumberFormat="1" applyFont="1" applyFill="1" applyBorder="1"/>
    <xf numFmtId="204" fontId="4" fillId="30" borderId="46" xfId="260" applyNumberFormat="1" applyFont="1" applyFill="1" applyBorder="1"/>
    <xf numFmtId="0" fontId="4" fillId="37" borderId="31" xfId="260" applyFont="1" applyFill="1" applyBorder="1" applyAlignment="1">
      <alignment horizontal="center"/>
    </xf>
    <xf numFmtId="0" fontId="42" fillId="37" borderId="33" xfId="260" applyFont="1" applyFill="1" applyBorder="1" applyAlignment="1">
      <alignment horizontal="center"/>
    </xf>
    <xf numFmtId="0" fontId="4" fillId="37" borderId="33" xfId="260" applyFont="1" applyFill="1" applyBorder="1" applyAlignment="1">
      <alignment vertical="center"/>
    </xf>
    <xf numFmtId="0" fontId="4" fillId="37" borderId="34" xfId="260" applyFont="1" applyFill="1" applyBorder="1" applyAlignment="1">
      <alignment vertical="center"/>
    </xf>
    <xf numFmtId="0" fontId="4" fillId="37" borderId="45" xfId="260" applyFont="1" applyFill="1" applyBorder="1" applyAlignment="1">
      <alignment horizontal="center"/>
    </xf>
    <xf numFmtId="0" fontId="42" fillId="37" borderId="44" xfId="260" applyFont="1" applyFill="1" applyBorder="1" applyAlignment="1">
      <alignment horizontal="center"/>
    </xf>
    <xf numFmtId="0" fontId="42" fillId="37" borderId="44" xfId="260" applyFont="1" applyFill="1" applyBorder="1" applyAlignment="1">
      <alignment horizontal="left"/>
    </xf>
    <xf numFmtId="0" fontId="4" fillId="37" borderId="44" xfId="260" applyFont="1" applyFill="1" applyBorder="1" applyAlignment="1">
      <alignment horizontal="center" vertical="center"/>
    </xf>
    <xf numFmtId="0" fontId="4" fillId="37" borderId="21" xfId="260" applyFont="1" applyFill="1" applyBorder="1" applyAlignment="1">
      <alignment horizontal="center" vertical="center"/>
    </xf>
    <xf numFmtId="0" fontId="4" fillId="37" borderId="27" xfId="260" applyFont="1" applyFill="1" applyBorder="1" applyAlignment="1">
      <alignment horizontal="center" vertical="center"/>
    </xf>
    <xf numFmtId="0" fontId="4" fillId="37" borderId="11" xfId="260" applyFont="1" applyFill="1" applyBorder="1" applyAlignment="1">
      <alignment horizontal="center"/>
    </xf>
    <xf numFmtId="0" fontId="42" fillId="37" borderId="0" xfId="260" applyFont="1" applyFill="1" applyBorder="1" applyAlignment="1">
      <alignment horizontal="center"/>
    </xf>
    <xf numFmtId="0" fontId="42" fillId="37" borderId="0" xfId="260" applyFont="1" applyFill="1" applyBorder="1" applyAlignment="1">
      <alignment horizontal="left"/>
    </xf>
    <xf numFmtId="0" fontId="4" fillId="37" borderId="0" xfId="260" applyFont="1" applyFill="1" applyBorder="1" applyAlignment="1">
      <alignment horizontal="right" vertical="center"/>
    </xf>
    <xf numFmtId="0" fontId="4" fillId="37" borderId="0" xfId="260" applyFont="1" applyFill="1" applyBorder="1" applyAlignment="1">
      <alignment horizontal="center" vertical="center"/>
    </xf>
    <xf numFmtId="0" fontId="4" fillId="37" borderId="12" xfId="260" applyFont="1" applyFill="1" applyBorder="1" applyAlignment="1">
      <alignment horizontal="center" vertical="center"/>
    </xf>
    <xf numFmtId="0" fontId="56" fillId="37" borderId="0" xfId="260" applyFont="1" applyFill="1" applyBorder="1" applyAlignment="1">
      <alignment horizontal="center"/>
    </xf>
    <xf numFmtId="0" fontId="4" fillId="37" borderId="0" xfId="260" applyFont="1" applyFill="1" applyBorder="1"/>
    <xf numFmtId="0" fontId="57" fillId="37" borderId="0" xfId="260" applyFont="1" applyFill="1" applyBorder="1" applyAlignment="1">
      <alignment horizontal="left" vertical="center"/>
    </xf>
    <xf numFmtId="3" fontId="4" fillId="30" borderId="46" xfId="260" applyNumberFormat="1" applyFont="1" applyFill="1" applyBorder="1"/>
    <xf numFmtId="0" fontId="42" fillId="29" borderId="84" xfId="260" applyFont="1" applyFill="1" applyBorder="1"/>
    <xf numFmtId="0" fontId="42" fillId="29" borderId="84" xfId="260" applyFont="1" applyFill="1" applyBorder="1" applyAlignment="1">
      <alignment vertical="center"/>
    </xf>
    <xf numFmtId="166" fontId="55" fillId="0" borderId="16" xfId="271" applyNumberFormat="1" applyFont="1" applyBorder="1"/>
    <xf numFmtId="167" fontId="55" fillId="0" borderId="22" xfId="271" applyNumberFormat="1" applyFont="1" applyBorder="1"/>
    <xf numFmtId="0" fontId="55" fillId="0" borderId="16" xfId="269" applyFont="1" applyBorder="1"/>
    <xf numFmtId="167" fontId="55" fillId="0" borderId="16" xfId="270" applyFont="1" applyBorder="1"/>
    <xf numFmtId="0" fontId="49" fillId="27" borderId="16" xfId="0" applyFont="1" applyFill="1" applyBorder="1" applyAlignment="1">
      <alignment horizontal="left" vertical="center" wrapText="1"/>
    </xf>
    <xf numFmtId="0" fontId="49" fillId="0" borderId="16" xfId="254" applyFont="1" applyFill="1" applyBorder="1" applyAlignment="1">
      <alignment horizontal="center" vertical="center" wrapText="1"/>
    </xf>
    <xf numFmtId="2" fontId="49" fillId="0" borderId="16" xfId="254" applyNumberFormat="1" applyFont="1" applyFill="1" applyBorder="1" applyAlignment="1">
      <alignment horizontal="center" vertical="center" wrapText="1"/>
    </xf>
    <xf numFmtId="201" fontId="49" fillId="0" borderId="16" xfId="73" applyNumberFormat="1" applyFont="1" applyBorder="1" applyAlignment="1">
      <alignment vertical="center"/>
    </xf>
    <xf numFmtId="201" fontId="49" fillId="0" borderId="22" xfId="73" applyNumberFormat="1" applyFont="1" applyBorder="1" applyAlignment="1">
      <alignment vertical="center"/>
    </xf>
    <xf numFmtId="0" fontId="49" fillId="0" borderId="17" xfId="0" applyFont="1" applyFill="1" applyBorder="1" applyAlignment="1">
      <alignment horizontal="left" vertical="center" wrapText="1"/>
    </xf>
    <xf numFmtId="0" fontId="49" fillId="0" borderId="17" xfId="254" applyFont="1" applyFill="1" applyBorder="1" applyAlignment="1">
      <alignment horizontal="center" vertical="center" wrapText="1"/>
    </xf>
    <xf numFmtId="2" fontId="49" fillId="0" borderId="17" xfId="254" applyNumberFormat="1" applyFont="1" applyFill="1" applyBorder="1" applyAlignment="1">
      <alignment horizontal="center" vertical="center" wrapText="1"/>
    </xf>
    <xf numFmtId="201" fontId="49" fillId="0" borderId="17" xfId="73" applyNumberFormat="1" applyFont="1" applyBorder="1" applyAlignment="1">
      <alignment vertical="center"/>
    </xf>
    <xf numFmtId="201" fontId="49" fillId="0" borderId="32" xfId="73" applyNumberFormat="1" applyFont="1" applyBorder="1" applyAlignment="1">
      <alignment vertical="center"/>
    </xf>
    <xf numFmtId="0" fontId="49" fillId="0" borderId="16" xfId="0" applyFont="1" applyFill="1" applyBorder="1" applyAlignment="1">
      <alignment horizontal="left" vertical="center" wrapText="1"/>
    </xf>
    <xf numFmtId="205" fontId="50" fillId="0" borderId="0" xfId="260" applyNumberFormat="1"/>
    <xf numFmtId="205" fontId="33" fillId="0" borderId="0" xfId="90" applyNumberFormat="1" applyFont="1"/>
    <xf numFmtId="0" fontId="42" fillId="29" borderId="23" xfId="260" applyFont="1" applyFill="1" applyBorder="1" applyAlignment="1">
      <alignment horizontal="right" vertical="center"/>
    </xf>
    <xf numFmtId="184" fontId="29" fillId="0" borderId="0" xfId="89" applyNumberFormat="1" applyFont="1"/>
    <xf numFmtId="204" fontId="50" fillId="0" borderId="0" xfId="260" applyNumberFormat="1"/>
    <xf numFmtId="184" fontId="30" fillId="24" borderId="83" xfId="73" applyNumberFormat="1" applyFont="1" applyFill="1" applyBorder="1" applyAlignment="1">
      <alignment vertical="center"/>
    </xf>
    <xf numFmtId="0" fontId="49" fillId="27" borderId="21" xfId="0" applyFont="1" applyFill="1" applyBorder="1" applyAlignment="1">
      <alignment horizontal="left" vertical="center" wrapText="1"/>
    </xf>
    <xf numFmtId="0" fontId="49" fillId="0" borderId="21" xfId="254" applyFont="1" applyFill="1" applyBorder="1" applyAlignment="1">
      <alignment horizontal="center" vertical="center" wrapText="1"/>
    </xf>
    <xf numFmtId="2" fontId="49" fillId="0" borderId="21" xfId="254" applyNumberFormat="1" applyFont="1" applyFill="1" applyBorder="1" applyAlignment="1">
      <alignment horizontal="center" vertical="center" wrapText="1"/>
    </xf>
    <xf numFmtId="201" fontId="49" fillId="0" borderId="21" xfId="73" applyNumberFormat="1" applyFont="1" applyBorder="1" applyAlignment="1">
      <alignment vertical="center"/>
    </xf>
    <xf numFmtId="201" fontId="49" fillId="0" borderId="27" xfId="73" applyNumberFormat="1" applyFont="1" applyBorder="1" applyAlignment="1">
      <alignment vertical="center"/>
    </xf>
    <xf numFmtId="164" fontId="50" fillId="0" borderId="0" xfId="260" applyNumberFormat="1"/>
    <xf numFmtId="43" fontId="50" fillId="0" borderId="0" xfId="260" applyNumberFormat="1"/>
    <xf numFmtId="41" fontId="50" fillId="0" borderId="0" xfId="258" applyFont="1"/>
    <xf numFmtId="0" fontId="30" fillId="0" borderId="25" xfId="130" applyFont="1" applyFill="1" applyBorder="1" applyAlignment="1">
      <alignment vertical="center" wrapText="1"/>
    </xf>
    <xf numFmtId="0" fontId="33" fillId="0" borderId="16" xfId="130" applyFont="1" applyFill="1" applyBorder="1" applyAlignment="1">
      <alignment vertical="center" wrapText="1"/>
    </xf>
    <xf numFmtId="0" fontId="33" fillId="25" borderId="16" xfId="130" applyFont="1" applyFill="1" applyBorder="1" applyAlignment="1">
      <alignment horizontal="center" vertical="center" wrapText="1"/>
    </xf>
    <xf numFmtId="0" fontId="33" fillId="25" borderId="22" xfId="130" applyFont="1" applyFill="1" applyBorder="1" applyAlignment="1">
      <alignment horizontal="center" vertical="center" wrapText="1"/>
    </xf>
    <xf numFmtId="0" fontId="33" fillId="26" borderId="25" xfId="130" applyFont="1" applyFill="1" applyBorder="1" applyAlignment="1">
      <alignment vertical="center" wrapText="1"/>
    </xf>
    <xf numFmtId="0" fontId="33" fillId="26" borderId="16" xfId="130" applyFont="1" applyFill="1" applyBorder="1" applyAlignment="1">
      <alignment vertical="center" wrapText="1"/>
    </xf>
    <xf numFmtId="3" fontId="30" fillId="26" borderId="16" xfId="130" applyNumberFormat="1" applyFont="1" applyFill="1" applyBorder="1" applyAlignment="1">
      <alignment horizontal="center" vertical="center"/>
    </xf>
    <xf numFmtId="0" fontId="30" fillId="26" borderId="16" xfId="130" applyFont="1" applyFill="1" applyBorder="1" applyAlignment="1">
      <alignment horizontal="center" vertical="center" wrapText="1"/>
    </xf>
    <xf numFmtId="0" fontId="30" fillId="26" borderId="16" xfId="130" applyFont="1" applyFill="1" applyBorder="1" applyAlignment="1">
      <alignment horizontal="center" vertical="center"/>
    </xf>
    <xf numFmtId="3" fontId="30" fillId="26" borderId="16" xfId="130" applyNumberFormat="1" applyFont="1" applyFill="1" applyBorder="1" applyAlignment="1">
      <alignment horizontal="center" vertical="center" wrapText="1"/>
    </xf>
    <xf numFmtId="0" fontId="30" fillId="0" borderId="47" xfId="128" applyFont="1" applyBorder="1" applyAlignment="1">
      <alignment horizontal="right" vertical="center"/>
    </xf>
    <xf numFmtId="0" fontId="30" fillId="0" borderId="41" xfId="128" applyFont="1" applyBorder="1" applyAlignment="1">
      <alignment horizontal="right" vertical="center"/>
    </xf>
    <xf numFmtId="0" fontId="30" fillId="0" borderId="48" xfId="128" applyFont="1" applyBorder="1" applyAlignment="1">
      <alignment horizontal="right" vertical="center"/>
    </xf>
    <xf numFmtId="0" fontId="30" fillId="24" borderId="31" xfId="128" applyFont="1" applyFill="1" applyBorder="1" applyAlignment="1">
      <alignment horizontal="right" vertical="center"/>
    </xf>
    <xf numFmtId="0" fontId="30" fillId="24" borderId="33" xfId="128" applyFont="1" applyFill="1" applyBorder="1" applyAlignment="1">
      <alignment horizontal="right" vertical="center"/>
    </xf>
    <xf numFmtId="0" fontId="30" fillId="24" borderId="39" xfId="128" applyFont="1" applyFill="1" applyBorder="1" applyAlignment="1">
      <alignment horizontal="right" vertical="center"/>
    </xf>
    <xf numFmtId="0" fontId="33" fillId="0" borderId="15" xfId="79" applyFont="1" applyBorder="1" applyAlignment="1">
      <alignment horizontal="center" vertical="center"/>
    </xf>
    <xf numFmtId="0" fontId="33" fillId="0" borderId="19" xfId="79" applyFont="1" applyBorder="1" applyAlignment="1">
      <alignment horizontal="center" vertical="center"/>
    </xf>
    <xf numFmtId="3" fontId="30" fillId="26" borderId="18" xfId="130" applyNumberFormat="1" applyFont="1" applyFill="1" applyBorder="1" applyAlignment="1">
      <alignment horizontal="center" vertical="center" wrapText="1"/>
    </xf>
    <xf numFmtId="0" fontId="30" fillId="25" borderId="21" xfId="73" applyFont="1" applyFill="1" applyBorder="1" applyAlignment="1">
      <alignment horizontal="center" vertical="center" wrapText="1"/>
    </xf>
    <xf numFmtId="0" fontId="30" fillId="25" borderId="17" xfId="73" applyFont="1" applyFill="1" applyBorder="1" applyAlignment="1">
      <alignment horizontal="center" vertical="center" wrapText="1"/>
    </xf>
    <xf numFmtId="4" fontId="30" fillId="25" borderId="21" xfId="73" applyNumberFormat="1" applyFont="1" applyFill="1" applyBorder="1" applyAlignment="1">
      <alignment horizontal="center" vertical="center" wrapText="1"/>
    </xf>
    <xf numFmtId="4" fontId="30" fillId="25" borderId="17" xfId="73" applyNumberFormat="1" applyFont="1" applyFill="1" applyBorder="1" applyAlignment="1">
      <alignment horizontal="center" vertical="center" wrapText="1"/>
    </xf>
    <xf numFmtId="4" fontId="30" fillId="25" borderId="27" xfId="73" applyNumberFormat="1" applyFont="1" applyFill="1" applyBorder="1" applyAlignment="1">
      <alignment horizontal="center" vertical="center" wrapText="1"/>
    </xf>
    <xf numFmtId="4" fontId="30" fillId="25" borderId="32" xfId="73" applyNumberFormat="1" applyFont="1" applyFill="1" applyBorder="1" applyAlignment="1">
      <alignment horizontal="center" vertical="center" wrapText="1"/>
    </xf>
    <xf numFmtId="0" fontId="30" fillId="24" borderId="13" xfId="73" applyFont="1" applyFill="1" applyBorder="1" applyAlignment="1">
      <alignment horizontal="right" vertical="center"/>
    </xf>
    <xf numFmtId="0" fontId="30" fillId="24" borderId="14" xfId="73" applyFont="1" applyFill="1" applyBorder="1" applyAlignment="1">
      <alignment horizontal="right" vertical="center"/>
    </xf>
    <xf numFmtId="0" fontId="30" fillId="24" borderId="81" xfId="73" applyFont="1" applyFill="1" applyBorder="1" applyAlignment="1">
      <alignment horizontal="right" vertical="center"/>
    </xf>
    <xf numFmtId="0" fontId="30" fillId="25" borderId="24" xfId="73" applyFont="1" applyFill="1" applyBorder="1" applyAlignment="1">
      <alignment horizontal="center" vertical="center" wrapText="1"/>
    </xf>
    <xf numFmtId="0" fontId="30" fillId="25" borderId="37" xfId="73" applyFont="1" applyFill="1" applyBorder="1" applyAlignment="1">
      <alignment horizontal="center" vertical="center" wrapText="1"/>
    </xf>
    <xf numFmtId="0" fontId="30" fillId="0" borderId="21" xfId="126" applyFont="1" applyBorder="1" applyAlignment="1">
      <alignment horizontal="center" vertical="center" wrapText="1"/>
    </xf>
    <xf numFmtId="0" fontId="46" fillId="24" borderId="31" xfId="73" applyFont="1" applyFill="1" applyBorder="1" applyAlignment="1">
      <alignment horizontal="right" vertical="center" wrapText="1"/>
    </xf>
    <xf numFmtId="0" fontId="46" fillId="24" borderId="33" xfId="73" applyFont="1" applyFill="1" applyBorder="1" applyAlignment="1">
      <alignment horizontal="right" vertical="center" wrapText="1"/>
    </xf>
    <xf numFmtId="0" fontId="46" fillId="24" borderId="34" xfId="73" applyFont="1" applyFill="1" applyBorder="1" applyAlignment="1">
      <alignment horizontal="right" vertical="center" wrapText="1"/>
    </xf>
    <xf numFmtId="0" fontId="30" fillId="0" borderId="51" xfId="128" applyFont="1" applyBorder="1" applyAlignment="1">
      <alignment horizontal="right" vertical="center"/>
    </xf>
    <xf numFmtId="0" fontId="30" fillId="0" borderId="42" xfId="128" applyFont="1" applyBorder="1" applyAlignment="1">
      <alignment horizontal="right" vertical="center"/>
    </xf>
    <xf numFmtId="0" fontId="30" fillId="0" borderId="49" xfId="128" applyFont="1" applyBorder="1" applyAlignment="1">
      <alignment horizontal="right" vertical="center"/>
    </xf>
    <xf numFmtId="0" fontId="30" fillId="24" borderId="31" xfId="73" applyFont="1" applyFill="1" applyBorder="1" applyAlignment="1">
      <alignment horizontal="left" vertical="center"/>
    </xf>
    <xf numFmtId="0" fontId="30" fillId="24" borderId="33" xfId="73" applyFont="1" applyFill="1" applyBorder="1" applyAlignment="1">
      <alignment horizontal="left" vertical="center"/>
    </xf>
    <xf numFmtId="0" fontId="30" fillId="24" borderId="34" xfId="73" applyFont="1" applyFill="1" applyBorder="1" applyAlignment="1">
      <alignment horizontal="left" vertical="center"/>
    </xf>
    <xf numFmtId="0" fontId="59" fillId="0" borderId="31" xfId="130" applyFont="1" applyBorder="1" applyAlignment="1">
      <alignment horizontal="center" vertical="center" wrapText="1"/>
    </xf>
    <xf numFmtId="0" fontId="59" fillId="0" borderId="33" xfId="130" applyFont="1" applyBorder="1" applyAlignment="1">
      <alignment horizontal="center" vertical="center"/>
    </xf>
    <xf numFmtId="0" fontId="59" fillId="0" borderId="34" xfId="130" applyFont="1" applyBorder="1" applyAlignment="1">
      <alignment horizontal="center" vertical="center"/>
    </xf>
    <xf numFmtId="0" fontId="59" fillId="0" borderId="11" xfId="130" applyFont="1" applyBorder="1" applyAlignment="1">
      <alignment horizontal="center" vertical="center" wrapText="1"/>
    </xf>
    <xf numFmtId="0" fontId="59" fillId="0" borderId="0" xfId="130" applyFont="1" applyAlignment="1">
      <alignment horizontal="center" vertical="center" wrapText="1"/>
    </xf>
    <xf numFmtId="0" fontId="59" fillId="0" borderId="12" xfId="130" applyFont="1" applyBorder="1" applyAlignment="1">
      <alignment horizontal="center" vertical="center" wrapText="1"/>
    </xf>
    <xf numFmtId="0" fontId="59" fillId="0" borderId="31" xfId="130" applyFont="1" applyBorder="1" applyAlignment="1">
      <alignment horizontal="center" vertical="center"/>
    </xf>
    <xf numFmtId="0" fontId="4" fillId="0" borderId="0" xfId="260" applyFont="1" applyBorder="1" applyAlignment="1">
      <alignment horizontal="right"/>
    </xf>
    <xf numFmtId="0" fontId="4" fillId="0" borderId="12" xfId="260" applyFont="1" applyBorder="1" applyAlignment="1">
      <alignment horizontal="right"/>
    </xf>
    <xf numFmtId="0" fontId="4" fillId="0" borderId="14" xfId="260" applyFont="1" applyBorder="1" applyAlignment="1">
      <alignment horizontal="right"/>
    </xf>
    <xf numFmtId="0" fontId="4" fillId="0" borderId="83" xfId="260" applyFont="1" applyBorder="1" applyAlignment="1">
      <alignment horizontal="right"/>
    </xf>
    <xf numFmtId="167" fontId="4" fillId="30" borderId="69" xfId="267" applyFont="1" applyFill="1" applyBorder="1" applyAlignment="1">
      <alignment horizontal="right"/>
    </xf>
    <xf numFmtId="167" fontId="4" fillId="30" borderId="68" xfId="267" applyFont="1" applyFill="1" applyBorder="1" applyAlignment="1">
      <alignment horizontal="right"/>
    </xf>
    <xf numFmtId="167" fontId="4" fillId="30" borderId="71" xfId="267" applyFont="1" applyFill="1" applyBorder="1" applyAlignment="1">
      <alignment horizontal="right"/>
    </xf>
    <xf numFmtId="167" fontId="4" fillId="30" borderId="70" xfId="267" applyFont="1" applyFill="1" applyBorder="1" applyAlignment="1">
      <alignment horizontal="right"/>
    </xf>
    <xf numFmtId="0" fontId="42" fillId="30" borderId="31" xfId="260" applyFont="1" applyFill="1" applyBorder="1" applyAlignment="1">
      <alignment horizontal="right"/>
    </xf>
    <xf numFmtId="0" fontId="42" fillId="30" borderId="33" xfId="260" applyFont="1" applyFill="1" applyBorder="1" applyAlignment="1">
      <alignment horizontal="right"/>
    </xf>
    <xf numFmtId="0" fontId="42" fillId="30" borderId="34" xfId="260" applyFont="1" applyFill="1" applyBorder="1" applyAlignment="1">
      <alignment horizontal="right"/>
    </xf>
    <xf numFmtId="0" fontId="42" fillId="0" borderId="11" xfId="260" applyFont="1" applyBorder="1" applyAlignment="1">
      <alignment horizontal="justify" vertical="center" wrapText="1"/>
    </xf>
    <xf numFmtId="0" fontId="42" fillId="0" borderId="0" xfId="260" applyFont="1" applyBorder="1" applyAlignment="1">
      <alignment horizontal="justify" vertical="center" wrapText="1"/>
    </xf>
    <xf numFmtId="0" fontId="42" fillId="0" borderId="12" xfId="260" applyFont="1" applyBorder="1" applyAlignment="1">
      <alignment horizontal="justify" vertical="center" wrapText="1"/>
    </xf>
    <xf numFmtId="0" fontId="42" fillId="0" borderId="11" xfId="260" applyFont="1" applyBorder="1" applyAlignment="1">
      <alignment horizontal="justify" wrapText="1"/>
    </xf>
    <xf numFmtId="0" fontId="42" fillId="0" borderId="0" xfId="260" applyFont="1" applyBorder="1" applyAlignment="1">
      <alignment horizontal="justify" wrapText="1"/>
    </xf>
    <xf numFmtId="0" fontId="42" fillId="0" borderId="12" xfId="260" applyFont="1" applyBorder="1" applyAlignment="1">
      <alignment horizontal="justify" wrapText="1"/>
    </xf>
    <xf numFmtId="0" fontId="42" fillId="30" borderId="14" xfId="260" applyFont="1" applyFill="1" applyBorder="1" applyAlignment="1">
      <alignment horizontal="right"/>
    </xf>
    <xf numFmtId="0" fontId="42" fillId="30" borderId="83" xfId="260" applyFont="1" applyFill="1" applyBorder="1" applyAlignment="1">
      <alignment horizontal="right"/>
    </xf>
    <xf numFmtId="0" fontId="42" fillId="35" borderId="26" xfId="260" applyFont="1" applyFill="1" applyBorder="1" applyAlignment="1">
      <alignment horizontal="center"/>
    </xf>
    <xf numFmtId="0" fontId="42" fillId="35" borderId="15" xfId="260" applyFont="1" applyFill="1" applyBorder="1" applyAlignment="1">
      <alignment horizontal="center"/>
    </xf>
    <xf numFmtId="0" fontId="42" fillId="35" borderId="63" xfId="260" applyFont="1" applyFill="1" applyBorder="1" applyAlignment="1">
      <alignment horizontal="center" wrapText="1"/>
    </xf>
    <xf numFmtId="0" fontId="42" fillId="35" borderId="67" xfId="260" applyFont="1" applyFill="1" applyBorder="1" applyAlignment="1">
      <alignment horizontal="center" wrapText="1"/>
    </xf>
    <xf numFmtId="0" fontId="42" fillId="36" borderId="65" xfId="260" applyFont="1" applyFill="1" applyBorder="1" applyAlignment="1"/>
    <xf numFmtId="0" fontId="42" fillId="36" borderId="66" xfId="260" applyFont="1" applyFill="1" applyBorder="1" applyAlignment="1"/>
    <xf numFmtId="2" fontId="4" fillId="30" borderId="71" xfId="260" applyNumberFormat="1" applyFont="1" applyFill="1" applyBorder="1" applyAlignment="1">
      <alignment horizontal="right"/>
    </xf>
    <xf numFmtId="2" fontId="4" fillId="30" borderId="70" xfId="260" applyNumberFormat="1" applyFont="1" applyFill="1" applyBorder="1" applyAlignment="1">
      <alignment horizontal="right"/>
    </xf>
    <xf numFmtId="0" fontId="42" fillId="30" borderId="13" xfId="260" applyFont="1" applyFill="1" applyBorder="1" applyAlignment="1">
      <alignment horizontal="right"/>
    </xf>
    <xf numFmtId="0" fontId="42" fillId="31" borderId="26" xfId="260" applyFont="1" applyFill="1" applyBorder="1" applyAlignment="1">
      <alignment horizontal="center" vertical="center"/>
    </xf>
    <xf numFmtId="0" fontId="42" fillId="31" borderId="15" xfId="260" applyFont="1" applyFill="1" applyBorder="1" applyAlignment="1">
      <alignment horizontal="center" vertical="center"/>
    </xf>
    <xf numFmtId="0" fontId="42" fillId="35" borderId="63" xfId="260" applyFont="1" applyFill="1" applyBorder="1" applyAlignment="1">
      <alignment horizontal="center" vertical="center" wrapText="1"/>
    </xf>
    <xf numFmtId="0" fontId="42" fillId="35" borderId="74" xfId="260" applyFont="1" applyFill="1" applyBorder="1" applyAlignment="1">
      <alignment horizontal="center" vertical="center" wrapText="1"/>
    </xf>
    <xf numFmtId="0" fontId="4" fillId="30" borderId="20" xfId="260" applyFont="1" applyFill="1" applyBorder="1" applyAlignment="1"/>
    <xf numFmtId="0" fontId="4" fillId="30" borderId="23" xfId="260" applyFont="1" applyFill="1" applyBorder="1" applyAlignment="1"/>
    <xf numFmtId="166" fontId="55" fillId="0" borderId="16" xfId="264" applyNumberFormat="1" applyFont="1" applyBorder="1" applyAlignment="1">
      <alignment horizontal="center"/>
    </xf>
    <xf numFmtId="0" fontId="4" fillId="0" borderId="65" xfId="262" applyBorder="1" applyAlignment="1">
      <alignment horizontal="left"/>
    </xf>
    <xf numFmtId="0" fontId="4" fillId="0" borderId="66" xfId="260" applyFont="1" applyBorder="1"/>
    <xf numFmtId="0" fontId="4" fillId="30" borderId="65" xfId="260" applyFont="1" applyFill="1" applyBorder="1" applyAlignment="1">
      <alignment horizontal="left"/>
    </xf>
    <xf numFmtId="0" fontId="4" fillId="30" borderId="66" xfId="260" applyFont="1" applyFill="1" applyBorder="1" applyAlignment="1">
      <alignment horizontal="left"/>
    </xf>
    <xf numFmtId="0" fontId="4" fillId="30" borderId="68" xfId="260" applyFont="1" applyFill="1" applyBorder="1" applyAlignment="1">
      <alignment horizontal="left"/>
    </xf>
    <xf numFmtId="0" fontId="4" fillId="30" borderId="71" xfId="260" applyFont="1" applyFill="1" applyBorder="1" applyAlignment="1"/>
    <xf numFmtId="0" fontId="4" fillId="30" borderId="70" xfId="260" applyFont="1" applyFill="1" applyBorder="1" applyAlignment="1"/>
    <xf numFmtId="9" fontId="4" fillId="30" borderId="71" xfId="260" applyNumberFormat="1" applyFont="1" applyFill="1" applyBorder="1" applyAlignment="1">
      <alignment horizontal="center"/>
    </xf>
    <xf numFmtId="0" fontId="4" fillId="30" borderId="70" xfId="260" applyFont="1" applyFill="1" applyBorder="1" applyAlignment="1">
      <alignment horizontal="center"/>
    </xf>
    <xf numFmtId="0" fontId="42" fillId="35" borderId="67" xfId="260" applyFont="1" applyFill="1" applyBorder="1" applyAlignment="1">
      <alignment horizontal="center"/>
    </xf>
    <xf numFmtId="0" fontId="42" fillId="35" borderId="63" xfId="260" applyFont="1" applyFill="1" applyBorder="1" applyAlignment="1">
      <alignment horizontal="center"/>
    </xf>
    <xf numFmtId="0" fontId="4" fillId="30" borderId="65" xfId="260" applyFont="1" applyFill="1" applyBorder="1" applyAlignment="1"/>
    <xf numFmtId="0" fontId="4" fillId="30" borderId="66" xfId="260" applyFont="1" applyFill="1" applyBorder="1" applyAlignment="1"/>
    <xf numFmtId="0" fontId="4" fillId="30" borderId="68" xfId="260" applyFont="1" applyFill="1" applyBorder="1" applyAlignment="1"/>
    <xf numFmtId="0" fontId="4" fillId="30" borderId="69" xfId="260" applyFont="1" applyFill="1" applyBorder="1" applyAlignment="1">
      <alignment horizontal="center"/>
    </xf>
    <xf numFmtId="0" fontId="4" fillId="30" borderId="68" xfId="260" applyFont="1" applyFill="1" applyBorder="1" applyAlignment="1">
      <alignment horizontal="center"/>
    </xf>
    <xf numFmtId="0" fontId="42" fillId="35" borderId="26" xfId="260" applyFont="1" applyFill="1" applyBorder="1" applyAlignment="1">
      <alignment horizontal="center" vertical="center"/>
    </xf>
    <xf numFmtId="0" fontId="42" fillId="35" borderId="15" xfId="260" applyFont="1" applyFill="1" applyBorder="1" applyAlignment="1">
      <alignment horizontal="center" vertical="center"/>
    </xf>
    <xf numFmtId="0" fontId="42" fillId="35" borderId="67" xfId="260" applyFont="1" applyFill="1" applyBorder="1" applyAlignment="1">
      <alignment horizontal="center" vertical="center"/>
    </xf>
    <xf numFmtId="0" fontId="42" fillId="35" borderId="63" xfId="260" applyFont="1" applyFill="1" applyBorder="1" applyAlignment="1">
      <alignment horizontal="center" vertical="center"/>
    </xf>
    <xf numFmtId="0" fontId="4" fillId="30" borderId="41" xfId="260" applyFont="1" applyFill="1" applyBorder="1" applyAlignment="1">
      <alignment horizontal="left"/>
    </xf>
    <xf numFmtId="0" fontId="42" fillId="32" borderId="26" xfId="260" applyFont="1" applyFill="1" applyBorder="1" applyAlignment="1">
      <alignment horizontal="center" vertical="center" wrapText="1"/>
    </xf>
    <xf numFmtId="0" fontId="42" fillId="32" borderId="15" xfId="260" applyFont="1" applyFill="1" applyBorder="1" applyAlignment="1">
      <alignment horizontal="center" vertical="center" wrapText="1"/>
    </xf>
    <xf numFmtId="0" fontId="42" fillId="32" borderId="15" xfId="260" applyFont="1" applyFill="1" applyBorder="1" applyAlignment="1">
      <alignment horizontal="center" vertical="center"/>
    </xf>
    <xf numFmtId="0" fontId="42" fillId="32" borderId="19" xfId="260" applyFont="1" applyFill="1" applyBorder="1" applyAlignment="1">
      <alignment horizontal="center" vertical="center"/>
    </xf>
    <xf numFmtId="0" fontId="42" fillId="32" borderId="26" xfId="260" applyFont="1" applyFill="1" applyBorder="1" applyAlignment="1">
      <alignment horizontal="center"/>
    </xf>
    <xf numFmtId="0" fontId="42" fillId="32" borderId="15" xfId="260" applyFont="1" applyFill="1" applyBorder="1" applyAlignment="1">
      <alignment horizontal="center"/>
    </xf>
    <xf numFmtId="0" fontId="42" fillId="32" borderId="67" xfId="260" applyFont="1" applyFill="1" applyBorder="1" applyAlignment="1">
      <alignment horizontal="center"/>
    </xf>
    <xf numFmtId="0" fontId="42" fillId="32" borderId="76" xfId="260" applyFont="1" applyFill="1" applyBorder="1" applyAlignment="1">
      <alignment horizontal="center"/>
    </xf>
    <xf numFmtId="0" fontId="42" fillId="32" borderId="49" xfId="260" applyFont="1" applyFill="1" applyBorder="1" applyAlignment="1">
      <alignment horizontal="center"/>
    </xf>
    <xf numFmtId="0" fontId="42" fillId="32" borderId="63" xfId="260" applyFont="1" applyFill="1" applyBorder="1" applyAlignment="1">
      <alignment horizontal="center"/>
    </xf>
    <xf numFmtId="0" fontId="4" fillId="30" borderId="69" xfId="260" applyFont="1" applyFill="1" applyBorder="1" applyAlignment="1"/>
    <xf numFmtId="186" fontId="4" fillId="30" borderId="69" xfId="260" applyNumberFormat="1" applyFont="1" applyFill="1" applyBorder="1" applyAlignment="1">
      <alignment horizontal="right"/>
    </xf>
    <xf numFmtId="186" fontId="4" fillId="30" borderId="68" xfId="260" applyNumberFormat="1" applyFont="1" applyFill="1" applyBorder="1" applyAlignment="1">
      <alignment horizontal="right"/>
    </xf>
    <xf numFmtId="0" fontId="4" fillId="28" borderId="14" xfId="260" applyFont="1" applyFill="1" applyBorder="1" applyAlignment="1">
      <alignment horizontal="center"/>
    </xf>
    <xf numFmtId="0" fontId="4" fillId="28" borderId="83" xfId="260" applyFont="1" applyFill="1" applyBorder="1" applyAlignment="1">
      <alignment horizontal="center"/>
    </xf>
    <xf numFmtId="0" fontId="4" fillId="0" borderId="0" xfId="260" applyFont="1" applyBorder="1" applyAlignment="1">
      <alignment horizontal="center" vertical="top"/>
    </xf>
    <xf numFmtId="0" fontId="4" fillId="0" borderId="41" xfId="260" applyFont="1" applyBorder="1" applyAlignment="1">
      <alignment horizontal="center" vertical="top"/>
    </xf>
    <xf numFmtId="0" fontId="42" fillId="31" borderId="25" xfId="260" applyFont="1" applyFill="1" applyBorder="1" applyAlignment="1" applyProtection="1">
      <alignment horizontal="center"/>
      <protection locked="0"/>
    </xf>
    <xf numFmtId="0" fontId="42" fillId="31" borderId="16" xfId="260" applyFont="1" applyFill="1" applyBorder="1" applyAlignment="1" applyProtection="1">
      <alignment horizontal="center"/>
      <protection locked="0"/>
    </xf>
    <xf numFmtId="0" fontId="42" fillId="31" borderId="22" xfId="260" applyFont="1" applyFill="1" applyBorder="1" applyAlignment="1" applyProtection="1">
      <alignment horizontal="center"/>
      <protection locked="0"/>
    </xf>
    <xf numFmtId="0" fontId="4" fillId="29" borderId="53" xfId="261" applyFont="1" applyFill="1" applyBorder="1" applyAlignment="1">
      <alignment horizontal="center" vertical="center"/>
    </xf>
    <xf numFmtId="0" fontId="4" fillId="29" borderId="62" xfId="261" applyFont="1" applyFill="1" applyBorder="1" applyAlignment="1">
      <alignment horizontal="center" vertical="center"/>
    </xf>
    <xf numFmtId="0" fontId="4" fillId="29" borderId="52" xfId="261" applyFont="1" applyFill="1" applyBorder="1" applyAlignment="1">
      <alignment horizontal="center" vertical="center"/>
    </xf>
    <xf numFmtId="0" fontId="4" fillId="29" borderId="82" xfId="261" applyFont="1" applyFill="1" applyBorder="1" applyAlignment="1">
      <alignment horizontal="center" vertical="center"/>
    </xf>
    <xf numFmtId="0" fontId="42" fillId="29" borderId="80" xfId="260" applyFont="1" applyFill="1" applyBorder="1" applyAlignment="1">
      <alignment horizontal="center"/>
    </xf>
    <xf numFmtId="0" fontId="42" fillId="29" borderId="14" xfId="260" applyFont="1" applyFill="1" applyBorder="1" applyAlignment="1">
      <alignment horizontal="center"/>
    </xf>
    <xf numFmtId="0" fontId="42" fillId="29" borderId="81" xfId="260" applyFont="1" applyFill="1" applyBorder="1" applyAlignment="1">
      <alignment horizontal="center"/>
    </xf>
    <xf numFmtId="0" fontId="4" fillId="28" borderId="42" xfId="260" applyFont="1" applyFill="1" applyBorder="1" applyAlignment="1">
      <alignment horizontal="center"/>
    </xf>
    <xf numFmtId="0" fontId="42" fillId="28" borderId="11" xfId="260" applyFont="1" applyFill="1" applyBorder="1" applyAlignment="1">
      <alignment horizontal="right" vertical="center"/>
    </xf>
    <xf numFmtId="0" fontId="42" fillId="28" borderId="0" xfId="260" applyFont="1" applyFill="1" applyBorder="1" applyAlignment="1">
      <alignment horizontal="right" vertical="center"/>
    </xf>
    <xf numFmtId="0" fontId="42" fillId="28" borderId="0" xfId="260" applyFont="1" applyFill="1" applyBorder="1" applyAlignment="1">
      <alignment horizontal="center" vertical="center"/>
    </xf>
    <xf numFmtId="0" fontId="4" fillId="28" borderId="72" xfId="260" applyFont="1" applyFill="1" applyBorder="1" applyAlignment="1">
      <alignment horizontal="center"/>
    </xf>
    <xf numFmtId="0" fontId="4" fillId="28" borderId="60" xfId="260" applyFont="1" applyFill="1" applyBorder="1" applyAlignment="1">
      <alignment horizontal="center"/>
    </xf>
    <xf numFmtId="0" fontId="4" fillId="28" borderId="61" xfId="260" applyFont="1" applyFill="1" applyBorder="1" applyAlignment="1">
      <alignment horizontal="center"/>
    </xf>
    <xf numFmtId="0" fontId="42" fillId="29" borderId="73" xfId="260" applyFont="1" applyFill="1" applyBorder="1" applyAlignment="1">
      <alignment horizontal="center"/>
    </xf>
    <xf numFmtId="0" fontId="42" fillId="29" borderId="44" xfId="260" applyFont="1" applyFill="1" applyBorder="1" applyAlignment="1">
      <alignment horizontal="center"/>
    </xf>
    <xf numFmtId="0" fontId="42" fillId="29" borderId="74" xfId="260" applyFont="1" applyFill="1" applyBorder="1" applyAlignment="1">
      <alignment horizontal="center"/>
    </xf>
    <xf numFmtId="0" fontId="4" fillId="29" borderId="21" xfId="261" applyFont="1" applyFill="1" applyBorder="1" applyAlignment="1">
      <alignment horizontal="left" vertical="center"/>
    </xf>
    <xf numFmtId="0" fontId="4" fillId="29" borderId="16" xfId="261" applyFont="1" applyFill="1" applyBorder="1" applyAlignment="1">
      <alignment horizontal="left" vertical="center"/>
    </xf>
    <xf numFmtId="0" fontId="42" fillId="29" borderId="75" xfId="260" applyFont="1" applyFill="1" applyBorder="1" applyAlignment="1">
      <alignment horizontal="center"/>
    </xf>
    <xf numFmtId="0" fontId="42" fillId="29" borderId="0" xfId="260" applyFont="1" applyFill="1" applyBorder="1" applyAlignment="1">
      <alignment horizontal="center"/>
    </xf>
    <xf numFmtId="0" fontId="42" fillId="29" borderId="35" xfId="260" applyFont="1" applyFill="1" applyBorder="1" applyAlignment="1">
      <alignment horizontal="center"/>
    </xf>
    <xf numFmtId="0" fontId="4" fillId="29" borderId="53" xfId="261" applyFont="1" applyFill="1" applyBorder="1" applyAlignment="1">
      <alignment horizontal="left" vertical="center"/>
    </xf>
    <xf numFmtId="0" fontId="4" fillId="29" borderId="62" xfId="261" applyFont="1" applyFill="1" applyBorder="1" applyAlignment="1">
      <alignment horizontal="left" vertical="center"/>
    </xf>
    <xf numFmtId="0" fontId="4" fillId="29" borderId="73" xfId="261" applyFont="1" applyFill="1" applyBorder="1" applyAlignment="1">
      <alignment horizontal="center" vertical="center"/>
    </xf>
    <xf numFmtId="0" fontId="4" fillId="29" borderId="44" xfId="261" applyFont="1" applyFill="1" applyBorder="1" applyAlignment="1">
      <alignment horizontal="center" vertical="center"/>
    </xf>
    <xf numFmtId="0" fontId="4" fillId="29" borderId="43" xfId="261" applyFont="1" applyFill="1" applyBorder="1" applyAlignment="1">
      <alignment horizontal="center" vertical="center"/>
    </xf>
    <xf numFmtId="0" fontId="4" fillId="29" borderId="76" xfId="261" applyFont="1" applyFill="1" applyBorder="1" applyAlignment="1">
      <alignment horizontal="center" vertical="center"/>
    </xf>
    <xf numFmtId="0" fontId="4" fillId="29" borderId="42" xfId="261" applyFont="1" applyFill="1" applyBorder="1" applyAlignment="1">
      <alignment horizontal="center" vertical="center"/>
    </xf>
    <xf numFmtId="0" fontId="4" fillId="29" borderId="77" xfId="261" applyFont="1" applyFill="1" applyBorder="1" applyAlignment="1">
      <alignment horizontal="center" vertical="center"/>
    </xf>
    <xf numFmtId="0" fontId="4" fillId="29" borderId="18" xfId="260" applyFont="1" applyFill="1" applyBorder="1" applyAlignment="1">
      <alignment horizontal="left" vertical="center"/>
    </xf>
    <xf numFmtId="0" fontId="4" fillId="29" borderId="78" xfId="261" applyFont="1" applyFill="1" applyBorder="1" applyAlignment="1">
      <alignment horizontal="center" vertical="center"/>
    </xf>
    <xf numFmtId="0" fontId="4" fillId="29" borderId="41" xfId="261" applyFont="1" applyFill="1" applyBorder="1" applyAlignment="1">
      <alignment horizontal="center" vertical="center"/>
    </xf>
    <xf numFmtId="0" fontId="4" fillId="29" borderId="79" xfId="261" applyFont="1" applyFill="1" applyBorder="1" applyAlignment="1">
      <alignment horizontal="center" vertical="center"/>
    </xf>
    <xf numFmtId="0" fontId="4" fillId="29" borderId="76" xfId="260" applyFont="1" applyFill="1" applyBorder="1" applyAlignment="1">
      <alignment horizontal="center" vertical="center"/>
    </xf>
    <xf numFmtId="0" fontId="4" fillId="29" borderId="42" xfId="260" applyFont="1" applyFill="1" applyBorder="1" applyAlignment="1">
      <alignment horizontal="center" vertical="center"/>
    </xf>
    <xf numFmtId="0" fontId="4" fillId="29" borderId="77" xfId="260" applyFont="1" applyFill="1" applyBorder="1" applyAlignment="1">
      <alignment horizontal="center" vertical="center"/>
    </xf>
    <xf numFmtId="0" fontId="4" fillId="30" borderId="17" xfId="260" applyFont="1" applyFill="1" applyBorder="1" applyAlignment="1">
      <alignment horizontal="center"/>
    </xf>
    <xf numFmtId="0" fontId="55" fillId="0" borderId="25" xfId="269" applyFont="1" applyBorder="1" applyAlignment="1">
      <alignment horizontal="left"/>
    </xf>
    <xf numFmtId="0" fontId="55" fillId="0" borderId="16" xfId="269" applyFont="1" applyBorder="1" applyAlignment="1">
      <alignment horizontal="left"/>
    </xf>
    <xf numFmtId="166" fontId="55" fillId="0" borderId="16" xfId="271" applyNumberFormat="1" applyFont="1" applyBorder="1" applyAlignment="1">
      <alignment horizontal="center"/>
    </xf>
    <xf numFmtId="178" fontId="4" fillId="30" borderId="69" xfId="260" applyNumberFormat="1" applyFont="1" applyFill="1" applyBorder="1" applyAlignment="1">
      <alignment horizontal="right"/>
    </xf>
    <xf numFmtId="178" fontId="4" fillId="30" borderId="68" xfId="260" applyNumberFormat="1" applyFont="1" applyFill="1" applyBorder="1" applyAlignment="1">
      <alignment horizontal="right"/>
    </xf>
    <xf numFmtId="0" fontId="55" fillId="0" borderId="31" xfId="269" applyFont="1" applyBorder="1" applyAlignment="1">
      <alignment horizontal="left" vertical="center" wrapText="1"/>
    </xf>
    <xf numFmtId="0" fontId="55" fillId="0" borderId="33" xfId="269" applyFont="1" applyBorder="1" applyAlignment="1">
      <alignment horizontal="left" vertical="center" wrapText="1"/>
    </xf>
    <xf numFmtId="0" fontId="55" fillId="0" borderId="34" xfId="269" applyFont="1" applyBorder="1" applyAlignment="1">
      <alignment horizontal="left" vertical="center" wrapText="1"/>
    </xf>
    <xf numFmtId="0" fontId="58" fillId="0" borderId="31" xfId="269" applyFont="1" applyBorder="1" applyAlignment="1">
      <alignment horizontal="center" vertical="center"/>
    </xf>
    <xf numFmtId="0" fontId="58" fillId="0" borderId="34" xfId="269" applyFont="1" applyBorder="1" applyAlignment="1">
      <alignment horizontal="center" vertical="center"/>
    </xf>
    <xf numFmtId="0" fontId="4" fillId="38" borderId="53" xfId="261" applyFont="1" applyFill="1" applyBorder="1" applyAlignment="1">
      <alignment horizontal="center" vertical="center"/>
    </xf>
    <xf numFmtId="0" fontId="4" fillId="38" borderId="62" xfId="261" applyFont="1" applyFill="1" applyBorder="1" applyAlignment="1">
      <alignment horizontal="center" vertical="center"/>
    </xf>
    <xf numFmtId="0" fontId="4" fillId="38" borderId="52" xfId="261" applyFont="1" applyFill="1" applyBorder="1" applyAlignment="1">
      <alignment horizontal="center" vertical="center"/>
    </xf>
    <xf numFmtId="0" fontId="4" fillId="38" borderId="82" xfId="261" applyFont="1" applyFill="1" applyBorder="1" applyAlignment="1">
      <alignment horizontal="center" vertical="center"/>
    </xf>
    <xf numFmtId="0" fontId="42" fillId="38" borderId="80" xfId="260" applyFont="1" applyFill="1" applyBorder="1" applyAlignment="1">
      <alignment horizontal="center"/>
    </xf>
    <xf numFmtId="0" fontId="42" fillId="38" borderId="14" xfId="260" applyFont="1" applyFill="1" applyBorder="1" applyAlignment="1">
      <alignment horizontal="center"/>
    </xf>
    <xf numFmtId="0" fontId="42" fillId="38" borderId="81" xfId="260" applyFont="1" applyFill="1" applyBorder="1" applyAlignment="1">
      <alignment horizontal="center"/>
    </xf>
    <xf numFmtId="0" fontId="42" fillId="37" borderId="11" xfId="260" applyFont="1" applyFill="1" applyBorder="1" applyAlignment="1">
      <alignment horizontal="right" vertical="center"/>
    </xf>
    <xf numFmtId="0" fontId="42" fillId="37" borderId="0" xfId="260" applyFont="1" applyFill="1" applyBorder="1" applyAlignment="1">
      <alignment horizontal="right" vertical="center"/>
    </xf>
    <xf numFmtId="0" fontId="42" fillId="37" borderId="0" xfId="260" applyFont="1" applyFill="1" applyBorder="1" applyAlignment="1">
      <alignment horizontal="center" vertical="center"/>
    </xf>
    <xf numFmtId="0" fontId="4" fillId="37" borderId="72" xfId="260" applyFont="1" applyFill="1" applyBorder="1" applyAlignment="1">
      <alignment horizontal="center"/>
    </xf>
    <xf numFmtId="0" fontId="4" fillId="37" borderId="60" xfId="260" applyFont="1" applyFill="1" applyBorder="1" applyAlignment="1">
      <alignment horizontal="center"/>
    </xf>
    <xf numFmtId="0" fontId="4" fillId="37" borderId="61" xfId="260" applyFont="1" applyFill="1" applyBorder="1" applyAlignment="1">
      <alignment horizontal="center"/>
    </xf>
    <xf numFmtId="0" fontId="42" fillId="38" borderId="73" xfId="260" applyFont="1" applyFill="1" applyBorder="1" applyAlignment="1">
      <alignment horizontal="center"/>
    </xf>
    <xf numFmtId="0" fontId="42" fillId="38" borderId="44" xfId="260" applyFont="1" applyFill="1" applyBorder="1" applyAlignment="1">
      <alignment horizontal="center"/>
    </xf>
    <xf numFmtId="0" fontId="42" fillId="38" borderId="74" xfId="260" applyFont="1" applyFill="1" applyBorder="1" applyAlignment="1">
      <alignment horizontal="center"/>
    </xf>
    <xf numFmtId="0" fontId="4" fillId="38" borderId="21" xfId="261" applyFont="1" applyFill="1" applyBorder="1" applyAlignment="1">
      <alignment horizontal="left" vertical="center"/>
    </xf>
    <xf numFmtId="0" fontId="4" fillId="38" borderId="16" xfId="261" applyFont="1" applyFill="1" applyBorder="1" applyAlignment="1">
      <alignment horizontal="left" vertical="center"/>
    </xf>
    <xf numFmtId="0" fontId="42" fillId="38" borderId="75" xfId="260" applyFont="1" applyFill="1" applyBorder="1" applyAlignment="1">
      <alignment horizontal="center"/>
    </xf>
    <xf numFmtId="0" fontId="42" fillId="38" borderId="0" xfId="260" applyFont="1" applyFill="1" applyBorder="1" applyAlignment="1">
      <alignment horizontal="center"/>
    </xf>
    <xf numFmtId="0" fontId="42" fillId="38" borderId="35" xfId="260" applyFont="1" applyFill="1" applyBorder="1" applyAlignment="1">
      <alignment horizontal="center"/>
    </xf>
    <xf numFmtId="0" fontId="4" fillId="38" borderId="53" xfId="261" applyFont="1" applyFill="1" applyBorder="1" applyAlignment="1">
      <alignment horizontal="left" vertical="center"/>
    </xf>
    <xf numFmtId="0" fontId="4" fillId="38" borderId="62" xfId="261" applyFont="1" applyFill="1" applyBorder="1" applyAlignment="1">
      <alignment horizontal="left" vertical="center"/>
    </xf>
    <xf numFmtId="0" fontId="4" fillId="38" borderId="73" xfId="261" applyFont="1" applyFill="1" applyBorder="1" applyAlignment="1">
      <alignment horizontal="center" vertical="center"/>
    </xf>
    <xf numFmtId="0" fontId="4" fillId="38" borderId="44" xfId="261" applyFont="1" applyFill="1" applyBorder="1" applyAlignment="1">
      <alignment horizontal="center" vertical="center"/>
    </xf>
    <xf numFmtId="0" fontId="4" fillId="38" borderId="43" xfId="261" applyFont="1" applyFill="1" applyBorder="1" applyAlignment="1">
      <alignment horizontal="center" vertical="center"/>
    </xf>
    <xf numFmtId="0" fontId="4" fillId="38" borderId="76" xfId="261" applyFont="1" applyFill="1" applyBorder="1" applyAlignment="1">
      <alignment horizontal="center" vertical="center"/>
    </xf>
    <xf numFmtId="0" fontId="4" fillId="38" borderId="42" xfId="261" applyFont="1" applyFill="1" applyBorder="1" applyAlignment="1">
      <alignment horizontal="center" vertical="center"/>
    </xf>
    <xf numFmtId="0" fontId="4" fillId="38" borderId="77" xfId="261" applyFont="1" applyFill="1" applyBorder="1" applyAlignment="1">
      <alignment horizontal="center" vertical="center"/>
    </xf>
    <xf numFmtId="0" fontId="4" fillId="38" borderId="18" xfId="260" applyFont="1" applyFill="1" applyBorder="1" applyAlignment="1">
      <alignment horizontal="left" vertical="center"/>
    </xf>
    <xf numFmtId="0" fontId="4" fillId="38" borderId="78" xfId="261" applyFont="1" applyFill="1" applyBorder="1" applyAlignment="1">
      <alignment horizontal="center" vertical="center"/>
    </xf>
    <xf numFmtId="0" fontId="4" fillId="38" borderId="41" xfId="261" applyFont="1" applyFill="1" applyBorder="1" applyAlignment="1">
      <alignment horizontal="center" vertical="center"/>
    </xf>
    <xf numFmtId="0" fontId="4" fillId="38" borderId="79" xfId="261" applyFont="1" applyFill="1" applyBorder="1" applyAlignment="1">
      <alignment horizontal="center" vertical="center"/>
    </xf>
    <xf numFmtId="0" fontId="4" fillId="38" borderId="76" xfId="260" applyFont="1" applyFill="1" applyBorder="1" applyAlignment="1">
      <alignment horizontal="center" vertical="center"/>
    </xf>
    <xf numFmtId="0" fontId="4" fillId="38" borderId="42" xfId="260" applyFont="1" applyFill="1" applyBorder="1" applyAlignment="1">
      <alignment horizontal="center" vertical="center"/>
    </xf>
    <xf numFmtId="0" fontId="4" fillId="38" borderId="77" xfId="260" applyFont="1" applyFill="1" applyBorder="1" applyAlignment="1">
      <alignment horizontal="center" vertical="center"/>
    </xf>
    <xf numFmtId="0" fontId="42" fillId="29" borderId="13" xfId="260" applyFont="1" applyFill="1" applyBorder="1" applyAlignment="1">
      <alignment horizontal="center" wrapText="1"/>
    </xf>
    <xf numFmtId="0" fontId="42" fillId="29" borderId="14" xfId="260" applyFont="1" applyFill="1" applyBorder="1" applyAlignment="1">
      <alignment horizontal="center" wrapText="1"/>
    </xf>
    <xf numFmtId="0" fontId="42" fillId="29" borderId="83" xfId="260" applyFont="1" applyFill="1" applyBorder="1" applyAlignment="1">
      <alignment horizontal="center" wrapText="1"/>
    </xf>
    <xf numFmtId="0" fontId="55" fillId="0" borderId="65" xfId="269" applyFont="1" applyBorder="1" applyAlignment="1">
      <alignment horizontal="left"/>
    </xf>
    <xf numFmtId="0" fontId="55" fillId="0" borderId="66" xfId="269" applyFont="1" applyBorder="1" applyAlignment="1">
      <alignment horizontal="left"/>
    </xf>
    <xf numFmtId="0" fontId="55" fillId="0" borderId="68" xfId="269" applyFont="1" applyBorder="1" applyAlignment="1">
      <alignment horizontal="left"/>
    </xf>
    <xf numFmtId="0" fontId="55" fillId="0" borderId="65" xfId="269" applyFont="1" applyBorder="1" applyAlignment="1">
      <alignment horizontal="center"/>
    </xf>
    <xf numFmtId="0" fontId="55" fillId="0" borderId="66" xfId="269" applyFont="1" applyBorder="1" applyAlignment="1">
      <alignment horizontal="center"/>
    </xf>
    <xf numFmtId="0" fontId="55" fillId="0" borderId="68" xfId="269" applyFont="1" applyBorder="1" applyAlignment="1">
      <alignment horizontal="center"/>
    </xf>
    <xf numFmtId="0" fontId="55" fillId="0" borderId="16" xfId="269" applyFont="1" applyBorder="1" applyAlignment="1">
      <alignment horizontal="center"/>
    </xf>
    <xf numFmtId="167" fontId="55" fillId="0" borderId="16" xfId="270" applyFont="1" applyBorder="1" applyAlignment="1">
      <alignment horizontal="center"/>
    </xf>
    <xf numFmtId="0" fontId="42" fillId="29" borderId="20" xfId="260" applyFont="1" applyFill="1" applyBorder="1" applyAlignment="1">
      <alignment horizontal="center" wrapText="1"/>
    </xf>
    <xf numFmtId="0" fontId="42" fillId="29" borderId="23" xfId="260" applyFont="1" applyFill="1" applyBorder="1" applyAlignment="1">
      <alignment horizontal="center" wrapText="1"/>
    </xf>
    <xf numFmtId="0" fontId="42" fillId="29" borderId="50" xfId="260" applyFont="1" applyFill="1" applyBorder="1" applyAlignment="1">
      <alignment horizontal="center" wrapText="1"/>
    </xf>
  </cellXfs>
  <cellStyles count="272">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0]" xfId="258" builtinId="6"/>
    <cellStyle name="Millares [0] 2" xfId="257" xr:uid="{5AF431BB-55AA-4B55-B74A-53FA8AA76BE1}"/>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14" xfId="267" xr:uid="{2E2D6358-57F2-4D5C-9C8A-293C55348476}"/>
    <cellStyle name="Millares 2" xfId="39" xr:uid="{00000000-0005-0000-0000-00006D000000}"/>
    <cellStyle name="Millares 2 2" xfId="40" xr:uid="{00000000-0005-0000-0000-00006E000000}"/>
    <cellStyle name="Millares 2 2 2 6" xfId="263" xr:uid="{C86A74B2-3AC6-4B13-87CA-C381F271C3E7}"/>
    <cellStyle name="Millares 2 3" xfId="41" xr:uid="{00000000-0005-0000-0000-00006F000000}"/>
    <cellStyle name="Millares 2 4" xfId="203" xr:uid="{00000000-0005-0000-0000-000070000000}"/>
    <cellStyle name="Millares 2 5" xfId="42" xr:uid="{00000000-0005-0000-0000-000071000000}"/>
    <cellStyle name="Millares 2 9" xfId="270" xr:uid="{20C1EA09-3339-49B8-AB09-DC070A51A1FA}"/>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66" xr:uid="{F651E73D-C6D5-4AF3-89FF-26BD5ED0B2DF}"/>
    <cellStyle name="Moneda 53" xfId="264" xr:uid="{5AF371D6-CE24-4141-B143-CB365EC505FA}"/>
    <cellStyle name="Moneda 55" xfId="271" xr:uid="{E9DF4758-0CD0-4E10-BCF2-4732C8DB4A2C}"/>
    <cellStyle name="Moneda 95" xfId="255" xr:uid="{03D993DB-9A66-4508-9650-426532DF09F9}"/>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0" xr:uid="{7E97081C-D3A7-42D1-9C17-C69501BF1112}"/>
    <cellStyle name="Normal 11" xfId="256" xr:uid="{84526026-FC86-47D7-A52F-9EFEDE2E0C81}"/>
    <cellStyle name="Normal 12" xfId="269" xr:uid="{29EE4FE3-F4F1-4C8C-B5A9-066D3D565158}"/>
    <cellStyle name="Normal 14" xfId="262" xr:uid="{41C95186-EDD1-4557-B29E-8AACA4E963DC}"/>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modelo ACTA OBRA y MODIFICACION 2" xfId="261" xr:uid="{743BBBF1-38B5-427F-9DE2-BB32D1CA193B}"/>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3 2" xfId="259" xr:uid="{7F5D9B87-B89D-4A46-876E-A0371802C527}"/>
    <cellStyle name="Porcentaje 4" xfId="241" xr:uid="{00000000-0005-0000-0000-0000D6000000}"/>
    <cellStyle name="Porcentaje 5" xfId="242" xr:uid="{00000000-0005-0000-0000-0000D7000000}"/>
    <cellStyle name="Porcentaje 5 2" xfId="243" xr:uid="{00000000-0005-0000-0000-0000D8000000}"/>
    <cellStyle name="Porcentaje 6" xfId="268" xr:uid="{00D7D757-A21C-49CA-8FE6-292D97A2C82E}"/>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5" xr:uid="{023A11D9-39F5-4594-8769-6B7F16BC9C2D}"/>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63" Type="http://schemas.openxmlformats.org/officeDocument/2006/relationships/externalLink" Target="externalLinks/externalLink54.xml"/><Relationship Id="rId84" Type="http://schemas.openxmlformats.org/officeDocument/2006/relationships/externalLink" Target="externalLinks/externalLink75.xml"/><Relationship Id="rId138" Type="http://schemas.openxmlformats.org/officeDocument/2006/relationships/externalLink" Target="externalLinks/externalLink129.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53" Type="http://schemas.openxmlformats.org/officeDocument/2006/relationships/externalLink" Target="externalLinks/externalLink44.xml"/><Relationship Id="rId74" Type="http://schemas.openxmlformats.org/officeDocument/2006/relationships/externalLink" Target="externalLinks/externalLink65.xml"/><Relationship Id="rId128" Type="http://schemas.openxmlformats.org/officeDocument/2006/relationships/externalLink" Target="externalLinks/externalLink119.xml"/><Relationship Id="rId149" Type="http://schemas.openxmlformats.org/officeDocument/2006/relationships/externalLink" Target="externalLinks/externalLink140.xml"/><Relationship Id="rId5" Type="http://schemas.openxmlformats.org/officeDocument/2006/relationships/worksheet" Target="worksheets/sheet5.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43" Type="http://schemas.openxmlformats.org/officeDocument/2006/relationships/externalLink" Target="externalLinks/externalLink34.xml"/><Relationship Id="rId64" Type="http://schemas.openxmlformats.org/officeDocument/2006/relationships/externalLink" Target="externalLinks/externalLink55.xml"/><Relationship Id="rId118" Type="http://schemas.openxmlformats.org/officeDocument/2006/relationships/externalLink" Target="externalLinks/externalLink109.xml"/><Relationship Id="rId139" Type="http://schemas.openxmlformats.org/officeDocument/2006/relationships/externalLink" Target="externalLinks/externalLink130.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50" Type="http://schemas.openxmlformats.org/officeDocument/2006/relationships/externalLink" Target="externalLinks/externalLink141.xml"/><Relationship Id="rId155" Type="http://schemas.openxmlformats.org/officeDocument/2006/relationships/calcChain" Target="calcChain.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124" Type="http://schemas.openxmlformats.org/officeDocument/2006/relationships/externalLink" Target="externalLinks/externalLink115.xml"/><Relationship Id="rId129" Type="http://schemas.openxmlformats.org/officeDocument/2006/relationships/externalLink" Target="externalLinks/externalLink120.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40" Type="http://schemas.openxmlformats.org/officeDocument/2006/relationships/externalLink" Target="externalLinks/externalLink131.xml"/><Relationship Id="rId145" Type="http://schemas.openxmlformats.org/officeDocument/2006/relationships/externalLink" Target="externalLinks/externalLink13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130" Type="http://schemas.openxmlformats.org/officeDocument/2006/relationships/externalLink" Target="externalLinks/externalLink121.xml"/><Relationship Id="rId135" Type="http://schemas.openxmlformats.org/officeDocument/2006/relationships/externalLink" Target="externalLinks/externalLink126.xml"/><Relationship Id="rId151" Type="http://schemas.openxmlformats.org/officeDocument/2006/relationships/externalLink" Target="externalLinks/externalLink142.xml"/><Relationship Id="rId156" Type="http://schemas.openxmlformats.org/officeDocument/2006/relationships/customXml" Target="../customXml/item1.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120" Type="http://schemas.openxmlformats.org/officeDocument/2006/relationships/externalLink" Target="externalLinks/externalLink111.xml"/><Relationship Id="rId125" Type="http://schemas.openxmlformats.org/officeDocument/2006/relationships/externalLink" Target="externalLinks/externalLink116.xml"/><Relationship Id="rId141" Type="http://schemas.openxmlformats.org/officeDocument/2006/relationships/externalLink" Target="externalLinks/externalLink132.xml"/><Relationship Id="rId146" Type="http://schemas.openxmlformats.org/officeDocument/2006/relationships/externalLink" Target="externalLinks/externalLink137.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externalLink" Target="externalLinks/externalLink106.xml"/><Relationship Id="rId131" Type="http://schemas.openxmlformats.org/officeDocument/2006/relationships/externalLink" Target="externalLinks/externalLink122.xml"/><Relationship Id="rId136" Type="http://schemas.openxmlformats.org/officeDocument/2006/relationships/externalLink" Target="externalLinks/externalLink127.xml"/><Relationship Id="rId157" Type="http://schemas.openxmlformats.org/officeDocument/2006/relationships/customXml" Target="../customXml/item2.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52" Type="http://schemas.openxmlformats.org/officeDocument/2006/relationships/theme" Target="theme/theme1.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126" Type="http://schemas.openxmlformats.org/officeDocument/2006/relationships/externalLink" Target="externalLinks/externalLink117.xml"/><Relationship Id="rId147" Type="http://schemas.openxmlformats.org/officeDocument/2006/relationships/externalLink" Target="externalLinks/externalLink13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142" Type="http://schemas.openxmlformats.org/officeDocument/2006/relationships/externalLink" Target="externalLinks/externalLink133.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137" Type="http://schemas.openxmlformats.org/officeDocument/2006/relationships/externalLink" Target="externalLinks/externalLink128.xml"/><Relationship Id="rId158" Type="http://schemas.openxmlformats.org/officeDocument/2006/relationships/customXml" Target="../customXml/item3.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32" Type="http://schemas.openxmlformats.org/officeDocument/2006/relationships/externalLink" Target="externalLinks/externalLink123.xml"/><Relationship Id="rId153" Type="http://schemas.openxmlformats.org/officeDocument/2006/relationships/styles" Target="styles.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externalLink" Target="externalLinks/externalLink11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externalLink" Target="externalLinks/externalLink113.xml"/><Relationship Id="rId143" Type="http://schemas.openxmlformats.org/officeDocument/2006/relationships/externalLink" Target="externalLinks/externalLink134.xml"/><Relationship Id="rId148" Type="http://schemas.openxmlformats.org/officeDocument/2006/relationships/externalLink" Target="externalLinks/externalLink13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7.xml"/><Relationship Id="rId47" Type="http://schemas.openxmlformats.org/officeDocument/2006/relationships/externalLink" Target="externalLinks/externalLink38.xml"/><Relationship Id="rId68" Type="http://schemas.openxmlformats.org/officeDocument/2006/relationships/externalLink" Target="externalLinks/externalLink59.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33" Type="http://schemas.openxmlformats.org/officeDocument/2006/relationships/externalLink" Target="externalLinks/externalLink124.xml"/><Relationship Id="rId154" Type="http://schemas.openxmlformats.org/officeDocument/2006/relationships/sharedStrings" Target="sharedStrings.xml"/><Relationship Id="rId16" Type="http://schemas.openxmlformats.org/officeDocument/2006/relationships/externalLink" Target="externalLinks/externalLink7.xml"/><Relationship Id="rId37" Type="http://schemas.openxmlformats.org/officeDocument/2006/relationships/externalLink" Target="externalLinks/externalLink28.xml"/><Relationship Id="rId58" Type="http://schemas.openxmlformats.org/officeDocument/2006/relationships/externalLink" Target="externalLinks/externalLink49.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externalLink" Target="externalLinks/externalLink114.xml"/><Relationship Id="rId144" Type="http://schemas.openxmlformats.org/officeDocument/2006/relationships/externalLink" Target="externalLinks/externalLink135.xml"/><Relationship Id="rId90" Type="http://schemas.openxmlformats.org/officeDocument/2006/relationships/externalLink" Target="externalLinks/externalLink81.xml"/><Relationship Id="rId27" Type="http://schemas.openxmlformats.org/officeDocument/2006/relationships/externalLink" Target="externalLinks/externalLink18.xml"/><Relationship Id="rId48" Type="http://schemas.openxmlformats.org/officeDocument/2006/relationships/externalLink" Target="externalLinks/externalLink39.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34" Type="http://schemas.openxmlformats.org/officeDocument/2006/relationships/externalLink" Target="externalLinks/externalLink12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IN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8</xdr:col>
      <xdr:colOff>1203244</xdr:colOff>
      <xdr:row>2</xdr:row>
      <xdr:rowOff>97724</xdr:rowOff>
    </xdr:from>
    <xdr:to>
      <xdr:col>10</xdr:col>
      <xdr:colOff>942975</xdr:colOff>
      <xdr:row>2</xdr:row>
      <xdr:rowOff>1090717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04519" y="545399"/>
          <a:ext cx="2587706" cy="999921"/>
        </a:xfrm>
        <a:prstGeom prst="rect">
          <a:avLst/>
        </a:prstGeom>
      </xdr:spPr>
    </xdr:pic>
    <xdr:clientData/>
  </xdr:twoCellAnchor>
  <xdr:twoCellAnchor editAs="oneCell">
    <xdr:from>
      <xdr:col>4</xdr:col>
      <xdr:colOff>372597</xdr:colOff>
      <xdr:row>2</xdr:row>
      <xdr:rowOff>103482</xdr:rowOff>
    </xdr:from>
    <xdr:to>
      <xdr:col>5</xdr:col>
      <xdr:colOff>225137</xdr:colOff>
      <xdr:row>2</xdr:row>
      <xdr:rowOff>1140973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96697" y="551157"/>
          <a:ext cx="928865" cy="10444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4097" name="Object 36"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1838325" y="180975"/>
          <a:ext cx="1209675" cy="5810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stretch>
          <a:fillRect/>
        </a:stretch>
      </xdr:blipFill>
      <xdr:spPr>
        <a:xfrm>
          <a:off x="6947878" y="227135"/>
          <a:ext cx="1202716" cy="540131"/>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2762" y="23515760"/>
          <a:ext cx="227135" cy="130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1800225" y="2476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6972300" y="227134"/>
          <a:ext cx="1202716" cy="5401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1847850" y="2762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947878" y="227134"/>
          <a:ext cx="1202716" cy="5401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1809750"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6935666" y="251557"/>
          <a:ext cx="1202841"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7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809750"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6935666" y="251557"/>
          <a:ext cx="1202841" cy="5351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1809750"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stretch>
          <a:fillRect/>
        </a:stretch>
      </xdr:blipFill>
      <xdr:spPr>
        <a:xfrm>
          <a:off x="6935666" y="251557"/>
          <a:ext cx="1202841" cy="5351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9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800225"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stretch>
          <a:fillRect/>
        </a:stretch>
      </xdr:blipFill>
      <xdr:spPr>
        <a:xfrm>
          <a:off x="6923454" y="239346"/>
          <a:ext cx="1202841" cy="5351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A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828800" y="21907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911243" y="227134"/>
          <a:ext cx="1202841" cy="5351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F142874A" TargetMode="External"/><Relationship Id="rId1" Type="http://schemas.openxmlformats.org/officeDocument/2006/relationships/externalLinkPath" Target="file:///\\F142874A\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AMV2-Guaduas\Anteeproyecto\Anteproyecto%202018\Anteproyecto%202018%20-%205008B\LICITAR\SONIA\CONTRATO\IDU-246-PARCHEO%20KENNEDY.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6D8A81BB" TargetMode="External"/><Relationship Id="rId1" Type="http://schemas.openxmlformats.org/officeDocument/2006/relationships/externalLinkPath" Target="file:///\\6D8A81BB\An&#225;lisis%20de%20precios%20unitarios.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C82A969B" TargetMode="External"/><Relationship Id="rId1" Type="http://schemas.openxmlformats.org/officeDocument/2006/relationships/externalLinkPath" Target="file:///\\C82A969B\Cantidade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5B2E729F" TargetMode="External"/><Relationship Id="rId1" Type="http://schemas.openxmlformats.org/officeDocument/2006/relationships/externalLinkPath" Target="file:///\\5B2E729F\CAUCACIA%20-%20PLANETA%20RIC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6FCDF675" TargetMode="External"/><Relationship Id="rId1" Type="http://schemas.openxmlformats.org/officeDocument/2006/relationships/externalLinkPath" Target="file:///\\6FCDF675\dise&#241;o%20poz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C250FA23" TargetMode="External"/><Relationship Id="rId1" Type="http://schemas.openxmlformats.org/officeDocument/2006/relationships/externalLinkPath" Target="file:///\\C250FA23\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5B34DB30" TargetMode="External"/><Relationship Id="rId1" Type="http://schemas.openxmlformats.org/officeDocument/2006/relationships/externalLinkPath" Target="file:///\\5B34DB30\DC.01-GEINF-Tramo2-0-Anexos%20(1).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TORTA EST"/>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Causa Posible"/>
      <sheetName val="Accidentalidad"/>
      <sheetName val="Elementos Involucrados"/>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sheetData sheetId="288">
        <row r="2">
          <cell r="A2">
            <v>0</v>
          </cell>
        </row>
      </sheetData>
      <sheetData sheetId="289">
        <row r="2">
          <cell r="A2">
            <v>0</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2">
          <cell r="A2">
            <v>0</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2">
          <cell r="A2">
            <v>0</v>
          </cell>
        </row>
      </sheetData>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sheetData sheetId="518"/>
      <sheetData sheetId="519"/>
      <sheetData sheetId="520"/>
      <sheetData sheetId="521">
        <row r="2">
          <cell r="A2">
            <v>0</v>
          </cell>
        </row>
      </sheetData>
      <sheetData sheetId="522"/>
      <sheetData sheetId="523"/>
      <sheetData sheetId="524">
        <row r="2">
          <cell r="A2">
            <v>0</v>
          </cell>
        </row>
      </sheetData>
      <sheetData sheetId="525">
        <row r="2">
          <cell r="A2">
            <v>0</v>
          </cell>
        </row>
      </sheetData>
      <sheetData sheetId="526"/>
      <sheetData sheetId="527"/>
      <sheetData sheetId="528"/>
      <sheetData sheetId="529"/>
      <sheetData sheetId="530"/>
      <sheetData sheetId="531"/>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sheetData sheetId="543"/>
      <sheetData sheetId="544"/>
      <sheetData sheetId="545"/>
      <sheetData sheetId="546"/>
      <sheetData sheetId="547"/>
      <sheetData sheetId="548"/>
      <sheetData sheetId="549"/>
      <sheetData sheetId="550"/>
      <sheetData sheetId="551"/>
      <sheetData sheetId="552">
        <row r="2">
          <cell r="A2">
            <v>0</v>
          </cell>
        </row>
      </sheetData>
      <sheetData sheetId="553"/>
      <sheetData sheetId="554"/>
      <sheetData sheetId="555">
        <row r="2">
          <cell r="A2">
            <v>0</v>
          </cell>
        </row>
      </sheetData>
      <sheetData sheetId="556">
        <row r="2">
          <cell r="A2">
            <v>0</v>
          </cell>
        </row>
      </sheetData>
      <sheetData sheetId="557"/>
      <sheetData sheetId="558"/>
      <sheetData sheetId="559"/>
      <sheetData sheetId="560"/>
      <sheetData sheetId="561"/>
      <sheetData sheetId="562"/>
      <sheetData sheetId="563">
        <row r="2">
          <cell r="A2">
            <v>0</v>
          </cell>
        </row>
      </sheetData>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ow r="2">
          <cell r="A2">
            <v>0</v>
          </cell>
        </row>
      </sheetData>
      <sheetData sheetId="844">
        <row r="2">
          <cell r="A2">
            <v>0</v>
          </cell>
        </row>
      </sheetData>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sheetData sheetId="931">
        <row r="2">
          <cell r="A2">
            <v>0</v>
          </cell>
        </row>
      </sheetData>
      <sheetData sheetId="932">
        <row r="2">
          <cell r="A2">
            <v>0</v>
          </cell>
        </row>
      </sheetData>
      <sheetData sheetId="933">
        <row r="2">
          <cell r="A2">
            <v>0</v>
          </cell>
        </row>
      </sheetData>
      <sheetData sheetId="934"/>
      <sheetData sheetId="935"/>
      <sheetData sheetId="936"/>
      <sheetData sheetId="937"/>
      <sheetData sheetId="938"/>
      <sheetData sheetId="939">
        <row r="2">
          <cell r="A2">
            <v>0</v>
          </cell>
        </row>
      </sheetData>
      <sheetData sheetId="940">
        <row r="2">
          <cell r="A2">
            <v>0</v>
          </cell>
        </row>
      </sheetData>
      <sheetData sheetId="941"/>
      <sheetData sheetId="942"/>
      <sheetData sheetId="943">
        <row r="2">
          <cell r="A2">
            <v>0</v>
          </cell>
        </row>
      </sheetData>
      <sheetData sheetId="944">
        <row r="2">
          <cell r="A2">
            <v>0</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INDICMICROEMP"/>
      <sheetName val="ACTA DE MODIFICACION  (2)"/>
      <sheetName val="\a  aaInformación GRUPO 4\A MIn"/>
      <sheetName val="MATERIALES"/>
      <sheetName val="Datos Básicos"/>
      <sheetName val="SALARIOS"/>
      <sheetName val="#¡REF"/>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oleObject" Target="../embeddings/oleObject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717A0-C724-4DD1-BFD0-2BA131A3FF03}">
  <sheetPr>
    <tabColor rgb="FFFF0000"/>
  </sheetPr>
  <dimension ref="A1:P30"/>
  <sheetViews>
    <sheetView showGridLines="0" tabSelected="1" zoomScale="55" zoomScaleNormal="55" zoomScaleSheetLayoutView="70" zoomScalePageLayoutView="60" workbookViewId="0">
      <selection activeCell="Q6" sqref="Q6"/>
    </sheetView>
  </sheetViews>
  <sheetFormatPr baseColWidth="10" defaultColWidth="11.42578125" defaultRowHeight="16.5"/>
  <cols>
    <col min="1" max="2" width="4.42578125" style="1" customWidth="1"/>
    <col min="3" max="3" width="14.7109375" style="1" customWidth="1"/>
    <col min="4" max="4" width="11.28515625" style="1" customWidth="1"/>
    <col min="5" max="5" width="16.140625" style="2" customWidth="1"/>
    <col min="6" max="6" width="20"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8.140625" style="1" customWidth="1"/>
    <col min="15" max="15" width="24.140625" style="1" customWidth="1"/>
    <col min="16" max="16384" width="11.42578125" style="1"/>
  </cols>
  <sheetData>
    <row r="1" spans="1:16" ht="17.25" thickBot="1">
      <c r="A1" s="5"/>
      <c r="B1" s="24"/>
      <c r="C1" s="25"/>
      <c r="D1" s="24"/>
      <c r="E1" s="25"/>
      <c r="F1" s="5"/>
      <c r="G1" s="5"/>
      <c r="H1" s="5"/>
      <c r="I1" s="5"/>
      <c r="J1" s="5"/>
      <c r="K1" s="5"/>
      <c r="L1" s="5"/>
      <c r="M1" s="5"/>
    </row>
    <row r="2" spans="1:16" ht="18" thickTop="1" thickBot="1">
      <c r="A2" s="5"/>
      <c r="B2" s="7"/>
      <c r="C2" s="39"/>
      <c r="D2" s="40"/>
      <c r="E2" s="39"/>
      <c r="F2" s="40">
        <v>1</v>
      </c>
      <c r="G2" s="32"/>
      <c r="H2" s="32"/>
      <c r="I2" s="32"/>
      <c r="J2" s="32"/>
      <c r="K2" s="32"/>
      <c r="L2" s="33"/>
      <c r="M2" s="5"/>
    </row>
    <row r="3" spans="1:16" ht="95.25" customHeight="1" thickBot="1">
      <c r="A3" s="5"/>
      <c r="B3" s="8"/>
      <c r="C3" s="361" t="s">
        <v>137</v>
      </c>
      <c r="D3" s="362"/>
      <c r="E3" s="362"/>
      <c r="F3" s="362"/>
      <c r="G3" s="362"/>
      <c r="H3" s="362"/>
      <c r="I3" s="362"/>
      <c r="J3" s="362"/>
      <c r="K3" s="363"/>
      <c r="L3" s="9"/>
      <c r="M3" s="5"/>
    </row>
    <row r="4" spans="1:16" ht="75.75" customHeight="1" thickBot="1">
      <c r="A4" s="5"/>
      <c r="B4" s="8"/>
      <c r="C4" s="364" t="s">
        <v>138</v>
      </c>
      <c r="D4" s="365"/>
      <c r="E4" s="365"/>
      <c r="F4" s="365"/>
      <c r="G4" s="365"/>
      <c r="H4" s="365"/>
      <c r="I4" s="365"/>
      <c r="J4" s="365"/>
      <c r="K4" s="366"/>
      <c r="L4" s="9"/>
      <c r="M4" s="5"/>
    </row>
    <row r="5" spans="1:16" s="20" customFormat="1" ht="76.5" customHeight="1" thickBot="1">
      <c r="A5" s="18"/>
      <c r="B5" s="19"/>
      <c r="C5" s="367" t="s">
        <v>0</v>
      </c>
      <c r="D5" s="362"/>
      <c r="E5" s="362"/>
      <c r="F5" s="362"/>
      <c r="G5" s="362"/>
      <c r="H5" s="362"/>
      <c r="I5" s="362"/>
      <c r="J5" s="362"/>
      <c r="K5" s="363"/>
      <c r="L5" s="21"/>
      <c r="M5" s="18"/>
    </row>
    <row r="6" spans="1:16" ht="30" customHeight="1" thickBot="1">
      <c r="A6" s="5"/>
      <c r="B6" s="8"/>
      <c r="C6" s="358"/>
      <c r="D6" s="359"/>
      <c r="E6" s="359"/>
      <c r="F6" s="359"/>
      <c r="G6" s="359"/>
      <c r="H6" s="359"/>
      <c r="I6" s="359"/>
      <c r="J6" s="359"/>
      <c r="K6" s="360"/>
      <c r="L6" s="9"/>
      <c r="M6" s="5"/>
    </row>
    <row r="7" spans="1:16" ht="30" customHeight="1">
      <c r="A7" s="5"/>
      <c r="B7" s="8"/>
      <c r="C7" s="349" t="s">
        <v>1</v>
      </c>
      <c r="D7" s="340" t="s">
        <v>2</v>
      </c>
      <c r="E7" s="351" t="s">
        <v>3</v>
      </c>
      <c r="F7" s="351"/>
      <c r="G7" s="349" t="s">
        <v>4</v>
      </c>
      <c r="H7" s="340" t="s">
        <v>5</v>
      </c>
      <c r="I7" s="340" t="s">
        <v>6</v>
      </c>
      <c r="J7" s="342" t="s">
        <v>7</v>
      </c>
      <c r="K7" s="344" t="s">
        <v>8</v>
      </c>
      <c r="L7" s="9"/>
      <c r="M7" s="5"/>
    </row>
    <row r="8" spans="1:16" ht="30" customHeight="1" thickBot="1">
      <c r="A8" s="5"/>
      <c r="B8" s="8"/>
      <c r="C8" s="350"/>
      <c r="D8" s="341"/>
      <c r="E8" s="10" t="s">
        <v>9</v>
      </c>
      <c r="F8" s="10" t="s">
        <v>10</v>
      </c>
      <c r="G8" s="350"/>
      <c r="H8" s="341"/>
      <c r="I8" s="341"/>
      <c r="J8" s="343"/>
      <c r="K8" s="345"/>
      <c r="L8" s="9"/>
      <c r="M8" s="5"/>
    </row>
    <row r="9" spans="1:16" ht="30" customHeight="1" thickBot="1">
      <c r="A9" s="5"/>
      <c r="B9" s="8"/>
      <c r="C9" s="44" t="s">
        <v>30</v>
      </c>
      <c r="D9" s="45"/>
      <c r="E9" s="45"/>
      <c r="F9" s="45"/>
      <c r="G9" s="45"/>
      <c r="H9" s="45"/>
      <c r="I9" s="45"/>
      <c r="J9" s="45"/>
      <c r="K9" s="47"/>
      <c r="L9" s="9"/>
      <c r="M9" s="5"/>
    </row>
    <row r="10" spans="1:16" ht="76.5" customHeight="1">
      <c r="A10" s="5"/>
      <c r="B10" s="8"/>
      <c r="C10" s="48">
        <v>1</v>
      </c>
      <c r="D10" s="49" t="s">
        <v>31</v>
      </c>
      <c r="E10" s="49" t="s">
        <v>32</v>
      </c>
      <c r="F10" s="49" t="s">
        <v>31</v>
      </c>
      <c r="G10" s="313" t="s">
        <v>37</v>
      </c>
      <c r="H10" s="314" t="s">
        <v>24</v>
      </c>
      <c r="I10" s="315">
        <v>114</v>
      </c>
      <c r="J10" s="316">
        <f>'450.2P'!N88</f>
        <v>579600</v>
      </c>
      <c r="K10" s="317">
        <f t="shared" ref="K10:K15" si="0">ROUND(I10*J10,0)</f>
        <v>66074400</v>
      </c>
      <c r="L10" s="9"/>
      <c r="M10" s="5"/>
      <c r="P10" s="54"/>
    </row>
    <row r="11" spans="1:16" ht="33.75" customHeight="1">
      <c r="A11" s="5"/>
      <c r="B11" s="8"/>
      <c r="C11" s="50">
        <v>2</v>
      </c>
      <c r="D11" s="46" t="s">
        <v>33</v>
      </c>
      <c r="E11" s="46" t="s">
        <v>34</v>
      </c>
      <c r="F11" s="46" t="s">
        <v>33</v>
      </c>
      <c r="G11" s="296" t="s">
        <v>35</v>
      </c>
      <c r="H11" s="297" t="s">
        <v>36</v>
      </c>
      <c r="I11" s="298">
        <f>ROUND(((I10/0.12)*1.7),0)+78</f>
        <v>1693</v>
      </c>
      <c r="J11" s="299">
        <f>'411.1P'!N88</f>
        <v>2205</v>
      </c>
      <c r="K11" s="300">
        <f t="shared" si="0"/>
        <v>3733065</v>
      </c>
      <c r="L11" s="9"/>
      <c r="M11" s="5"/>
      <c r="N11" s="310"/>
      <c r="O11" s="310"/>
    </row>
    <row r="12" spans="1:16" ht="56.25" customHeight="1">
      <c r="A12" s="5"/>
      <c r="B12" s="8"/>
      <c r="C12" s="50">
        <v>3</v>
      </c>
      <c r="D12" s="46"/>
      <c r="E12" s="46"/>
      <c r="F12" s="46" t="str">
        <f>'465.2P'!B31</f>
        <v>465.2P</v>
      </c>
      <c r="G12" s="306" t="s">
        <v>39</v>
      </c>
      <c r="H12" s="297" t="s">
        <v>24</v>
      </c>
      <c r="I12" s="298">
        <f>I10</f>
        <v>114</v>
      </c>
      <c r="J12" s="299">
        <f>'465.2P'!N88</f>
        <v>14700</v>
      </c>
      <c r="K12" s="300">
        <f t="shared" si="0"/>
        <v>1675800</v>
      </c>
      <c r="L12" s="9"/>
      <c r="M12" s="5"/>
    </row>
    <row r="13" spans="1:16" ht="53.25" customHeight="1">
      <c r="A13" s="5"/>
      <c r="B13" s="8"/>
      <c r="C13" s="50">
        <v>4</v>
      </c>
      <c r="D13" s="46"/>
      <c r="E13" s="46"/>
      <c r="F13" s="46" t="str">
        <f>'465.5P'!B31</f>
        <v>465.5P</v>
      </c>
      <c r="G13" s="306" t="s">
        <v>43</v>
      </c>
      <c r="H13" s="297" t="s">
        <v>24</v>
      </c>
      <c r="I13" s="298">
        <f>I10</f>
        <v>114</v>
      </c>
      <c r="J13" s="299">
        <f>'465.1P'!N88</f>
        <v>23363</v>
      </c>
      <c r="K13" s="300">
        <f t="shared" si="0"/>
        <v>2663382</v>
      </c>
      <c r="L13" s="9"/>
      <c r="M13" s="5"/>
    </row>
    <row r="14" spans="1:16" ht="67.5" customHeight="1">
      <c r="A14" s="5"/>
      <c r="B14" s="8"/>
      <c r="C14" s="50">
        <v>5</v>
      </c>
      <c r="D14" s="46"/>
      <c r="E14" s="46"/>
      <c r="F14" s="46" t="str">
        <f>'465.3P'!B31</f>
        <v>465.3P</v>
      </c>
      <c r="G14" s="306" t="s">
        <v>46</v>
      </c>
      <c r="H14" s="297" t="s">
        <v>24</v>
      </c>
      <c r="I14" s="298">
        <f>ROUND(I10/1.25,0)</f>
        <v>91</v>
      </c>
      <c r="J14" s="299">
        <f>'465.3P'!N88</f>
        <v>33075</v>
      </c>
      <c r="K14" s="300">
        <f t="shared" si="0"/>
        <v>3009825</v>
      </c>
      <c r="L14" s="9"/>
      <c r="M14" s="5"/>
    </row>
    <row r="15" spans="1:16" ht="47.25" customHeight="1" thickBot="1">
      <c r="A15" s="5"/>
      <c r="B15" s="8"/>
      <c r="C15" s="52">
        <v>6</v>
      </c>
      <c r="D15" s="53"/>
      <c r="E15" s="53"/>
      <c r="F15" s="53">
        <v>900</v>
      </c>
      <c r="G15" s="301" t="s">
        <v>47</v>
      </c>
      <c r="H15" s="302" t="s">
        <v>38</v>
      </c>
      <c r="I15" s="303">
        <f>I10*10</f>
        <v>1140</v>
      </c>
      <c r="J15" s="304">
        <f>'900.00'!N88</f>
        <v>1313</v>
      </c>
      <c r="K15" s="305">
        <f t="shared" si="0"/>
        <v>1496820</v>
      </c>
      <c r="L15" s="9"/>
      <c r="M15" s="5"/>
    </row>
    <row r="16" spans="1:16" s="3" customFormat="1" ht="42.75" customHeight="1" thickBot="1">
      <c r="A16" s="11"/>
      <c r="B16" s="12"/>
      <c r="C16" s="346" t="s">
        <v>26</v>
      </c>
      <c r="D16" s="347"/>
      <c r="E16" s="347"/>
      <c r="F16" s="347"/>
      <c r="G16" s="347"/>
      <c r="H16" s="347"/>
      <c r="I16" s="347"/>
      <c r="J16" s="348"/>
      <c r="K16" s="312">
        <f>SUM(K10:K15)</f>
        <v>78653292</v>
      </c>
      <c r="L16" s="14"/>
      <c r="M16" s="11"/>
    </row>
    <row r="17" spans="1:15" s="3" customFormat="1" ht="38.25" customHeight="1" thickBot="1">
      <c r="A17" s="11"/>
      <c r="B17" s="12"/>
      <c r="C17" s="26"/>
      <c r="D17" s="27"/>
      <c r="E17" s="26"/>
      <c r="F17" s="26"/>
      <c r="G17" s="352" t="s">
        <v>27</v>
      </c>
      <c r="H17" s="353"/>
      <c r="I17" s="353"/>
      <c r="J17" s="354"/>
      <c r="K17" s="43">
        <f>SUM(K16:K16)</f>
        <v>78653292</v>
      </c>
      <c r="L17" s="14"/>
      <c r="M17" s="11"/>
    </row>
    <row r="18" spans="1:15" s="3" customFormat="1" ht="30" customHeight="1">
      <c r="A18" s="11"/>
      <c r="B18" s="12"/>
      <c r="C18" s="26"/>
      <c r="D18" s="28"/>
      <c r="E18" s="28"/>
      <c r="F18" s="28"/>
      <c r="G18" s="355" t="s">
        <v>28</v>
      </c>
      <c r="H18" s="356"/>
      <c r="I18" s="356"/>
      <c r="J18" s="357"/>
      <c r="K18" s="42">
        <f>ROUND(K17*0.19,0)</f>
        <v>14944125</v>
      </c>
      <c r="L18" s="14"/>
      <c r="M18" s="11"/>
    </row>
    <row r="19" spans="1:15" s="3" customFormat="1" ht="30" customHeight="1" thickBot="1">
      <c r="A19" s="11"/>
      <c r="B19" s="12"/>
      <c r="C19" s="26"/>
      <c r="D19" s="28"/>
      <c r="E19" s="28"/>
      <c r="F19" s="28"/>
      <c r="G19" s="331" t="s">
        <v>29</v>
      </c>
      <c r="H19" s="332"/>
      <c r="I19" s="332"/>
      <c r="J19" s="333"/>
      <c r="K19" s="41">
        <f>SUM(K17:K18)</f>
        <v>93597417</v>
      </c>
      <c r="L19" s="14"/>
      <c r="M19" s="11"/>
    </row>
    <row r="20" spans="1:15" s="3" customFormat="1" ht="30" customHeight="1" thickBot="1">
      <c r="A20" s="11"/>
      <c r="B20" s="12"/>
      <c r="C20" s="26"/>
      <c r="D20" s="27"/>
      <c r="E20" s="26"/>
      <c r="F20" s="26"/>
      <c r="G20" s="334" t="s">
        <v>11</v>
      </c>
      <c r="H20" s="335"/>
      <c r="I20" s="335"/>
      <c r="J20" s="336"/>
      <c r="K20" s="13">
        <f>K19</f>
        <v>93597417</v>
      </c>
      <c r="L20" s="14"/>
      <c r="M20" s="11"/>
      <c r="O20" s="308">
        <f>K20/I10</f>
        <v>821029.97368421056</v>
      </c>
    </row>
    <row r="21" spans="1:15" s="3" customFormat="1" thickBot="1">
      <c r="A21" s="11"/>
      <c r="B21" s="12"/>
      <c r="C21" s="26"/>
      <c r="D21" s="27"/>
      <c r="E21" s="27"/>
      <c r="F21" s="27"/>
      <c r="G21" s="26"/>
      <c r="H21" s="26"/>
      <c r="I21" s="29"/>
      <c r="J21" s="30"/>
      <c r="K21" s="31"/>
      <c r="L21" s="14"/>
      <c r="M21" s="11"/>
    </row>
    <row r="22" spans="1:15" s="3" customFormat="1" ht="15.75">
      <c r="A22" s="11"/>
      <c r="B22" s="12"/>
      <c r="C22" s="15"/>
      <c r="D22" s="337"/>
      <c r="E22" s="337"/>
      <c r="F22" s="337"/>
      <c r="G22" s="337"/>
      <c r="H22" s="337"/>
      <c r="I22" s="337"/>
      <c r="J22" s="337"/>
      <c r="K22" s="338"/>
      <c r="L22" s="16"/>
      <c r="M22" s="11"/>
    </row>
    <row r="23" spans="1:15" s="3" customFormat="1" ht="46.5" customHeight="1">
      <c r="A23" s="11"/>
      <c r="B23" s="12"/>
      <c r="C23" s="325" t="s">
        <v>12</v>
      </c>
      <c r="D23" s="326"/>
      <c r="E23" s="326"/>
      <c r="F23" s="326"/>
      <c r="G23" s="326"/>
      <c r="H23" s="339" t="s">
        <v>4</v>
      </c>
      <c r="I23" s="339"/>
      <c r="J23" s="339"/>
      <c r="K23" s="22" t="s">
        <v>13</v>
      </c>
      <c r="L23" s="17"/>
      <c r="M23" s="11"/>
    </row>
    <row r="24" spans="1:15" s="3" customFormat="1" ht="32.25" customHeight="1">
      <c r="A24" s="11"/>
      <c r="B24" s="12"/>
      <c r="C24" s="325" t="s">
        <v>14</v>
      </c>
      <c r="D24" s="326"/>
      <c r="E24" s="326"/>
      <c r="F24" s="326"/>
      <c r="G24" s="326"/>
      <c r="H24" s="327" t="s">
        <v>15</v>
      </c>
      <c r="I24" s="327"/>
      <c r="J24" s="23" t="s">
        <v>16</v>
      </c>
      <c r="K24" s="51">
        <v>0</v>
      </c>
      <c r="L24" s="17"/>
      <c r="M24" s="11"/>
    </row>
    <row r="25" spans="1:15" s="3" customFormat="1" ht="45" customHeight="1">
      <c r="A25" s="11"/>
      <c r="B25" s="12"/>
      <c r="C25" s="325" t="s">
        <v>17</v>
      </c>
      <c r="D25" s="326"/>
      <c r="E25" s="326"/>
      <c r="F25" s="326"/>
      <c r="G25" s="326"/>
      <c r="H25" s="328" t="s">
        <v>18</v>
      </c>
      <c r="I25" s="329"/>
      <c r="J25" s="23" t="s">
        <v>19</v>
      </c>
      <c r="K25" s="51">
        <v>0</v>
      </c>
      <c r="L25" s="17"/>
      <c r="M25" s="11"/>
    </row>
    <row r="26" spans="1:15" s="4" customFormat="1" ht="58.5" customHeight="1">
      <c r="A26" s="11"/>
      <c r="B26" s="12"/>
      <c r="C26" s="325"/>
      <c r="D26" s="326"/>
      <c r="E26" s="326"/>
      <c r="F26" s="326"/>
      <c r="G26" s="326"/>
      <c r="H26" s="330" t="s">
        <v>20</v>
      </c>
      <c r="I26" s="327"/>
      <c r="J26" s="23" t="s">
        <v>21</v>
      </c>
      <c r="K26" s="51">
        <v>0.05</v>
      </c>
      <c r="L26" s="14"/>
      <c r="M26" s="11"/>
    </row>
    <row r="27" spans="1:15" ht="39" customHeight="1">
      <c r="A27" s="5"/>
      <c r="B27" s="8"/>
      <c r="C27" s="325"/>
      <c r="D27" s="326"/>
      <c r="E27" s="326"/>
      <c r="F27" s="326"/>
      <c r="G27" s="326"/>
      <c r="H27" s="327" t="s">
        <v>22</v>
      </c>
      <c r="I27" s="327"/>
      <c r="J27" s="23" t="s">
        <v>23</v>
      </c>
      <c r="K27" s="51">
        <f>SUM(K24:K26)</f>
        <v>0.05</v>
      </c>
      <c r="L27" s="9"/>
      <c r="M27" s="5"/>
    </row>
    <row r="28" spans="1:15" ht="47.25" customHeight="1">
      <c r="A28" s="5"/>
      <c r="B28" s="8"/>
      <c r="C28" s="321"/>
      <c r="D28" s="322"/>
      <c r="E28" s="322"/>
      <c r="F28" s="322"/>
      <c r="G28" s="322"/>
      <c r="H28" s="323"/>
      <c r="I28" s="323"/>
      <c r="J28" s="323"/>
      <c r="K28" s="324"/>
      <c r="L28" s="9"/>
      <c r="M28" s="5"/>
    </row>
    <row r="29" spans="1:15" ht="17.25" thickBot="1">
      <c r="A29" s="5"/>
      <c r="B29" s="34"/>
      <c r="C29" s="35"/>
      <c r="D29" s="35"/>
      <c r="E29" s="36"/>
      <c r="F29" s="35"/>
      <c r="G29" s="37"/>
      <c r="H29" s="35"/>
      <c r="I29" s="35"/>
      <c r="J29" s="35"/>
      <c r="K29" s="35"/>
      <c r="L29" s="38"/>
      <c r="M29" s="5"/>
    </row>
    <row r="30" spans="1:15" ht="17.25" thickTop="1">
      <c r="A30" s="5"/>
      <c r="B30" s="5"/>
      <c r="C30" s="5"/>
      <c r="D30" s="5"/>
      <c r="E30" s="6"/>
      <c r="F30" s="5"/>
      <c r="G30" s="5"/>
      <c r="H30" s="5"/>
      <c r="I30" s="5"/>
      <c r="J30" s="5"/>
      <c r="K30" s="5"/>
      <c r="L30" s="5"/>
      <c r="M30" s="5"/>
    </row>
  </sheetData>
  <mergeCells count="30">
    <mergeCell ref="G17:J17"/>
    <mergeCell ref="G18:J18"/>
    <mergeCell ref="C3:K3"/>
    <mergeCell ref="C4:K4"/>
    <mergeCell ref="C6:K6"/>
    <mergeCell ref="C5:K5"/>
    <mergeCell ref="I7:I8"/>
    <mergeCell ref="J7:J8"/>
    <mergeCell ref="K7:K8"/>
    <mergeCell ref="C16:J16"/>
    <mergeCell ref="C7:C8"/>
    <mergeCell ref="D7:D8"/>
    <mergeCell ref="E7:F7"/>
    <mergeCell ref="G7:G8"/>
    <mergeCell ref="H7:H8"/>
    <mergeCell ref="G19:J19"/>
    <mergeCell ref="G20:J20"/>
    <mergeCell ref="D22:K22"/>
    <mergeCell ref="C27:G27"/>
    <mergeCell ref="H27:I27"/>
    <mergeCell ref="C23:G23"/>
    <mergeCell ref="H23:J23"/>
    <mergeCell ref="C28:G28"/>
    <mergeCell ref="H28:K28"/>
    <mergeCell ref="C24:G24"/>
    <mergeCell ref="H24:I24"/>
    <mergeCell ref="C25:G25"/>
    <mergeCell ref="H25:I25"/>
    <mergeCell ref="C26:G26"/>
    <mergeCell ref="H26:I26"/>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0DCE1-616B-4E64-AEBD-C9B12C2F88E8}">
  <sheetPr>
    <tabColor rgb="FFFFFFCC"/>
  </sheetPr>
  <dimension ref="A1:P119"/>
  <sheetViews>
    <sheetView zoomScale="78" zoomScaleNormal="78" workbookViewId="0">
      <selection activeCell="S59" sqref="S59"/>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 style="55" bestFit="1" customWidth="1"/>
    <col min="17"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7.2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5.25">
      <c r="B10" s="452" t="s">
        <v>61</v>
      </c>
      <c r="C10" s="453"/>
      <c r="D10" s="453"/>
      <c r="E10" s="453"/>
      <c r="F10" s="72" t="s">
        <v>62</v>
      </c>
      <c r="G10" s="67"/>
      <c r="H10" s="73"/>
      <c r="I10" s="454" t="s">
        <v>63</v>
      </c>
      <c r="J10" s="454"/>
      <c r="K10" s="74"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5.75" thickBot="1">
      <c r="B31" s="126" t="s">
        <v>41</v>
      </c>
      <c r="C31" s="127" t="s">
        <v>80</v>
      </c>
      <c r="D31" s="128"/>
      <c r="E31" s="128"/>
      <c r="F31" s="128"/>
      <c r="G31" s="128"/>
      <c r="H31" s="128"/>
      <c r="I31" s="128"/>
      <c r="J31" s="129"/>
      <c r="K31" s="130"/>
      <c r="L31" s="131" t="s">
        <v>24</v>
      </c>
      <c r="M31" s="132"/>
      <c r="N31" s="133"/>
    </row>
    <row r="32" spans="2:14" ht="5.25" customHeight="1">
      <c r="B32" s="134"/>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405"/>
      <c r="C36" s="406"/>
      <c r="D36" s="406"/>
      <c r="E36" s="406"/>
      <c r="F36" s="406"/>
      <c r="G36" s="406"/>
      <c r="H36" s="407"/>
      <c r="I36" s="146"/>
      <c r="J36" s="147"/>
      <c r="K36" s="148"/>
      <c r="L36" s="149"/>
      <c r="M36" s="150"/>
      <c r="N36" s="151"/>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2"/>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176" t="s">
        <v>80</v>
      </c>
      <c r="C48" s="177"/>
      <c r="D48" s="177"/>
      <c r="E48" s="177"/>
      <c r="F48" s="177"/>
      <c r="G48" s="177"/>
      <c r="H48" s="177"/>
      <c r="I48" s="147"/>
      <c r="J48" s="109" t="s">
        <v>24</v>
      </c>
      <c r="K48" s="178">
        <v>1</v>
      </c>
      <c r="L48" s="146">
        <v>464000</v>
      </c>
      <c r="M48" s="179"/>
      <c r="N48" s="180">
        <f>L48</f>
        <v>464000</v>
      </c>
    </row>
    <row r="49" spans="2:16">
      <c r="B49" s="176"/>
      <c r="C49" s="177"/>
      <c r="D49" s="177"/>
      <c r="E49" s="177"/>
      <c r="F49" s="177"/>
      <c r="G49" s="177"/>
      <c r="H49" s="177"/>
      <c r="I49" s="147"/>
      <c r="J49" s="109"/>
      <c r="K49" s="178"/>
      <c r="L49" s="146"/>
      <c r="M49" s="179"/>
      <c r="N49" s="180"/>
    </row>
    <row r="50" spans="2:16">
      <c r="B50" s="176"/>
      <c r="C50" s="177"/>
      <c r="D50" s="177"/>
      <c r="E50" s="177"/>
      <c r="F50" s="177"/>
      <c r="G50" s="177"/>
      <c r="H50" s="177"/>
      <c r="I50" s="147"/>
      <c r="J50" s="109"/>
      <c r="K50" s="178"/>
      <c r="L50" s="146"/>
      <c r="M50" s="179"/>
      <c r="N50" s="180"/>
    </row>
    <row r="51" spans="2:16">
      <c r="B51" s="176"/>
      <c r="C51" s="177"/>
      <c r="D51" s="177"/>
      <c r="E51" s="177"/>
      <c r="F51" s="177"/>
      <c r="G51" s="177"/>
      <c r="H51" s="177"/>
      <c r="I51" s="147"/>
      <c r="J51" s="109"/>
      <c r="K51" s="178"/>
      <c r="L51" s="146"/>
      <c r="M51" s="179"/>
      <c r="N51" s="180"/>
    </row>
    <row r="52" spans="2:16">
      <c r="B52" s="176"/>
      <c r="C52" s="177"/>
      <c r="D52" s="177"/>
      <c r="E52" s="177"/>
      <c r="F52" s="177"/>
      <c r="G52" s="177"/>
      <c r="H52" s="177"/>
      <c r="I52" s="147"/>
      <c r="J52" s="109"/>
      <c r="K52" s="178"/>
      <c r="L52" s="146"/>
      <c r="M52" s="179"/>
      <c r="N52" s="180"/>
    </row>
    <row r="53" spans="2:16" ht="15.75" thickBot="1">
      <c r="B53" s="414"/>
      <c r="C53" s="415"/>
      <c r="D53" s="415"/>
      <c r="E53" s="415"/>
      <c r="F53" s="415"/>
      <c r="G53" s="415"/>
      <c r="H53" s="415"/>
      <c r="I53" s="416"/>
      <c r="J53" s="181"/>
      <c r="K53" s="182"/>
      <c r="L53" s="417"/>
      <c r="M53" s="418"/>
      <c r="N53" s="183"/>
    </row>
    <row r="54" spans="2:16" ht="15.75" thickBot="1">
      <c r="B54" s="376" t="s">
        <v>86</v>
      </c>
      <c r="C54" s="377"/>
      <c r="D54" s="377"/>
      <c r="E54" s="377"/>
      <c r="F54" s="377"/>
      <c r="G54" s="377"/>
      <c r="H54" s="377"/>
      <c r="I54" s="377"/>
      <c r="J54" s="377"/>
      <c r="K54" s="377"/>
      <c r="L54" s="377"/>
      <c r="M54" s="378"/>
      <c r="N54" s="184">
        <f>SUM(N48:N53)</f>
        <v>464000</v>
      </c>
    </row>
    <row r="55" spans="2:16">
      <c r="B55" s="119"/>
      <c r="C55" s="120"/>
      <c r="D55" s="120"/>
      <c r="E55" s="120"/>
      <c r="F55" s="120"/>
      <c r="G55" s="120"/>
      <c r="H55" s="120"/>
      <c r="I55" s="120"/>
      <c r="J55" s="120"/>
      <c r="K55" s="120"/>
      <c r="L55" s="120"/>
      <c r="M55" s="120"/>
      <c r="N55" s="121"/>
    </row>
    <row r="56" spans="2:16">
      <c r="B56" s="169" t="s">
        <v>89</v>
      </c>
      <c r="C56" s="170"/>
      <c r="D56" s="170"/>
      <c r="E56" s="170"/>
      <c r="F56" s="170"/>
      <c r="G56" s="170"/>
      <c r="H56" s="170"/>
      <c r="I56" s="170"/>
      <c r="J56" s="170"/>
      <c r="K56" s="170"/>
      <c r="L56" s="170"/>
      <c r="M56" s="170"/>
      <c r="N56" s="171"/>
    </row>
    <row r="57" spans="2:16" ht="15.75" thickBot="1">
      <c r="B57" s="185"/>
      <c r="C57" s="141"/>
      <c r="D57" s="141"/>
      <c r="E57" s="141"/>
      <c r="F57" s="141"/>
      <c r="G57" s="141"/>
      <c r="H57" s="141"/>
      <c r="I57" s="141"/>
      <c r="J57" s="141"/>
      <c r="K57" s="141"/>
      <c r="L57" s="141"/>
      <c r="M57" s="141"/>
      <c r="N57" s="143"/>
    </row>
    <row r="58" spans="2:16" ht="25.5">
      <c r="B58" s="419" t="s">
        <v>90</v>
      </c>
      <c r="C58" s="420"/>
      <c r="D58" s="420"/>
      <c r="E58" s="420"/>
      <c r="F58" s="420"/>
      <c r="G58" s="421"/>
      <c r="H58" s="186" t="s">
        <v>79</v>
      </c>
      <c r="I58" s="187" t="s">
        <v>91</v>
      </c>
      <c r="J58" s="188" t="s">
        <v>92</v>
      </c>
      <c r="K58" s="186" t="s">
        <v>93</v>
      </c>
      <c r="L58" s="422" t="s">
        <v>94</v>
      </c>
      <c r="M58" s="421"/>
      <c r="N58" s="189" t="s">
        <v>85</v>
      </c>
    </row>
    <row r="59" spans="2:16">
      <c r="B59" s="190" t="s">
        <v>80</v>
      </c>
      <c r="C59" s="191"/>
      <c r="D59" s="191"/>
      <c r="E59" s="191"/>
      <c r="F59" s="191"/>
      <c r="G59" s="191"/>
      <c r="H59" s="192" t="s">
        <v>95</v>
      </c>
      <c r="I59" s="163">
        <v>1</v>
      </c>
      <c r="J59" s="193">
        <v>80</v>
      </c>
      <c r="K59" s="193">
        <f>+J59*I59</f>
        <v>80</v>
      </c>
      <c r="L59" s="402">
        <v>1100</v>
      </c>
      <c r="M59" s="402"/>
      <c r="N59" s="194">
        <f>K59*L59</f>
        <v>88000</v>
      </c>
      <c r="P59" s="318"/>
    </row>
    <row r="60" spans="2:16">
      <c r="B60" s="190"/>
      <c r="C60" s="195"/>
      <c r="D60" s="195"/>
      <c r="E60" s="195"/>
      <c r="F60" s="195"/>
      <c r="G60" s="195"/>
      <c r="H60" s="196"/>
      <c r="I60" s="163"/>
      <c r="J60" s="163"/>
      <c r="K60" s="163"/>
      <c r="L60" s="197"/>
      <c r="M60" s="198"/>
      <c r="N60" s="199"/>
    </row>
    <row r="61" spans="2:16">
      <c r="B61" s="190"/>
      <c r="C61" s="195"/>
      <c r="D61" s="195"/>
      <c r="E61" s="195"/>
      <c r="F61" s="195"/>
      <c r="G61" s="195"/>
      <c r="H61" s="196"/>
      <c r="I61" s="163"/>
      <c r="J61" s="163"/>
      <c r="K61" s="163"/>
      <c r="L61" s="197"/>
      <c r="M61" s="198"/>
      <c r="N61" s="199"/>
    </row>
    <row r="62" spans="2:16">
      <c r="B62" s="190"/>
      <c r="C62" s="195"/>
      <c r="D62" s="195"/>
      <c r="E62" s="195"/>
      <c r="F62" s="195"/>
      <c r="G62" s="195"/>
      <c r="H62" s="196"/>
      <c r="I62" s="163"/>
      <c r="J62" s="163"/>
      <c r="K62" s="163"/>
      <c r="L62" s="197"/>
      <c r="M62" s="198"/>
      <c r="N62" s="199"/>
    </row>
    <row r="63" spans="2:16">
      <c r="B63" s="190"/>
      <c r="C63" s="195"/>
      <c r="D63" s="195"/>
      <c r="E63" s="195"/>
      <c r="F63" s="195"/>
      <c r="G63" s="195"/>
      <c r="H63" s="196"/>
      <c r="I63" s="163"/>
      <c r="J63" s="163"/>
      <c r="K63" s="163"/>
      <c r="L63" s="197"/>
      <c r="M63" s="198"/>
      <c r="N63" s="199"/>
    </row>
    <row r="64" spans="2:16" ht="15.75" thickBot="1">
      <c r="B64" s="200"/>
      <c r="C64" s="201"/>
      <c r="D64" s="201"/>
      <c r="E64" s="201"/>
      <c r="F64" s="201"/>
      <c r="G64" s="201"/>
      <c r="H64" s="202"/>
      <c r="I64" s="202"/>
      <c r="J64" s="202"/>
      <c r="K64" s="202"/>
      <c r="L64" s="393"/>
      <c r="M64" s="394"/>
      <c r="N64" s="203"/>
    </row>
    <row r="65" spans="2:15" ht="15.75" thickBot="1">
      <c r="B65" s="395" t="s">
        <v>86</v>
      </c>
      <c r="C65" s="385"/>
      <c r="D65" s="385"/>
      <c r="E65" s="385"/>
      <c r="F65" s="385"/>
      <c r="G65" s="385"/>
      <c r="H65" s="385"/>
      <c r="I65" s="385"/>
      <c r="J65" s="385"/>
      <c r="K65" s="385"/>
      <c r="L65" s="385"/>
      <c r="M65" s="386"/>
      <c r="N65" s="204">
        <f>N59+N60+N61+N62+N63</f>
        <v>88000</v>
      </c>
    </row>
    <row r="66" spans="2:15">
      <c r="B66" s="119"/>
      <c r="C66" s="120"/>
      <c r="D66" s="120"/>
      <c r="E66" s="120"/>
      <c r="F66" s="120"/>
      <c r="G66" s="120"/>
      <c r="H66" s="120"/>
      <c r="I66" s="120"/>
      <c r="J66" s="120"/>
      <c r="K66" s="120"/>
      <c r="L66" s="120"/>
      <c r="M66" s="120"/>
      <c r="N66" s="121"/>
    </row>
    <row r="67" spans="2:15">
      <c r="B67" s="169" t="s">
        <v>96</v>
      </c>
      <c r="C67" s="170"/>
      <c r="D67" s="170"/>
      <c r="E67" s="170"/>
      <c r="F67" s="170"/>
      <c r="G67" s="170"/>
      <c r="H67" s="170"/>
      <c r="I67" s="170"/>
      <c r="J67" s="170"/>
      <c r="K67" s="170"/>
      <c r="L67" s="170"/>
      <c r="M67" s="170"/>
      <c r="N67" s="171"/>
    </row>
    <row r="68" spans="2:15" ht="15.75" thickBot="1">
      <c r="B68" s="185"/>
      <c r="C68" s="141"/>
      <c r="D68" s="141"/>
      <c r="E68" s="141"/>
      <c r="F68" s="141"/>
      <c r="G68" s="141"/>
      <c r="H68" s="141"/>
      <c r="I68" s="141"/>
      <c r="J68" s="141"/>
      <c r="K68" s="141"/>
      <c r="L68" s="141"/>
      <c r="M68" s="141"/>
      <c r="N68" s="143"/>
    </row>
    <row r="69" spans="2:15" ht="25.5">
      <c r="B69" s="396" t="s">
        <v>97</v>
      </c>
      <c r="C69" s="397"/>
      <c r="D69" s="397"/>
      <c r="E69" s="397"/>
      <c r="F69" s="397"/>
      <c r="G69" s="397"/>
      <c r="H69" s="397"/>
      <c r="I69" s="186" t="s">
        <v>98</v>
      </c>
      <c r="J69" s="188" t="s">
        <v>99</v>
      </c>
      <c r="K69" s="187" t="s">
        <v>100</v>
      </c>
      <c r="L69" s="398" t="s">
        <v>84</v>
      </c>
      <c r="M69" s="399"/>
      <c r="N69" s="205" t="s">
        <v>85</v>
      </c>
    </row>
    <row r="70" spans="2:15">
      <c r="B70" s="206"/>
      <c r="C70" s="195"/>
      <c r="D70" s="195"/>
      <c r="E70" s="195"/>
      <c r="F70" s="195"/>
      <c r="G70" s="195"/>
      <c r="H70" s="195"/>
      <c r="I70" s="207"/>
      <c r="J70" s="208"/>
      <c r="K70" s="209"/>
      <c r="L70" s="210"/>
      <c r="M70" s="211"/>
      <c r="N70" s="203"/>
      <c r="O70" s="212"/>
    </row>
    <row r="71" spans="2:15">
      <c r="B71" s="206"/>
      <c r="C71" s="195"/>
      <c r="D71" s="195"/>
      <c r="E71" s="195"/>
      <c r="F71" s="195"/>
      <c r="G71" s="195"/>
      <c r="H71" s="195"/>
      <c r="I71" s="163"/>
      <c r="J71" s="213"/>
      <c r="K71" s="214"/>
      <c r="L71" s="210"/>
      <c r="M71" s="215"/>
      <c r="N71" s="203"/>
    </row>
    <row r="72" spans="2:15">
      <c r="B72" s="206"/>
      <c r="C72" s="195"/>
      <c r="D72" s="195"/>
      <c r="E72" s="195"/>
      <c r="F72" s="195"/>
      <c r="G72" s="195"/>
      <c r="H72" s="195"/>
      <c r="I72" s="163"/>
      <c r="J72" s="213"/>
      <c r="K72" s="214"/>
      <c r="L72" s="210"/>
      <c r="M72" s="216"/>
      <c r="N72" s="203"/>
    </row>
    <row r="73" spans="2:15">
      <c r="B73" s="206"/>
      <c r="C73" s="195"/>
      <c r="D73" s="195"/>
      <c r="E73" s="195"/>
      <c r="F73" s="195"/>
      <c r="G73" s="195"/>
      <c r="H73" s="195"/>
      <c r="I73" s="163"/>
      <c r="J73" s="213"/>
      <c r="K73" s="214"/>
      <c r="L73" s="217"/>
      <c r="M73" s="216"/>
      <c r="N73" s="203"/>
    </row>
    <row r="74" spans="2:15">
      <c r="B74" s="206"/>
      <c r="C74" s="195"/>
      <c r="D74" s="195"/>
      <c r="E74" s="195"/>
      <c r="F74" s="195"/>
      <c r="G74" s="195"/>
      <c r="H74" s="195"/>
      <c r="I74" s="163"/>
      <c r="J74" s="213"/>
      <c r="K74" s="214"/>
      <c r="L74" s="217"/>
      <c r="M74" s="216"/>
      <c r="N74" s="203"/>
    </row>
    <row r="75" spans="2:15" ht="15.75" thickBot="1">
      <c r="B75" s="400"/>
      <c r="C75" s="401"/>
      <c r="D75" s="401"/>
      <c r="E75" s="401"/>
      <c r="F75" s="401"/>
      <c r="G75" s="401"/>
      <c r="H75" s="401"/>
      <c r="I75" s="202"/>
      <c r="J75" s="202"/>
      <c r="K75" s="202"/>
      <c r="L75" s="393"/>
      <c r="M75" s="394"/>
      <c r="N75" s="203"/>
    </row>
    <row r="76" spans="2:15" ht="15.75" thickBot="1">
      <c r="B76" s="376" t="s">
        <v>86</v>
      </c>
      <c r="C76" s="377"/>
      <c r="D76" s="377"/>
      <c r="E76" s="377"/>
      <c r="F76" s="377"/>
      <c r="G76" s="377"/>
      <c r="H76" s="377"/>
      <c r="I76" s="385"/>
      <c r="J76" s="385"/>
      <c r="K76" s="385"/>
      <c r="L76" s="385"/>
      <c r="M76" s="386"/>
      <c r="N76" s="204">
        <f>N70+N71+N72+N73+N74</f>
        <v>0</v>
      </c>
    </row>
    <row r="77" spans="2:15" ht="15.75" thickBot="1">
      <c r="B77" s="119"/>
      <c r="C77" s="120"/>
      <c r="D77" s="120"/>
      <c r="E77" s="120"/>
      <c r="F77" s="120"/>
      <c r="G77" s="120"/>
      <c r="H77" s="120"/>
      <c r="I77" s="120"/>
      <c r="J77" s="120"/>
      <c r="K77" s="120"/>
      <c r="L77" s="120"/>
      <c r="M77" s="120"/>
      <c r="N77" s="121"/>
    </row>
    <row r="78" spans="2:15" ht="15.75" thickBot="1">
      <c r="B78" s="376" t="s">
        <v>101</v>
      </c>
      <c r="C78" s="377"/>
      <c r="D78" s="377"/>
      <c r="E78" s="377"/>
      <c r="F78" s="377"/>
      <c r="G78" s="377"/>
      <c r="H78" s="377"/>
      <c r="I78" s="377"/>
      <c r="J78" s="377"/>
      <c r="K78" s="377"/>
      <c r="L78" s="377"/>
      <c r="M78" s="378"/>
      <c r="N78" s="167">
        <f>N43+N54+N65+N76</f>
        <v>552000</v>
      </c>
    </row>
    <row r="79" spans="2:15">
      <c r="B79" s="119"/>
      <c r="C79" s="120"/>
      <c r="D79" s="120"/>
      <c r="E79" s="120"/>
      <c r="F79" s="120"/>
      <c r="G79" s="120"/>
      <c r="H79" s="120"/>
      <c r="I79" s="120"/>
      <c r="J79" s="120"/>
      <c r="K79" s="120"/>
      <c r="L79" s="120"/>
      <c r="M79" s="120"/>
      <c r="N79" s="121"/>
    </row>
    <row r="80" spans="2:15">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27600</v>
      </c>
      <c r="M85" s="375"/>
      <c r="N85" s="225"/>
    </row>
    <row r="86" spans="1:14" ht="15.75" thickBot="1">
      <c r="B86" s="376" t="s">
        <v>86</v>
      </c>
      <c r="C86" s="377"/>
      <c r="D86" s="377"/>
      <c r="E86" s="377"/>
      <c r="F86" s="377"/>
      <c r="G86" s="377"/>
      <c r="H86" s="377"/>
      <c r="I86" s="377"/>
      <c r="J86" s="377"/>
      <c r="K86" s="377"/>
      <c r="L86" s="377"/>
      <c r="M86" s="378"/>
      <c r="N86" s="233">
        <f>L83+L84+L85</f>
        <v>27600</v>
      </c>
    </row>
    <row r="87" spans="1:14" ht="15.75" thickBot="1">
      <c r="B87" s="119"/>
      <c r="C87" s="120"/>
      <c r="D87" s="120"/>
      <c r="E87" s="120"/>
      <c r="F87" s="120"/>
      <c r="G87" s="120"/>
      <c r="H87" s="120"/>
      <c r="I87" s="120"/>
      <c r="J87" s="120"/>
      <c r="K87" s="120"/>
      <c r="L87" s="120"/>
      <c r="M87" s="120"/>
      <c r="N87" s="121"/>
    </row>
    <row r="88" spans="1:14" ht="15.75" thickBot="1">
      <c r="A88" s="55" t="s">
        <v>107</v>
      </c>
      <c r="B88" s="376" t="s">
        <v>108</v>
      </c>
      <c r="C88" s="377"/>
      <c r="D88" s="377"/>
      <c r="E88" s="377"/>
      <c r="F88" s="377"/>
      <c r="G88" s="377"/>
      <c r="H88" s="377"/>
      <c r="I88" s="377"/>
      <c r="J88" s="377"/>
      <c r="K88" s="377"/>
      <c r="L88" s="377"/>
      <c r="M88" s="378"/>
      <c r="N88" s="233">
        <f>N78+N86</f>
        <v>579600</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4"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67">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B40:H40"/>
    <mergeCell ref="C30:I30"/>
    <mergeCell ref="L30:M30"/>
    <mergeCell ref="B35:H35"/>
    <mergeCell ref="I35:J35"/>
    <mergeCell ref="L35:M35"/>
    <mergeCell ref="B36:H36"/>
    <mergeCell ref="B37:H37"/>
    <mergeCell ref="B38:H38"/>
    <mergeCell ref="B39:H39"/>
    <mergeCell ref="I39:J39"/>
    <mergeCell ref="L39:M39"/>
    <mergeCell ref="L59:M59"/>
    <mergeCell ref="B41:D41"/>
    <mergeCell ref="B42:H42"/>
    <mergeCell ref="I42:J42"/>
    <mergeCell ref="L42:M42"/>
    <mergeCell ref="B43:M43"/>
    <mergeCell ref="B47:I47"/>
    <mergeCell ref="L47:M47"/>
    <mergeCell ref="B53:I53"/>
    <mergeCell ref="L53:M53"/>
    <mergeCell ref="B54:M54"/>
    <mergeCell ref="B58:G58"/>
    <mergeCell ref="L58:M58"/>
    <mergeCell ref="L64:M64"/>
    <mergeCell ref="B65:M65"/>
    <mergeCell ref="B69:H69"/>
    <mergeCell ref="L69:M69"/>
    <mergeCell ref="B75:H75"/>
    <mergeCell ref="L75:M75"/>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409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2DD4D-E4C2-4403-ACA9-C8CB6B75BD9B}">
  <sheetPr>
    <tabColor rgb="FFFFFFCC"/>
  </sheetPr>
  <dimension ref="A1:O119"/>
  <sheetViews>
    <sheetView topLeftCell="A24" zoomScale="78" zoomScaleNormal="78" workbookViewId="0">
      <selection activeCell="Q86" sqref="Q86"/>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8.7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6">
      <c r="B10" s="452" t="s">
        <v>61</v>
      </c>
      <c r="C10" s="453"/>
      <c r="D10" s="453"/>
      <c r="E10" s="453"/>
      <c r="F10" s="256" t="s">
        <v>62</v>
      </c>
      <c r="G10" s="67"/>
      <c r="H10" s="73"/>
      <c r="I10" s="454" t="s">
        <v>63</v>
      </c>
      <c r="J10" s="454"/>
      <c r="K10" s="257"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6.5" thickBot="1">
      <c r="B31" s="258" t="s">
        <v>33</v>
      </c>
      <c r="C31" s="487" t="s">
        <v>121</v>
      </c>
      <c r="D31" s="488"/>
      <c r="E31" s="488"/>
      <c r="F31" s="488"/>
      <c r="G31" s="488"/>
      <c r="H31" s="488"/>
      <c r="I31" s="488"/>
      <c r="J31" s="489"/>
      <c r="K31" s="259"/>
      <c r="L31" s="490" t="s">
        <v>36</v>
      </c>
      <c r="M31" s="491"/>
      <c r="N31" s="133"/>
    </row>
    <row r="32" spans="2:14" ht="5.25" customHeight="1">
      <c r="B32" s="260"/>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405"/>
      <c r="C36" s="406"/>
      <c r="D36" s="406"/>
      <c r="E36" s="406"/>
      <c r="F36" s="406"/>
      <c r="G36" s="406"/>
      <c r="H36" s="407"/>
      <c r="I36" s="146"/>
      <c r="J36" s="147"/>
      <c r="K36" s="148"/>
      <c r="L36" s="149"/>
      <c r="M36" s="150"/>
      <c r="N36" s="151"/>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2"/>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482" t="s">
        <v>122</v>
      </c>
      <c r="C48" s="483"/>
      <c r="D48" s="483"/>
      <c r="E48" s="483"/>
      <c r="F48" s="483"/>
      <c r="G48" s="483"/>
      <c r="H48" s="483"/>
      <c r="I48" s="483"/>
      <c r="J48" s="261" t="s">
        <v>36</v>
      </c>
      <c r="K48" s="262">
        <v>1</v>
      </c>
      <c r="L48" s="484">
        <v>2100</v>
      </c>
      <c r="M48" s="484"/>
      <c r="N48" s="263">
        <f>+L48*K48</f>
        <v>2100</v>
      </c>
    </row>
    <row r="49" spans="2:14">
      <c r="B49" s="176"/>
      <c r="C49" s="177"/>
      <c r="D49" s="177"/>
      <c r="E49" s="177"/>
      <c r="F49" s="177"/>
      <c r="G49" s="177"/>
      <c r="H49" s="177"/>
      <c r="I49" s="147"/>
      <c r="J49" s="109"/>
      <c r="K49" s="178"/>
      <c r="L49" s="146"/>
      <c r="M49" s="179"/>
      <c r="N49" s="180"/>
    </row>
    <row r="50" spans="2:14">
      <c r="B50" s="176"/>
      <c r="C50" s="177"/>
      <c r="D50" s="177"/>
      <c r="E50" s="177"/>
      <c r="F50" s="177"/>
      <c r="G50" s="177"/>
      <c r="H50" s="177"/>
      <c r="I50" s="147"/>
      <c r="J50" s="109"/>
      <c r="K50" s="178"/>
      <c r="L50" s="146"/>
      <c r="M50" s="179"/>
      <c r="N50" s="180"/>
    </row>
    <row r="51" spans="2:14">
      <c r="B51" s="176"/>
      <c r="C51" s="177"/>
      <c r="D51" s="177"/>
      <c r="E51" s="177"/>
      <c r="F51" s="177"/>
      <c r="G51" s="177"/>
      <c r="H51" s="177"/>
      <c r="I51" s="147"/>
      <c r="J51" s="109"/>
      <c r="K51" s="178"/>
      <c r="L51" s="146"/>
      <c r="M51" s="179"/>
      <c r="N51" s="180"/>
    </row>
    <row r="52" spans="2:14">
      <c r="B52" s="176"/>
      <c r="C52" s="177"/>
      <c r="D52" s="177"/>
      <c r="E52" s="177"/>
      <c r="F52" s="177"/>
      <c r="G52" s="177"/>
      <c r="H52" s="177"/>
      <c r="I52" s="147"/>
      <c r="J52" s="109"/>
      <c r="K52" s="178"/>
      <c r="L52" s="146"/>
      <c r="M52" s="179"/>
      <c r="N52" s="180"/>
    </row>
    <row r="53" spans="2:14" ht="15.75" thickBot="1">
      <c r="B53" s="414"/>
      <c r="C53" s="415"/>
      <c r="D53" s="415"/>
      <c r="E53" s="415"/>
      <c r="F53" s="415"/>
      <c r="G53" s="415"/>
      <c r="H53" s="415"/>
      <c r="I53" s="416"/>
      <c r="J53" s="181"/>
      <c r="K53" s="182"/>
      <c r="L53" s="417"/>
      <c r="M53" s="418"/>
      <c r="N53" s="183"/>
    </row>
    <row r="54" spans="2:14" ht="15.75" thickBot="1">
      <c r="B54" s="376" t="s">
        <v>86</v>
      </c>
      <c r="C54" s="377"/>
      <c r="D54" s="377"/>
      <c r="E54" s="377"/>
      <c r="F54" s="377"/>
      <c r="G54" s="377"/>
      <c r="H54" s="377"/>
      <c r="I54" s="377"/>
      <c r="J54" s="377"/>
      <c r="K54" s="377"/>
      <c r="L54" s="377"/>
      <c r="M54" s="378"/>
      <c r="N54" s="184">
        <f>SUM(N48:N53)</f>
        <v>2100</v>
      </c>
    </row>
    <row r="55" spans="2:14">
      <c r="B55" s="119"/>
      <c r="C55" s="120"/>
      <c r="D55" s="120"/>
      <c r="E55" s="120"/>
      <c r="F55" s="120"/>
      <c r="G55" s="120"/>
      <c r="H55" s="120"/>
      <c r="I55" s="120"/>
      <c r="J55" s="120"/>
      <c r="K55" s="120"/>
      <c r="L55" s="120"/>
      <c r="M55" s="120"/>
      <c r="N55" s="121"/>
    </row>
    <row r="56" spans="2:14">
      <c r="B56" s="169" t="s">
        <v>89</v>
      </c>
      <c r="C56" s="170"/>
      <c r="D56" s="170"/>
      <c r="E56" s="170"/>
      <c r="F56" s="170"/>
      <c r="G56" s="170"/>
      <c r="H56" s="170"/>
      <c r="I56" s="170"/>
      <c r="J56" s="170"/>
      <c r="K56" s="170"/>
      <c r="L56" s="170"/>
      <c r="M56" s="170"/>
      <c r="N56" s="171"/>
    </row>
    <row r="57" spans="2:14" ht="15.75" thickBot="1">
      <c r="B57" s="185"/>
      <c r="C57" s="141"/>
      <c r="D57" s="141"/>
      <c r="E57" s="141"/>
      <c r="F57" s="141"/>
      <c r="G57" s="141"/>
      <c r="H57" s="141"/>
      <c r="I57" s="141"/>
      <c r="J57" s="141"/>
      <c r="K57" s="141"/>
      <c r="L57" s="141"/>
      <c r="M57" s="141"/>
      <c r="N57" s="143"/>
    </row>
    <row r="58" spans="2:14" ht="25.5">
      <c r="B58" s="264" t="s">
        <v>90</v>
      </c>
      <c r="C58" s="218"/>
      <c r="D58" s="218"/>
      <c r="E58" s="218"/>
      <c r="F58" s="218"/>
      <c r="G58" s="218"/>
      <c r="H58" s="186" t="s">
        <v>79</v>
      </c>
      <c r="I58" s="187" t="s">
        <v>91</v>
      </c>
      <c r="J58" s="188" t="s">
        <v>92</v>
      </c>
      <c r="K58" s="186" t="s">
        <v>93</v>
      </c>
      <c r="L58" s="422" t="s">
        <v>94</v>
      </c>
      <c r="M58" s="421"/>
      <c r="N58" s="189" t="s">
        <v>85</v>
      </c>
    </row>
    <row r="59" spans="2:14">
      <c r="B59" s="190"/>
      <c r="C59" s="191"/>
      <c r="D59" s="191"/>
      <c r="E59" s="191"/>
      <c r="F59" s="191"/>
      <c r="G59" s="191"/>
      <c r="H59" s="192"/>
      <c r="I59" s="163"/>
      <c r="J59" s="265"/>
      <c r="K59" s="163"/>
      <c r="L59" s="485"/>
      <c r="M59" s="486"/>
      <c r="N59" s="266"/>
    </row>
    <row r="60" spans="2:14">
      <c r="B60" s="190"/>
      <c r="C60" s="195"/>
      <c r="D60" s="195"/>
      <c r="E60" s="195"/>
      <c r="F60" s="195"/>
      <c r="G60" s="195"/>
      <c r="H60" s="196"/>
      <c r="I60" s="163"/>
      <c r="J60" s="163"/>
      <c r="K60" s="163"/>
      <c r="L60" s="197"/>
      <c r="M60" s="198"/>
      <c r="N60" s="199"/>
    </row>
    <row r="61" spans="2:14">
      <c r="B61" s="190"/>
      <c r="C61" s="195"/>
      <c r="D61" s="195"/>
      <c r="E61" s="195"/>
      <c r="F61" s="195"/>
      <c r="G61" s="195"/>
      <c r="H61" s="196"/>
      <c r="I61" s="163"/>
      <c r="J61" s="163"/>
      <c r="K61" s="163"/>
      <c r="L61" s="197"/>
      <c r="M61" s="198"/>
      <c r="N61" s="199"/>
    </row>
    <row r="62" spans="2:14">
      <c r="B62" s="190"/>
      <c r="C62" s="195"/>
      <c r="D62" s="195"/>
      <c r="E62" s="195"/>
      <c r="F62" s="195"/>
      <c r="G62" s="195"/>
      <c r="H62" s="196"/>
      <c r="I62" s="163"/>
      <c r="J62" s="163"/>
      <c r="K62" s="163"/>
      <c r="L62" s="197"/>
      <c r="M62" s="198"/>
      <c r="N62" s="199"/>
    </row>
    <row r="63" spans="2:14">
      <c r="B63" s="190"/>
      <c r="C63" s="195"/>
      <c r="D63" s="195"/>
      <c r="E63" s="195"/>
      <c r="F63" s="195"/>
      <c r="G63" s="195"/>
      <c r="H63" s="196"/>
      <c r="I63" s="163"/>
      <c r="J63" s="163"/>
      <c r="K63" s="163"/>
      <c r="L63" s="197"/>
      <c r="M63" s="198"/>
      <c r="N63" s="199"/>
    </row>
    <row r="64" spans="2:14" ht="15.75" thickBot="1">
      <c r="B64" s="200"/>
      <c r="C64" s="201"/>
      <c r="D64" s="201"/>
      <c r="E64" s="201"/>
      <c r="F64" s="201"/>
      <c r="G64" s="201"/>
      <c r="H64" s="202"/>
      <c r="I64" s="267"/>
      <c r="J64" s="267"/>
      <c r="K64" s="267"/>
      <c r="L64" s="393"/>
      <c r="M64" s="394"/>
      <c r="N64" s="183"/>
    </row>
    <row r="65" spans="2:15" ht="15.75" thickBot="1">
      <c r="B65" s="395" t="s">
        <v>86</v>
      </c>
      <c r="C65" s="385"/>
      <c r="D65" s="385"/>
      <c r="E65" s="385"/>
      <c r="F65" s="385"/>
      <c r="G65" s="385"/>
      <c r="H65" s="385"/>
      <c r="I65" s="385"/>
      <c r="J65" s="385"/>
      <c r="K65" s="385"/>
      <c r="L65" s="385"/>
      <c r="M65" s="386"/>
      <c r="N65" s="268">
        <f>N59+N60+N61+N62+N63</f>
        <v>0</v>
      </c>
    </row>
    <row r="66" spans="2:15">
      <c r="B66" s="119"/>
      <c r="C66" s="120"/>
      <c r="D66" s="120"/>
      <c r="E66" s="120"/>
      <c r="F66" s="120"/>
      <c r="G66" s="120"/>
      <c r="H66" s="120"/>
      <c r="I66" s="120"/>
      <c r="J66" s="120"/>
      <c r="K66" s="120"/>
      <c r="L66" s="120"/>
      <c r="M66" s="120"/>
      <c r="N66" s="121"/>
    </row>
    <row r="67" spans="2:15">
      <c r="B67" s="169" t="s">
        <v>96</v>
      </c>
      <c r="C67" s="170"/>
      <c r="D67" s="170"/>
      <c r="E67" s="170"/>
      <c r="F67" s="170"/>
      <c r="G67" s="170"/>
      <c r="H67" s="170"/>
      <c r="I67" s="170"/>
      <c r="J67" s="170"/>
      <c r="K67" s="170"/>
      <c r="L67" s="170"/>
      <c r="M67" s="170"/>
      <c r="N67" s="171"/>
    </row>
    <row r="68" spans="2:15" ht="15.75" thickBot="1">
      <c r="B68" s="185"/>
      <c r="C68" s="141"/>
      <c r="D68" s="141"/>
      <c r="E68" s="141"/>
      <c r="F68" s="141"/>
      <c r="G68" s="141"/>
      <c r="H68" s="141"/>
      <c r="I68" s="141"/>
      <c r="J68" s="141"/>
      <c r="K68" s="141"/>
      <c r="L68" s="141"/>
      <c r="M68" s="141"/>
      <c r="N68" s="143"/>
    </row>
    <row r="69" spans="2:15" ht="25.5">
      <c r="B69" s="396" t="s">
        <v>97</v>
      </c>
      <c r="C69" s="397"/>
      <c r="D69" s="397"/>
      <c r="E69" s="397"/>
      <c r="F69" s="397"/>
      <c r="G69" s="397"/>
      <c r="H69" s="397"/>
      <c r="I69" s="186" t="s">
        <v>98</v>
      </c>
      <c r="J69" s="188" t="s">
        <v>99</v>
      </c>
      <c r="K69" s="187" t="s">
        <v>100</v>
      </c>
      <c r="L69" s="398" t="s">
        <v>84</v>
      </c>
      <c r="M69" s="399"/>
      <c r="N69" s="205" t="s">
        <v>85</v>
      </c>
    </row>
    <row r="70" spans="2:15">
      <c r="B70" s="206"/>
      <c r="C70" s="195"/>
      <c r="D70" s="195"/>
      <c r="E70" s="195"/>
      <c r="F70" s="195"/>
      <c r="G70" s="195"/>
      <c r="H70" s="195"/>
      <c r="I70" s="207"/>
      <c r="J70" s="208"/>
      <c r="K70" s="209"/>
      <c r="L70" s="210"/>
      <c r="M70" s="211"/>
      <c r="N70" s="203"/>
      <c r="O70" s="212"/>
    </row>
    <row r="71" spans="2:15">
      <c r="B71" s="206"/>
      <c r="C71" s="195"/>
      <c r="D71" s="195"/>
      <c r="E71" s="195"/>
      <c r="F71" s="195"/>
      <c r="G71" s="195"/>
      <c r="H71" s="195"/>
      <c r="I71" s="163"/>
      <c r="J71" s="213"/>
      <c r="K71" s="214"/>
      <c r="L71" s="210"/>
      <c r="M71" s="215"/>
      <c r="N71" s="203"/>
    </row>
    <row r="72" spans="2:15">
      <c r="B72" s="206"/>
      <c r="C72" s="195"/>
      <c r="D72" s="195"/>
      <c r="E72" s="195"/>
      <c r="F72" s="195"/>
      <c r="G72" s="195"/>
      <c r="H72" s="195"/>
      <c r="I72" s="163"/>
      <c r="J72" s="213"/>
      <c r="K72" s="214"/>
      <c r="L72" s="210"/>
      <c r="M72" s="216"/>
      <c r="N72" s="203"/>
    </row>
    <row r="73" spans="2:15">
      <c r="B73" s="206"/>
      <c r="C73" s="195"/>
      <c r="D73" s="195"/>
      <c r="E73" s="195"/>
      <c r="F73" s="195"/>
      <c r="G73" s="195"/>
      <c r="H73" s="195"/>
      <c r="I73" s="163"/>
      <c r="J73" s="213"/>
      <c r="K73" s="214"/>
      <c r="L73" s="217"/>
      <c r="M73" s="216"/>
      <c r="N73" s="203"/>
    </row>
    <row r="74" spans="2:15">
      <c r="B74" s="206"/>
      <c r="C74" s="195"/>
      <c r="D74" s="195"/>
      <c r="E74" s="195"/>
      <c r="F74" s="195"/>
      <c r="G74" s="195"/>
      <c r="H74" s="195"/>
      <c r="I74" s="163"/>
      <c r="J74" s="213"/>
      <c r="K74" s="214"/>
      <c r="L74" s="217"/>
      <c r="M74" s="216"/>
      <c r="N74" s="203"/>
    </row>
    <row r="75" spans="2:15" ht="15.75" thickBot="1">
      <c r="B75" s="400"/>
      <c r="C75" s="401"/>
      <c r="D75" s="401"/>
      <c r="E75" s="401"/>
      <c r="F75" s="401"/>
      <c r="G75" s="401"/>
      <c r="H75" s="401"/>
      <c r="I75" s="267"/>
      <c r="J75" s="267"/>
      <c r="K75" s="267"/>
      <c r="L75" s="481"/>
      <c r="M75" s="481"/>
      <c r="N75" s="183"/>
    </row>
    <row r="76" spans="2:15" ht="15.75" thickBot="1">
      <c r="B76" s="395" t="s">
        <v>86</v>
      </c>
      <c r="C76" s="385"/>
      <c r="D76" s="385"/>
      <c r="E76" s="385"/>
      <c r="F76" s="385"/>
      <c r="G76" s="385"/>
      <c r="H76" s="385"/>
      <c r="I76" s="385"/>
      <c r="J76" s="385"/>
      <c r="K76" s="385"/>
      <c r="L76" s="385"/>
      <c r="M76" s="386"/>
      <c r="N76" s="204">
        <f>N70+N71+N72+N73+N74</f>
        <v>0</v>
      </c>
    </row>
    <row r="77" spans="2:15" ht="15.75" thickBot="1">
      <c r="B77" s="119"/>
      <c r="C77" s="120"/>
      <c r="D77" s="120"/>
      <c r="E77" s="120"/>
      <c r="F77" s="120"/>
      <c r="G77" s="120"/>
      <c r="H77" s="120"/>
      <c r="I77" s="120"/>
      <c r="J77" s="120"/>
      <c r="K77" s="120"/>
      <c r="L77" s="120"/>
      <c r="M77" s="120"/>
      <c r="N77" s="121"/>
    </row>
    <row r="78" spans="2:15" ht="15.75" thickBot="1">
      <c r="B78" s="376" t="s">
        <v>101</v>
      </c>
      <c r="C78" s="377"/>
      <c r="D78" s="377"/>
      <c r="E78" s="377"/>
      <c r="F78" s="377"/>
      <c r="G78" s="377"/>
      <c r="H78" s="377"/>
      <c r="I78" s="377"/>
      <c r="J78" s="377"/>
      <c r="K78" s="377"/>
      <c r="L78" s="377"/>
      <c r="M78" s="378"/>
      <c r="N78" s="167">
        <f>N43+N54+N65+N76</f>
        <v>2100</v>
      </c>
    </row>
    <row r="79" spans="2:15">
      <c r="B79" s="119"/>
      <c r="C79" s="120"/>
      <c r="D79" s="120"/>
      <c r="E79" s="120"/>
      <c r="F79" s="120"/>
      <c r="G79" s="120"/>
      <c r="H79" s="120"/>
      <c r="I79" s="120"/>
      <c r="J79" s="120"/>
      <c r="K79" s="120"/>
      <c r="L79" s="120"/>
      <c r="M79" s="120"/>
      <c r="N79" s="121"/>
    </row>
    <row r="80" spans="2:15">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105</v>
      </c>
      <c r="M85" s="375"/>
      <c r="N85" s="225"/>
    </row>
    <row r="86" spans="1:14" ht="15.75" thickBot="1">
      <c r="B86" s="376" t="s">
        <v>86</v>
      </c>
      <c r="C86" s="377"/>
      <c r="D86" s="377"/>
      <c r="E86" s="377"/>
      <c r="F86" s="377"/>
      <c r="G86" s="377"/>
      <c r="H86" s="377"/>
      <c r="I86" s="377"/>
      <c r="J86" s="377"/>
      <c r="K86" s="377"/>
      <c r="L86" s="377"/>
      <c r="M86" s="378"/>
      <c r="N86" s="233">
        <f>L83+L84+L85</f>
        <v>105</v>
      </c>
    </row>
    <row r="87" spans="1:14" ht="15.75" thickBot="1">
      <c r="B87" s="119"/>
      <c r="C87" s="120"/>
      <c r="D87" s="120"/>
      <c r="E87" s="120"/>
      <c r="F87" s="120"/>
      <c r="G87" s="120"/>
      <c r="H87" s="120"/>
      <c r="I87" s="120"/>
      <c r="J87" s="120"/>
      <c r="K87" s="120"/>
      <c r="L87" s="120"/>
      <c r="M87" s="120"/>
      <c r="N87" s="121"/>
    </row>
    <row r="88" spans="1:14" ht="15.75" thickBot="1">
      <c r="A88" s="55" t="s">
        <v>107</v>
      </c>
      <c r="B88" s="376" t="s">
        <v>108</v>
      </c>
      <c r="C88" s="377"/>
      <c r="D88" s="377"/>
      <c r="E88" s="377"/>
      <c r="F88" s="377"/>
      <c r="G88" s="377"/>
      <c r="H88" s="377"/>
      <c r="I88" s="377"/>
      <c r="J88" s="377"/>
      <c r="K88" s="377"/>
      <c r="L88" s="377"/>
      <c r="M88" s="378"/>
      <c r="N88" s="269">
        <f>N78+N86</f>
        <v>2205</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8.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70">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69:H69"/>
    <mergeCell ref="L69:M69"/>
    <mergeCell ref="B47:I47"/>
    <mergeCell ref="L47:M47"/>
    <mergeCell ref="B48:I48"/>
    <mergeCell ref="L48:M48"/>
    <mergeCell ref="B53:I53"/>
    <mergeCell ref="L53:M53"/>
    <mergeCell ref="B54:M54"/>
    <mergeCell ref="L58:M58"/>
    <mergeCell ref="L59:M59"/>
    <mergeCell ref="L64:M64"/>
    <mergeCell ref="B65:M65"/>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1"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09694-5232-4DEC-8CB1-1EA47F6478E1}">
  <sheetPr>
    <tabColor rgb="FFFFFFCC"/>
  </sheetPr>
  <dimension ref="B1:P119"/>
  <sheetViews>
    <sheetView topLeftCell="A55" zoomScale="78" zoomScaleNormal="78" workbookViewId="0">
      <selection activeCell="L60" sqref="L60"/>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 style="55" bestFit="1" customWidth="1"/>
    <col min="17" max="16384" width="11.42578125" style="55"/>
  </cols>
  <sheetData>
    <row r="1" spans="2:14">
      <c r="B1" s="502"/>
      <c r="C1" s="505"/>
      <c r="D1" s="506"/>
      <c r="E1" s="506"/>
      <c r="F1" s="506"/>
      <c r="G1" s="506"/>
      <c r="H1" s="506"/>
      <c r="I1" s="506"/>
      <c r="J1" s="507"/>
      <c r="K1" s="508" t="s">
        <v>49</v>
      </c>
      <c r="L1" s="515" t="s">
        <v>50</v>
      </c>
      <c r="M1" s="516"/>
      <c r="N1" s="517"/>
    </row>
    <row r="2" spans="2:14">
      <c r="B2" s="503"/>
      <c r="C2" s="510" t="s">
        <v>40</v>
      </c>
      <c r="D2" s="511"/>
      <c r="E2" s="511"/>
      <c r="F2" s="511"/>
      <c r="G2" s="511"/>
      <c r="H2" s="511"/>
      <c r="I2" s="511"/>
      <c r="J2" s="512"/>
      <c r="K2" s="509"/>
      <c r="L2" s="518"/>
      <c r="M2" s="519"/>
      <c r="N2" s="520"/>
    </row>
    <row r="3" spans="2:14">
      <c r="B3" s="503"/>
      <c r="C3" s="510" t="s">
        <v>51</v>
      </c>
      <c r="D3" s="511"/>
      <c r="E3" s="511"/>
      <c r="F3" s="511"/>
      <c r="G3" s="511"/>
      <c r="H3" s="511"/>
      <c r="I3" s="511"/>
      <c r="J3" s="512"/>
      <c r="K3" s="513" t="s">
        <v>52</v>
      </c>
      <c r="L3" s="522">
        <v>1</v>
      </c>
      <c r="M3" s="523"/>
      <c r="N3" s="524"/>
    </row>
    <row r="4" spans="2:14">
      <c r="B4" s="503"/>
      <c r="C4" s="510" t="s">
        <v>53</v>
      </c>
      <c r="D4" s="511"/>
      <c r="E4" s="511"/>
      <c r="F4" s="511"/>
      <c r="G4" s="511"/>
      <c r="H4" s="511"/>
      <c r="I4" s="511"/>
      <c r="J4" s="512"/>
      <c r="K4" s="521"/>
      <c r="L4" s="525"/>
      <c r="M4" s="526"/>
      <c r="N4" s="527"/>
    </row>
    <row r="5" spans="2:14">
      <c r="B5" s="503"/>
      <c r="C5" s="510" t="s">
        <v>54</v>
      </c>
      <c r="D5" s="511"/>
      <c r="E5" s="511"/>
      <c r="F5" s="511"/>
      <c r="G5" s="511"/>
      <c r="H5" s="511"/>
      <c r="I5" s="511"/>
      <c r="J5" s="512"/>
      <c r="K5" s="513" t="s">
        <v>55</v>
      </c>
      <c r="L5" s="492"/>
      <c r="M5" s="492" t="s">
        <v>56</v>
      </c>
      <c r="N5" s="494"/>
    </row>
    <row r="6" spans="2:14" ht="15.75" thickBot="1">
      <c r="B6" s="504"/>
      <c r="C6" s="496"/>
      <c r="D6" s="497"/>
      <c r="E6" s="497"/>
      <c r="F6" s="497"/>
      <c r="G6" s="497"/>
      <c r="H6" s="497"/>
      <c r="I6" s="497"/>
      <c r="J6" s="498"/>
      <c r="K6" s="514"/>
      <c r="L6" s="493"/>
      <c r="M6" s="493"/>
      <c r="N6" s="495"/>
    </row>
    <row r="7" spans="2:14" ht="15.75" thickBot="1">
      <c r="B7" s="270"/>
      <c r="C7" s="271"/>
      <c r="D7" s="271"/>
      <c r="E7" s="271"/>
      <c r="F7" s="271"/>
      <c r="G7" s="271"/>
      <c r="H7" s="271"/>
      <c r="I7" s="271"/>
      <c r="J7" s="271"/>
      <c r="K7" s="271"/>
      <c r="L7" s="272"/>
      <c r="M7" s="272"/>
      <c r="N7" s="273"/>
    </row>
    <row r="8" spans="2:14" ht="19.5" customHeight="1">
      <c r="B8" s="274"/>
      <c r="C8" s="275"/>
      <c r="D8" s="275"/>
      <c r="E8" s="275"/>
      <c r="F8" s="275"/>
      <c r="G8" s="275"/>
      <c r="H8" s="276"/>
      <c r="I8" s="275"/>
      <c r="J8" s="275"/>
      <c r="K8" s="277" t="s">
        <v>57</v>
      </c>
      <c r="L8" s="278"/>
      <c r="M8" s="278"/>
      <c r="N8" s="279"/>
    </row>
    <row r="9" spans="2:14">
      <c r="B9" s="280"/>
      <c r="C9" s="281"/>
      <c r="D9" s="281"/>
      <c r="E9" s="281"/>
      <c r="F9" s="281"/>
      <c r="G9" s="281"/>
      <c r="H9" s="282"/>
      <c r="I9" s="281"/>
      <c r="J9" s="281"/>
      <c r="K9" s="283"/>
      <c r="L9" s="284" t="s">
        <v>58</v>
      </c>
      <c r="M9" s="284" t="s">
        <v>59</v>
      </c>
      <c r="N9" s="285" t="s">
        <v>60</v>
      </c>
    </row>
    <row r="10" spans="2:14" ht="36">
      <c r="B10" s="499" t="s">
        <v>61</v>
      </c>
      <c r="C10" s="500"/>
      <c r="D10" s="500"/>
      <c r="E10" s="500"/>
      <c r="F10" s="286" t="s">
        <v>62</v>
      </c>
      <c r="G10" s="281"/>
      <c r="H10" s="287"/>
      <c r="I10" s="501" t="s">
        <v>63</v>
      </c>
      <c r="J10" s="501"/>
      <c r="K10" s="288" t="s">
        <v>62</v>
      </c>
      <c r="L10" s="284"/>
      <c r="M10" s="284"/>
      <c r="N10" s="285"/>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6.5" thickBot="1">
      <c r="B31" s="258" t="s">
        <v>42</v>
      </c>
      <c r="C31" s="487" t="s">
        <v>43</v>
      </c>
      <c r="D31" s="488"/>
      <c r="E31" s="488"/>
      <c r="F31" s="488"/>
      <c r="G31" s="488"/>
      <c r="H31" s="488"/>
      <c r="I31" s="488"/>
      <c r="J31" s="489"/>
      <c r="K31" s="259"/>
      <c r="L31" s="490" t="s">
        <v>24</v>
      </c>
      <c r="M31" s="491"/>
      <c r="N31" s="133"/>
    </row>
    <row r="32" spans="2:14" ht="5.25" customHeight="1">
      <c r="B32" s="260"/>
      <c r="C32" s="135"/>
      <c r="D32" s="135"/>
      <c r="E32" s="135"/>
      <c r="F32" s="135"/>
      <c r="G32" s="135"/>
      <c r="H32" s="135"/>
      <c r="I32" s="135"/>
      <c r="J32" s="135"/>
      <c r="K32" s="135"/>
      <c r="L32" s="135"/>
      <c r="M32" s="135"/>
      <c r="N32" s="136"/>
    </row>
    <row r="33" spans="2:16">
      <c r="B33" s="137" t="s">
        <v>81</v>
      </c>
      <c r="C33" s="138"/>
      <c r="D33" s="138"/>
      <c r="E33" s="138"/>
      <c r="F33" s="138"/>
      <c r="G33" s="138"/>
      <c r="H33" s="138"/>
      <c r="I33" s="138"/>
      <c r="J33" s="138"/>
      <c r="K33" s="138"/>
      <c r="L33" s="138"/>
      <c r="M33" s="138"/>
      <c r="N33" s="139"/>
    </row>
    <row r="34" spans="2:16" ht="15.75" thickBot="1">
      <c r="B34" s="140"/>
      <c r="C34" s="141"/>
      <c r="D34" s="141"/>
      <c r="E34" s="141"/>
      <c r="F34" s="141"/>
      <c r="G34" s="141"/>
      <c r="H34" s="141"/>
      <c r="I34" s="142"/>
      <c r="J34" s="142"/>
      <c r="K34" s="141"/>
      <c r="L34" s="141"/>
      <c r="M34" s="141"/>
      <c r="N34" s="143"/>
    </row>
    <row r="35" spans="2:16">
      <c r="B35" s="428" t="s">
        <v>77</v>
      </c>
      <c r="C35" s="429"/>
      <c r="D35" s="429"/>
      <c r="E35" s="429"/>
      <c r="F35" s="429"/>
      <c r="G35" s="429"/>
      <c r="H35" s="430"/>
      <c r="I35" s="431" t="s">
        <v>82</v>
      </c>
      <c r="J35" s="432"/>
      <c r="K35" s="144" t="s">
        <v>83</v>
      </c>
      <c r="L35" s="433" t="s">
        <v>84</v>
      </c>
      <c r="M35" s="430"/>
      <c r="N35" s="145" t="s">
        <v>85</v>
      </c>
    </row>
    <row r="36" spans="2:16">
      <c r="B36" s="405" t="s">
        <v>123</v>
      </c>
      <c r="C36" s="406"/>
      <c r="D36" s="406"/>
      <c r="E36" s="406"/>
      <c r="F36" s="406"/>
      <c r="G36" s="406"/>
      <c r="H36" s="407"/>
      <c r="I36" s="146"/>
      <c r="J36" s="147"/>
      <c r="K36" s="148">
        <v>225000</v>
      </c>
      <c r="L36" s="149">
        <v>20</v>
      </c>
      <c r="M36" s="150"/>
      <c r="N36" s="151">
        <f>K36/L36</f>
        <v>11250</v>
      </c>
      <c r="P36" s="307">
        <f>K36*8</f>
        <v>1800000</v>
      </c>
    </row>
    <row r="37" spans="2:16">
      <c r="B37" s="405"/>
      <c r="C37" s="406"/>
      <c r="D37" s="406"/>
      <c r="E37" s="406"/>
      <c r="F37" s="406"/>
      <c r="G37" s="406"/>
      <c r="H37" s="407"/>
      <c r="I37" s="146"/>
      <c r="J37" s="147"/>
      <c r="K37" s="148"/>
      <c r="L37" s="149"/>
      <c r="M37" s="150"/>
      <c r="N37" s="151"/>
    </row>
    <row r="38" spans="2:16">
      <c r="B38" s="405"/>
      <c r="C38" s="406"/>
      <c r="D38" s="406"/>
      <c r="E38" s="406"/>
      <c r="F38" s="406"/>
      <c r="G38" s="406"/>
      <c r="H38" s="407"/>
      <c r="I38" s="146"/>
      <c r="J38" s="147"/>
      <c r="K38" s="148"/>
      <c r="L38" s="149"/>
      <c r="M38" s="150"/>
      <c r="N38" s="152"/>
      <c r="P38" s="307">
        <f>N36*'PO OPC1'!I10</f>
        <v>1282500</v>
      </c>
    </row>
    <row r="39" spans="2:16">
      <c r="B39" s="405"/>
      <c r="C39" s="406"/>
      <c r="D39" s="406"/>
      <c r="E39" s="406"/>
      <c r="F39" s="406"/>
      <c r="G39" s="406"/>
      <c r="H39" s="407"/>
      <c r="I39" s="434"/>
      <c r="J39" s="416"/>
      <c r="K39" s="153"/>
      <c r="L39" s="435"/>
      <c r="M39" s="436"/>
      <c r="N39" s="154"/>
    </row>
    <row r="40" spans="2:16">
      <c r="B40" s="405"/>
      <c r="C40" s="406"/>
      <c r="D40" s="406"/>
      <c r="E40" s="423"/>
      <c r="F40" s="406"/>
      <c r="G40" s="406"/>
      <c r="H40" s="407"/>
      <c r="I40" s="155"/>
      <c r="J40" s="156"/>
      <c r="K40" s="153"/>
      <c r="L40" s="157"/>
      <c r="M40" s="158"/>
      <c r="N40" s="159"/>
    </row>
    <row r="41" spans="2:16">
      <c r="B41" s="403"/>
      <c r="C41" s="404"/>
      <c r="D41" s="404"/>
      <c r="E41" s="160"/>
      <c r="F41" s="161"/>
      <c r="G41" s="161"/>
      <c r="H41" s="162"/>
      <c r="I41" s="155"/>
      <c r="J41" s="156"/>
      <c r="K41" s="163"/>
      <c r="L41" s="157"/>
      <c r="M41" s="158"/>
      <c r="N41" s="164"/>
    </row>
    <row r="42" spans="2:16" ht="15.75" thickBot="1">
      <c r="B42" s="405"/>
      <c r="C42" s="406"/>
      <c r="D42" s="406"/>
      <c r="E42" s="406"/>
      <c r="F42" s="406"/>
      <c r="G42" s="406"/>
      <c r="H42" s="407"/>
      <c r="I42" s="408"/>
      <c r="J42" s="409"/>
      <c r="K42" s="165"/>
      <c r="L42" s="410"/>
      <c r="M42" s="411"/>
      <c r="N42" s="166"/>
    </row>
    <row r="43" spans="2:16" ht="15.75" thickBot="1">
      <c r="B43" s="376" t="s">
        <v>86</v>
      </c>
      <c r="C43" s="377"/>
      <c r="D43" s="377"/>
      <c r="E43" s="377"/>
      <c r="F43" s="377"/>
      <c r="G43" s="377"/>
      <c r="H43" s="377"/>
      <c r="I43" s="377"/>
      <c r="J43" s="377"/>
      <c r="K43" s="377"/>
      <c r="L43" s="377"/>
      <c r="M43" s="378"/>
      <c r="N43" s="167">
        <f>SUM(N36:N42)</f>
        <v>11250</v>
      </c>
    </row>
    <row r="44" spans="2:16">
      <c r="B44" s="168"/>
      <c r="C44" s="120"/>
      <c r="D44" s="120"/>
      <c r="E44" s="120"/>
      <c r="F44" s="120"/>
      <c r="G44" s="120"/>
      <c r="H44" s="120"/>
      <c r="I44" s="120"/>
      <c r="J44" s="120"/>
      <c r="K44" s="120"/>
      <c r="L44" s="120"/>
      <c r="M44" s="120"/>
      <c r="N44" s="121"/>
    </row>
    <row r="45" spans="2:16">
      <c r="B45" s="169" t="s">
        <v>87</v>
      </c>
      <c r="C45" s="170"/>
      <c r="D45" s="170"/>
      <c r="E45" s="170"/>
      <c r="F45" s="170"/>
      <c r="G45" s="170"/>
      <c r="H45" s="170"/>
      <c r="I45" s="170"/>
      <c r="J45" s="170"/>
      <c r="K45" s="170"/>
      <c r="L45" s="170"/>
      <c r="M45" s="170"/>
      <c r="N45" s="171"/>
    </row>
    <row r="46" spans="2:16" ht="15.75" thickBot="1">
      <c r="B46" s="172"/>
      <c r="C46" s="142"/>
      <c r="D46" s="142"/>
      <c r="E46" s="142"/>
      <c r="F46" s="142"/>
      <c r="G46" s="142"/>
      <c r="H46" s="142"/>
      <c r="I46" s="142"/>
      <c r="J46" s="141"/>
      <c r="K46" s="141"/>
      <c r="L46" s="141"/>
      <c r="M46" s="141"/>
      <c r="N46" s="143"/>
    </row>
    <row r="47" spans="2:16">
      <c r="B47" s="387" t="s">
        <v>77</v>
      </c>
      <c r="C47" s="388"/>
      <c r="D47" s="388"/>
      <c r="E47" s="388"/>
      <c r="F47" s="388"/>
      <c r="G47" s="388"/>
      <c r="H47" s="388"/>
      <c r="I47" s="412"/>
      <c r="J47" s="173" t="s">
        <v>79</v>
      </c>
      <c r="K47" s="174" t="s">
        <v>6</v>
      </c>
      <c r="L47" s="413" t="s">
        <v>88</v>
      </c>
      <c r="M47" s="412"/>
      <c r="N47" s="175" t="s">
        <v>85</v>
      </c>
    </row>
    <row r="48" spans="2:16">
      <c r="B48" s="176"/>
      <c r="C48" s="177"/>
      <c r="D48" s="177"/>
      <c r="E48" s="177"/>
      <c r="F48" s="177"/>
      <c r="G48" s="177"/>
      <c r="H48" s="177"/>
      <c r="I48" s="147"/>
      <c r="J48" s="109"/>
      <c r="K48" s="178"/>
      <c r="L48" s="146"/>
      <c r="M48" s="179"/>
      <c r="N48" s="180"/>
    </row>
    <row r="49" spans="2:16">
      <c r="B49" s="176"/>
      <c r="C49" s="177"/>
      <c r="D49" s="177"/>
      <c r="E49" s="177"/>
      <c r="F49" s="177"/>
      <c r="G49" s="177"/>
      <c r="H49" s="177"/>
      <c r="I49" s="147"/>
      <c r="J49" s="109"/>
      <c r="K49" s="178"/>
      <c r="L49" s="146"/>
      <c r="M49" s="179"/>
      <c r="N49" s="180"/>
    </row>
    <row r="50" spans="2:16">
      <c r="B50" s="176"/>
      <c r="C50" s="177"/>
      <c r="D50" s="177"/>
      <c r="E50" s="177"/>
      <c r="F50" s="177"/>
      <c r="G50" s="177"/>
      <c r="H50" s="177"/>
      <c r="I50" s="147"/>
      <c r="J50" s="109"/>
      <c r="K50" s="178"/>
      <c r="L50" s="146"/>
      <c r="M50" s="179"/>
      <c r="N50" s="180"/>
    </row>
    <row r="51" spans="2:16">
      <c r="B51" s="176"/>
      <c r="C51" s="177"/>
      <c r="D51" s="177"/>
      <c r="E51" s="177"/>
      <c r="F51" s="177"/>
      <c r="G51" s="177"/>
      <c r="H51" s="177"/>
      <c r="I51" s="147"/>
      <c r="J51" s="109"/>
      <c r="K51" s="178"/>
      <c r="L51" s="146"/>
      <c r="M51" s="179"/>
      <c r="N51" s="180"/>
    </row>
    <row r="52" spans="2:16">
      <c r="B52" s="176"/>
      <c r="C52" s="177"/>
      <c r="D52" s="177"/>
      <c r="E52" s="177"/>
      <c r="F52" s="177"/>
      <c r="G52" s="177"/>
      <c r="H52" s="177"/>
      <c r="I52" s="147"/>
      <c r="J52" s="109"/>
      <c r="K52" s="178"/>
      <c r="L52" s="146"/>
      <c r="M52" s="179"/>
      <c r="N52" s="180"/>
    </row>
    <row r="53" spans="2:16" ht="15.75" thickBot="1">
      <c r="B53" s="414"/>
      <c r="C53" s="415"/>
      <c r="D53" s="415"/>
      <c r="E53" s="415"/>
      <c r="F53" s="415"/>
      <c r="G53" s="415"/>
      <c r="H53" s="415"/>
      <c r="I53" s="416"/>
      <c r="J53" s="181"/>
      <c r="K53" s="182"/>
      <c r="L53" s="417"/>
      <c r="M53" s="418"/>
      <c r="N53" s="183"/>
    </row>
    <row r="54" spans="2:16" ht="15.75" thickBot="1">
      <c r="B54" s="376" t="s">
        <v>86</v>
      </c>
      <c r="C54" s="377"/>
      <c r="D54" s="377"/>
      <c r="E54" s="377"/>
      <c r="F54" s="377"/>
      <c r="G54" s="377"/>
      <c r="H54" s="377"/>
      <c r="I54" s="377"/>
      <c r="J54" s="377"/>
      <c r="K54" s="377"/>
      <c r="L54" s="377"/>
      <c r="M54" s="378"/>
      <c r="N54" s="184"/>
    </row>
    <row r="55" spans="2:16">
      <c r="B55" s="119"/>
      <c r="C55" s="120"/>
      <c r="D55" s="120"/>
      <c r="E55" s="120"/>
      <c r="F55" s="120"/>
      <c r="G55" s="120"/>
      <c r="H55" s="120"/>
      <c r="I55" s="120"/>
      <c r="J55" s="120"/>
      <c r="K55" s="120"/>
      <c r="L55" s="120"/>
      <c r="M55" s="120"/>
      <c r="N55" s="121"/>
    </row>
    <row r="56" spans="2:16">
      <c r="B56" s="169" t="s">
        <v>89</v>
      </c>
      <c r="C56" s="170"/>
      <c r="D56" s="170"/>
      <c r="E56" s="170"/>
      <c r="F56" s="170"/>
      <c r="G56" s="170"/>
      <c r="H56" s="170"/>
      <c r="I56" s="170"/>
      <c r="J56" s="170"/>
      <c r="K56" s="170"/>
      <c r="L56" s="170"/>
      <c r="M56" s="170"/>
      <c r="N56" s="171"/>
    </row>
    <row r="57" spans="2:16" ht="15.75" thickBot="1">
      <c r="B57" s="185"/>
      <c r="C57" s="141"/>
      <c r="D57" s="141"/>
      <c r="E57" s="141"/>
      <c r="F57" s="141"/>
      <c r="G57" s="141"/>
      <c r="H57" s="141"/>
      <c r="I57" s="141"/>
      <c r="J57" s="141"/>
      <c r="K57" s="141"/>
      <c r="L57" s="141"/>
      <c r="M57" s="141"/>
      <c r="N57" s="143"/>
    </row>
    <row r="58" spans="2:16" ht="25.5">
      <c r="B58" s="264" t="s">
        <v>90</v>
      </c>
      <c r="C58" s="218"/>
      <c r="D58" s="218"/>
      <c r="E58" s="218"/>
      <c r="F58" s="218"/>
      <c r="G58" s="218"/>
      <c r="H58" s="186" t="s">
        <v>79</v>
      </c>
      <c r="I58" s="187" t="s">
        <v>91</v>
      </c>
      <c r="J58" s="188" t="s">
        <v>92</v>
      </c>
      <c r="K58" s="186" t="s">
        <v>93</v>
      </c>
      <c r="L58" s="422" t="s">
        <v>94</v>
      </c>
      <c r="M58" s="421"/>
      <c r="N58" s="189" t="s">
        <v>85</v>
      </c>
    </row>
    <row r="59" spans="2:16">
      <c r="B59" s="190" t="s">
        <v>124</v>
      </c>
      <c r="C59" s="191"/>
      <c r="D59" s="191"/>
      <c r="E59" s="191"/>
      <c r="F59" s="191"/>
      <c r="G59" s="191"/>
      <c r="H59" s="192"/>
      <c r="I59" s="163"/>
      <c r="J59" s="265"/>
      <c r="K59" s="163"/>
      <c r="L59" s="484">
        <v>11000</v>
      </c>
      <c r="M59" s="484"/>
      <c r="N59" s="263">
        <f>+L59</f>
        <v>11000</v>
      </c>
      <c r="P59" s="318">
        <f>N59*'PO OPC1'!I10</f>
        <v>1254000</v>
      </c>
    </row>
    <row r="60" spans="2:16">
      <c r="B60" s="190"/>
      <c r="C60" s="195"/>
      <c r="D60" s="195"/>
      <c r="E60" s="195"/>
      <c r="F60" s="195"/>
      <c r="G60" s="195"/>
      <c r="H60" s="196"/>
      <c r="I60" s="163"/>
      <c r="J60" s="163"/>
      <c r="K60" s="163"/>
      <c r="L60" s="197"/>
      <c r="M60" s="198"/>
      <c r="N60" s="199"/>
    </row>
    <row r="61" spans="2:16">
      <c r="B61" s="190"/>
      <c r="C61" s="195"/>
      <c r="D61" s="195"/>
      <c r="E61" s="195"/>
      <c r="F61" s="195"/>
      <c r="G61" s="195"/>
      <c r="H61" s="196"/>
      <c r="I61" s="163"/>
      <c r="J61" s="163"/>
      <c r="K61" s="163"/>
      <c r="L61" s="197"/>
      <c r="M61" s="198"/>
      <c r="N61" s="199"/>
    </row>
    <row r="62" spans="2:16">
      <c r="B62" s="190"/>
      <c r="C62" s="195"/>
      <c r="D62" s="195"/>
      <c r="E62" s="195"/>
      <c r="F62" s="195"/>
      <c r="G62" s="195"/>
      <c r="H62" s="196"/>
      <c r="I62" s="163"/>
      <c r="J62" s="163"/>
      <c r="K62" s="163"/>
      <c r="L62" s="197"/>
      <c r="M62" s="198"/>
      <c r="N62" s="199"/>
    </row>
    <row r="63" spans="2:16">
      <c r="B63" s="190"/>
      <c r="C63" s="195"/>
      <c r="D63" s="195"/>
      <c r="E63" s="195"/>
      <c r="F63" s="195"/>
      <c r="G63" s="195"/>
      <c r="H63" s="196"/>
      <c r="I63" s="163"/>
      <c r="J63" s="163"/>
      <c r="K63" s="163"/>
      <c r="L63" s="197"/>
      <c r="M63" s="198"/>
      <c r="N63" s="199"/>
    </row>
    <row r="64" spans="2:16" ht="15.75" thickBot="1">
      <c r="B64" s="200"/>
      <c r="C64" s="201"/>
      <c r="D64" s="201"/>
      <c r="E64" s="201"/>
      <c r="F64" s="201"/>
      <c r="G64" s="201"/>
      <c r="H64" s="202"/>
      <c r="I64" s="267"/>
      <c r="J64" s="267"/>
      <c r="K64" s="267"/>
      <c r="L64" s="393"/>
      <c r="M64" s="394"/>
      <c r="N64" s="183"/>
    </row>
    <row r="65" spans="2:15" ht="15.75" thickBot="1">
      <c r="B65" s="395" t="s">
        <v>86</v>
      </c>
      <c r="C65" s="385"/>
      <c r="D65" s="385"/>
      <c r="E65" s="385"/>
      <c r="F65" s="385"/>
      <c r="G65" s="385"/>
      <c r="H65" s="385"/>
      <c r="I65" s="385"/>
      <c r="J65" s="385"/>
      <c r="K65" s="385"/>
      <c r="L65" s="385"/>
      <c r="M65" s="386"/>
      <c r="N65" s="268">
        <f>N59+N60+N61+N62+N63</f>
        <v>11000</v>
      </c>
    </row>
    <row r="66" spans="2:15">
      <c r="B66" s="119"/>
      <c r="C66" s="120"/>
      <c r="D66" s="120"/>
      <c r="E66" s="120"/>
      <c r="F66" s="120"/>
      <c r="G66" s="120"/>
      <c r="H66" s="120"/>
      <c r="I66" s="120"/>
      <c r="J66" s="120"/>
      <c r="K66" s="120"/>
      <c r="L66" s="120"/>
      <c r="M66" s="120"/>
      <c r="N66" s="121"/>
    </row>
    <row r="67" spans="2:15">
      <c r="B67" s="169" t="s">
        <v>96</v>
      </c>
      <c r="C67" s="170"/>
      <c r="D67" s="170"/>
      <c r="E67" s="170"/>
      <c r="F67" s="170"/>
      <c r="G67" s="170"/>
      <c r="H67" s="170"/>
      <c r="I67" s="170"/>
      <c r="J67" s="170"/>
      <c r="K67" s="170"/>
      <c r="L67" s="170"/>
      <c r="M67" s="170"/>
      <c r="N67" s="171"/>
    </row>
    <row r="68" spans="2:15" ht="15.75" thickBot="1">
      <c r="B68" s="185"/>
      <c r="C68" s="141"/>
      <c r="D68" s="141"/>
      <c r="E68" s="141"/>
      <c r="F68" s="141"/>
      <c r="G68" s="141"/>
      <c r="H68" s="141"/>
      <c r="I68" s="141"/>
      <c r="J68" s="141"/>
      <c r="K68" s="141"/>
      <c r="L68" s="141"/>
      <c r="M68" s="141"/>
      <c r="N68" s="143"/>
    </row>
    <row r="69" spans="2:15" ht="25.5">
      <c r="B69" s="396" t="s">
        <v>97</v>
      </c>
      <c r="C69" s="397"/>
      <c r="D69" s="397"/>
      <c r="E69" s="397"/>
      <c r="F69" s="397"/>
      <c r="G69" s="397"/>
      <c r="H69" s="397"/>
      <c r="I69" s="186" t="s">
        <v>98</v>
      </c>
      <c r="J69" s="188" t="s">
        <v>99</v>
      </c>
      <c r="K69" s="187" t="s">
        <v>100</v>
      </c>
      <c r="L69" s="398" t="s">
        <v>84</v>
      </c>
      <c r="M69" s="399"/>
      <c r="N69" s="205" t="s">
        <v>85</v>
      </c>
    </row>
    <row r="70" spans="2:15">
      <c r="B70" s="206"/>
      <c r="C70" s="195"/>
      <c r="D70" s="195"/>
      <c r="E70" s="195"/>
      <c r="F70" s="195"/>
      <c r="G70" s="195"/>
      <c r="H70" s="195"/>
      <c r="I70" s="207"/>
      <c r="J70" s="208"/>
      <c r="K70" s="209"/>
      <c r="L70" s="210"/>
      <c r="M70" s="211"/>
      <c r="N70" s="203"/>
      <c r="O70" s="212"/>
    </row>
    <row r="71" spans="2:15">
      <c r="B71" s="206"/>
      <c r="C71" s="195"/>
      <c r="D71" s="195"/>
      <c r="E71" s="195"/>
      <c r="F71" s="195"/>
      <c r="G71" s="195"/>
      <c r="H71" s="195"/>
      <c r="I71" s="207"/>
      <c r="J71" s="208"/>
      <c r="K71" s="214"/>
      <c r="L71" s="210"/>
      <c r="M71" s="211"/>
      <c r="N71" s="203"/>
    </row>
    <row r="72" spans="2:15">
      <c r="B72" s="206"/>
      <c r="C72" s="195"/>
      <c r="D72" s="195"/>
      <c r="E72" s="195"/>
      <c r="F72" s="195"/>
      <c r="G72" s="195"/>
      <c r="H72" s="195"/>
      <c r="I72" s="163"/>
      <c r="J72" s="213"/>
      <c r="K72" s="214"/>
      <c r="L72" s="210"/>
      <c r="M72" s="216"/>
      <c r="N72" s="203"/>
    </row>
    <row r="73" spans="2:15">
      <c r="B73" s="206"/>
      <c r="C73" s="195"/>
      <c r="D73" s="195"/>
      <c r="E73" s="195"/>
      <c r="F73" s="195"/>
      <c r="G73" s="195"/>
      <c r="H73" s="195"/>
      <c r="I73" s="163"/>
      <c r="J73" s="213"/>
      <c r="K73" s="214"/>
      <c r="L73" s="217"/>
      <c r="M73" s="216"/>
      <c r="N73" s="203"/>
    </row>
    <row r="74" spans="2:15">
      <c r="B74" s="206"/>
      <c r="C74" s="195"/>
      <c r="D74" s="195"/>
      <c r="E74" s="195"/>
      <c r="F74" s="195"/>
      <c r="G74" s="195"/>
      <c r="H74" s="195"/>
      <c r="I74" s="163"/>
      <c r="J74" s="213"/>
      <c r="K74" s="214"/>
      <c r="L74" s="217"/>
      <c r="M74" s="216"/>
      <c r="N74" s="203"/>
    </row>
    <row r="75" spans="2:15" ht="15.75" thickBot="1">
      <c r="B75" s="400"/>
      <c r="C75" s="401"/>
      <c r="D75" s="401"/>
      <c r="E75" s="401"/>
      <c r="F75" s="401"/>
      <c r="G75" s="401"/>
      <c r="H75" s="401"/>
      <c r="I75" s="267"/>
      <c r="J75" s="267"/>
      <c r="K75" s="267"/>
      <c r="L75" s="481"/>
      <c r="M75" s="481"/>
      <c r="N75" s="183"/>
    </row>
    <row r="76" spans="2:15" ht="15.75" thickBot="1">
      <c r="B76" s="395" t="s">
        <v>86</v>
      </c>
      <c r="C76" s="385"/>
      <c r="D76" s="385"/>
      <c r="E76" s="385"/>
      <c r="F76" s="385"/>
      <c r="G76" s="385"/>
      <c r="H76" s="385"/>
      <c r="I76" s="385"/>
      <c r="J76" s="385"/>
      <c r="K76" s="385"/>
      <c r="L76" s="385"/>
      <c r="M76" s="386"/>
      <c r="N76" s="204">
        <f>N70+N71+N72+N73+N74</f>
        <v>0</v>
      </c>
    </row>
    <row r="77" spans="2:15" ht="15.75" thickBot="1">
      <c r="B77" s="119"/>
      <c r="C77" s="120"/>
      <c r="D77" s="120"/>
      <c r="E77" s="120"/>
      <c r="F77" s="120"/>
      <c r="G77" s="120"/>
      <c r="H77" s="120"/>
      <c r="I77" s="120"/>
      <c r="J77" s="120"/>
      <c r="K77" s="120"/>
      <c r="L77" s="120"/>
      <c r="M77" s="120"/>
      <c r="N77" s="121"/>
    </row>
    <row r="78" spans="2:15" ht="15.75" thickBot="1">
      <c r="B78" s="376" t="s">
        <v>101</v>
      </c>
      <c r="C78" s="377"/>
      <c r="D78" s="377"/>
      <c r="E78" s="377"/>
      <c r="F78" s="377"/>
      <c r="G78" s="377"/>
      <c r="H78" s="377"/>
      <c r="I78" s="377"/>
      <c r="J78" s="377"/>
      <c r="K78" s="377"/>
      <c r="L78" s="377"/>
      <c r="M78" s="378"/>
      <c r="N78" s="289">
        <f>N43+N54+N65+N76</f>
        <v>22250</v>
      </c>
    </row>
    <row r="79" spans="2:15">
      <c r="B79" s="119"/>
      <c r="C79" s="120"/>
      <c r="D79" s="120"/>
      <c r="E79" s="120"/>
      <c r="F79" s="120"/>
      <c r="G79" s="120"/>
      <c r="H79" s="120"/>
      <c r="I79" s="120"/>
      <c r="J79" s="120"/>
      <c r="K79" s="120"/>
      <c r="L79" s="120"/>
      <c r="M79" s="120"/>
      <c r="N79" s="121"/>
    </row>
    <row r="80" spans="2:15">
      <c r="B80" s="169" t="s">
        <v>102</v>
      </c>
      <c r="C80" s="170"/>
      <c r="D80" s="170"/>
      <c r="E80" s="170"/>
      <c r="F80" s="170"/>
      <c r="G80" s="170"/>
      <c r="H80" s="170"/>
      <c r="I80" s="170"/>
      <c r="J80" s="170"/>
      <c r="K80" s="170"/>
      <c r="L80" s="170"/>
      <c r="M80" s="170"/>
      <c r="N80" s="171"/>
    </row>
    <row r="81" spans="2:14" ht="15.75" thickBot="1">
      <c r="B81" s="185"/>
      <c r="C81" s="141"/>
      <c r="D81" s="141"/>
      <c r="E81" s="141"/>
      <c r="F81" s="141"/>
      <c r="G81" s="141"/>
      <c r="H81" s="141"/>
      <c r="I81" s="141"/>
      <c r="J81" s="141"/>
      <c r="K81" s="141"/>
      <c r="L81" s="141"/>
      <c r="M81" s="141"/>
      <c r="N81" s="143"/>
    </row>
    <row r="82" spans="2:14">
      <c r="B82" s="387" t="s">
        <v>103</v>
      </c>
      <c r="C82" s="388"/>
      <c r="D82" s="388"/>
      <c r="E82" s="388"/>
      <c r="F82" s="388"/>
      <c r="G82" s="388"/>
      <c r="H82" s="388"/>
      <c r="I82" s="218"/>
      <c r="J82" s="219"/>
      <c r="K82" s="220" t="s">
        <v>104</v>
      </c>
      <c r="L82" s="389" t="s">
        <v>105</v>
      </c>
      <c r="M82" s="390"/>
      <c r="N82" s="221"/>
    </row>
    <row r="83" spans="2:14">
      <c r="B83" s="391" t="s">
        <v>15</v>
      </c>
      <c r="C83" s="392"/>
      <c r="D83" s="392"/>
      <c r="E83" s="392"/>
      <c r="F83" s="392"/>
      <c r="G83" s="392"/>
      <c r="H83" s="392"/>
      <c r="I83" s="222"/>
      <c r="J83" s="223"/>
      <c r="K83" s="224"/>
      <c r="L83" s="372"/>
      <c r="M83" s="373"/>
      <c r="N83" s="225"/>
    </row>
    <row r="84" spans="2:14">
      <c r="B84" s="226" t="s">
        <v>106</v>
      </c>
      <c r="C84" s="227"/>
      <c r="D84" s="227"/>
      <c r="E84" s="227"/>
      <c r="F84" s="227"/>
      <c r="G84" s="227"/>
      <c r="H84" s="227"/>
      <c r="I84" s="222"/>
      <c r="J84" s="223"/>
      <c r="K84" s="224"/>
      <c r="L84" s="372"/>
      <c r="M84" s="373"/>
      <c r="N84" s="225"/>
    </row>
    <row r="85" spans="2:14" ht="15.75" thickBot="1">
      <c r="B85" s="228" t="s">
        <v>48</v>
      </c>
      <c r="C85" s="229"/>
      <c r="D85" s="229"/>
      <c r="E85" s="229"/>
      <c r="F85" s="229"/>
      <c r="G85" s="229"/>
      <c r="H85" s="229"/>
      <c r="I85" s="230"/>
      <c r="J85" s="231"/>
      <c r="K85" s="232">
        <v>0.05</v>
      </c>
      <c r="L85" s="374">
        <f>ROUND(N78*K85,0)</f>
        <v>1113</v>
      </c>
      <c r="M85" s="375"/>
      <c r="N85" s="225"/>
    </row>
    <row r="86" spans="2:14" ht="15.75" thickBot="1">
      <c r="B86" s="376" t="s">
        <v>86</v>
      </c>
      <c r="C86" s="377"/>
      <c r="D86" s="377"/>
      <c r="E86" s="377"/>
      <c r="F86" s="377"/>
      <c r="G86" s="377"/>
      <c r="H86" s="377"/>
      <c r="I86" s="377"/>
      <c r="J86" s="377"/>
      <c r="K86" s="377"/>
      <c r="L86" s="377"/>
      <c r="M86" s="378"/>
      <c r="N86" s="233">
        <f>L83+L84+L85</f>
        <v>1113</v>
      </c>
    </row>
    <row r="87" spans="2:14" ht="15.75" thickBot="1">
      <c r="B87" s="119"/>
      <c r="C87" s="120"/>
      <c r="D87" s="120"/>
      <c r="E87" s="120"/>
      <c r="F87" s="120"/>
      <c r="G87" s="120"/>
      <c r="H87" s="120"/>
      <c r="I87" s="120"/>
      <c r="J87" s="120"/>
      <c r="K87" s="120"/>
      <c r="L87" s="120"/>
      <c r="M87" s="120"/>
      <c r="N87" s="121"/>
    </row>
    <row r="88" spans="2:14" ht="15.75" thickBot="1">
      <c r="B88" s="376" t="s">
        <v>108</v>
      </c>
      <c r="C88" s="377"/>
      <c r="D88" s="377"/>
      <c r="E88" s="377"/>
      <c r="F88" s="377"/>
      <c r="G88" s="377"/>
      <c r="H88" s="377"/>
      <c r="I88" s="377"/>
      <c r="J88" s="377"/>
      <c r="K88" s="377"/>
      <c r="L88" s="377"/>
      <c r="M88" s="378"/>
      <c r="N88" s="233">
        <f>N78+N86</f>
        <v>23363</v>
      </c>
    </row>
    <row r="89" spans="2:14">
      <c r="B89" s="85"/>
      <c r="C89" s="86"/>
      <c r="D89" s="86"/>
      <c r="E89" s="86"/>
      <c r="F89" s="86"/>
      <c r="G89" s="86"/>
      <c r="H89" s="86"/>
      <c r="I89" s="86"/>
      <c r="J89" s="86"/>
      <c r="K89" s="86"/>
      <c r="L89" s="86"/>
      <c r="M89" s="86"/>
      <c r="N89" s="87"/>
    </row>
    <row r="90" spans="2:14">
      <c r="B90" s="118"/>
      <c r="C90" s="92"/>
      <c r="D90" s="92"/>
      <c r="E90" s="92"/>
      <c r="F90" s="92"/>
      <c r="G90" s="92"/>
      <c r="H90" s="92"/>
      <c r="I90" s="92"/>
      <c r="J90" s="92"/>
      <c r="K90" s="92"/>
      <c r="L90" s="92"/>
      <c r="M90" s="92"/>
      <c r="N90" s="94"/>
    </row>
    <row r="91" spans="2:14">
      <c r="B91" s="118"/>
      <c r="C91" s="92"/>
      <c r="D91" s="92"/>
      <c r="E91" s="92"/>
      <c r="F91" s="92"/>
      <c r="G91" s="92"/>
      <c r="H91" s="92"/>
      <c r="I91" s="92"/>
      <c r="J91" s="92"/>
      <c r="K91" s="92"/>
      <c r="L91" s="92"/>
      <c r="M91" s="92"/>
      <c r="N91" s="94"/>
    </row>
    <row r="92" spans="2:14">
      <c r="B92" s="118"/>
      <c r="C92" s="92"/>
      <c r="D92" s="92"/>
      <c r="E92" s="92"/>
      <c r="F92" s="92"/>
      <c r="G92" s="92"/>
      <c r="H92" s="92"/>
      <c r="I92" s="92"/>
      <c r="J92" s="92"/>
      <c r="K92" s="92"/>
      <c r="L92" s="92"/>
      <c r="M92" s="92"/>
      <c r="N92" s="94"/>
    </row>
    <row r="93" spans="2:14">
      <c r="B93" s="118"/>
      <c r="C93" s="92"/>
      <c r="D93" s="92"/>
      <c r="E93" s="102" t="s">
        <v>109</v>
      </c>
      <c r="F93" s="102"/>
      <c r="G93" s="102"/>
      <c r="H93" s="102"/>
      <c r="I93" s="102"/>
      <c r="J93" s="102"/>
      <c r="K93" s="92"/>
      <c r="L93" s="92"/>
      <c r="M93" s="92"/>
      <c r="N93" s="94"/>
    </row>
    <row r="94" spans="2:14">
      <c r="B94" s="118"/>
      <c r="C94" s="92"/>
      <c r="D94" s="92"/>
      <c r="E94" s="92" t="s">
        <v>110</v>
      </c>
      <c r="F94" s="92"/>
      <c r="G94" s="92"/>
      <c r="H94" s="92"/>
      <c r="I94" s="92"/>
      <c r="J94" s="92"/>
      <c r="K94" s="92"/>
      <c r="L94" s="92"/>
      <c r="M94" s="92"/>
      <c r="N94" s="94"/>
    </row>
    <row r="95" spans="2:14">
      <c r="B95" s="118"/>
      <c r="C95" s="92"/>
      <c r="D95" s="92"/>
      <c r="E95" s="92" t="s">
        <v>111</v>
      </c>
      <c r="F95" s="92"/>
      <c r="G95" s="92"/>
      <c r="H95" s="92"/>
      <c r="I95" s="92"/>
      <c r="J95" s="92"/>
      <c r="K95" s="92"/>
      <c r="L95" s="92"/>
      <c r="M95" s="92"/>
      <c r="N95" s="94"/>
    </row>
    <row r="96" spans="2: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c r="B106" s="379"/>
      <c r="C106" s="380"/>
      <c r="D106" s="380"/>
      <c r="E106" s="380"/>
      <c r="F106" s="380"/>
      <c r="G106" s="380"/>
      <c r="H106" s="380"/>
      <c r="I106" s="380"/>
      <c r="J106" s="380"/>
      <c r="K106" s="380"/>
      <c r="L106" s="380"/>
      <c r="M106" s="380"/>
      <c r="N106" s="381"/>
    </row>
    <row r="107" spans="2:14" ht="27.7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68">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5"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1F3F-E32F-4254-9F08-1F973AAEB270}">
  <sheetPr>
    <tabColor rgb="FFFFFFCC"/>
  </sheetPr>
  <dimension ref="A1:P119"/>
  <sheetViews>
    <sheetView topLeftCell="A57" zoomScale="78" zoomScaleNormal="78" workbookViewId="0">
      <selection activeCell="L60" sqref="L60"/>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28515625" style="55" bestFit="1" customWidth="1"/>
    <col min="17"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9.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6">
      <c r="B10" s="452" t="s">
        <v>61</v>
      </c>
      <c r="C10" s="453"/>
      <c r="D10" s="453"/>
      <c r="E10" s="453"/>
      <c r="F10" s="256" t="s">
        <v>62</v>
      </c>
      <c r="G10" s="67"/>
      <c r="H10" s="73"/>
      <c r="I10" s="454" t="s">
        <v>63</v>
      </c>
      <c r="J10" s="454"/>
      <c r="K10" s="257"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5.75" thickBot="1">
      <c r="B31" s="290" t="s">
        <v>44</v>
      </c>
      <c r="C31" s="127" t="s">
        <v>45</v>
      </c>
      <c r="D31" s="128"/>
      <c r="E31" s="128"/>
      <c r="F31" s="128"/>
      <c r="G31" s="128"/>
      <c r="H31" s="128"/>
      <c r="I31" s="128"/>
      <c r="J31" s="129"/>
      <c r="K31" s="130"/>
      <c r="L31" s="131" t="s">
        <v>24</v>
      </c>
      <c r="M31" s="132"/>
      <c r="N31" s="133"/>
    </row>
    <row r="32" spans="2:14" ht="5.25" customHeight="1">
      <c r="B32" s="260"/>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405" t="s">
        <v>130</v>
      </c>
      <c r="C36" s="406"/>
      <c r="D36" s="406"/>
      <c r="E36" s="406"/>
      <c r="F36" s="406"/>
      <c r="G36" s="406"/>
      <c r="H36" s="407"/>
      <c r="I36" s="146"/>
      <c r="J36" s="147"/>
      <c r="K36" s="148">
        <v>48000</v>
      </c>
      <c r="L36" s="149">
        <v>6</v>
      </c>
      <c r="M36" s="150"/>
      <c r="N36" s="151">
        <v>8000</v>
      </c>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1"/>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8000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176"/>
      <c r="C48" s="177"/>
      <c r="D48" s="177"/>
      <c r="E48" s="177"/>
      <c r="F48" s="177"/>
      <c r="G48" s="177"/>
      <c r="H48" s="177"/>
      <c r="I48" s="147"/>
      <c r="J48" s="109"/>
      <c r="K48" s="178"/>
      <c r="L48" s="146"/>
      <c r="M48" s="179"/>
      <c r="N48" s="180"/>
    </row>
    <row r="49" spans="2:14">
      <c r="B49" s="176"/>
      <c r="C49" s="177"/>
      <c r="D49" s="177"/>
      <c r="E49" s="177"/>
      <c r="F49" s="177"/>
      <c r="G49" s="177"/>
      <c r="H49" s="177"/>
      <c r="I49" s="147"/>
      <c r="J49" s="109"/>
      <c r="K49" s="178"/>
      <c r="L49" s="146"/>
      <c r="M49" s="179"/>
      <c r="N49" s="180"/>
    </row>
    <row r="50" spans="2:14">
      <c r="B50" s="176"/>
      <c r="C50" s="177"/>
      <c r="D50" s="177"/>
      <c r="E50" s="177"/>
      <c r="F50" s="177"/>
      <c r="G50" s="177"/>
      <c r="H50" s="177"/>
      <c r="I50" s="147"/>
      <c r="J50" s="109"/>
      <c r="K50" s="178"/>
      <c r="L50" s="146"/>
      <c r="M50" s="179"/>
      <c r="N50" s="180"/>
    </row>
    <row r="51" spans="2:14">
      <c r="B51" s="176"/>
      <c r="C51" s="177"/>
      <c r="D51" s="177"/>
      <c r="E51" s="177"/>
      <c r="F51" s="177"/>
      <c r="G51" s="177"/>
      <c r="H51" s="177"/>
      <c r="I51" s="147"/>
      <c r="J51" s="109"/>
      <c r="K51" s="178"/>
      <c r="L51" s="146"/>
      <c r="M51" s="179"/>
      <c r="N51" s="180"/>
    </row>
    <row r="52" spans="2:14">
      <c r="B52" s="176"/>
      <c r="C52" s="177"/>
      <c r="D52" s="177"/>
      <c r="E52" s="177"/>
      <c r="F52" s="177"/>
      <c r="G52" s="177"/>
      <c r="H52" s="177"/>
      <c r="I52" s="147"/>
      <c r="J52" s="109"/>
      <c r="K52" s="178"/>
      <c r="L52" s="146"/>
      <c r="M52" s="179"/>
      <c r="N52" s="180"/>
    </row>
    <row r="53" spans="2:14" ht="15.75" thickBot="1">
      <c r="B53" s="414"/>
      <c r="C53" s="415"/>
      <c r="D53" s="415"/>
      <c r="E53" s="415"/>
      <c r="F53" s="415"/>
      <c r="G53" s="415"/>
      <c r="H53" s="415"/>
      <c r="I53" s="416"/>
      <c r="J53" s="181"/>
      <c r="K53" s="182"/>
      <c r="L53" s="417"/>
      <c r="M53" s="418"/>
      <c r="N53" s="183"/>
    </row>
    <row r="54" spans="2:14" ht="15.75" thickBot="1">
      <c r="B54" s="376" t="s">
        <v>86</v>
      </c>
      <c r="C54" s="377"/>
      <c r="D54" s="377"/>
      <c r="E54" s="377"/>
      <c r="F54" s="377"/>
      <c r="G54" s="377"/>
      <c r="H54" s="377"/>
      <c r="I54" s="377"/>
      <c r="J54" s="377"/>
      <c r="K54" s="377"/>
      <c r="L54" s="377"/>
      <c r="M54" s="378"/>
      <c r="N54" s="184"/>
    </row>
    <row r="55" spans="2:14">
      <c r="B55" s="119"/>
      <c r="C55" s="120"/>
      <c r="D55" s="120"/>
      <c r="E55" s="120"/>
      <c r="F55" s="120"/>
      <c r="G55" s="120"/>
      <c r="H55" s="120"/>
      <c r="I55" s="120"/>
      <c r="J55" s="120"/>
      <c r="K55" s="120"/>
      <c r="L55" s="120"/>
      <c r="M55" s="120"/>
      <c r="N55" s="121"/>
    </row>
    <row r="56" spans="2:14">
      <c r="B56" s="169" t="s">
        <v>89</v>
      </c>
      <c r="C56" s="170"/>
      <c r="D56" s="170"/>
      <c r="E56" s="170"/>
      <c r="F56" s="170"/>
      <c r="G56" s="170"/>
      <c r="H56" s="170"/>
      <c r="I56" s="170"/>
      <c r="J56" s="170"/>
      <c r="K56" s="170"/>
      <c r="L56" s="170"/>
      <c r="M56" s="170"/>
      <c r="N56" s="171"/>
    </row>
    <row r="57" spans="2:14" ht="15.75" thickBot="1">
      <c r="B57" s="185"/>
      <c r="C57" s="141"/>
      <c r="D57" s="141"/>
      <c r="E57" s="141"/>
      <c r="F57" s="141"/>
      <c r="G57" s="141"/>
      <c r="H57" s="141"/>
      <c r="I57" s="141"/>
      <c r="J57" s="141"/>
      <c r="K57" s="141"/>
      <c r="L57" s="141"/>
      <c r="M57" s="141"/>
      <c r="N57" s="143"/>
    </row>
    <row r="58" spans="2:14" ht="25.5">
      <c r="B58" s="264" t="s">
        <v>90</v>
      </c>
      <c r="C58" s="218"/>
      <c r="D58" s="218"/>
      <c r="E58" s="218"/>
      <c r="F58" s="218"/>
      <c r="G58" s="218"/>
      <c r="H58" s="186" t="s">
        <v>79</v>
      </c>
      <c r="I58" s="187" t="s">
        <v>91</v>
      </c>
      <c r="J58" s="188" t="s">
        <v>92</v>
      </c>
      <c r="K58" s="186" t="s">
        <v>93</v>
      </c>
      <c r="L58" s="422" t="s">
        <v>94</v>
      </c>
      <c r="M58" s="421"/>
      <c r="N58" s="189" t="s">
        <v>85</v>
      </c>
    </row>
    <row r="59" spans="2:14">
      <c r="B59" s="190" t="s">
        <v>124</v>
      </c>
      <c r="C59" s="191"/>
      <c r="D59" s="191"/>
      <c r="E59" s="191"/>
      <c r="F59" s="191"/>
      <c r="G59" s="191"/>
      <c r="H59" s="192"/>
      <c r="I59" s="163"/>
      <c r="J59" s="265"/>
      <c r="K59" s="163"/>
      <c r="L59" s="484">
        <v>6000</v>
      </c>
      <c r="M59" s="484"/>
      <c r="N59" s="263">
        <f>+L59</f>
        <v>6000</v>
      </c>
    </row>
    <row r="60" spans="2:14">
      <c r="B60" s="190"/>
      <c r="C60" s="195"/>
      <c r="D60" s="195"/>
      <c r="E60" s="195"/>
      <c r="F60" s="195"/>
      <c r="G60" s="195"/>
      <c r="H60" s="196"/>
      <c r="I60" s="163"/>
      <c r="J60" s="163"/>
      <c r="K60" s="163"/>
      <c r="L60" s="197"/>
      <c r="M60" s="198"/>
      <c r="N60" s="199"/>
    </row>
    <row r="61" spans="2:14">
      <c r="B61" s="190"/>
      <c r="C61" s="195"/>
      <c r="D61" s="195"/>
      <c r="E61" s="195"/>
      <c r="F61" s="195"/>
      <c r="G61" s="195"/>
      <c r="H61" s="196"/>
      <c r="I61" s="163"/>
      <c r="J61" s="163"/>
      <c r="K61" s="163"/>
      <c r="L61" s="197"/>
      <c r="M61" s="198"/>
      <c r="N61" s="199"/>
    </row>
    <row r="62" spans="2:14">
      <c r="B62" s="190"/>
      <c r="C62" s="195"/>
      <c r="D62" s="195"/>
      <c r="E62" s="195"/>
      <c r="F62" s="195"/>
      <c r="G62" s="195"/>
      <c r="H62" s="196"/>
      <c r="I62" s="163"/>
      <c r="J62" s="163"/>
      <c r="K62" s="163"/>
      <c r="L62" s="197"/>
      <c r="M62" s="198"/>
      <c r="N62" s="199"/>
    </row>
    <row r="63" spans="2:14">
      <c r="B63" s="190"/>
      <c r="C63" s="195"/>
      <c r="D63" s="195"/>
      <c r="E63" s="195"/>
      <c r="F63" s="195"/>
      <c r="G63" s="195"/>
      <c r="H63" s="196"/>
      <c r="I63" s="163"/>
      <c r="J63" s="163"/>
      <c r="K63" s="163"/>
      <c r="L63" s="197"/>
      <c r="M63" s="198"/>
      <c r="N63" s="199"/>
    </row>
    <row r="64" spans="2:14" ht="15.75" thickBot="1">
      <c r="B64" s="200"/>
      <c r="C64" s="201"/>
      <c r="D64" s="201"/>
      <c r="E64" s="201"/>
      <c r="F64" s="201"/>
      <c r="G64" s="201"/>
      <c r="H64" s="202"/>
      <c r="I64" s="267"/>
      <c r="J64" s="267"/>
      <c r="K64" s="267"/>
      <c r="L64" s="393"/>
      <c r="M64" s="394"/>
      <c r="N64" s="183"/>
    </row>
    <row r="65" spans="2:16" ht="15.75" thickBot="1">
      <c r="B65" s="395" t="s">
        <v>86</v>
      </c>
      <c r="C65" s="385"/>
      <c r="D65" s="385"/>
      <c r="E65" s="385"/>
      <c r="F65" s="385"/>
      <c r="G65" s="385"/>
      <c r="H65" s="385"/>
      <c r="I65" s="385"/>
      <c r="J65" s="385"/>
      <c r="K65" s="385"/>
      <c r="L65" s="385"/>
      <c r="M65" s="386"/>
      <c r="N65" s="268">
        <f>N59+N60+N61+N62+N63</f>
        <v>6000</v>
      </c>
      <c r="P65" s="307" t="e">
        <f>N65*#REF!</f>
        <v>#REF!</v>
      </c>
    </row>
    <row r="66" spans="2:16">
      <c r="B66" s="119"/>
      <c r="C66" s="120"/>
      <c r="D66" s="120"/>
      <c r="E66" s="120"/>
      <c r="F66" s="120"/>
      <c r="G66" s="120"/>
      <c r="H66" s="120"/>
      <c r="I66" s="120"/>
      <c r="J66" s="120"/>
      <c r="K66" s="120"/>
      <c r="L66" s="120"/>
      <c r="M66" s="120"/>
      <c r="N66" s="121"/>
    </row>
    <row r="67" spans="2:16">
      <c r="B67" s="169" t="s">
        <v>96</v>
      </c>
      <c r="C67" s="170"/>
      <c r="D67" s="170"/>
      <c r="E67" s="170"/>
      <c r="F67" s="170"/>
      <c r="G67" s="170"/>
      <c r="H67" s="170"/>
      <c r="I67" s="170"/>
      <c r="J67" s="170"/>
      <c r="K67" s="170"/>
      <c r="L67" s="170"/>
      <c r="M67" s="170"/>
      <c r="N67" s="171"/>
    </row>
    <row r="68" spans="2:16" ht="15.75" thickBot="1">
      <c r="B68" s="185"/>
      <c r="C68" s="141"/>
      <c r="D68" s="141"/>
      <c r="E68" s="141"/>
      <c r="F68" s="141"/>
      <c r="G68" s="141"/>
      <c r="H68" s="141"/>
      <c r="I68" s="141"/>
      <c r="J68" s="141"/>
      <c r="K68" s="141"/>
      <c r="L68" s="141"/>
      <c r="M68" s="141"/>
      <c r="N68" s="143"/>
    </row>
    <row r="69" spans="2:16" ht="25.5">
      <c r="B69" s="396" t="s">
        <v>97</v>
      </c>
      <c r="C69" s="397"/>
      <c r="D69" s="397"/>
      <c r="E69" s="397"/>
      <c r="F69" s="397"/>
      <c r="G69" s="397"/>
      <c r="H69" s="397"/>
      <c r="I69" s="186" t="s">
        <v>98</v>
      </c>
      <c r="J69" s="188" t="s">
        <v>99</v>
      </c>
      <c r="K69" s="187" t="s">
        <v>100</v>
      </c>
      <c r="L69" s="398" t="s">
        <v>84</v>
      </c>
      <c r="M69" s="399"/>
      <c r="N69" s="205" t="s">
        <v>85</v>
      </c>
    </row>
    <row r="70" spans="2:16">
      <c r="B70" s="206"/>
      <c r="C70" s="195"/>
      <c r="D70" s="195"/>
      <c r="E70" s="195"/>
      <c r="F70" s="195"/>
      <c r="G70" s="195"/>
      <c r="H70" s="195"/>
      <c r="I70" s="207"/>
      <c r="J70" s="208"/>
      <c r="K70" s="209"/>
      <c r="L70" s="210"/>
      <c r="M70" s="211"/>
      <c r="N70" s="203"/>
      <c r="O70" s="212"/>
    </row>
    <row r="71" spans="2:16">
      <c r="B71" s="206"/>
      <c r="C71" s="195"/>
      <c r="D71" s="195"/>
      <c r="E71" s="195"/>
      <c r="F71" s="195"/>
      <c r="G71" s="195"/>
      <c r="H71" s="195"/>
      <c r="I71" s="207"/>
      <c r="J71" s="208"/>
      <c r="K71" s="209"/>
      <c r="L71" s="210"/>
      <c r="M71" s="215"/>
      <c r="N71" s="203"/>
    </row>
    <row r="72" spans="2:16">
      <c r="B72" s="206"/>
      <c r="C72" s="195"/>
      <c r="D72" s="195"/>
      <c r="E72" s="195"/>
      <c r="F72" s="195"/>
      <c r="G72" s="195"/>
      <c r="H72" s="195"/>
      <c r="I72" s="163"/>
      <c r="J72" s="213"/>
      <c r="K72" s="214"/>
      <c r="L72" s="210"/>
      <c r="M72" s="216"/>
      <c r="N72" s="203"/>
    </row>
    <row r="73" spans="2:16">
      <c r="B73" s="206"/>
      <c r="C73" s="195"/>
      <c r="D73" s="195"/>
      <c r="E73" s="195"/>
      <c r="F73" s="195"/>
      <c r="G73" s="195"/>
      <c r="H73" s="195"/>
      <c r="I73" s="163"/>
      <c r="J73" s="213"/>
      <c r="K73" s="214"/>
      <c r="L73" s="217"/>
      <c r="M73" s="216"/>
      <c r="N73" s="203"/>
    </row>
    <row r="74" spans="2:16">
      <c r="B74" s="206"/>
      <c r="C74" s="195"/>
      <c r="D74" s="195"/>
      <c r="E74" s="195"/>
      <c r="F74" s="195"/>
      <c r="G74" s="195"/>
      <c r="H74" s="195"/>
      <c r="I74" s="163"/>
      <c r="J74" s="213"/>
      <c r="K74" s="214"/>
      <c r="L74" s="217"/>
      <c r="M74" s="216"/>
      <c r="N74" s="203"/>
    </row>
    <row r="75" spans="2:16" ht="15.75" thickBot="1">
      <c r="B75" s="400"/>
      <c r="C75" s="401"/>
      <c r="D75" s="401"/>
      <c r="E75" s="401"/>
      <c r="F75" s="401"/>
      <c r="G75" s="401"/>
      <c r="H75" s="401"/>
      <c r="I75" s="267"/>
      <c r="J75" s="267"/>
      <c r="K75" s="267"/>
      <c r="L75" s="481"/>
      <c r="M75" s="481"/>
      <c r="N75" s="183"/>
    </row>
    <row r="76" spans="2:16" ht="15.75" thickBot="1">
      <c r="B76" s="395" t="s">
        <v>86</v>
      </c>
      <c r="C76" s="385"/>
      <c r="D76" s="385"/>
      <c r="E76" s="385"/>
      <c r="F76" s="385"/>
      <c r="G76" s="385"/>
      <c r="H76" s="385"/>
      <c r="I76" s="385"/>
      <c r="J76" s="385"/>
      <c r="K76" s="385"/>
      <c r="L76" s="385"/>
      <c r="M76" s="386"/>
      <c r="N76" s="204">
        <f>N70+N71+N72+N73+N74</f>
        <v>0</v>
      </c>
    </row>
    <row r="77" spans="2:16" ht="15.75" thickBot="1">
      <c r="B77" s="119"/>
      <c r="C77" s="120"/>
      <c r="D77" s="120"/>
      <c r="E77" s="120"/>
      <c r="F77" s="120"/>
      <c r="G77" s="120"/>
      <c r="H77" s="120"/>
      <c r="I77" s="120"/>
      <c r="J77" s="120"/>
      <c r="K77" s="120"/>
      <c r="L77" s="120"/>
      <c r="M77" s="120"/>
      <c r="N77" s="121"/>
    </row>
    <row r="78" spans="2:16" ht="15.75" thickBot="1">
      <c r="B78" s="376" t="s">
        <v>101</v>
      </c>
      <c r="C78" s="377"/>
      <c r="D78" s="377"/>
      <c r="E78" s="377"/>
      <c r="F78" s="377"/>
      <c r="G78" s="377"/>
      <c r="H78" s="377"/>
      <c r="I78" s="377"/>
      <c r="J78" s="377"/>
      <c r="K78" s="377"/>
      <c r="L78" s="377"/>
      <c r="M78" s="378"/>
      <c r="N78" s="167">
        <f>N43+N54+N65+N76</f>
        <v>14000</v>
      </c>
    </row>
    <row r="79" spans="2:16">
      <c r="B79" s="119"/>
      <c r="C79" s="120"/>
      <c r="D79" s="120"/>
      <c r="E79" s="120"/>
      <c r="F79" s="120"/>
      <c r="G79" s="120"/>
      <c r="H79" s="120"/>
      <c r="I79" s="120"/>
      <c r="J79" s="120"/>
      <c r="K79" s="120"/>
      <c r="L79" s="120"/>
      <c r="M79" s="120"/>
      <c r="N79" s="121"/>
    </row>
    <row r="80" spans="2:16">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700</v>
      </c>
      <c r="M85" s="375"/>
      <c r="N85" s="225"/>
    </row>
    <row r="86" spans="1:14" ht="15.75" thickBot="1">
      <c r="B86" s="376" t="s">
        <v>86</v>
      </c>
      <c r="C86" s="377"/>
      <c r="D86" s="377"/>
      <c r="E86" s="377"/>
      <c r="F86" s="377"/>
      <c r="G86" s="377"/>
      <c r="H86" s="377"/>
      <c r="I86" s="377"/>
      <c r="J86" s="377"/>
      <c r="K86" s="377"/>
      <c r="L86" s="377"/>
      <c r="M86" s="378"/>
      <c r="N86" s="233">
        <f>L83+L84+L85</f>
        <v>700</v>
      </c>
    </row>
    <row r="87" spans="1:14" ht="15.75" thickBot="1">
      <c r="B87" s="119"/>
      <c r="C87" s="120"/>
      <c r="D87" s="120"/>
      <c r="E87" s="120"/>
      <c r="F87" s="120"/>
      <c r="G87" s="120"/>
      <c r="H87" s="120"/>
      <c r="I87" s="120"/>
      <c r="J87" s="120"/>
      <c r="K87" s="120"/>
      <c r="L87" s="120"/>
      <c r="M87" s="120"/>
      <c r="N87" s="121"/>
    </row>
    <row r="88" spans="1:14" ht="15.75" thickBot="1">
      <c r="A88" s="55" t="s">
        <v>125</v>
      </c>
      <c r="B88" s="376" t="s">
        <v>108</v>
      </c>
      <c r="C88" s="377"/>
      <c r="D88" s="377"/>
      <c r="E88" s="377"/>
      <c r="F88" s="377"/>
      <c r="G88" s="377"/>
      <c r="H88" s="377"/>
      <c r="I88" s="377"/>
      <c r="J88" s="377"/>
      <c r="K88" s="377"/>
      <c r="L88" s="377"/>
      <c r="M88" s="378"/>
      <c r="N88" s="269">
        <f>N78+N86</f>
        <v>14700</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8.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F892E-96DA-42A7-BBC6-94E56EFF5D11}">
  <sheetPr>
    <tabColor rgb="FFFFFFCC"/>
  </sheetPr>
  <dimension ref="A1:P119"/>
  <sheetViews>
    <sheetView topLeftCell="A51" zoomScale="78" zoomScaleNormal="78" workbookViewId="0">
      <selection activeCell="L60" sqref="L60"/>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28515625" style="55" bestFit="1" customWidth="1"/>
    <col min="17"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9.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6">
      <c r="B10" s="452" t="s">
        <v>61</v>
      </c>
      <c r="C10" s="453"/>
      <c r="D10" s="453"/>
      <c r="E10" s="453"/>
      <c r="F10" s="256" t="s">
        <v>62</v>
      </c>
      <c r="G10" s="67"/>
      <c r="H10" s="73"/>
      <c r="I10" s="454" t="s">
        <v>63</v>
      </c>
      <c r="J10" s="454"/>
      <c r="K10" s="257"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5.75" thickBot="1">
      <c r="B31" s="290" t="s">
        <v>134</v>
      </c>
      <c r="C31" s="127" t="s">
        <v>45</v>
      </c>
      <c r="D31" s="128"/>
      <c r="E31" s="128"/>
      <c r="F31" s="128"/>
      <c r="G31" s="128"/>
      <c r="H31" s="128"/>
      <c r="I31" s="128"/>
      <c r="J31" s="129"/>
      <c r="K31" s="130"/>
      <c r="L31" s="131" t="s">
        <v>25</v>
      </c>
      <c r="M31" s="132"/>
      <c r="N31" s="133"/>
    </row>
    <row r="32" spans="2:14" ht="5.25" customHeight="1">
      <c r="B32" s="260"/>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405" t="s">
        <v>135</v>
      </c>
      <c r="C36" s="406"/>
      <c r="D36" s="406"/>
      <c r="E36" s="406"/>
      <c r="F36" s="406"/>
      <c r="G36" s="406"/>
      <c r="H36" s="407"/>
      <c r="I36" s="146"/>
      <c r="J36" s="147"/>
      <c r="K36" s="148">
        <v>60000</v>
      </c>
      <c r="L36" s="149">
        <v>8</v>
      </c>
      <c r="M36" s="150"/>
      <c r="N36" s="151">
        <f>K36/L36</f>
        <v>7500</v>
      </c>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1"/>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7500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176"/>
      <c r="C48" s="177"/>
      <c r="D48" s="177"/>
      <c r="E48" s="177"/>
      <c r="F48" s="177"/>
      <c r="G48" s="177"/>
      <c r="H48" s="177"/>
      <c r="I48" s="147"/>
      <c r="J48" s="109"/>
      <c r="K48" s="178"/>
      <c r="L48" s="146"/>
      <c r="M48" s="179"/>
      <c r="N48" s="180"/>
    </row>
    <row r="49" spans="2:16">
      <c r="B49" s="176"/>
      <c r="C49" s="177"/>
      <c r="D49" s="177"/>
      <c r="E49" s="177"/>
      <c r="F49" s="177"/>
      <c r="G49" s="177"/>
      <c r="H49" s="177"/>
      <c r="I49" s="147"/>
      <c r="J49" s="109"/>
      <c r="K49" s="178"/>
      <c r="L49" s="146"/>
      <c r="M49" s="179"/>
      <c r="N49" s="180"/>
    </row>
    <row r="50" spans="2:16">
      <c r="B50" s="176"/>
      <c r="C50" s="177"/>
      <c r="D50" s="177"/>
      <c r="E50" s="177"/>
      <c r="F50" s="177"/>
      <c r="G50" s="177"/>
      <c r="H50" s="177"/>
      <c r="I50" s="147"/>
      <c r="J50" s="109"/>
      <c r="K50" s="178"/>
      <c r="L50" s="146"/>
      <c r="M50" s="179"/>
      <c r="N50" s="180"/>
    </row>
    <row r="51" spans="2:16">
      <c r="B51" s="176"/>
      <c r="C51" s="177"/>
      <c r="D51" s="177"/>
      <c r="E51" s="177"/>
      <c r="F51" s="177"/>
      <c r="G51" s="177"/>
      <c r="H51" s="177"/>
      <c r="I51" s="147"/>
      <c r="J51" s="109"/>
      <c r="K51" s="178"/>
      <c r="L51" s="146"/>
      <c r="M51" s="179"/>
      <c r="N51" s="180"/>
    </row>
    <row r="52" spans="2:16">
      <c r="B52" s="176"/>
      <c r="C52" s="177"/>
      <c r="D52" s="177"/>
      <c r="E52" s="177"/>
      <c r="F52" s="177"/>
      <c r="G52" s="177"/>
      <c r="H52" s="177"/>
      <c r="I52" s="147"/>
      <c r="J52" s="109"/>
      <c r="K52" s="178"/>
      <c r="L52" s="146"/>
      <c r="M52" s="179"/>
      <c r="N52" s="180"/>
    </row>
    <row r="53" spans="2:16" ht="15.75" thickBot="1">
      <c r="B53" s="414"/>
      <c r="C53" s="415"/>
      <c r="D53" s="415"/>
      <c r="E53" s="415"/>
      <c r="F53" s="415"/>
      <c r="G53" s="415"/>
      <c r="H53" s="415"/>
      <c r="I53" s="416"/>
      <c r="J53" s="181"/>
      <c r="K53" s="182"/>
      <c r="L53" s="417"/>
      <c r="M53" s="418"/>
      <c r="N53" s="183"/>
    </row>
    <row r="54" spans="2:16" ht="15.75" thickBot="1">
      <c r="B54" s="376" t="s">
        <v>86</v>
      </c>
      <c r="C54" s="377"/>
      <c r="D54" s="377"/>
      <c r="E54" s="377"/>
      <c r="F54" s="377"/>
      <c r="G54" s="377"/>
      <c r="H54" s="377"/>
      <c r="I54" s="377"/>
      <c r="J54" s="377"/>
      <c r="K54" s="377"/>
      <c r="L54" s="377"/>
      <c r="M54" s="378"/>
      <c r="N54" s="184"/>
    </row>
    <row r="55" spans="2:16">
      <c r="B55" s="119"/>
      <c r="C55" s="120"/>
      <c r="D55" s="120"/>
      <c r="E55" s="120"/>
      <c r="F55" s="120"/>
      <c r="G55" s="120"/>
      <c r="H55" s="120"/>
      <c r="I55" s="120"/>
      <c r="J55" s="120"/>
      <c r="K55" s="120"/>
      <c r="L55" s="120"/>
      <c r="M55" s="120"/>
      <c r="N55" s="121"/>
    </row>
    <row r="56" spans="2:16">
      <c r="B56" s="169" t="s">
        <v>89</v>
      </c>
      <c r="C56" s="170"/>
      <c r="D56" s="170"/>
      <c r="E56" s="170"/>
      <c r="F56" s="170"/>
      <c r="G56" s="170"/>
      <c r="H56" s="170"/>
      <c r="I56" s="170"/>
      <c r="J56" s="170"/>
      <c r="K56" s="170"/>
      <c r="L56" s="170"/>
      <c r="M56" s="170"/>
      <c r="N56" s="171"/>
    </row>
    <row r="57" spans="2:16" ht="15.75" thickBot="1">
      <c r="B57" s="185"/>
      <c r="C57" s="141"/>
      <c r="D57" s="141"/>
      <c r="E57" s="141"/>
      <c r="F57" s="141"/>
      <c r="G57" s="141"/>
      <c r="H57" s="141"/>
      <c r="I57" s="141"/>
      <c r="J57" s="141"/>
      <c r="K57" s="141"/>
      <c r="L57" s="141"/>
      <c r="M57" s="141"/>
      <c r="N57" s="143"/>
    </row>
    <row r="58" spans="2:16" ht="25.5">
      <c r="B58" s="264" t="s">
        <v>90</v>
      </c>
      <c r="C58" s="218"/>
      <c r="D58" s="218"/>
      <c r="E58" s="218"/>
      <c r="F58" s="218"/>
      <c r="G58" s="218"/>
      <c r="H58" s="186" t="s">
        <v>79</v>
      </c>
      <c r="I58" s="187" t="s">
        <v>91</v>
      </c>
      <c r="J58" s="188" t="s">
        <v>92</v>
      </c>
      <c r="K58" s="186" t="s">
        <v>93</v>
      </c>
      <c r="L58" s="422" t="s">
        <v>94</v>
      </c>
      <c r="M58" s="421"/>
      <c r="N58" s="189" t="s">
        <v>85</v>
      </c>
    </row>
    <row r="59" spans="2:16">
      <c r="B59" s="190" t="s">
        <v>124</v>
      </c>
      <c r="C59" s="191"/>
      <c r="D59" s="191"/>
      <c r="E59" s="191"/>
      <c r="F59" s="191"/>
      <c r="G59" s="191"/>
      <c r="H59" s="192"/>
      <c r="I59" s="163"/>
      <c r="J59" s="265"/>
      <c r="K59" s="163"/>
      <c r="L59" s="484">
        <v>650</v>
      </c>
      <c r="M59" s="484"/>
      <c r="N59" s="263">
        <f>+L59</f>
        <v>650</v>
      </c>
    </row>
    <row r="60" spans="2:16">
      <c r="B60" s="190"/>
      <c r="C60" s="195"/>
      <c r="D60" s="195"/>
      <c r="E60" s="195"/>
      <c r="F60" s="195"/>
      <c r="G60" s="195"/>
      <c r="H60" s="196"/>
      <c r="I60" s="163"/>
      <c r="J60" s="163"/>
      <c r="K60" s="163"/>
      <c r="L60" s="197"/>
      <c r="M60" s="198"/>
      <c r="N60" s="199"/>
    </row>
    <row r="61" spans="2:16">
      <c r="B61" s="190"/>
      <c r="C61" s="195"/>
      <c r="D61" s="195"/>
      <c r="E61" s="195"/>
      <c r="F61" s="195"/>
      <c r="G61" s="195"/>
      <c r="H61" s="196"/>
      <c r="I61" s="163"/>
      <c r="J61" s="163"/>
      <c r="K61" s="163"/>
      <c r="L61" s="197"/>
      <c r="M61" s="198"/>
      <c r="N61" s="199"/>
      <c r="P61" s="311"/>
    </row>
    <row r="62" spans="2:16">
      <c r="B62" s="190"/>
      <c r="C62" s="195"/>
      <c r="D62" s="195"/>
      <c r="E62" s="195"/>
      <c r="F62" s="195"/>
      <c r="G62" s="195"/>
      <c r="H62" s="196"/>
      <c r="I62" s="163"/>
      <c r="J62" s="163"/>
      <c r="K62" s="163"/>
      <c r="L62" s="197"/>
      <c r="M62" s="198"/>
      <c r="N62" s="199"/>
    </row>
    <row r="63" spans="2:16">
      <c r="B63" s="190"/>
      <c r="C63" s="195"/>
      <c r="D63" s="195"/>
      <c r="E63" s="195"/>
      <c r="F63" s="195"/>
      <c r="G63" s="195"/>
      <c r="H63" s="196"/>
      <c r="I63" s="163"/>
      <c r="J63" s="163"/>
      <c r="K63" s="163"/>
      <c r="L63" s="197"/>
      <c r="M63" s="198"/>
      <c r="N63" s="199"/>
    </row>
    <row r="64" spans="2:16" ht="15.75" thickBot="1">
      <c r="B64" s="200"/>
      <c r="C64" s="201"/>
      <c r="D64" s="201"/>
      <c r="E64" s="201"/>
      <c r="F64" s="201"/>
      <c r="G64" s="201"/>
      <c r="H64" s="202"/>
      <c r="I64" s="267"/>
      <c r="J64" s="267"/>
      <c r="K64" s="267"/>
      <c r="L64" s="393"/>
      <c r="M64" s="394"/>
      <c r="N64" s="183"/>
    </row>
    <row r="65" spans="2:16" ht="15.75" thickBot="1">
      <c r="B65" s="395" t="s">
        <v>86</v>
      </c>
      <c r="C65" s="385"/>
      <c r="D65" s="385"/>
      <c r="E65" s="385"/>
      <c r="F65" s="385"/>
      <c r="G65" s="385"/>
      <c r="H65" s="385"/>
      <c r="I65" s="385"/>
      <c r="J65" s="385"/>
      <c r="K65" s="385"/>
      <c r="L65" s="385"/>
      <c r="M65" s="386"/>
      <c r="N65" s="268">
        <f>N59+N60+N61+N62+N63</f>
        <v>650</v>
      </c>
      <c r="P65" s="307" t="e">
        <f>N65*#REF!</f>
        <v>#REF!</v>
      </c>
    </row>
    <row r="66" spans="2:16">
      <c r="B66" s="119"/>
      <c r="C66" s="120"/>
      <c r="D66" s="120"/>
      <c r="E66" s="120"/>
      <c r="F66" s="120"/>
      <c r="G66" s="120"/>
      <c r="H66" s="120"/>
      <c r="I66" s="120"/>
      <c r="J66" s="120"/>
      <c r="K66" s="120"/>
      <c r="L66" s="120"/>
      <c r="M66" s="120"/>
      <c r="N66" s="121"/>
    </row>
    <row r="67" spans="2:16">
      <c r="B67" s="169" t="s">
        <v>96</v>
      </c>
      <c r="C67" s="170"/>
      <c r="D67" s="170"/>
      <c r="E67" s="170"/>
      <c r="F67" s="170"/>
      <c r="G67" s="170"/>
      <c r="H67" s="170"/>
      <c r="I67" s="170"/>
      <c r="J67" s="170"/>
      <c r="K67" s="170"/>
      <c r="L67" s="170"/>
      <c r="M67" s="170"/>
      <c r="N67" s="171"/>
    </row>
    <row r="68" spans="2:16" ht="15.75" thickBot="1">
      <c r="B68" s="185"/>
      <c r="C68" s="141"/>
      <c r="D68" s="141"/>
      <c r="E68" s="141"/>
      <c r="F68" s="141"/>
      <c r="G68" s="141"/>
      <c r="H68" s="141"/>
      <c r="I68" s="141"/>
      <c r="J68" s="141"/>
      <c r="K68" s="141"/>
      <c r="L68" s="141"/>
      <c r="M68" s="141"/>
      <c r="N68" s="143"/>
    </row>
    <row r="69" spans="2:16" ht="25.5">
      <c r="B69" s="396" t="s">
        <v>97</v>
      </c>
      <c r="C69" s="397"/>
      <c r="D69" s="397"/>
      <c r="E69" s="397"/>
      <c r="F69" s="397"/>
      <c r="G69" s="397"/>
      <c r="H69" s="397"/>
      <c r="I69" s="186" t="s">
        <v>98</v>
      </c>
      <c r="J69" s="188" t="s">
        <v>99</v>
      </c>
      <c r="K69" s="187" t="s">
        <v>100</v>
      </c>
      <c r="L69" s="398" t="s">
        <v>84</v>
      </c>
      <c r="M69" s="399"/>
      <c r="N69" s="205" t="s">
        <v>85</v>
      </c>
    </row>
    <row r="70" spans="2:16">
      <c r="B70" s="206"/>
      <c r="C70" s="195"/>
      <c r="D70" s="195"/>
      <c r="E70" s="195"/>
      <c r="F70" s="195"/>
      <c r="G70" s="195"/>
      <c r="H70" s="195"/>
      <c r="I70" s="207"/>
      <c r="J70" s="208"/>
      <c r="K70" s="209"/>
      <c r="L70" s="210"/>
      <c r="M70" s="211"/>
      <c r="N70" s="203"/>
      <c r="O70" s="212"/>
    </row>
    <row r="71" spans="2:16">
      <c r="B71" s="206"/>
      <c r="C71" s="195"/>
      <c r="D71" s="195"/>
      <c r="E71" s="195"/>
      <c r="F71" s="195"/>
      <c r="G71" s="195"/>
      <c r="H71" s="195"/>
      <c r="I71" s="207"/>
      <c r="J71" s="208"/>
      <c r="K71" s="209"/>
      <c r="L71" s="210"/>
      <c r="M71" s="215"/>
      <c r="N71" s="203"/>
    </row>
    <row r="72" spans="2:16">
      <c r="B72" s="206"/>
      <c r="C72" s="195"/>
      <c r="D72" s="195"/>
      <c r="E72" s="195"/>
      <c r="F72" s="195"/>
      <c r="G72" s="195"/>
      <c r="H72" s="195"/>
      <c r="I72" s="163"/>
      <c r="J72" s="213"/>
      <c r="K72" s="214"/>
      <c r="L72" s="210"/>
      <c r="M72" s="216"/>
      <c r="N72" s="203"/>
    </row>
    <row r="73" spans="2:16">
      <c r="B73" s="206"/>
      <c r="C73" s="195"/>
      <c r="D73" s="195"/>
      <c r="E73" s="195"/>
      <c r="F73" s="195"/>
      <c r="G73" s="195"/>
      <c r="H73" s="195"/>
      <c r="I73" s="163"/>
      <c r="J73" s="213"/>
      <c r="K73" s="214"/>
      <c r="L73" s="217"/>
      <c r="M73" s="216"/>
      <c r="N73" s="203"/>
    </row>
    <row r="74" spans="2:16">
      <c r="B74" s="206"/>
      <c r="C74" s="195"/>
      <c r="D74" s="195"/>
      <c r="E74" s="195"/>
      <c r="F74" s="195"/>
      <c r="G74" s="195"/>
      <c r="H74" s="195"/>
      <c r="I74" s="163"/>
      <c r="J74" s="213"/>
      <c r="K74" s="214"/>
      <c r="L74" s="217"/>
      <c r="M74" s="216"/>
      <c r="N74" s="203"/>
    </row>
    <row r="75" spans="2:16" ht="15.75" thickBot="1">
      <c r="B75" s="400"/>
      <c r="C75" s="401"/>
      <c r="D75" s="401"/>
      <c r="E75" s="401"/>
      <c r="F75" s="401"/>
      <c r="G75" s="401"/>
      <c r="H75" s="401"/>
      <c r="I75" s="267"/>
      <c r="J75" s="267"/>
      <c r="K75" s="267"/>
      <c r="L75" s="481"/>
      <c r="M75" s="481"/>
      <c r="N75" s="183"/>
    </row>
    <row r="76" spans="2:16" ht="15.75" thickBot="1">
      <c r="B76" s="395" t="s">
        <v>86</v>
      </c>
      <c r="C76" s="385"/>
      <c r="D76" s="385"/>
      <c r="E76" s="385"/>
      <c r="F76" s="385"/>
      <c r="G76" s="385"/>
      <c r="H76" s="385"/>
      <c r="I76" s="385"/>
      <c r="J76" s="385"/>
      <c r="K76" s="385"/>
      <c r="L76" s="385"/>
      <c r="M76" s="386"/>
      <c r="N76" s="204">
        <f>N70+N71+N72+N73+N74</f>
        <v>0</v>
      </c>
    </row>
    <row r="77" spans="2:16" ht="15.75" thickBot="1">
      <c r="B77" s="119"/>
      <c r="C77" s="120"/>
      <c r="D77" s="120"/>
      <c r="E77" s="120"/>
      <c r="F77" s="120"/>
      <c r="G77" s="120"/>
      <c r="H77" s="120"/>
      <c r="I77" s="120"/>
      <c r="J77" s="120"/>
      <c r="K77" s="120"/>
      <c r="L77" s="120"/>
      <c r="M77" s="120"/>
      <c r="N77" s="121"/>
    </row>
    <row r="78" spans="2:16" ht="15.75" thickBot="1">
      <c r="B78" s="376" t="s">
        <v>101</v>
      </c>
      <c r="C78" s="377"/>
      <c r="D78" s="377"/>
      <c r="E78" s="377"/>
      <c r="F78" s="377"/>
      <c r="G78" s="377"/>
      <c r="H78" s="377"/>
      <c r="I78" s="377"/>
      <c r="J78" s="377"/>
      <c r="K78" s="377"/>
      <c r="L78" s="377"/>
      <c r="M78" s="378"/>
      <c r="N78" s="167">
        <f>N43+N54+N65+N76</f>
        <v>8150</v>
      </c>
    </row>
    <row r="79" spans="2:16">
      <c r="B79" s="119"/>
      <c r="C79" s="120"/>
      <c r="D79" s="120"/>
      <c r="E79" s="120"/>
      <c r="F79" s="120"/>
      <c r="G79" s="120"/>
      <c r="H79" s="120"/>
      <c r="I79" s="120"/>
      <c r="J79" s="120"/>
      <c r="K79" s="120"/>
      <c r="L79" s="120"/>
      <c r="M79" s="120"/>
      <c r="N79" s="121"/>
    </row>
    <row r="80" spans="2:16">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407.5</v>
      </c>
      <c r="M85" s="375"/>
      <c r="N85" s="225"/>
    </row>
    <row r="86" spans="1:14" ht="15.75" thickBot="1">
      <c r="B86" s="376" t="s">
        <v>86</v>
      </c>
      <c r="C86" s="377"/>
      <c r="D86" s="377"/>
      <c r="E86" s="377"/>
      <c r="F86" s="377"/>
      <c r="G86" s="377"/>
      <c r="H86" s="377"/>
      <c r="I86" s="377"/>
      <c r="J86" s="377"/>
      <c r="K86" s="377"/>
      <c r="L86" s="377"/>
      <c r="M86" s="378"/>
      <c r="N86" s="233">
        <f>L83+L84+L85</f>
        <v>407.5</v>
      </c>
    </row>
    <row r="87" spans="1:14" ht="15.75" thickBot="1">
      <c r="B87" s="119"/>
      <c r="C87" s="120"/>
      <c r="D87" s="120"/>
      <c r="E87" s="120"/>
      <c r="F87" s="120"/>
      <c r="G87" s="120"/>
      <c r="H87" s="120"/>
      <c r="I87" s="120"/>
      <c r="J87" s="120"/>
      <c r="K87" s="120"/>
      <c r="L87" s="120"/>
      <c r="M87" s="120"/>
      <c r="N87" s="121"/>
    </row>
    <row r="88" spans="1:14" ht="15.75" thickBot="1">
      <c r="A88" s="55" t="s">
        <v>125</v>
      </c>
      <c r="B88" s="376" t="s">
        <v>108</v>
      </c>
      <c r="C88" s="377"/>
      <c r="D88" s="377"/>
      <c r="E88" s="377"/>
      <c r="F88" s="377"/>
      <c r="G88" s="377"/>
      <c r="H88" s="377"/>
      <c r="I88" s="377"/>
      <c r="J88" s="377"/>
      <c r="K88" s="377"/>
      <c r="L88" s="377"/>
      <c r="M88" s="378"/>
      <c r="N88" s="269">
        <f>N78+N86</f>
        <v>8557.5</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8.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44EC5-8A34-4952-946E-3BC156438FDE}">
  <sheetPr>
    <tabColor rgb="FFFFFFCC"/>
  </sheetPr>
  <dimension ref="A1:P119"/>
  <sheetViews>
    <sheetView topLeftCell="A47" zoomScale="78" zoomScaleNormal="78" workbookViewId="0">
      <selection activeCell="Q69" sqref="Q69"/>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28515625" style="55" bestFit="1" customWidth="1"/>
    <col min="17"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9.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6">
      <c r="B10" s="452" t="s">
        <v>61</v>
      </c>
      <c r="C10" s="453"/>
      <c r="D10" s="453"/>
      <c r="E10" s="453"/>
      <c r="F10" s="256" t="s">
        <v>62</v>
      </c>
      <c r="G10" s="67"/>
      <c r="H10" s="73"/>
      <c r="I10" s="454" t="s">
        <v>63</v>
      </c>
      <c r="J10" s="454"/>
      <c r="K10" s="257"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30" customHeight="1" thickBot="1">
      <c r="B31" s="290" t="s">
        <v>132</v>
      </c>
      <c r="C31" s="528" t="s">
        <v>133</v>
      </c>
      <c r="D31" s="529"/>
      <c r="E31" s="529"/>
      <c r="F31" s="529"/>
      <c r="G31" s="529"/>
      <c r="H31" s="529"/>
      <c r="I31" s="529"/>
      <c r="J31" s="529"/>
      <c r="K31" s="530"/>
      <c r="L31" s="309" t="s">
        <v>24</v>
      </c>
      <c r="M31" s="132"/>
      <c r="N31" s="133"/>
    </row>
    <row r="32" spans="2:14" ht="5.25" customHeight="1">
      <c r="B32" s="260"/>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405" t="s">
        <v>131</v>
      </c>
      <c r="C36" s="406"/>
      <c r="D36" s="406"/>
      <c r="E36" s="406"/>
      <c r="F36" s="406"/>
      <c r="G36" s="406"/>
      <c r="H36" s="407"/>
      <c r="I36" s="146"/>
      <c r="J36" s="147"/>
      <c r="K36" s="148">
        <v>90000</v>
      </c>
      <c r="L36" s="149">
        <v>12</v>
      </c>
      <c r="M36" s="150"/>
      <c r="N36" s="151">
        <f>K36/L36</f>
        <v>7500</v>
      </c>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1"/>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7500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176"/>
      <c r="C48" s="177"/>
      <c r="D48" s="177"/>
      <c r="E48" s="177"/>
      <c r="F48" s="177"/>
      <c r="G48" s="177"/>
      <c r="H48" s="177"/>
      <c r="I48" s="147"/>
      <c r="J48" s="109"/>
      <c r="K48" s="178"/>
      <c r="L48" s="146"/>
      <c r="M48" s="179"/>
      <c r="N48" s="180"/>
    </row>
    <row r="49" spans="2:14">
      <c r="B49" s="176"/>
      <c r="C49" s="177"/>
      <c r="D49" s="177"/>
      <c r="E49" s="177"/>
      <c r="F49" s="177"/>
      <c r="G49" s="177"/>
      <c r="H49" s="177"/>
      <c r="I49" s="147"/>
      <c r="J49" s="109"/>
      <c r="K49" s="178"/>
      <c r="L49" s="146"/>
      <c r="M49" s="179"/>
      <c r="N49" s="180"/>
    </row>
    <row r="50" spans="2:14">
      <c r="B50" s="176"/>
      <c r="C50" s="177"/>
      <c r="D50" s="177"/>
      <c r="E50" s="177"/>
      <c r="F50" s="177"/>
      <c r="G50" s="177"/>
      <c r="H50" s="177"/>
      <c r="I50" s="147"/>
      <c r="J50" s="109"/>
      <c r="K50" s="178"/>
      <c r="L50" s="146"/>
      <c r="M50" s="179"/>
      <c r="N50" s="180"/>
    </row>
    <row r="51" spans="2:14">
      <c r="B51" s="176"/>
      <c r="C51" s="177"/>
      <c r="D51" s="177"/>
      <c r="E51" s="177"/>
      <c r="F51" s="177"/>
      <c r="G51" s="177"/>
      <c r="H51" s="177"/>
      <c r="I51" s="147"/>
      <c r="J51" s="109"/>
      <c r="K51" s="178"/>
      <c r="L51" s="146"/>
      <c r="M51" s="179"/>
      <c r="N51" s="180"/>
    </row>
    <row r="52" spans="2:14">
      <c r="B52" s="176"/>
      <c r="C52" s="177"/>
      <c r="D52" s="177"/>
      <c r="E52" s="177"/>
      <c r="F52" s="177"/>
      <c r="G52" s="177"/>
      <c r="H52" s="177"/>
      <c r="I52" s="147"/>
      <c r="J52" s="109"/>
      <c r="K52" s="178"/>
      <c r="L52" s="146"/>
      <c r="M52" s="179"/>
      <c r="N52" s="180"/>
    </row>
    <row r="53" spans="2:14" ht="15.75" thickBot="1">
      <c r="B53" s="414"/>
      <c r="C53" s="415"/>
      <c r="D53" s="415"/>
      <c r="E53" s="415"/>
      <c r="F53" s="415"/>
      <c r="G53" s="415"/>
      <c r="H53" s="415"/>
      <c r="I53" s="416"/>
      <c r="J53" s="181"/>
      <c r="K53" s="182"/>
      <c r="L53" s="417"/>
      <c r="M53" s="418"/>
      <c r="N53" s="183"/>
    </row>
    <row r="54" spans="2:14" ht="15.75" thickBot="1">
      <c r="B54" s="376" t="s">
        <v>86</v>
      </c>
      <c r="C54" s="377"/>
      <c r="D54" s="377"/>
      <c r="E54" s="377"/>
      <c r="F54" s="377"/>
      <c r="G54" s="377"/>
      <c r="H54" s="377"/>
      <c r="I54" s="377"/>
      <c r="J54" s="377"/>
      <c r="K54" s="377"/>
      <c r="L54" s="377"/>
      <c r="M54" s="378"/>
      <c r="N54" s="184"/>
    </row>
    <row r="55" spans="2:14">
      <c r="B55" s="119"/>
      <c r="C55" s="120"/>
      <c r="D55" s="120"/>
      <c r="E55" s="120"/>
      <c r="F55" s="120"/>
      <c r="G55" s="120"/>
      <c r="H55" s="120"/>
      <c r="I55" s="120"/>
      <c r="J55" s="120"/>
      <c r="K55" s="120"/>
      <c r="L55" s="120"/>
      <c r="M55" s="120"/>
      <c r="N55" s="121"/>
    </row>
    <row r="56" spans="2:14">
      <c r="B56" s="169" t="s">
        <v>89</v>
      </c>
      <c r="C56" s="170"/>
      <c r="D56" s="170"/>
      <c r="E56" s="170"/>
      <c r="F56" s="170"/>
      <c r="G56" s="170"/>
      <c r="H56" s="170"/>
      <c r="I56" s="170"/>
      <c r="J56" s="170"/>
      <c r="K56" s="170"/>
      <c r="L56" s="170"/>
      <c r="M56" s="170"/>
      <c r="N56" s="171"/>
    </row>
    <row r="57" spans="2:14" ht="15.75" thickBot="1">
      <c r="B57" s="185"/>
      <c r="C57" s="141"/>
      <c r="D57" s="141"/>
      <c r="E57" s="141"/>
      <c r="F57" s="141"/>
      <c r="G57" s="141"/>
      <c r="H57" s="141"/>
      <c r="I57" s="141"/>
      <c r="J57" s="141"/>
      <c r="K57" s="141"/>
      <c r="L57" s="141"/>
      <c r="M57" s="141"/>
      <c r="N57" s="143"/>
    </row>
    <row r="58" spans="2:14" ht="25.5">
      <c r="B58" s="264" t="s">
        <v>90</v>
      </c>
      <c r="C58" s="218"/>
      <c r="D58" s="218"/>
      <c r="E58" s="218"/>
      <c r="F58" s="218"/>
      <c r="G58" s="218"/>
      <c r="H58" s="186" t="s">
        <v>79</v>
      </c>
      <c r="I58" s="187" t="s">
        <v>91</v>
      </c>
      <c r="J58" s="188" t="s">
        <v>92</v>
      </c>
      <c r="K58" s="186" t="s">
        <v>93</v>
      </c>
      <c r="L58" s="422" t="s">
        <v>94</v>
      </c>
      <c r="M58" s="421"/>
      <c r="N58" s="189" t="s">
        <v>85</v>
      </c>
    </row>
    <row r="59" spans="2:14">
      <c r="B59" s="190" t="s">
        <v>124</v>
      </c>
      <c r="C59" s="191"/>
      <c r="D59" s="191"/>
      <c r="E59" s="191"/>
      <c r="F59" s="191"/>
      <c r="G59" s="191"/>
      <c r="H59" s="192"/>
      <c r="I59" s="163"/>
      <c r="J59" s="265"/>
      <c r="K59" s="163"/>
      <c r="L59" s="484">
        <v>6000</v>
      </c>
      <c r="M59" s="484"/>
      <c r="N59" s="263">
        <f>+L59</f>
        <v>6000</v>
      </c>
    </row>
    <row r="60" spans="2:14">
      <c r="B60" s="190"/>
      <c r="C60" s="195"/>
      <c r="D60" s="195"/>
      <c r="E60" s="195"/>
      <c r="F60" s="195"/>
      <c r="G60" s="195"/>
      <c r="H60" s="196"/>
      <c r="I60" s="163"/>
      <c r="J60" s="163"/>
      <c r="K60" s="163"/>
      <c r="L60" s="197"/>
      <c r="M60" s="198"/>
      <c r="N60" s="199"/>
    </row>
    <row r="61" spans="2:14">
      <c r="B61" s="190"/>
      <c r="C61" s="195"/>
      <c r="D61" s="195"/>
      <c r="E61" s="195"/>
      <c r="F61" s="195"/>
      <c r="G61" s="195"/>
      <c r="H61" s="196"/>
      <c r="I61" s="163"/>
      <c r="J61" s="163"/>
      <c r="K61" s="163"/>
      <c r="L61" s="197"/>
      <c r="M61" s="198"/>
      <c r="N61" s="199"/>
    </row>
    <row r="62" spans="2:14">
      <c r="B62" s="190"/>
      <c r="C62" s="195"/>
      <c r="D62" s="195"/>
      <c r="E62" s="195"/>
      <c r="F62" s="195"/>
      <c r="G62" s="195"/>
      <c r="H62" s="196"/>
      <c r="I62" s="163"/>
      <c r="J62" s="163"/>
      <c r="K62" s="163"/>
      <c r="L62" s="197"/>
      <c r="M62" s="198"/>
      <c r="N62" s="199"/>
    </row>
    <row r="63" spans="2:14">
      <c r="B63" s="190"/>
      <c r="C63" s="195"/>
      <c r="D63" s="195"/>
      <c r="E63" s="195"/>
      <c r="F63" s="195"/>
      <c r="G63" s="195"/>
      <c r="H63" s="196"/>
      <c r="I63" s="163"/>
      <c r="J63" s="163"/>
      <c r="K63" s="163"/>
      <c r="L63" s="197"/>
      <c r="M63" s="198"/>
      <c r="N63" s="199"/>
    </row>
    <row r="64" spans="2:14" ht="15.75" thickBot="1">
      <c r="B64" s="200"/>
      <c r="C64" s="201"/>
      <c r="D64" s="201"/>
      <c r="E64" s="201"/>
      <c r="F64" s="201"/>
      <c r="G64" s="201"/>
      <c r="H64" s="202"/>
      <c r="I64" s="267"/>
      <c r="J64" s="267"/>
      <c r="K64" s="267"/>
      <c r="L64" s="393"/>
      <c r="M64" s="394"/>
      <c r="N64" s="183"/>
    </row>
    <row r="65" spans="2:16" ht="15.75" thickBot="1">
      <c r="B65" s="395" t="s">
        <v>86</v>
      </c>
      <c r="C65" s="385"/>
      <c r="D65" s="385"/>
      <c r="E65" s="385"/>
      <c r="F65" s="385"/>
      <c r="G65" s="385"/>
      <c r="H65" s="385"/>
      <c r="I65" s="385"/>
      <c r="J65" s="385"/>
      <c r="K65" s="385"/>
      <c r="L65" s="385"/>
      <c r="M65" s="386"/>
      <c r="N65" s="268">
        <f>N59+N60+N61+N62+N63</f>
        <v>6000</v>
      </c>
      <c r="P65" s="307" t="e">
        <f>N65*#REF!</f>
        <v>#REF!</v>
      </c>
    </row>
    <row r="66" spans="2:16">
      <c r="B66" s="119"/>
      <c r="C66" s="120"/>
      <c r="D66" s="120"/>
      <c r="E66" s="120"/>
      <c r="F66" s="120"/>
      <c r="G66" s="120"/>
      <c r="H66" s="120"/>
      <c r="I66" s="120"/>
      <c r="J66" s="120"/>
      <c r="K66" s="120"/>
      <c r="L66" s="120"/>
      <c r="M66" s="120"/>
      <c r="N66" s="121"/>
    </row>
    <row r="67" spans="2:16">
      <c r="B67" s="169" t="s">
        <v>96</v>
      </c>
      <c r="C67" s="170"/>
      <c r="D67" s="170"/>
      <c r="E67" s="170"/>
      <c r="F67" s="170"/>
      <c r="G67" s="170"/>
      <c r="H67" s="170"/>
      <c r="I67" s="170"/>
      <c r="J67" s="170"/>
      <c r="K67" s="170"/>
      <c r="L67" s="170"/>
      <c r="M67" s="170"/>
      <c r="N67" s="171"/>
    </row>
    <row r="68" spans="2:16" ht="15.75" thickBot="1">
      <c r="B68" s="185"/>
      <c r="C68" s="141"/>
      <c r="D68" s="141"/>
      <c r="E68" s="141"/>
      <c r="F68" s="141"/>
      <c r="G68" s="141"/>
      <c r="H68" s="141"/>
      <c r="I68" s="141"/>
      <c r="J68" s="141"/>
      <c r="K68" s="141"/>
      <c r="L68" s="141"/>
      <c r="M68" s="141"/>
      <c r="N68" s="143"/>
    </row>
    <row r="69" spans="2:16" ht="25.5">
      <c r="B69" s="396" t="s">
        <v>97</v>
      </c>
      <c r="C69" s="397"/>
      <c r="D69" s="397"/>
      <c r="E69" s="397"/>
      <c r="F69" s="397"/>
      <c r="G69" s="397"/>
      <c r="H69" s="397"/>
      <c r="I69" s="186" t="s">
        <v>98</v>
      </c>
      <c r="J69" s="188" t="s">
        <v>99</v>
      </c>
      <c r="K69" s="187" t="s">
        <v>100</v>
      </c>
      <c r="L69" s="398" t="s">
        <v>84</v>
      </c>
      <c r="M69" s="399"/>
      <c r="N69" s="205" t="s">
        <v>85</v>
      </c>
    </row>
    <row r="70" spans="2:16">
      <c r="B70" s="206"/>
      <c r="C70" s="195"/>
      <c r="D70" s="195"/>
      <c r="E70" s="195"/>
      <c r="F70" s="195"/>
      <c r="G70" s="195"/>
      <c r="H70" s="195"/>
      <c r="I70" s="207"/>
      <c r="J70" s="208"/>
      <c r="K70" s="209"/>
      <c r="L70" s="210"/>
      <c r="M70" s="211"/>
      <c r="N70" s="203"/>
      <c r="O70" s="212"/>
    </row>
    <row r="71" spans="2:16">
      <c r="B71" s="206"/>
      <c r="C71" s="195"/>
      <c r="D71" s="195"/>
      <c r="E71" s="195"/>
      <c r="F71" s="195"/>
      <c r="G71" s="195"/>
      <c r="H71" s="195"/>
      <c r="I71" s="207"/>
      <c r="J71" s="208"/>
      <c r="K71" s="209"/>
      <c r="L71" s="210"/>
      <c r="M71" s="215"/>
      <c r="N71" s="203"/>
    </row>
    <row r="72" spans="2:16">
      <c r="B72" s="206"/>
      <c r="C72" s="195"/>
      <c r="D72" s="195"/>
      <c r="E72" s="195"/>
      <c r="F72" s="195"/>
      <c r="G72" s="195"/>
      <c r="H72" s="195"/>
      <c r="I72" s="163"/>
      <c r="J72" s="213"/>
      <c r="K72" s="214"/>
      <c r="L72" s="210"/>
      <c r="M72" s="216"/>
      <c r="N72" s="203"/>
    </row>
    <row r="73" spans="2:16">
      <c r="B73" s="206"/>
      <c r="C73" s="195"/>
      <c r="D73" s="195"/>
      <c r="E73" s="195"/>
      <c r="F73" s="195"/>
      <c r="G73" s="195"/>
      <c r="H73" s="195"/>
      <c r="I73" s="163"/>
      <c r="J73" s="213"/>
      <c r="K73" s="214"/>
      <c r="L73" s="217"/>
      <c r="M73" s="216"/>
      <c r="N73" s="203"/>
    </row>
    <row r="74" spans="2:16">
      <c r="B74" s="206"/>
      <c r="C74" s="195"/>
      <c r="D74" s="195"/>
      <c r="E74" s="195"/>
      <c r="F74" s="195"/>
      <c r="G74" s="195"/>
      <c r="H74" s="195"/>
      <c r="I74" s="163"/>
      <c r="J74" s="213"/>
      <c r="K74" s="214"/>
      <c r="L74" s="217"/>
      <c r="M74" s="216"/>
      <c r="N74" s="203"/>
    </row>
    <row r="75" spans="2:16" ht="15.75" thickBot="1">
      <c r="B75" s="400"/>
      <c r="C75" s="401"/>
      <c r="D75" s="401"/>
      <c r="E75" s="401"/>
      <c r="F75" s="401"/>
      <c r="G75" s="401"/>
      <c r="H75" s="401"/>
      <c r="I75" s="267"/>
      <c r="J75" s="267"/>
      <c r="K75" s="267"/>
      <c r="L75" s="481"/>
      <c r="M75" s="481"/>
      <c r="N75" s="183"/>
    </row>
    <row r="76" spans="2:16" ht="15.75" thickBot="1">
      <c r="B76" s="395" t="s">
        <v>86</v>
      </c>
      <c r="C76" s="385"/>
      <c r="D76" s="385"/>
      <c r="E76" s="385"/>
      <c r="F76" s="385"/>
      <c r="G76" s="385"/>
      <c r="H76" s="385"/>
      <c r="I76" s="385"/>
      <c r="J76" s="385"/>
      <c r="K76" s="385"/>
      <c r="L76" s="385"/>
      <c r="M76" s="386"/>
      <c r="N76" s="204">
        <f>N70+N71+N72+N73+N74</f>
        <v>0</v>
      </c>
    </row>
    <row r="77" spans="2:16" ht="15.75" thickBot="1">
      <c r="B77" s="119"/>
      <c r="C77" s="120"/>
      <c r="D77" s="120"/>
      <c r="E77" s="120"/>
      <c r="F77" s="120"/>
      <c r="G77" s="120"/>
      <c r="H77" s="120"/>
      <c r="I77" s="120"/>
      <c r="J77" s="120"/>
      <c r="K77" s="120"/>
      <c r="L77" s="120"/>
      <c r="M77" s="120"/>
      <c r="N77" s="121"/>
    </row>
    <row r="78" spans="2:16" ht="15.75" thickBot="1">
      <c r="B78" s="376" t="s">
        <v>101</v>
      </c>
      <c r="C78" s="377"/>
      <c r="D78" s="377"/>
      <c r="E78" s="377"/>
      <c r="F78" s="377"/>
      <c r="G78" s="377"/>
      <c r="H78" s="377"/>
      <c r="I78" s="377"/>
      <c r="J78" s="377"/>
      <c r="K78" s="377"/>
      <c r="L78" s="377"/>
      <c r="M78" s="378"/>
      <c r="N78" s="167">
        <f>N43+N54+N65+N76</f>
        <v>13500</v>
      </c>
    </row>
    <row r="79" spans="2:16">
      <c r="B79" s="119"/>
      <c r="C79" s="120"/>
      <c r="D79" s="120"/>
      <c r="E79" s="120"/>
      <c r="F79" s="120"/>
      <c r="G79" s="120"/>
      <c r="H79" s="120"/>
      <c r="I79" s="120"/>
      <c r="J79" s="120"/>
      <c r="K79" s="120"/>
      <c r="L79" s="120"/>
      <c r="M79" s="120"/>
      <c r="N79" s="121"/>
    </row>
    <row r="80" spans="2:16">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675</v>
      </c>
      <c r="M85" s="375"/>
      <c r="N85" s="225"/>
    </row>
    <row r="86" spans="1:14" ht="15.75" thickBot="1">
      <c r="B86" s="376" t="s">
        <v>86</v>
      </c>
      <c r="C86" s="377"/>
      <c r="D86" s="377"/>
      <c r="E86" s="377"/>
      <c r="F86" s="377"/>
      <c r="G86" s="377"/>
      <c r="H86" s="377"/>
      <c r="I86" s="377"/>
      <c r="J86" s="377"/>
      <c r="K86" s="377"/>
      <c r="L86" s="377"/>
      <c r="M86" s="378"/>
      <c r="N86" s="233">
        <f>L83+L84+L85</f>
        <v>675</v>
      </c>
    </row>
    <row r="87" spans="1:14" ht="15.75" thickBot="1">
      <c r="B87" s="119"/>
      <c r="C87" s="120"/>
      <c r="D87" s="120"/>
      <c r="E87" s="120"/>
      <c r="F87" s="120"/>
      <c r="G87" s="120"/>
      <c r="H87" s="120"/>
      <c r="I87" s="120"/>
      <c r="J87" s="120"/>
      <c r="K87" s="120"/>
      <c r="L87" s="120"/>
      <c r="M87" s="120"/>
      <c r="N87" s="121"/>
    </row>
    <row r="88" spans="1:14" ht="15.75" thickBot="1">
      <c r="A88" s="55" t="s">
        <v>125</v>
      </c>
      <c r="B88" s="376" t="s">
        <v>108</v>
      </c>
      <c r="C88" s="377"/>
      <c r="D88" s="377"/>
      <c r="E88" s="377"/>
      <c r="F88" s="377"/>
      <c r="G88" s="377"/>
      <c r="H88" s="377"/>
      <c r="I88" s="377"/>
      <c r="J88" s="377"/>
      <c r="K88" s="377"/>
      <c r="L88" s="377"/>
      <c r="M88" s="378"/>
      <c r="N88" s="269">
        <f>N78+N86</f>
        <v>14175</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8.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C31:K31"/>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1"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D33C1-9CFB-4D2F-9DF9-1FA8E6389A6C}">
  <sheetPr>
    <tabColor rgb="FFFFFFCC"/>
  </sheetPr>
  <dimension ref="A1:P119"/>
  <sheetViews>
    <sheetView topLeftCell="A47" zoomScale="78" zoomScaleNormal="78" workbookViewId="0">
      <selection activeCell="L60" sqref="L60:M60"/>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 width="15" style="55" bestFit="1" customWidth="1"/>
    <col min="17" max="16384" width="11.42578125" style="55"/>
  </cols>
  <sheetData>
    <row r="1" spans="2:14">
      <c r="B1" s="455"/>
      <c r="C1" s="458"/>
      <c r="D1" s="459"/>
      <c r="E1" s="459"/>
      <c r="F1" s="459"/>
      <c r="G1" s="459"/>
      <c r="H1" s="459"/>
      <c r="I1" s="459"/>
      <c r="J1" s="460"/>
      <c r="K1" s="461" t="s">
        <v>49</v>
      </c>
      <c r="L1" s="468" t="s">
        <v>50</v>
      </c>
      <c r="M1" s="469"/>
      <c r="N1" s="470"/>
    </row>
    <row r="2" spans="2:14">
      <c r="B2" s="456"/>
      <c r="C2" s="463" t="s">
        <v>40</v>
      </c>
      <c r="D2" s="464"/>
      <c r="E2" s="464"/>
      <c r="F2" s="464"/>
      <c r="G2" s="464"/>
      <c r="H2" s="464"/>
      <c r="I2" s="464"/>
      <c r="J2" s="465"/>
      <c r="K2" s="462"/>
      <c r="L2" s="471"/>
      <c r="M2" s="472"/>
      <c r="N2" s="473"/>
    </row>
    <row r="3" spans="2:14">
      <c r="B3" s="456"/>
      <c r="C3" s="463" t="s">
        <v>51</v>
      </c>
      <c r="D3" s="464"/>
      <c r="E3" s="464"/>
      <c r="F3" s="464"/>
      <c r="G3" s="464"/>
      <c r="H3" s="464"/>
      <c r="I3" s="464"/>
      <c r="J3" s="465"/>
      <c r="K3" s="466" t="s">
        <v>52</v>
      </c>
      <c r="L3" s="475">
        <v>1</v>
      </c>
      <c r="M3" s="476"/>
      <c r="N3" s="477"/>
    </row>
    <row r="4" spans="2:14">
      <c r="B4" s="456"/>
      <c r="C4" s="463" t="s">
        <v>53</v>
      </c>
      <c r="D4" s="464"/>
      <c r="E4" s="464"/>
      <c r="F4" s="464"/>
      <c r="G4" s="464"/>
      <c r="H4" s="464"/>
      <c r="I4" s="464"/>
      <c r="J4" s="465"/>
      <c r="K4" s="474"/>
      <c r="L4" s="478"/>
      <c r="M4" s="479"/>
      <c r="N4" s="480"/>
    </row>
    <row r="5" spans="2:14">
      <c r="B5" s="456"/>
      <c r="C5" s="463" t="s">
        <v>54</v>
      </c>
      <c r="D5" s="464"/>
      <c r="E5" s="464"/>
      <c r="F5" s="464"/>
      <c r="G5" s="464"/>
      <c r="H5" s="464"/>
      <c r="I5" s="464"/>
      <c r="J5" s="465"/>
      <c r="K5" s="466" t="s">
        <v>55</v>
      </c>
      <c r="L5" s="444"/>
      <c r="M5" s="444" t="s">
        <v>56</v>
      </c>
      <c r="N5" s="446"/>
    </row>
    <row r="6" spans="2:14" ht="15.75" thickBot="1">
      <c r="B6" s="457"/>
      <c r="C6" s="448"/>
      <c r="D6" s="449"/>
      <c r="E6" s="449"/>
      <c r="F6" s="449"/>
      <c r="G6" s="449"/>
      <c r="H6" s="449"/>
      <c r="I6" s="449"/>
      <c r="J6" s="450"/>
      <c r="K6" s="467"/>
      <c r="L6" s="445"/>
      <c r="M6" s="445"/>
      <c r="N6" s="447"/>
    </row>
    <row r="7" spans="2:14" ht="15.75" thickBot="1">
      <c r="B7" s="56"/>
      <c r="C7" s="57"/>
      <c r="D7" s="57"/>
      <c r="E7" s="57"/>
      <c r="F7" s="57"/>
      <c r="G7" s="57"/>
      <c r="H7" s="57"/>
      <c r="I7" s="57"/>
      <c r="J7" s="57"/>
      <c r="K7" s="57"/>
      <c r="L7" s="58"/>
      <c r="M7" s="58"/>
      <c r="N7" s="59"/>
    </row>
    <row r="8" spans="2:14" ht="18.75" customHeight="1">
      <c r="B8" s="60"/>
      <c r="C8" s="61"/>
      <c r="D8" s="61"/>
      <c r="E8" s="61"/>
      <c r="F8" s="61"/>
      <c r="G8" s="61"/>
      <c r="H8" s="62"/>
      <c r="I8" s="61"/>
      <c r="J8" s="61"/>
      <c r="K8" s="63" t="s">
        <v>57</v>
      </c>
      <c r="L8" s="64"/>
      <c r="M8" s="64"/>
      <c r="N8" s="65"/>
    </row>
    <row r="9" spans="2:14">
      <c r="B9" s="66"/>
      <c r="C9" s="67"/>
      <c r="D9" s="67"/>
      <c r="E9" s="67"/>
      <c r="F9" s="67"/>
      <c r="G9" s="67"/>
      <c r="H9" s="68"/>
      <c r="I9" s="67"/>
      <c r="J9" s="67"/>
      <c r="K9" s="69"/>
      <c r="L9" s="70" t="s">
        <v>58</v>
      </c>
      <c r="M9" s="70" t="s">
        <v>59</v>
      </c>
      <c r="N9" s="71" t="s">
        <v>60</v>
      </c>
    </row>
    <row r="10" spans="2:14" ht="36">
      <c r="B10" s="452" t="s">
        <v>61</v>
      </c>
      <c r="C10" s="453"/>
      <c r="D10" s="453"/>
      <c r="E10" s="453"/>
      <c r="F10" s="256" t="s">
        <v>62</v>
      </c>
      <c r="G10" s="67"/>
      <c r="H10" s="73"/>
      <c r="I10" s="454" t="s">
        <v>63</v>
      </c>
      <c r="J10" s="454"/>
      <c r="K10" s="257" t="s">
        <v>62</v>
      </c>
      <c r="L10" s="70"/>
      <c r="M10" s="70"/>
      <c r="N10" s="71"/>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33.75" customHeight="1" thickBot="1">
      <c r="B31" s="291" t="s">
        <v>126</v>
      </c>
      <c r="C31" s="539" t="s">
        <v>46</v>
      </c>
      <c r="D31" s="540"/>
      <c r="E31" s="540"/>
      <c r="F31" s="540"/>
      <c r="G31" s="540"/>
      <c r="H31" s="540"/>
      <c r="I31" s="540"/>
      <c r="J31" s="541"/>
      <c r="K31" s="130"/>
      <c r="L31" s="131" t="s">
        <v>24</v>
      </c>
      <c r="M31" s="132"/>
      <c r="N31" s="133"/>
    </row>
    <row r="32" spans="2:14" ht="5.25" customHeight="1">
      <c r="B32" s="260"/>
      <c r="C32" s="135"/>
      <c r="D32" s="135"/>
      <c r="E32" s="135"/>
      <c r="F32" s="135"/>
      <c r="G32" s="135"/>
      <c r="H32" s="135"/>
      <c r="I32" s="135"/>
      <c r="J32" s="135"/>
      <c r="K32" s="135"/>
      <c r="L32" s="135"/>
      <c r="M32" s="135"/>
      <c r="N32" s="136"/>
    </row>
    <row r="33" spans="2:16">
      <c r="B33" s="137" t="s">
        <v>81</v>
      </c>
      <c r="C33" s="138"/>
      <c r="D33" s="138"/>
      <c r="E33" s="138"/>
      <c r="F33" s="138"/>
      <c r="G33" s="138"/>
      <c r="H33" s="138"/>
      <c r="I33" s="138"/>
      <c r="J33" s="138"/>
      <c r="K33" s="138"/>
      <c r="L33" s="138"/>
      <c r="M33" s="138"/>
      <c r="N33" s="139"/>
    </row>
    <row r="34" spans="2:16" ht="15.75" thickBot="1">
      <c r="B34" s="140"/>
      <c r="C34" s="141"/>
      <c r="D34" s="141"/>
      <c r="E34" s="141"/>
      <c r="F34" s="141"/>
      <c r="G34" s="141"/>
      <c r="H34" s="141"/>
      <c r="I34" s="142"/>
      <c r="J34" s="142"/>
      <c r="K34" s="141"/>
      <c r="L34" s="141"/>
      <c r="M34" s="141"/>
      <c r="N34" s="143"/>
    </row>
    <row r="35" spans="2:16">
      <c r="B35" s="428" t="s">
        <v>77</v>
      </c>
      <c r="C35" s="429"/>
      <c r="D35" s="429"/>
      <c r="E35" s="429"/>
      <c r="F35" s="429"/>
      <c r="G35" s="429"/>
      <c r="H35" s="430"/>
      <c r="I35" s="431" t="s">
        <v>82</v>
      </c>
      <c r="J35" s="432"/>
      <c r="K35" s="144" t="s">
        <v>83</v>
      </c>
      <c r="L35" s="433" t="s">
        <v>84</v>
      </c>
      <c r="M35" s="430"/>
      <c r="N35" s="145" t="s">
        <v>85</v>
      </c>
    </row>
    <row r="36" spans="2:16">
      <c r="B36" s="531" t="s">
        <v>127</v>
      </c>
      <c r="C36" s="532"/>
      <c r="D36" s="532"/>
      <c r="E36" s="532"/>
      <c r="F36" s="532"/>
      <c r="G36" s="532"/>
      <c r="H36" s="533"/>
      <c r="I36" s="537"/>
      <c r="J36" s="537"/>
      <c r="K36" s="292">
        <v>350000</v>
      </c>
      <c r="L36" s="538">
        <v>20</v>
      </c>
      <c r="M36" s="538"/>
      <c r="N36" s="293">
        <f>+K36/L36</f>
        <v>17500</v>
      </c>
      <c r="P36" s="319">
        <f>N36*'PO OPC1'!I10</f>
        <v>1995000</v>
      </c>
    </row>
    <row r="37" spans="2:16">
      <c r="B37" s="405"/>
      <c r="C37" s="406"/>
      <c r="D37" s="406"/>
      <c r="E37" s="406"/>
      <c r="F37" s="406"/>
      <c r="G37" s="406"/>
      <c r="H37" s="407"/>
      <c r="I37" s="146"/>
      <c r="J37" s="147"/>
      <c r="K37" s="148"/>
      <c r="L37" s="149"/>
      <c r="M37" s="150"/>
      <c r="N37" s="151"/>
    </row>
    <row r="38" spans="2:16">
      <c r="B38" s="405"/>
      <c r="C38" s="406"/>
      <c r="D38" s="406"/>
      <c r="E38" s="406"/>
      <c r="F38" s="406"/>
      <c r="G38" s="406"/>
      <c r="H38" s="407"/>
      <c r="I38" s="146"/>
      <c r="J38" s="147"/>
      <c r="K38" s="148"/>
      <c r="L38" s="149"/>
      <c r="M38" s="150"/>
      <c r="N38" s="151"/>
      <c r="P38" s="318">
        <f>K36*8</f>
        <v>2800000</v>
      </c>
    </row>
    <row r="39" spans="2:16">
      <c r="B39" s="405"/>
      <c r="C39" s="406"/>
      <c r="D39" s="406"/>
      <c r="E39" s="406"/>
      <c r="F39" s="406"/>
      <c r="G39" s="406"/>
      <c r="H39" s="407"/>
      <c r="I39" s="434"/>
      <c r="J39" s="416"/>
      <c r="K39" s="153"/>
      <c r="L39" s="435"/>
      <c r="M39" s="436"/>
      <c r="N39" s="154"/>
    </row>
    <row r="40" spans="2:16">
      <c r="B40" s="405"/>
      <c r="C40" s="406"/>
      <c r="D40" s="406"/>
      <c r="E40" s="423"/>
      <c r="F40" s="406"/>
      <c r="G40" s="406"/>
      <c r="H40" s="407"/>
      <c r="I40" s="155"/>
      <c r="J40" s="156"/>
      <c r="K40" s="153"/>
      <c r="L40" s="157"/>
      <c r="M40" s="158"/>
      <c r="N40" s="159"/>
    </row>
    <row r="41" spans="2:16">
      <c r="B41" s="403"/>
      <c r="C41" s="404"/>
      <c r="D41" s="404"/>
      <c r="E41" s="160"/>
      <c r="F41" s="161"/>
      <c r="G41" s="161"/>
      <c r="H41" s="162"/>
      <c r="I41" s="155"/>
      <c r="J41" s="156"/>
      <c r="K41" s="163"/>
      <c r="L41" s="157"/>
      <c r="M41" s="158"/>
      <c r="N41" s="164"/>
    </row>
    <row r="42" spans="2:16" ht="15.75" thickBot="1">
      <c r="B42" s="405"/>
      <c r="C42" s="406"/>
      <c r="D42" s="406"/>
      <c r="E42" s="406"/>
      <c r="F42" s="406"/>
      <c r="G42" s="406"/>
      <c r="H42" s="407"/>
      <c r="I42" s="408"/>
      <c r="J42" s="409"/>
      <c r="K42" s="165"/>
      <c r="L42" s="410"/>
      <c r="M42" s="411"/>
      <c r="N42" s="166"/>
    </row>
    <row r="43" spans="2:16" ht="15.75" thickBot="1">
      <c r="B43" s="376" t="s">
        <v>86</v>
      </c>
      <c r="C43" s="377"/>
      <c r="D43" s="377"/>
      <c r="E43" s="377"/>
      <c r="F43" s="377"/>
      <c r="G43" s="377"/>
      <c r="H43" s="377"/>
      <c r="I43" s="377"/>
      <c r="J43" s="377"/>
      <c r="K43" s="377"/>
      <c r="L43" s="377"/>
      <c r="M43" s="378"/>
      <c r="N43" s="167">
        <f>SUM(N36:N42)</f>
        <v>17500</v>
      </c>
    </row>
    <row r="44" spans="2:16">
      <c r="B44" s="168"/>
      <c r="C44" s="120"/>
      <c r="D44" s="120"/>
      <c r="E44" s="120"/>
      <c r="F44" s="120"/>
      <c r="G44" s="120"/>
      <c r="H44" s="120"/>
      <c r="I44" s="120"/>
      <c r="J44" s="120"/>
      <c r="K44" s="120"/>
      <c r="L44" s="120"/>
      <c r="M44" s="120"/>
      <c r="N44" s="121"/>
    </row>
    <row r="45" spans="2:16">
      <c r="B45" s="169" t="s">
        <v>87</v>
      </c>
      <c r="C45" s="170"/>
      <c r="D45" s="170"/>
      <c r="E45" s="170"/>
      <c r="F45" s="170"/>
      <c r="G45" s="170"/>
      <c r="H45" s="170"/>
      <c r="I45" s="170"/>
      <c r="J45" s="170"/>
      <c r="K45" s="170"/>
      <c r="L45" s="170"/>
      <c r="M45" s="170"/>
      <c r="N45" s="171"/>
    </row>
    <row r="46" spans="2:16" ht="15.75" thickBot="1">
      <c r="B46" s="172"/>
      <c r="C46" s="142"/>
      <c r="D46" s="142"/>
      <c r="E46" s="142"/>
      <c r="F46" s="142"/>
      <c r="G46" s="142"/>
      <c r="H46" s="142"/>
      <c r="I46" s="142"/>
      <c r="J46" s="141"/>
      <c r="K46" s="141"/>
      <c r="L46" s="141"/>
      <c r="M46" s="141"/>
      <c r="N46" s="143"/>
    </row>
    <row r="47" spans="2:16">
      <c r="B47" s="387" t="s">
        <v>77</v>
      </c>
      <c r="C47" s="388"/>
      <c r="D47" s="388"/>
      <c r="E47" s="388"/>
      <c r="F47" s="388"/>
      <c r="G47" s="388"/>
      <c r="H47" s="388"/>
      <c r="I47" s="412"/>
      <c r="J47" s="173" t="s">
        <v>79</v>
      </c>
      <c r="K47" s="174" t="s">
        <v>6</v>
      </c>
      <c r="L47" s="413" t="s">
        <v>88</v>
      </c>
      <c r="M47" s="412"/>
      <c r="N47" s="175" t="s">
        <v>85</v>
      </c>
    </row>
    <row r="48" spans="2:16">
      <c r="B48" s="176" t="s">
        <v>136</v>
      </c>
      <c r="C48" s="177"/>
      <c r="D48" s="177"/>
      <c r="E48" s="177"/>
      <c r="F48" s="177"/>
      <c r="G48" s="177"/>
      <c r="H48" s="177"/>
      <c r="I48" s="147"/>
      <c r="J48" s="109"/>
      <c r="K48" s="178"/>
      <c r="L48" s="146"/>
      <c r="M48" s="179"/>
      <c r="N48" s="180">
        <v>3000</v>
      </c>
      <c r="P48" s="320">
        <f>N48*'PO OPC1'!I10</f>
        <v>342000</v>
      </c>
    </row>
    <row r="49" spans="2:16">
      <c r="B49" s="176"/>
      <c r="C49" s="177"/>
      <c r="D49" s="177"/>
      <c r="E49" s="177"/>
      <c r="F49" s="177"/>
      <c r="G49" s="177"/>
      <c r="H49" s="177"/>
      <c r="I49" s="147"/>
      <c r="J49" s="109"/>
      <c r="K49" s="178"/>
      <c r="L49" s="146"/>
      <c r="M49" s="179"/>
      <c r="N49" s="180"/>
    </row>
    <row r="50" spans="2:16">
      <c r="B50" s="176"/>
      <c r="C50" s="177"/>
      <c r="D50" s="177"/>
      <c r="E50" s="177"/>
      <c r="F50" s="177"/>
      <c r="G50" s="177"/>
      <c r="H50" s="177"/>
      <c r="I50" s="147"/>
      <c r="J50" s="109"/>
      <c r="K50" s="178"/>
      <c r="L50" s="146"/>
      <c r="M50" s="179"/>
      <c r="N50" s="180"/>
    </row>
    <row r="51" spans="2:16">
      <c r="B51" s="176"/>
      <c r="C51" s="177"/>
      <c r="D51" s="177"/>
      <c r="E51" s="177"/>
      <c r="F51" s="177"/>
      <c r="G51" s="177"/>
      <c r="H51" s="177"/>
      <c r="I51" s="147"/>
      <c r="J51" s="109"/>
      <c r="K51" s="178"/>
      <c r="L51" s="146"/>
      <c r="M51" s="179"/>
      <c r="N51" s="180"/>
    </row>
    <row r="52" spans="2:16">
      <c r="B52" s="176"/>
      <c r="C52" s="177"/>
      <c r="D52" s="177"/>
      <c r="E52" s="177"/>
      <c r="F52" s="177"/>
      <c r="G52" s="177"/>
      <c r="H52" s="177"/>
      <c r="I52" s="147"/>
      <c r="J52" s="109"/>
      <c r="K52" s="178"/>
      <c r="L52" s="146"/>
      <c r="M52" s="179"/>
      <c r="N52" s="180"/>
    </row>
    <row r="53" spans="2:16" ht="15.75" thickBot="1">
      <c r="B53" s="414"/>
      <c r="C53" s="415"/>
      <c r="D53" s="415"/>
      <c r="E53" s="415"/>
      <c r="F53" s="415"/>
      <c r="G53" s="415"/>
      <c r="H53" s="415"/>
      <c r="I53" s="416"/>
      <c r="J53" s="181"/>
      <c r="K53" s="182"/>
      <c r="L53" s="417"/>
      <c r="M53" s="418"/>
      <c r="N53" s="183"/>
    </row>
    <row r="54" spans="2:16" ht="15.75" thickBot="1">
      <c r="B54" s="376" t="s">
        <v>86</v>
      </c>
      <c r="C54" s="377"/>
      <c r="D54" s="377"/>
      <c r="E54" s="377"/>
      <c r="F54" s="377"/>
      <c r="G54" s="377"/>
      <c r="H54" s="377"/>
      <c r="I54" s="377"/>
      <c r="J54" s="377"/>
      <c r="K54" s="377"/>
      <c r="L54" s="377"/>
      <c r="M54" s="378"/>
      <c r="N54" s="184">
        <f>SUM(N48:N53)</f>
        <v>3000</v>
      </c>
    </row>
    <row r="55" spans="2:16">
      <c r="B55" s="119"/>
      <c r="C55" s="120"/>
      <c r="D55" s="120"/>
      <c r="E55" s="120"/>
      <c r="F55" s="120"/>
      <c r="G55" s="120"/>
      <c r="H55" s="120"/>
      <c r="I55" s="120"/>
      <c r="J55" s="120"/>
      <c r="K55" s="120"/>
      <c r="L55" s="120"/>
      <c r="M55" s="120"/>
      <c r="N55" s="121"/>
    </row>
    <row r="56" spans="2:16">
      <c r="B56" s="169" t="s">
        <v>89</v>
      </c>
      <c r="C56" s="170"/>
      <c r="D56" s="170"/>
      <c r="E56" s="170"/>
      <c r="F56" s="170"/>
      <c r="G56" s="170"/>
      <c r="H56" s="170"/>
      <c r="I56" s="170"/>
      <c r="J56" s="170"/>
      <c r="K56" s="170"/>
      <c r="L56" s="170"/>
      <c r="M56" s="170"/>
      <c r="N56" s="171"/>
    </row>
    <row r="57" spans="2:16" ht="15.75" thickBot="1">
      <c r="B57" s="185"/>
      <c r="C57" s="141"/>
      <c r="D57" s="141"/>
      <c r="E57" s="141"/>
      <c r="F57" s="141"/>
      <c r="G57" s="141"/>
      <c r="H57" s="141"/>
      <c r="I57" s="141"/>
      <c r="J57" s="141"/>
      <c r="K57" s="141"/>
      <c r="L57" s="141"/>
      <c r="M57" s="141"/>
      <c r="N57" s="143"/>
    </row>
    <row r="58" spans="2:16" ht="25.5">
      <c r="B58" s="264" t="s">
        <v>90</v>
      </c>
      <c r="C58" s="218"/>
      <c r="D58" s="218"/>
      <c r="E58" s="218"/>
      <c r="F58" s="218"/>
      <c r="G58" s="218"/>
      <c r="H58" s="186" t="s">
        <v>79</v>
      </c>
      <c r="I58" s="187" t="s">
        <v>91</v>
      </c>
      <c r="J58" s="188" t="s">
        <v>92</v>
      </c>
      <c r="K58" s="186" t="s">
        <v>93</v>
      </c>
      <c r="L58" s="422" t="s">
        <v>94</v>
      </c>
      <c r="M58" s="421"/>
      <c r="N58" s="189" t="s">
        <v>85</v>
      </c>
    </row>
    <row r="59" spans="2:16">
      <c r="B59" s="531" t="s">
        <v>124</v>
      </c>
      <c r="C59" s="532"/>
      <c r="D59" s="532"/>
      <c r="E59" s="532"/>
      <c r="F59" s="532"/>
      <c r="G59" s="533"/>
      <c r="H59" s="294"/>
      <c r="I59" s="295"/>
      <c r="J59" s="295"/>
      <c r="K59" s="295"/>
      <c r="L59" s="484">
        <v>11000</v>
      </c>
      <c r="M59" s="484"/>
      <c r="N59" s="263">
        <f>+L59</f>
        <v>11000</v>
      </c>
      <c r="P59" s="318">
        <f>L59*'PO OPC1'!I10</f>
        <v>1254000</v>
      </c>
    </row>
    <row r="60" spans="2:16">
      <c r="B60" s="534"/>
      <c r="C60" s="535"/>
      <c r="D60" s="535"/>
      <c r="E60" s="535"/>
      <c r="F60" s="535"/>
      <c r="G60" s="536"/>
      <c r="H60" s="294"/>
      <c r="I60" s="295"/>
      <c r="J60" s="295"/>
      <c r="K60" s="295"/>
      <c r="L60" s="484"/>
      <c r="M60" s="484"/>
      <c r="N60" s="263"/>
    </row>
    <row r="61" spans="2:16">
      <c r="B61" s="190"/>
      <c r="C61" s="195"/>
      <c r="D61" s="195"/>
      <c r="E61" s="195"/>
      <c r="F61" s="195"/>
      <c r="G61" s="195"/>
      <c r="H61" s="196"/>
      <c r="I61" s="163"/>
      <c r="J61" s="163"/>
      <c r="K61" s="163"/>
      <c r="L61" s="197"/>
      <c r="M61" s="198"/>
      <c r="N61" s="199"/>
    </row>
    <row r="62" spans="2:16">
      <c r="B62" s="190"/>
      <c r="C62" s="195"/>
      <c r="D62" s="195"/>
      <c r="E62" s="195"/>
      <c r="F62" s="195"/>
      <c r="G62" s="195"/>
      <c r="H62" s="196"/>
      <c r="I62" s="163"/>
      <c r="J62" s="163"/>
      <c r="K62" s="163"/>
      <c r="L62" s="197"/>
      <c r="M62" s="198"/>
      <c r="N62" s="199"/>
    </row>
    <row r="63" spans="2:16">
      <c r="B63" s="190"/>
      <c r="C63" s="195"/>
      <c r="D63" s="195"/>
      <c r="E63" s="195"/>
      <c r="F63" s="195"/>
      <c r="G63" s="195"/>
      <c r="H63" s="196"/>
      <c r="I63" s="163"/>
      <c r="J63" s="163"/>
      <c r="K63" s="163"/>
      <c r="L63" s="197"/>
      <c r="M63" s="198"/>
      <c r="N63" s="199"/>
    </row>
    <row r="64" spans="2:16" ht="15.75" thickBot="1">
      <c r="B64" s="200"/>
      <c r="C64" s="201"/>
      <c r="D64" s="201"/>
      <c r="E64" s="201"/>
      <c r="F64" s="201"/>
      <c r="G64" s="201"/>
      <c r="H64" s="202"/>
      <c r="I64" s="267"/>
      <c r="J64" s="267"/>
      <c r="K64" s="267"/>
      <c r="L64" s="393"/>
      <c r="M64" s="394"/>
      <c r="N64" s="183"/>
    </row>
    <row r="65" spans="2:15" ht="15.75" thickBot="1">
      <c r="B65" s="395" t="s">
        <v>86</v>
      </c>
      <c r="C65" s="385"/>
      <c r="D65" s="385"/>
      <c r="E65" s="385"/>
      <c r="F65" s="385"/>
      <c r="G65" s="385"/>
      <c r="H65" s="385"/>
      <c r="I65" s="385"/>
      <c r="J65" s="385"/>
      <c r="K65" s="385"/>
      <c r="L65" s="385"/>
      <c r="M65" s="386"/>
      <c r="N65" s="268">
        <f>N59+N60+N61+N62+N63</f>
        <v>11000</v>
      </c>
    </row>
    <row r="66" spans="2:15">
      <c r="B66" s="119"/>
      <c r="C66" s="120"/>
      <c r="D66" s="120"/>
      <c r="E66" s="120"/>
      <c r="F66" s="120"/>
      <c r="G66" s="120"/>
      <c r="H66" s="120"/>
      <c r="I66" s="120"/>
      <c r="J66" s="120"/>
      <c r="K66" s="120"/>
      <c r="L66" s="120"/>
      <c r="M66" s="120"/>
      <c r="N66" s="121"/>
    </row>
    <row r="67" spans="2:15">
      <c r="B67" s="169" t="s">
        <v>96</v>
      </c>
      <c r="C67" s="170"/>
      <c r="D67" s="170"/>
      <c r="E67" s="170"/>
      <c r="F67" s="170"/>
      <c r="G67" s="170"/>
      <c r="H67" s="170"/>
      <c r="I67" s="170"/>
      <c r="J67" s="170"/>
      <c r="K67" s="170"/>
      <c r="L67" s="170"/>
      <c r="M67" s="170"/>
      <c r="N67" s="171"/>
    </row>
    <row r="68" spans="2:15" ht="15.75" thickBot="1">
      <c r="B68" s="185"/>
      <c r="C68" s="141"/>
      <c r="D68" s="141"/>
      <c r="E68" s="141"/>
      <c r="F68" s="141"/>
      <c r="G68" s="141"/>
      <c r="H68" s="141"/>
      <c r="I68" s="141"/>
      <c r="J68" s="141"/>
      <c r="K68" s="141"/>
      <c r="L68" s="141"/>
      <c r="M68" s="141"/>
      <c r="N68" s="143"/>
    </row>
    <row r="69" spans="2:15" ht="25.5">
      <c r="B69" s="396" t="s">
        <v>97</v>
      </c>
      <c r="C69" s="397"/>
      <c r="D69" s="397"/>
      <c r="E69" s="397"/>
      <c r="F69" s="397"/>
      <c r="G69" s="397"/>
      <c r="H69" s="397"/>
      <c r="I69" s="186" t="s">
        <v>98</v>
      </c>
      <c r="J69" s="188" t="s">
        <v>99</v>
      </c>
      <c r="K69" s="187" t="s">
        <v>100</v>
      </c>
      <c r="L69" s="398" t="s">
        <v>84</v>
      </c>
      <c r="M69" s="399"/>
      <c r="N69" s="205" t="s">
        <v>85</v>
      </c>
    </row>
    <row r="70" spans="2:15">
      <c r="B70" s="206"/>
      <c r="C70" s="195"/>
      <c r="D70" s="195"/>
      <c r="E70" s="195"/>
      <c r="F70" s="195"/>
      <c r="G70" s="195"/>
      <c r="H70" s="195"/>
      <c r="I70" s="207"/>
      <c r="J70" s="208"/>
      <c r="K70" s="209"/>
      <c r="L70" s="210"/>
      <c r="M70" s="211"/>
      <c r="N70" s="203"/>
      <c r="O70" s="212"/>
    </row>
    <row r="71" spans="2:15">
      <c r="B71" s="206"/>
      <c r="C71" s="195"/>
      <c r="D71" s="195"/>
      <c r="E71" s="195"/>
      <c r="F71" s="195"/>
      <c r="G71" s="195"/>
      <c r="H71" s="195"/>
      <c r="I71" s="207"/>
      <c r="J71" s="208"/>
      <c r="K71" s="209"/>
      <c r="L71" s="210"/>
      <c r="M71" s="215"/>
      <c r="N71" s="203"/>
    </row>
    <row r="72" spans="2:15">
      <c r="B72" s="206"/>
      <c r="C72" s="195"/>
      <c r="D72" s="195"/>
      <c r="E72" s="195"/>
      <c r="F72" s="195"/>
      <c r="G72" s="195"/>
      <c r="H72" s="195"/>
      <c r="I72" s="163"/>
      <c r="J72" s="213"/>
      <c r="K72" s="214"/>
      <c r="L72" s="210"/>
      <c r="M72" s="216"/>
      <c r="N72" s="203"/>
    </row>
    <row r="73" spans="2:15">
      <c r="B73" s="206"/>
      <c r="C73" s="195"/>
      <c r="D73" s="195"/>
      <c r="E73" s="195"/>
      <c r="F73" s="195"/>
      <c r="G73" s="195"/>
      <c r="H73" s="195"/>
      <c r="I73" s="163"/>
      <c r="J73" s="213"/>
      <c r="K73" s="214"/>
      <c r="L73" s="217"/>
      <c r="M73" s="216"/>
      <c r="N73" s="203"/>
    </row>
    <row r="74" spans="2:15">
      <c r="B74" s="206"/>
      <c r="C74" s="195"/>
      <c r="D74" s="195"/>
      <c r="E74" s="195"/>
      <c r="F74" s="195"/>
      <c r="G74" s="195"/>
      <c r="H74" s="195"/>
      <c r="I74" s="163"/>
      <c r="J74" s="213"/>
      <c r="K74" s="214"/>
      <c r="L74" s="217"/>
      <c r="M74" s="216"/>
      <c r="N74" s="203"/>
    </row>
    <row r="75" spans="2:15" ht="15.75" thickBot="1">
      <c r="B75" s="400"/>
      <c r="C75" s="401"/>
      <c r="D75" s="401"/>
      <c r="E75" s="401"/>
      <c r="F75" s="401"/>
      <c r="G75" s="401"/>
      <c r="H75" s="401"/>
      <c r="I75" s="267"/>
      <c r="J75" s="267"/>
      <c r="K75" s="267"/>
      <c r="L75" s="481"/>
      <c r="M75" s="481"/>
      <c r="N75" s="183"/>
    </row>
    <row r="76" spans="2:15" ht="15.75" thickBot="1">
      <c r="B76" s="395" t="s">
        <v>86</v>
      </c>
      <c r="C76" s="385"/>
      <c r="D76" s="385"/>
      <c r="E76" s="385"/>
      <c r="F76" s="385"/>
      <c r="G76" s="385"/>
      <c r="H76" s="385"/>
      <c r="I76" s="385"/>
      <c r="J76" s="385"/>
      <c r="K76" s="385"/>
      <c r="L76" s="385"/>
      <c r="M76" s="386"/>
      <c r="N76" s="204">
        <f>N70+N71+N72+N73+N74</f>
        <v>0</v>
      </c>
    </row>
    <row r="77" spans="2:15" ht="15.75" thickBot="1">
      <c r="B77" s="119"/>
      <c r="C77" s="120"/>
      <c r="D77" s="120"/>
      <c r="E77" s="120"/>
      <c r="F77" s="120"/>
      <c r="G77" s="120"/>
      <c r="H77" s="120"/>
      <c r="I77" s="120"/>
      <c r="J77" s="120"/>
      <c r="K77" s="120"/>
      <c r="L77" s="120"/>
      <c r="M77" s="120"/>
      <c r="N77" s="121"/>
    </row>
    <row r="78" spans="2:15" ht="15.75" thickBot="1">
      <c r="B78" s="376" t="s">
        <v>101</v>
      </c>
      <c r="C78" s="377"/>
      <c r="D78" s="377"/>
      <c r="E78" s="377"/>
      <c r="F78" s="377"/>
      <c r="G78" s="377"/>
      <c r="H78" s="377"/>
      <c r="I78" s="377"/>
      <c r="J78" s="377"/>
      <c r="K78" s="377"/>
      <c r="L78" s="377"/>
      <c r="M78" s="378"/>
      <c r="N78" s="167">
        <f>N43+N54+N65+N76</f>
        <v>31500</v>
      </c>
    </row>
    <row r="79" spans="2:15">
      <c r="B79" s="119"/>
      <c r="C79" s="120"/>
      <c r="D79" s="120"/>
      <c r="E79" s="120"/>
      <c r="F79" s="120"/>
      <c r="G79" s="120"/>
      <c r="H79" s="120"/>
      <c r="I79" s="120"/>
      <c r="J79" s="120"/>
      <c r="K79" s="120"/>
      <c r="L79" s="120"/>
      <c r="M79" s="120"/>
      <c r="N79" s="121"/>
    </row>
    <row r="80" spans="2:15">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N78*K85</f>
        <v>1575</v>
      </c>
      <c r="M85" s="375"/>
      <c r="N85" s="225"/>
    </row>
    <row r="86" spans="1:14" ht="15.75" thickBot="1">
      <c r="B86" s="376" t="s">
        <v>86</v>
      </c>
      <c r="C86" s="377"/>
      <c r="D86" s="377"/>
      <c r="E86" s="377"/>
      <c r="F86" s="377"/>
      <c r="G86" s="377"/>
      <c r="H86" s="377"/>
      <c r="I86" s="377"/>
      <c r="J86" s="377"/>
      <c r="K86" s="377"/>
      <c r="L86" s="377"/>
      <c r="M86" s="378"/>
      <c r="N86" s="233">
        <f>L83+L84+L85</f>
        <v>1575</v>
      </c>
    </row>
    <row r="87" spans="1:14" ht="15.75" thickBot="1">
      <c r="B87" s="119"/>
      <c r="C87" s="120"/>
      <c r="D87" s="120"/>
      <c r="E87" s="120"/>
      <c r="F87" s="120"/>
      <c r="G87" s="120"/>
      <c r="H87" s="120"/>
      <c r="I87" s="120"/>
      <c r="J87" s="120"/>
      <c r="K87" s="120"/>
      <c r="L87" s="120"/>
      <c r="M87" s="120"/>
      <c r="N87" s="121"/>
    </row>
    <row r="88" spans="1:14" ht="15.75" thickBot="1">
      <c r="A88" s="55" t="s">
        <v>125</v>
      </c>
      <c r="B88" s="376" t="s">
        <v>108</v>
      </c>
      <c r="C88" s="377"/>
      <c r="D88" s="377"/>
      <c r="E88" s="377"/>
      <c r="F88" s="377"/>
      <c r="G88" s="377"/>
      <c r="H88" s="377"/>
      <c r="I88" s="377"/>
      <c r="J88" s="377"/>
      <c r="K88" s="377"/>
      <c r="L88" s="377"/>
      <c r="M88" s="378"/>
      <c r="N88" s="269">
        <f>N78+N86</f>
        <v>33075</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22.5"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72">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30:I30"/>
    <mergeCell ref="L30:M30"/>
    <mergeCell ref="C31:J31"/>
    <mergeCell ref="B35:H35"/>
    <mergeCell ref="I35:J35"/>
    <mergeCell ref="L35:M35"/>
    <mergeCell ref="B43:M43"/>
    <mergeCell ref="B36:H36"/>
    <mergeCell ref="I36:J36"/>
    <mergeCell ref="L36:M36"/>
    <mergeCell ref="B37:H37"/>
    <mergeCell ref="B38:H38"/>
    <mergeCell ref="B39:H39"/>
    <mergeCell ref="I39:J39"/>
    <mergeCell ref="L39:M39"/>
    <mergeCell ref="B40:H40"/>
    <mergeCell ref="B41:D41"/>
    <mergeCell ref="B42:H42"/>
    <mergeCell ref="I42:J42"/>
    <mergeCell ref="L42:M42"/>
    <mergeCell ref="B65:M65"/>
    <mergeCell ref="B47:I47"/>
    <mergeCell ref="L47:M47"/>
    <mergeCell ref="B53:I53"/>
    <mergeCell ref="L53:M53"/>
    <mergeCell ref="B54:M54"/>
    <mergeCell ref="L58:M58"/>
    <mergeCell ref="B59:G59"/>
    <mergeCell ref="L59:M59"/>
    <mergeCell ref="B60:G60"/>
    <mergeCell ref="L60:M60"/>
    <mergeCell ref="L64:M64"/>
    <mergeCell ref="L85:M85"/>
    <mergeCell ref="B69:H69"/>
    <mergeCell ref="L69:M69"/>
    <mergeCell ref="B75:H75"/>
    <mergeCell ref="L75:M75"/>
    <mergeCell ref="B76:M76"/>
    <mergeCell ref="B78:M78"/>
    <mergeCell ref="B82:H82"/>
    <mergeCell ref="L82:M82"/>
    <mergeCell ref="B83:H83"/>
    <mergeCell ref="L83:M83"/>
    <mergeCell ref="L84:M84"/>
    <mergeCell ref="B86:M86"/>
    <mergeCell ref="B88:M88"/>
    <mergeCell ref="B105:N106"/>
    <mergeCell ref="B107:N108"/>
    <mergeCell ref="J118:N11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FC5F5-282F-4615-8FAC-0A12D28B90E9}">
  <sheetPr>
    <tabColor rgb="FFFFFFCC"/>
  </sheetPr>
  <dimension ref="A1:O119"/>
  <sheetViews>
    <sheetView zoomScale="78" zoomScaleNormal="78" workbookViewId="0">
      <selection activeCell="Q85" sqref="Q85"/>
    </sheetView>
  </sheetViews>
  <sheetFormatPr baseColWidth="10" defaultRowHeight="15"/>
  <cols>
    <col min="1" max="1" width="8.85546875" style="55" customWidth="1"/>
    <col min="2" max="2" width="17" style="55" customWidth="1"/>
    <col min="3" max="5" width="11.42578125" style="55"/>
    <col min="6" max="6" width="14.42578125" style="55" customWidth="1"/>
    <col min="7" max="8" width="11.42578125" style="55"/>
    <col min="9" max="9" width="12.5703125" style="55" bestFit="1" customWidth="1"/>
    <col min="10" max="10" width="15.5703125" style="55" customWidth="1"/>
    <col min="11" max="11" width="17.5703125" style="55" bestFit="1" customWidth="1"/>
    <col min="12" max="13" width="11.42578125" style="55"/>
    <col min="14" max="14" width="17.42578125" style="55" customWidth="1"/>
    <col min="15" max="15" width="12" style="55" bestFit="1" customWidth="1"/>
    <col min="16" max="16384" width="11.42578125" style="55"/>
  </cols>
  <sheetData>
    <row r="1" spans="2:14">
      <c r="B1" s="502"/>
      <c r="C1" s="505"/>
      <c r="D1" s="506"/>
      <c r="E1" s="506"/>
      <c r="F1" s="506"/>
      <c r="G1" s="506"/>
      <c r="H1" s="506"/>
      <c r="I1" s="506"/>
      <c r="J1" s="507"/>
      <c r="K1" s="508" t="s">
        <v>49</v>
      </c>
      <c r="L1" s="515" t="s">
        <v>50</v>
      </c>
      <c r="M1" s="516"/>
      <c r="N1" s="517"/>
    </row>
    <row r="2" spans="2:14">
      <c r="B2" s="503"/>
      <c r="C2" s="510" t="s">
        <v>40</v>
      </c>
      <c r="D2" s="511"/>
      <c r="E2" s="511"/>
      <c r="F2" s="511"/>
      <c r="G2" s="511"/>
      <c r="H2" s="511"/>
      <c r="I2" s="511"/>
      <c r="J2" s="512"/>
      <c r="K2" s="509"/>
      <c r="L2" s="518"/>
      <c r="M2" s="519"/>
      <c r="N2" s="520"/>
    </row>
    <row r="3" spans="2:14">
      <c r="B3" s="503"/>
      <c r="C3" s="510" t="s">
        <v>51</v>
      </c>
      <c r="D3" s="511"/>
      <c r="E3" s="511"/>
      <c r="F3" s="511"/>
      <c r="G3" s="511"/>
      <c r="H3" s="511"/>
      <c r="I3" s="511"/>
      <c r="J3" s="512"/>
      <c r="K3" s="513" t="s">
        <v>52</v>
      </c>
      <c r="L3" s="522">
        <v>1</v>
      </c>
      <c r="M3" s="523"/>
      <c r="N3" s="524"/>
    </row>
    <row r="4" spans="2:14">
      <c r="B4" s="503"/>
      <c r="C4" s="510" t="s">
        <v>53</v>
      </c>
      <c r="D4" s="511"/>
      <c r="E4" s="511"/>
      <c r="F4" s="511"/>
      <c r="G4" s="511"/>
      <c r="H4" s="511"/>
      <c r="I4" s="511"/>
      <c r="J4" s="512"/>
      <c r="K4" s="521"/>
      <c r="L4" s="525"/>
      <c r="M4" s="526"/>
      <c r="N4" s="527"/>
    </row>
    <row r="5" spans="2:14">
      <c r="B5" s="503"/>
      <c r="C5" s="510" t="s">
        <v>54</v>
      </c>
      <c r="D5" s="511"/>
      <c r="E5" s="511"/>
      <c r="F5" s="511"/>
      <c r="G5" s="511"/>
      <c r="H5" s="511"/>
      <c r="I5" s="511"/>
      <c r="J5" s="512"/>
      <c r="K5" s="513" t="s">
        <v>55</v>
      </c>
      <c r="L5" s="492"/>
      <c r="M5" s="492" t="s">
        <v>56</v>
      </c>
      <c r="N5" s="494"/>
    </row>
    <row r="6" spans="2:14" ht="15.75" thickBot="1">
      <c r="B6" s="504"/>
      <c r="C6" s="496"/>
      <c r="D6" s="497"/>
      <c r="E6" s="497"/>
      <c r="F6" s="497"/>
      <c r="G6" s="497"/>
      <c r="H6" s="497"/>
      <c r="I6" s="497"/>
      <c r="J6" s="498"/>
      <c r="K6" s="514"/>
      <c r="L6" s="493"/>
      <c r="M6" s="493"/>
      <c r="N6" s="495"/>
    </row>
    <row r="7" spans="2:14" ht="15.75" thickBot="1">
      <c r="B7" s="270"/>
      <c r="C7" s="271"/>
      <c r="D7" s="271"/>
      <c r="E7" s="271"/>
      <c r="F7" s="271"/>
      <c r="G7" s="271"/>
      <c r="H7" s="271"/>
      <c r="I7" s="271"/>
      <c r="J7" s="271"/>
      <c r="K7" s="271"/>
      <c r="L7" s="272"/>
      <c r="M7" s="272"/>
      <c r="N7" s="273"/>
    </row>
    <row r="8" spans="2:14" ht="18.75" customHeight="1">
      <c r="B8" s="274"/>
      <c r="C8" s="275"/>
      <c r="D8" s="275"/>
      <c r="E8" s="275"/>
      <c r="F8" s="275"/>
      <c r="G8" s="275"/>
      <c r="H8" s="276"/>
      <c r="I8" s="275"/>
      <c r="J8" s="275"/>
      <c r="K8" s="277" t="s">
        <v>57</v>
      </c>
      <c r="L8" s="278"/>
      <c r="M8" s="278"/>
      <c r="N8" s="279"/>
    </row>
    <row r="9" spans="2:14">
      <c r="B9" s="280"/>
      <c r="C9" s="281"/>
      <c r="D9" s="281"/>
      <c r="E9" s="281"/>
      <c r="F9" s="281"/>
      <c r="G9" s="281"/>
      <c r="H9" s="282"/>
      <c r="I9" s="281"/>
      <c r="J9" s="281"/>
      <c r="K9" s="283"/>
      <c r="L9" s="284" t="s">
        <v>58</v>
      </c>
      <c r="M9" s="284" t="s">
        <v>59</v>
      </c>
      <c r="N9" s="285" t="s">
        <v>60</v>
      </c>
    </row>
    <row r="10" spans="2:14" ht="36">
      <c r="B10" s="499" t="s">
        <v>61</v>
      </c>
      <c r="C10" s="500"/>
      <c r="D10" s="500"/>
      <c r="E10" s="500"/>
      <c r="F10" s="286" t="s">
        <v>62</v>
      </c>
      <c r="G10" s="281"/>
      <c r="H10" s="287"/>
      <c r="I10" s="501" t="s">
        <v>63</v>
      </c>
      <c r="J10" s="501"/>
      <c r="K10" s="288" t="s">
        <v>62</v>
      </c>
      <c r="L10" s="284"/>
      <c r="M10" s="284"/>
      <c r="N10" s="285"/>
    </row>
    <row r="11" spans="2:14">
      <c r="B11" s="75" t="s">
        <v>64</v>
      </c>
      <c r="C11" s="76"/>
      <c r="D11" s="451"/>
      <c r="E11" s="451"/>
      <c r="F11" s="77"/>
      <c r="G11" s="78"/>
      <c r="H11" s="76"/>
      <c r="I11" s="73"/>
      <c r="J11" s="79" t="s">
        <v>65</v>
      </c>
      <c r="K11" s="80"/>
      <c r="L11" s="77"/>
      <c r="M11" s="77"/>
      <c r="N11" s="81"/>
    </row>
    <row r="12" spans="2:14" ht="15.75" thickBot="1">
      <c r="B12" s="82"/>
      <c r="C12" s="83"/>
      <c r="D12" s="84"/>
      <c r="E12" s="84"/>
      <c r="F12" s="84"/>
      <c r="G12" s="84"/>
      <c r="H12" s="83"/>
      <c r="I12" s="84"/>
      <c r="J12" s="83"/>
      <c r="K12" s="84"/>
      <c r="L12" s="437"/>
      <c r="M12" s="437"/>
      <c r="N12" s="438"/>
    </row>
    <row r="13" spans="2:14">
      <c r="B13" s="85"/>
      <c r="C13" s="86"/>
      <c r="D13" s="86"/>
      <c r="E13" s="86"/>
      <c r="F13" s="86"/>
      <c r="G13" s="86"/>
      <c r="H13" s="86"/>
      <c r="I13" s="86"/>
      <c r="J13" s="86"/>
      <c r="K13" s="86"/>
      <c r="L13" s="86"/>
      <c r="M13" s="86"/>
      <c r="N13" s="87"/>
    </row>
    <row r="14" spans="2:14">
      <c r="B14" s="88" t="s">
        <v>66</v>
      </c>
      <c r="C14" s="89"/>
      <c r="D14" s="90" t="s">
        <v>56</v>
      </c>
      <c r="E14" s="91"/>
      <c r="F14" s="92"/>
      <c r="G14" s="92"/>
      <c r="H14" s="93"/>
      <c r="I14" s="93"/>
      <c r="J14" s="93"/>
      <c r="K14" s="93"/>
      <c r="L14" s="93"/>
      <c r="M14" s="93"/>
      <c r="N14" s="94"/>
    </row>
    <row r="15" spans="2:14" ht="19.5" customHeight="1">
      <c r="B15" s="95" t="s">
        <v>67</v>
      </c>
      <c r="C15" s="96"/>
      <c r="D15" s="97"/>
      <c r="E15" s="97"/>
      <c r="F15" s="97"/>
      <c r="G15" s="97"/>
      <c r="H15" s="97"/>
      <c r="I15" s="97"/>
      <c r="J15" s="97"/>
      <c r="K15" s="97"/>
      <c r="L15" s="97"/>
      <c r="M15" s="97"/>
      <c r="N15" s="94"/>
    </row>
    <row r="16" spans="2:14">
      <c r="B16" s="95"/>
      <c r="C16" s="98"/>
      <c r="D16" s="99"/>
      <c r="E16" s="97"/>
      <c r="F16" s="97"/>
      <c r="G16" s="97"/>
      <c r="H16" s="97"/>
      <c r="I16" s="97"/>
      <c r="J16" s="97"/>
      <c r="K16" s="97"/>
      <c r="L16" s="97"/>
      <c r="M16" s="97"/>
      <c r="N16" s="94"/>
    </row>
    <row r="17" spans="2:14">
      <c r="B17" s="95"/>
      <c r="C17" s="96"/>
      <c r="D17" s="100"/>
      <c r="E17" s="100"/>
      <c r="F17" s="100"/>
      <c r="G17" s="100"/>
      <c r="H17" s="100"/>
      <c r="I17" s="100"/>
      <c r="J17" s="100"/>
      <c r="K17" s="100"/>
      <c r="L17" s="100"/>
      <c r="M17" s="100"/>
      <c r="N17" s="101"/>
    </row>
    <row r="18" spans="2:14">
      <c r="B18" s="95" t="s">
        <v>68</v>
      </c>
      <c r="C18" s="98"/>
      <c r="D18" s="97"/>
      <c r="E18" s="97"/>
      <c r="F18" s="97"/>
      <c r="G18" s="97"/>
      <c r="H18" s="97"/>
      <c r="I18" s="102"/>
      <c r="J18" s="90" t="s">
        <v>69</v>
      </c>
      <c r="K18" s="97"/>
      <c r="L18" s="97"/>
      <c r="M18" s="97"/>
      <c r="N18" s="103"/>
    </row>
    <row r="19" spans="2:14">
      <c r="B19" s="95"/>
      <c r="C19" s="96"/>
      <c r="D19" s="100"/>
      <c r="E19" s="100"/>
      <c r="F19" s="100"/>
      <c r="G19" s="100"/>
      <c r="H19" s="100"/>
      <c r="I19" s="100"/>
      <c r="J19" s="100"/>
      <c r="K19" s="100"/>
      <c r="L19" s="100"/>
      <c r="M19" s="100"/>
      <c r="N19" s="101"/>
    </row>
    <row r="20" spans="2:14">
      <c r="B20" s="95" t="s">
        <v>70</v>
      </c>
      <c r="C20" s="98"/>
      <c r="D20" s="104"/>
      <c r="E20" s="104"/>
      <c r="F20" s="104"/>
      <c r="G20" s="104"/>
      <c r="H20" s="104"/>
      <c r="I20" s="104"/>
      <c r="J20" s="104"/>
      <c r="K20" s="104"/>
      <c r="L20" s="104"/>
      <c r="M20" s="104"/>
      <c r="N20" s="105"/>
    </row>
    <row r="21" spans="2:14">
      <c r="B21" s="95"/>
      <c r="C21" s="96"/>
      <c r="D21" s="106"/>
      <c r="E21" s="106"/>
      <c r="F21" s="106"/>
      <c r="G21" s="106"/>
      <c r="H21" s="106"/>
      <c r="I21" s="106"/>
      <c r="J21" s="106"/>
      <c r="K21" s="106"/>
      <c r="L21" s="106"/>
      <c r="M21" s="106"/>
      <c r="N21" s="107"/>
    </row>
    <row r="22" spans="2:14">
      <c r="B22" s="95" t="s">
        <v>71</v>
      </c>
      <c r="C22" s="98"/>
      <c r="D22" s="104"/>
      <c r="E22" s="104"/>
      <c r="F22" s="104"/>
      <c r="G22" s="104"/>
      <c r="H22" s="104"/>
      <c r="I22" s="104"/>
      <c r="J22" s="104"/>
      <c r="K22" s="108" t="s">
        <v>72</v>
      </c>
      <c r="L22" s="109"/>
      <c r="M22" s="108" t="s">
        <v>56</v>
      </c>
      <c r="N22" s="110"/>
    </row>
    <row r="23" spans="2:14">
      <c r="B23" s="95"/>
      <c r="C23" s="96"/>
      <c r="D23" s="106"/>
      <c r="E23" s="106"/>
      <c r="F23" s="106"/>
      <c r="G23" s="106"/>
      <c r="H23" s="106"/>
      <c r="I23" s="106"/>
      <c r="J23" s="106"/>
      <c r="K23" s="106"/>
      <c r="L23" s="106"/>
      <c r="M23" s="106"/>
      <c r="N23" s="107"/>
    </row>
    <row r="24" spans="2:14">
      <c r="B24" s="95" t="s">
        <v>73</v>
      </c>
      <c r="C24" s="96"/>
      <c r="D24" s="106"/>
      <c r="E24" s="106"/>
      <c r="F24" s="111"/>
      <c r="G24" s="112"/>
      <c r="H24" s="102"/>
      <c r="I24" s="104"/>
      <c r="J24" s="104"/>
      <c r="K24" s="92"/>
      <c r="L24" s="106"/>
      <c r="M24" s="106"/>
      <c r="N24" s="107"/>
    </row>
    <row r="25" spans="2:14">
      <c r="B25" s="113"/>
      <c r="C25" s="114"/>
      <c r="D25" s="115"/>
      <c r="E25" s="115"/>
      <c r="F25" s="439" t="s">
        <v>74</v>
      </c>
      <c r="G25" s="440"/>
      <c r="H25" s="440"/>
      <c r="I25" s="115" t="s">
        <v>59</v>
      </c>
      <c r="J25" s="115" t="s">
        <v>60</v>
      </c>
      <c r="K25" s="116"/>
      <c r="L25" s="115"/>
      <c r="M25" s="115"/>
      <c r="N25" s="117"/>
    </row>
    <row r="26" spans="2:14">
      <c r="B26" s="118"/>
      <c r="C26" s="93"/>
      <c r="D26" s="93"/>
      <c r="E26" s="93"/>
      <c r="F26" s="93"/>
      <c r="G26" s="93"/>
      <c r="H26" s="93"/>
      <c r="I26" s="93"/>
      <c r="J26" s="93"/>
      <c r="K26" s="93"/>
      <c r="L26" s="93"/>
      <c r="M26" s="93"/>
      <c r="N26" s="94"/>
    </row>
    <row r="27" spans="2:14">
      <c r="B27" s="441" t="s">
        <v>75</v>
      </c>
      <c r="C27" s="442"/>
      <c r="D27" s="442"/>
      <c r="E27" s="442"/>
      <c r="F27" s="442"/>
      <c r="G27" s="442"/>
      <c r="H27" s="442"/>
      <c r="I27" s="442"/>
      <c r="J27" s="442"/>
      <c r="K27" s="442"/>
      <c r="L27" s="442"/>
      <c r="M27" s="442"/>
      <c r="N27" s="443"/>
    </row>
    <row r="28" spans="2:14" ht="15.75" thickBot="1">
      <c r="B28" s="119"/>
      <c r="C28" s="120"/>
      <c r="D28" s="120"/>
      <c r="E28" s="120"/>
      <c r="F28" s="120"/>
      <c r="G28" s="120"/>
      <c r="H28" s="120"/>
      <c r="I28" s="120"/>
      <c r="J28" s="120"/>
      <c r="K28" s="120"/>
      <c r="L28" s="120"/>
      <c r="M28" s="120"/>
      <c r="N28" s="121"/>
    </row>
    <row r="29" spans="2:14" ht="26.25" thickBot="1">
      <c r="B29" s="122" t="s">
        <v>76</v>
      </c>
      <c r="C29" s="424" t="s">
        <v>77</v>
      </c>
      <c r="D29" s="425"/>
      <c r="E29" s="425"/>
      <c r="F29" s="425"/>
      <c r="G29" s="425"/>
      <c r="H29" s="425"/>
      <c r="I29" s="425"/>
      <c r="J29" s="123"/>
      <c r="K29" s="124" t="s">
        <v>78</v>
      </c>
      <c r="L29" s="426" t="s">
        <v>79</v>
      </c>
      <c r="M29" s="427"/>
      <c r="N29" s="122" t="s">
        <v>6</v>
      </c>
    </row>
    <row r="30" spans="2:14" ht="15.75" hidden="1" thickBot="1">
      <c r="B30" s="122" t="s">
        <v>76</v>
      </c>
      <c r="C30" s="424" t="s">
        <v>77</v>
      </c>
      <c r="D30" s="425"/>
      <c r="E30" s="425"/>
      <c r="F30" s="425"/>
      <c r="G30" s="425"/>
      <c r="H30" s="425"/>
      <c r="I30" s="425"/>
      <c r="J30" s="123"/>
      <c r="K30" s="125"/>
      <c r="L30" s="426" t="s">
        <v>79</v>
      </c>
      <c r="M30" s="427"/>
      <c r="N30" s="122" t="s">
        <v>6</v>
      </c>
    </row>
    <row r="31" spans="2:14" ht="16.5" thickBot="1">
      <c r="B31" s="258">
        <v>900</v>
      </c>
      <c r="C31" s="487" t="s">
        <v>47</v>
      </c>
      <c r="D31" s="488"/>
      <c r="E31" s="488"/>
      <c r="F31" s="488"/>
      <c r="G31" s="488"/>
      <c r="H31" s="488"/>
      <c r="I31" s="488"/>
      <c r="J31" s="489"/>
      <c r="K31" s="259"/>
      <c r="L31" s="490" t="s">
        <v>128</v>
      </c>
      <c r="M31" s="491"/>
      <c r="N31" s="133"/>
    </row>
    <row r="32" spans="2:14" ht="5.25" customHeight="1">
      <c r="B32" s="260"/>
      <c r="C32" s="135"/>
      <c r="D32" s="135"/>
      <c r="E32" s="135"/>
      <c r="F32" s="135"/>
      <c r="G32" s="135"/>
      <c r="H32" s="135"/>
      <c r="I32" s="135"/>
      <c r="J32" s="135"/>
      <c r="K32" s="135"/>
      <c r="L32" s="135"/>
      <c r="M32" s="135"/>
      <c r="N32" s="136"/>
    </row>
    <row r="33" spans="2:14">
      <c r="B33" s="137" t="s">
        <v>81</v>
      </c>
      <c r="C33" s="138"/>
      <c r="D33" s="138"/>
      <c r="E33" s="138"/>
      <c r="F33" s="138"/>
      <c r="G33" s="138"/>
      <c r="H33" s="138"/>
      <c r="I33" s="138"/>
      <c r="J33" s="138"/>
      <c r="K33" s="138"/>
      <c r="L33" s="138"/>
      <c r="M33" s="138"/>
      <c r="N33" s="139"/>
    </row>
    <row r="34" spans="2:14" ht="15.75" thickBot="1">
      <c r="B34" s="140"/>
      <c r="C34" s="141"/>
      <c r="D34" s="141"/>
      <c r="E34" s="141"/>
      <c r="F34" s="141"/>
      <c r="G34" s="141"/>
      <c r="H34" s="141"/>
      <c r="I34" s="142"/>
      <c r="J34" s="142"/>
      <c r="K34" s="141"/>
      <c r="L34" s="141"/>
      <c r="M34" s="141"/>
      <c r="N34" s="143"/>
    </row>
    <row r="35" spans="2:14">
      <c r="B35" s="428" t="s">
        <v>77</v>
      </c>
      <c r="C35" s="429"/>
      <c r="D35" s="429"/>
      <c r="E35" s="429"/>
      <c r="F35" s="429"/>
      <c r="G35" s="429"/>
      <c r="H35" s="430"/>
      <c r="I35" s="431" t="s">
        <v>82</v>
      </c>
      <c r="J35" s="432"/>
      <c r="K35" s="144" t="s">
        <v>83</v>
      </c>
      <c r="L35" s="433" t="s">
        <v>84</v>
      </c>
      <c r="M35" s="430"/>
      <c r="N35" s="145" t="s">
        <v>85</v>
      </c>
    </row>
    <row r="36" spans="2:14">
      <c r="B36" s="531" t="s">
        <v>129</v>
      </c>
      <c r="C36" s="532"/>
      <c r="D36" s="532"/>
      <c r="E36" s="532"/>
      <c r="F36" s="532"/>
      <c r="G36" s="532"/>
      <c r="H36" s="533"/>
      <c r="I36" s="537"/>
      <c r="J36" s="537"/>
      <c r="K36" s="292">
        <v>500000</v>
      </c>
      <c r="L36" s="538">
        <v>400</v>
      </c>
      <c r="M36" s="538"/>
      <c r="N36" s="293">
        <f>+K36/L36</f>
        <v>1250</v>
      </c>
    </row>
    <row r="37" spans="2:14">
      <c r="B37" s="405"/>
      <c r="C37" s="406"/>
      <c r="D37" s="406"/>
      <c r="E37" s="406"/>
      <c r="F37" s="406"/>
      <c r="G37" s="406"/>
      <c r="H37" s="407"/>
      <c r="I37" s="146"/>
      <c r="J37" s="147"/>
      <c r="K37" s="148"/>
      <c r="L37" s="149"/>
      <c r="M37" s="150"/>
      <c r="N37" s="151"/>
    </row>
    <row r="38" spans="2:14">
      <c r="B38" s="405"/>
      <c r="C38" s="406"/>
      <c r="D38" s="406"/>
      <c r="E38" s="406"/>
      <c r="F38" s="406"/>
      <c r="G38" s="406"/>
      <c r="H38" s="407"/>
      <c r="I38" s="146"/>
      <c r="J38" s="147"/>
      <c r="K38" s="148"/>
      <c r="L38" s="149"/>
      <c r="M38" s="150"/>
      <c r="N38" s="151"/>
    </row>
    <row r="39" spans="2:14">
      <c r="B39" s="405"/>
      <c r="C39" s="406"/>
      <c r="D39" s="406"/>
      <c r="E39" s="406"/>
      <c r="F39" s="406"/>
      <c r="G39" s="406"/>
      <c r="H39" s="407"/>
      <c r="I39" s="434"/>
      <c r="J39" s="416"/>
      <c r="K39" s="153"/>
      <c r="L39" s="435"/>
      <c r="M39" s="436"/>
      <c r="N39" s="154"/>
    </row>
    <row r="40" spans="2:14">
      <c r="B40" s="405"/>
      <c r="C40" s="406"/>
      <c r="D40" s="406"/>
      <c r="E40" s="423"/>
      <c r="F40" s="406"/>
      <c r="G40" s="406"/>
      <c r="H40" s="407"/>
      <c r="I40" s="155"/>
      <c r="J40" s="156"/>
      <c r="K40" s="153"/>
      <c r="L40" s="157"/>
      <c r="M40" s="158"/>
      <c r="N40" s="159"/>
    </row>
    <row r="41" spans="2:14">
      <c r="B41" s="403"/>
      <c r="C41" s="404"/>
      <c r="D41" s="404"/>
      <c r="E41" s="160"/>
      <c r="F41" s="161"/>
      <c r="G41" s="161"/>
      <c r="H41" s="162"/>
      <c r="I41" s="155"/>
      <c r="J41" s="156"/>
      <c r="K41" s="163"/>
      <c r="L41" s="157"/>
      <c r="M41" s="158"/>
      <c r="N41" s="164"/>
    </row>
    <row r="42" spans="2:14" ht="15.75" thickBot="1">
      <c r="B42" s="405"/>
      <c r="C42" s="406"/>
      <c r="D42" s="406"/>
      <c r="E42" s="406"/>
      <c r="F42" s="406"/>
      <c r="G42" s="406"/>
      <c r="H42" s="407"/>
      <c r="I42" s="408"/>
      <c r="J42" s="409"/>
      <c r="K42" s="165"/>
      <c r="L42" s="410"/>
      <c r="M42" s="411"/>
      <c r="N42" s="166"/>
    </row>
    <row r="43" spans="2:14" ht="15.75" thickBot="1">
      <c r="B43" s="376" t="s">
        <v>86</v>
      </c>
      <c r="C43" s="377"/>
      <c r="D43" s="377"/>
      <c r="E43" s="377"/>
      <c r="F43" s="377"/>
      <c r="G43" s="377"/>
      <c r="H43" s="377"/>
      <c r="I43" s="377"/>
      <c r="J43" s="377"/>
      <c r="K43" s="377"/>
      <c r="L43" s="377"/>
      <c r="M43" s="378"/>
      <c r="N43" s="167">
        <f>SUM(N36:N42)</f>
        <v>1250</v>
      </c>
    </row>
    <row r="44" spans="2:14">
      <c r="B44" s="168"/>
      <c r="C44" s="120"/>
      <c r="D44" s="120"/>
      <c r="E44" s="120"/>
      <c r="F44" s="120"/>
      <c r="G44" s="120"/>
      <c r="H44" s="120"/>
      <c r="I44" s="120"/>
      <c r="J44" s="120"/>
      <c r="K44" s="120"/>
      <c r="L44" s="120"/>
      <c r="M44" s="120"/>
      <c r="N44" s="121"/>
    </row>
    <row r="45" spans="2:14">
      <c r="B45" s="169" t="s">
        <v>87</v>
      </c>
      <c r="C45" s="170"/>
      <c r="D45" s="170"/>
      <c r="E45" s="170"/>
      <c r="F45" s="170"/>
      <c r="G45" s="170"/>
      <c r="H45" s="170"/>
      <c r="I45" s="170"/>
      <c r="J45" s="170"/>
      <c r="K45" s="170"/>
      <c r="L45" s="170"/>
      <c r="M45" s="170"/>
      <c r="N45" s="171"/>
    </row>
    <row r="46" spans="2:14" ht="15.75" thickBot="1">
      <c r="B46" s="172"/>
      <c r="C46" s="142"/>
      <c r="D46" s="142"/>
      <c r="E46" s="142"/>
      <c r="F46" s="142"/>
      <c r="G46" s="142"/>
      <c r="H46" s="142"/>
      <c r="I46" s="142"/>
      <c r="J46" s="141"/>
      <c r="K46" s="141"/>
      <c r="L46" s="141"/>
      <c r="M46" s="141"/>
      <c r="N46" s="143"/>
    </row>
    <row r="47" spans="2:14">
      <c r="B47" s="387" t="s">
        <v>77</v>
      </c>
      <c r="C47" s="388"/>
      <c r="D47" s="388"/>
      <c r="E47" s="388"/>
      <c r="F47" s="388"/>
      <c r="G47" s="388"/>
      <c r="H47" s="388"/>
      <c r="I47" s="412"/>
      <c r="J47" s="173" t="s">
        <v>79</v>
      </c>
      <c r="K47" s="174" t="s">
        <v>6</v>
      </c>
      <c r="L47" s="413" t="s">
        <v>88</v>
      </c>
      <c r="M47" s="412"/>
      <c r="N47" s="175" t="s">
        <v>85</v>
      </c>
    </row>
    <row r="48" spans="2:14">
      <c r="B48" s="176"/>
      <c r="C48" s="177"/>
      <c r="D48" s="177"/>
      <c r="E48" s="177"/>
      <c r="F48" s="177"/>
      <c r="G48" s="177"/>
      <c r="H48" s="177"/>
      <c r="I48" s="147"/>
      <c r="J48" s="109"/>
      <c r="K48" s="178"/>
      <c r="L48" s="146"/>
      <c r="M48" s="179"/>
      <c r="N48" s="180"/>
    </row>
    <row r="49" spans="2:14">
      <c r="B49" s="176"/>
      <c r="C49" s="177"/>
      <c r="D49" s="177"/>
      <c r="E49" s="177"/>
      <c r="F49" s="177"/>
      <c r="G49" s="177"/>
      <c r="H49" s="177"/>
      <c r="I49" s="147"/>
      <c r="J49" s="109"/>
      <c r="K49" s="178"/>
      <c r="L49" s="146"/>
      <c r="M49" s="179"/>
      <c r="N49" s="180"/>
    </row>
    <row r="50" spans="2:14">
      <c r="B50" s="176"/>
      <c r="C50" s="177"/>
      <c r="D50" s="177"/>
      <c r="E50" s="177"/>
      <c r="F50" s="177"/>
      <c r="G50" s="177"/>
      <c r="H50" s="177"/>
      <c r="I50" s="147"/>
      <c r="J50" s="109"/>
      <c r="K50" s="178"/>
      <c r="L50" s="146"/>
      <c r="M50" s="179"/>
      <c r="N50" s="180"/>
    </row>
    <row r="51" spans="2:14">
      <c r="B51" s="176"/>
      <c r="C51" s="177"/>
      <c r="D51" s="177"/>
      <c r="E51" s="177"/>
      <c r="F51" s="177"/>
      <c r="G51" s="177"/>
      <c r="H51" s="177"/>
      <c r="I51" s="147"/>
      <c r="J51" s="109"/>
      <c r="K51" s="178"/>
      <c r="L51" s="146"/>
      <c r="M51" s="179"/>
      <c r="N51" s="180"/>
    </row>
    <row r="52" spans="2:14">
      <c r="B52" s="176"/>
      <c r="C52" s="177"/>
      <c r="D52" s="177"/>
      <c r="E52" s="177"/>
      <c r="F52" s="177"/>
      <c r="G52" s="177"/>
      <c r="H52" s="177"/>
      <c r="I52" s="147"/>
      <c r="J52" s="109"/>
      <c r="K52" s="178"/>
      <c r="L52" s="146"/>
      <c r="M52" s="179"/>
      <c r="N52" s="180"/>
    </row>
    <row r="53" spans="2:14" ht="15.75" thickBot="1">
      <c r="B53" s="414"/>
      <c r="C53" s="415"/>
      <c r="D53" s="415"/>
      <c r="E53" s="415"/>
      <c r="F53" s="415"/>
      <c r="G53" s="415"/>
      <c r="H53" s="415"/>
      <c r="I53" s="416"/>
      <c r="J53" s="181"/>
      <c r="K53" s="182"/>
      <c r="L53" s="417"/>
      <c r="M53" s="418"/>
      <c r="N53" s="183"/>
    </row>
    <row r="54" spans="2:14" ht="15.75" thickBot="1">
      <c r="B54" s="376" t="s">
        <v>86</v>
      </c>
      <c r="C54" s="377"/>
      <c r="D54" s="377"/>
      <c r="E54" s="377"/>
      <c r="F54" s="377"/>
      <c r="G54" s="377"/>
      <c r="H54" s="377"/>
      <c r="I54" s="377"/>
      <c r="J54" s="377"/>
      <c r="K54" s="377"/>
      <c r="L54" s="377"/>
      <c r="M54" s="378"/>
      <c r="N54" s="184"/>
    </row>
    <row r="55" spans="2:14">
      <c r="B55" s="119"/>
      <c r="C55" s="120"/>
      <c r="D55" s="120"/>
      <c r="E55" s="120"/>
      <c r="F55" s="120"/>
      <c r="G55" s="120"/>
      <c r="H55" s="120"/>
      <c r="I55" s="120"/>
      <c r="J55" s="120"/>
      <c r="K55" s="120"/>
      <c r="L55" s="120"/>
      <c r="M55" s="120"/>
      <c r="N55" s="121"/>
    </row>
    <row r="56" spans="2:14">
      <c r="B56" s="169" t="s">
        <v>89</v>
      </c>
      <c r="C56" s="170"/>
      <c r="D56" s="170"/>
      <c r="E56" s="170"/>
      <c r="F56" s="170"/>
      <c r="G56" s="170"/>
      <c r="H56" s="170"/>
      <c r="I56" s="170"/>
      <c r="J56" s="170"/>
      <c r="K56" s="170"/>
      <c r="L56" s="170"/>
      <c r="M56" s="170"/>
      <c r="N56" s="171"/>
    </row>
    <row r="57" spans="2:14" ht="15.75" thickBot="1">
      <c r="B57" s="185"/>
      <c r="C57" s="141"/>
      <c r="D57" s="141"/>
      <c r="E57" s="141"/>
      <c r="F57" s="141"/>
      <c r="G57" s="141"/>
      <c r="H57" s="141"/>
      <c r="I57" s="141"/>
      <c r="J57" s="141"/>
      <c r="K57" s="141"/>
      <c r="L57" s="141"/>
      <c r="M57" s="141"/>
      <c r="N57" s="143"/>
    </row>
    <row r="58" spans="2:14" ht="25.5">
      <c r="B58" s="264" t="s">
        <v>90</v>
      </c>
      <c r="C58" s="218"/>
      <c r="D58" s="218"/>
      <c r="E58" s="218"/>
      <c r="F58" s="218"/>
      <c r="G58" s="218"/>
      <c r="H58" s="186" t="s">
        <v>79</v>
      </c>
      <c r="I58" s="187" t="s">
        <v>91</v>
      </c>
      <c r="J58" s="188" t="s">
        <v>92</v>
      </c>
      <c r="K58" s="186" t="s">
        <v>93</v>
      </c>
      <c r="L58" s="422" t="s">
        <v>94</v>
      </c>
      <c r="M58" s="421"/>
      <c r="N58" s="189" t="s">
        <v>85</v>
      </c>
    </row>
    <row r="59" spans="2:14">
      <c r="B59" s="190"/>
      <c r="C59" s="191"/>
      <c r="D59" s="191"/>
      <c r="E59" s="191"/>
      <c r="F59" s="191"/>
      <c r="G59" s="191"/>
      <c r="H59" s="192"/>
      <c r="I59" s="163"/>
      <c r="J59" s="265"/>
      <c r="K59" s="163"/>
      <c r="L59" s="485"/>
      <c r="M59" s="486"/>
      <c r="N59" s="266"/>
    </row>
    <row r="60" spans="2:14">
      <c r="B60" s="190"/>
      <c r="C60" s="195"/>
      <c r="D60" s="195"/>
      <c r="E60" s="195"/>
      <c r="F60" s="195"/>
      <c r="G60" s="195"/>
      <c r="H60" s="196"/>
      <c r="I60" s="163"/>
      <c r="J60" s="163"/>
      <c r="K60" s="163"/>
      <c r="L60" s="197"/>
      <c r="M60" s="198"/>
      <c r="N60" s="199"/>
    </row>
    <row r="61" spans="2:14">
      <c r="B61" s="190"/>
      <c r="C61" s="195"/>
      <c r="D61" s="195"/>
      <c r="E61" s="195"/>
      <c r="F61" s="195"/>
      <c r="G61" s="195"/>
      <c r="H61" s="196"/>
      <c r="I61" s="163"/>
      <c r="J61" s="163"/>
      <c r="K61" s="163"/>
      <c r="L61" s="197"/>
      <c r="M61" s="198"/>
      <c r="N61" s="199"/>
    </row>
    <row r="62" spans="2:14">
      <c r="B62" s="190"/>
      <c r="C62" s="195"/>
      <c r="D62" s="195"/>
      <c r="E62" s="195"/>
      <c r="F62" s="195"/>
      <c r="G62" s="195"/>
      <c r="H62" s="196"/>
      <c r="I62" s="163"/>
      <c r="J62" s="163"/>
      <c r="K62" s="163"/>
      <c r="L62" s="197"/>
      <c r="M62" s="198"/>
      <c r="N62" s="199"/>
    </row>
    <row r="63" spans="2:14">
      <c r="B63" s="190"/>
      <c r="C63" s="195"/>
      <c r="D63" s="195"/>
      <c r="E63" s="195"/>
      <c r="F63" s="195"/>
      <c r="G63" s="195"/>
      <c r="H63" s="196"/>
      <c r="I63" s="163"/>
      <c r="J63" s="163"/>
      <c r="K63" s="163"/>
      <c r="L63" s="197"/>
      <c r="M63" s="198"/>
      <c r="N63" s="199"/>
    </row>
    <row r="64" spans="2:14" ht="15.75" thickBot="1">
      <c r="B64" s="200"/>
      <c r="C64" s="201"/>
      <c r="D64" s="201"/>
      <c r="E64" s="201"/>
      <c r="F64" s="201"/>
      <c r="G64" s="201"/>
      <c r="H64" s="202"/>
      <c r="I64" s="267"/>
      <c r="J64" s="267"/>
      <c r="K64" s="267"/>
      <c r="L64" s="393"/>
      <c r="M64" s="394"/>
      <c r="N64" s="183"/>
    </row>
    <row r="65" spans="2:15" ht="15.75" thickBot="1">
      <c r="B65" s="395" t="s">
        <v>86</v>
      </c>
      <c r="C65" s="385"/>
      <c r="D65" s="385"/>
      <c r="E65" s="385"/>
      <c r="F65" s="385"/>
      <c r="G65" s="385"/>
      <c r="H65" s="385"/>
      <c r="I65" s="385"/>
      <c r="J65" s="385"/>
      <c r="K65" s="385"/>
      <c r="L65" s="385"/>
      <c r="M65" s="386"/>
      <c r="N65" s="268">
        <f>N59+N60+N61+N62+N63</f>
        <v>0</v>
      </c>
    </row>
    <row r="66" spans="2:15">
      <c r="B66" s="119"/>
      <c r="C66" s="120"/>
      <c r="D66" s="120"/>
      <c r="E66" s="120"/>
      <c r="F66" s="120"/>
      <c r="G66" s="120"/>
      <c r="H66" s="120"/>
      <c r="I66" s="120"/>
      <c r="J66" s="120"/>
      <c r="K66" s="120"/>
      <c r="L66" s="120"/>
      <c r="M66" s="120"/>
      <c r="N66" s="121"/>
    </row>
    <row r="67" spans="2:15">
      <c r="B67" s="169" t="s">
        <v>96</v>
      </c>
      <c r="C67" s="170"/>
      <c r="D67" s="170"/>
      <c r="E67" s="170"/>
      <c r="F67" s="170"/>
      <c r="G67" s="170"/>
      <c r="H67" s="170"/>
      <c r="I67" s="170"/>
      <c r="J67" s="170"/>
      <c r="K67" s="170"/>
      <c r="L67" s="170"/>
      <c r="M67" s="170"/>
      <c r="N67" s="171"/>
    </row>
    <row r="68" spans="2:15" ht="15.75" thickBot="1">
      <c r="B68" s="185"/>
      <c r="C68" s="141"/>
      <c r="D68" s="141"/>
      <c r="E68" s="141"/>
      <c r="F68" s="141"/>
      <c r="G68" s="141"/>
      <c r="H68" s="141"/>
      <c r="I68" s="141"/>
      <c r="J68" s="141"/>
      <c r="K68" s="141"/>
      <c r="L68" s="141"/>
      <c r="M68" s="141"/>
      <c r="N68" s="143"/>
    </row>
    <row r="69" spans="2:15" ht="25.5">
      <c r="B69" s="396" t="s">
        <v>97</v>
      </c>
      <c r="C69" s="397"/>
      <c r="D69" s="397"/>
      <c r="E69" s="397"/>
      <c r="F69" s="397"/>
      <c r="G69" s="397"/>
      <c r="H69" s="397"/>
      <c r="I69" s="186" t="s">
        <v>98</v>
      </c>
      <c r="J69" s="188" t="s">
        <v>99</v>
      </c>
      <c r="K69" s="187" t="s">
        <v>100</v>
      </c>
      <c r="L69" s="398" t="s">
        <v>84</v>
      </c>
      <c r="M69" s="399"/>
      <c r="N69" s="205" t="s">
        <v>85</v>
      </c>
    </row>
    <row r="70" spans="2:15">
      <c r="B70" s="206"/>
      <c r="C70" s="195"/>
      <c r="D70" s="195"/>
      <c r="E70" s="195"/>
      <c r="F70" s="195"/>
      <c r="G70" s="195"/>
      <c r="H70" s="195"/>
      <c r="I70" s="207"/>
      <c r="J70" s="208"/>
      <c r="K70" s="209"/>
      <c r="L70" s="210"/>
      <c r="M70" s="211"/>
      <c r="N70" s="203"/>
      <c r="O70" s="212"/>
    </row>
    <row r="71" spans="2:15">
      <c r="B71" s="206"/>
      <c r="C71" s="195"/>
      <c r="D71" s="195"/>
      <c r="E71" s="195"/>
      <c r="F71" s="195"/>
      <c r="G71" s="195"/>
      <c r="H71" s="195"/>
      <c r="I71" s="207"/>
      <c r="J71" s="208"/>
      <c r="K71" s="209"/>
      <c r="L71" s="210"/>
      <c r="M71" s="215"/>
      <c r="N71" s="203"/>
    </row>
    <row r="72" spans="2:15">
      <c r="B72" s="206"/>
      <c r="C72" s="195"/>
      <c r="D72" s="195"/>
      <c r="E72" s="195"/>
      <c r="F72" s="195"/>
      <c r="G72" s="195"/>
      <c r="H72" s="195"/>
      <c r="I72" s="163"/>
      <c r="J72" s="213"/>
      <c r="K72" s="214"/>
      <c r="L72" s="210"/>
      <c r="M72" s="216"/>
      <c r="N72" s="203"/>
    </row>
    <row r="73" spans="2:15">
      <c r="B73" s="206"/>
      <c r="C73" s="195"/>
      <c r="D73" s="195"/>
      <c r="E73" s="195"/>
      <c r="F73" s="195"/>
      <c r="G73" s="195"/>
      <c r="H73" s="195"/>
      <c r="I73" s="163"/>
      <c r="J73" s="213"/>
      <c r="K73" s="214"/>
      <c r="L73" s="217"/>
      <c r="M73" s="216"/>
      <c r="N73" s="203"/>
    </row>
    <row r="74" spans="2:15">
      <c r="B74" s="206"/>
      <c r="C74" s="195"/>
      <c r="D74" s="195"/>
      <c r="E74" s="195"/>
      <c r="F74" s="195"/>
      <c r="G74" s="195"/>
      <c r="H74" s="195"/>
      <c r="I74" s="163"/>
      <c r="J74" s="213"/>
      <c r="K74" s="214"/>
      <c r="L74" s="217"/>
      <c r="M74" s="216"/>
      <c r="N74" s="203"/>
    </row>
    <row r="75" spans="2:15" ht="15.75" thickBot="1">
      <c r="B75" s="400"/>
      <c r="C75" s="401"/>
      <c r="D75" s="401"/>
      <c r="E75" s="401"/>
      <c r="F75" s="401"/>
      <c r="G75" s="401"/>
      <c r="H75" s="401"/>
      <c r="I75" s="267"/>
      <c r="J75" s="267"/>
      <c r="K75" s="267"/>
      <c r="L75" s="481"/>
      <c r="M75" s="481"/>
      <c r="N75" s="183"/>
    </row>
    <row r="76" spans="2:15" ht="15.75" thickBot="1">
      <c r="B76" s="395" t="s">
        <v>86</v>
      </c>
      <c r="C76" s="385"/>
      <c r="D76" s="385"/>
      <c r="E76" s="385"/>
      <c r="F76" s="385"/>
      <c r="G76" s="385"/>
      <c r="H76" s="385"/>
      <c r="I76" s="385"/>
      <c r="J76" s="385"/>
      <c r="K76" s="385"/>
      <c r="L76" s="385"/>
      <c r="M76" s="386"/>
      <c r="N76" s="204">
        <f>N70+N71+N72+N73+N74</f>
        <v>0</v>
      </c>
    </row>
    <row r="77" spans="2:15" ht="15.75" thickBot="1">
      <c r="B77" s="119"/>
      <c r="C77" s="120"/>
      <c r="D77" s="120"/>
      <c r="E77" s="120"/>
      <c r="F77" s="120"/>
      <c r="G77" s="120"/>
      <c r="H77" s="120"/>
      <c r="I77" s="120"/>
      <c r="J77" s="120"/>
      <c r="K77" s="120"/>
      <c r="L77" s="120"/>
      <c r="M77" s="120"/>
      <c r="N77" s="121"/>
    </row>
    <row r="78" spans="2:15" ht="15.75" thickBot="1">
      <c r="B78" s="376" t="s">
        <v>101</v>
      </c>
      <c r="C78" s="377"/>
      <c r="D78" s="377"/>
      <c r="E78" s="377"/>
      <c r="F78" s="377"/>
      <c r="G78" s="377"/>
      <c r="H78" s="377"/>
      <c r="I78" s="377"/>
      <c r="J78" s="377"/>
      <c r="K78" s="377"/>
      <c r="L78" s="377"/>
      <c r="M78" s="378"/>
      <c r="N78" s="167">
        <f>N43+N54+N65+N76</f>
        <v>1250</v>
      </c>
    </row>
    <row r="79" spans="2:15">
      <c r="B79" s="119"/>
      <c r="C79" s="120"/>
      <c r="D79" s="120"/>
      <c r="E79" s="120"/>
      <c r="F79" s="120"/>
      <c r="G79" s="120"/>
      <c r="H79" s="120"/>
      <c r="I79" s="120"/>
      <c r="J79" s="120"/>
      <c r="K79" s="120"/>
      <c r="L79" s="120"/>
      <c r="M79" s="120"/>
      <c r="N79" s="121"/>
    </row>
    <row r="80" spans="2:15">
      <c r="B80" s="169" t="s">
        <v>102</v>
      </c>
      <c r="C80" s="170"/>
      <c r="D80" s="170"/>
      <c r="E80" s="170"/>
      <c r="F80" s="170"/>
      <c r="G80" s="170"/>
      <c r="H80" s="170"/>
      <c r="I80" s="170"/>
      <c r="J80" s="170"/>
      <c r="K80" s="170"/>
      <c r="L80" s="170"/>
      <c r="M80" s="170"/>
      <c r="N80" s="171"/>
    </row>
    <row r="81" spans="1:14" ht="15.75" thickBot="1">
      <c r="B81" s="185"/>
      <c r="C81" s="141"/>
      <c r="D81" s="141"/>
      <c r="E81" s="141"/>
      <c r="F81" s="141"/>
      <c r="G81" s="141"/>
      <c r="H81" s="141"/>
      <c r="I81" s="141"/>
      <c r="J81" s="141"/>
      <c r="K81" s="141"/>
      <c r="L81" s="141"/>
      <c r="M81" s="141"/>
      <c r="N81" s="143"/>
    </row>
    <row r="82" spans="1:14">
      <c r="B82" s="387" t="s">
        <v>103</v>
      </c>
      <c r="C82" s="388"/>
      <c r="D82" s="388"/>
      <c r="E82" s="388"/>
      <c r="F82" s="388"/>
      <c r="G82" s="388"/>
      <c r="H82" s="388"/>
      <c r="I82" s="218"/>
      <c r="J82" s="219"/>
      <c r="K82" s="220" t="s">
        <v>104</v>
      </c>
      <c r="L82" s="389" t="s">
        <v>105</v>
      </c>
      <c r="M82" s="390"/>
      <c r="N82" s="221"/>
    </row>
    <row r="83" spans="1:14">
      <c r="B83" s="391" t="s">
        <v>15</v>
      </c>
      <c r="C83" s="392"/>
      <c r="D83" s="392"/>
      <c r="E83" s="392"/>
      <c r="F83" s="392"/>
      <c r="G83" s="392"/>
      <c r="H83" s="392"/>
      <c r="I83" s="222"/>
      <c r="J83" s="223"/>
      <c r="K83" s="224"/>
      <c r="L83" s="372"/>
      <c r="M83" s="373"/>
      <c r="N83" s="225"/>
    </row>
    <row r="84" spans="1:14">
      <c r="B84" s="226" t="s">
        <v>106</v>
      </c>
      <c r="C84" s="227"/>
      <c r="D84" s="227"/>
      <c r="E84" s="227"/>
      <c r="F84" s="227"/>
      <c r="G84" s="227"/>
      <c r="H84" s="227"/>
      <c r="I84" s="222"/>
      <c r="J84" s="223"/>
      <c r="K84" s="224"/>
      <c r="L84" s="372"/>
      <c r="M84" s="373"/>
      <c r="N84" s="225"/>
    </row>
    <row r="85" spans="1:14" ht="15.75" thickBot="1">
      <c r="B85" s="228" t="s">
        <v>48</v>
      </c>
      <c r="C85" s="229"/>
      <c r="D85" s="229"/>
      <c r="E85" s="229"/>
      <c r="F85" s="229"/>
      <c r="G85" s="229"/>
      <c r="H85" s="229"/>
      <c r="I85" s="230"/>
      <c r="J85" s="231"/>
      <c r="K85" s="232">
        <v>0.05</v>
      </c>
      <c r="L85" s="374">
        <f>ROUND(N78*K85,0)</f>
        <v>63</v>
      </c>
      <c r="M85" s="375"/>
      <c r="N85" s="225"/>
    </row>
    <row r="86" spans="1:14" ht="15.75" thickBot="1">
      <c r="B86" s="376" t="s">
        <v>86</v>
      </c>
      <c r="C86" s="377"/>
      <c r="D86" s="377"/>
      <c r="E86" s="377"/>
      <c r="F86" s="377"/>
      <c r="G86" s="377"/>
      <c r="H86" s="377"/>
      <c r="I86" s="377"/>
      <c r="J86" s="377"/>
      <c r="K86" s="377"/>
      <c r="L86" s="377"/>
      <c r="M86" s="378"/>
      <c r="N86" s="233">
        <f>L83+L84+L85</f>
        <v>63</v>
      </c>
    </row>
    <row r="87" spans="1:14" ht="15.75" thickBot="1">
      <c r="B87" s="119"/>
      <c r="C87" s="120"/>
      <c r="D87" s="120"/>
      <c r="E87" s="120"/>
      <c r="F87" s="120"/>
      <c r="G87" s="120"/>
      <c r="H87" s="120"/>
      <c r="I87" s="120"/>
      <c r="J87" s="120"/>
      <c r="K87" s="120"/>
      <c r="L87" s="120"/>
      <c r="M87" s="120"/>
      <c r="N87" s="121"/>
    </row>
    <row r="88" spans="1:14" ht="15.75" thickBot="1">
      <c r="A88" s="55" t="s">
        <v>125</v>
      </c>
      <c r="B88" s="376" t="s">
        <v>108</v>
      </c>
      <c r="C88" s="377"/>
      <c r="D88" s="377"/>
      <c r="E88" s="377"/>
      <c r="F88" s="377"/>
      <c r="G88" s="377"/>
      <c r="H88" s="377"/>
      <c r="I88" s="377"/>
      <c r="J88" s="377"/>
      <c r="K88" s="377"/>
      <c r="L88" s="377"/>
      <c r="M88" s="378"/>
      <c r="N88" s="233">
        <f>N78+N86</f>
        <v>1313</v>
      </c>
    </row>
    <row r="89" spans="1:14">
      <c r="B89" s="85"/>
      <c r="C89" s="86"/>
      <c r="D89" s="86"/>
      <c r="E89" s="86"/>
      <c r="F89" s="86"/>
      <c r="G89" s="86"/>
      <c r="H89" s="86"/>
      <c r="I89" s="86"/>
      <c r="J89" s="86"/>
      <c r="K89" s="86"/>
      <c r="L89" s="86"/>
      <c r="M89" s="86"/>
      <c r="N89" s="87"/>
    </row>
    <row r="90" spans="1:14">
      <c r="B90" s="118"/>
      <c r="C90" s="92"/>
      <c r="D90" s="92"/>
      <c r="E90" s="92"/>
      <c r="F90" s="92"/>
      <c r="G90" s="92"/>
      <c r="H90" s="92"/>
      <c r="I90" s="92"/>
      <c r="J90" s="92"/>
      <c r="K90" s="92"/>
      <c r="L90" s="92"/>
      <c r="M90" s="92"/>
      <c r="N90" s="94"/>
    </row>
    <row r="91" spans="1:14">
      <c r="B91" s="118"/>
      <c r="C91" s="92"/>
      <c r="D91" s="92"/>
      <c r="E91" s="92"/>
      <c r="F91" s="92"/>
      <c r="G91" s="92"/>
      <c r="H91" s="92"/>
      <c r="I91" s="92"/>
      <c r="J91" s="92"/>
      <c r="K91" s="92"/>
      <c r="L91" s="92"/>
      <c r="M91" s="92"/>
      <c r="N91" s="94"/>
    </row>
    <row r="92" spans="1:14">
      <c r="B92" s="118"/>
      <c r="C92" s="92"/>
      <c r="D92" s="92"/>
      <c r="E92" s="92"/>
      <c r="F92" s="92"/>
      <c r="G92" s="92"/>
      <c r="H92" s="92"/>
      <c r="I92" s="92"/>
      <c r="J92" s="92"/>
      <c r="K92" s="92"/>
      <c r="L92" s="92"/>
      <c r="M92" s="92"/>
      <c r="N92" s="94"/>
    </row>
    <row r="93" spans="1:14">
      <c r="B93" s="118"/>
      <c r="C93" s="92"/>
      <c r="D93" s="92"/>
      <c r="E93" s="102" t="s">
        <v>109</v>
      </c>
      <c r="F93" s="102"/>
      <c r="G93" s="102"/>
      <c r="H93" s="102"/>
      <c r="I93" s="102"/>
      <c r="J93" s="102"/>
      <c r="K93" s="92"/>
      <c r="L93" s="92"/>
      <c r="M93" s="92"/>
      <c r="N93" s="94"/>
    </row>
    <row r="94" spans="1:14">
      <c r="B94" s="118"/>
      <c r="C94" s="92"/>
      <c r="D94" s="92"/>
      <c r="E94" s="92" t="s">
        <v>110</v>
      </c>
      <c r="F94" s="92"/>
      <c r="G94" s="92"/>
      <c r="H94" s="92"/>
      <c r="I94" s="92"/>
      <c r="J94" s="92"/>
      <c r="K94" s="92"/>
      <c r="L94" s="92"/>
      <c r="M94" s="92"/>
      <c r="N94" s="94"/>
    </row>
    <row r="95" spans="1:14">
      <c r="B95" s="118"/>
      <c r="C95" s="92"/>
      <c r="D95" s="92"/>
      <c r="E95" s="92" t="s">
        <v>111</v>
      </c>
      <c r="F95" s="92"/>
      <c r="G95" s="92"/>
      <c r="H95" s="92"/>
      <c r="I95" s="92"/>
      <c r="J95" s="92"/>
      <c r="K95" s="92"/>
      <c r="L95" s="92"/>
      <c r="M95" s="92"/>
      <c r="N95" s="94"/>
    </row>
    <row r="96" spans="1:14">
      <c r="B96" s="118"/>
      <c r="C96" s="92"/>
      <c r="D96" s="92"/>
      <c r="E96" s="92" t="s">
        <v>112</v>
      </c>
      <c r="F96" s="92"/>
      <c r="G96" s="92"/>
      <c r="H96" s="92"/>
      <c r="I96" s="92"/>
      <c r="J96" s="92"/>
      <c r="K96" s="92"/>
      <c r="L96" s="92"/>
      <c r="M96" s="92"/>
      <c r="N96" s="94"/>
    </row>
    <row r="97" spans="2:14" ht="15.75" thickBot="1">
      <c r="B97" s="118"/>
      <c r="C97" s="92"/>
      <c r="D97" s="92"/>
      <c r="E97" s="92"/>
      <c r="F97" s="92" t="s">
        <v>113</v>
      </c>
      <c r="G97" s="92"/>
      <c r="H97" s="92"/>
      <c r="I97" s="92"/>
      <c r="J97" s="92"/>
      <c r="K97" s="92"/>
      <c r="L97" s="92"/>
      <c r="M97" s="92"/>
      <c r="N97" s="94"/>
    </row>
    <row r="98" spans="2:14">
      <c r="B98" s="234" t="s">
        <v>114</v>
      </c>
      <c r="C98" s="235"/>
      <c r="D98" s="235"/>
      <c r="E98" s="235"/>
      <c r="F98" s="235"/>
      <c r="G98" s="235"/>
      <c r="H98" s="235"/>
      <c r="I98" s="235"/>
      <c r="J98" s="235"/>
      <c r="K98" s="235"/>
      <c r="L98" s="235"/>
      <c r="M98" s="235"/>
      <c r="N98" s="236"/>
    </row>
    <row r="99" spans="2:14">
      <c r="B99" s="237"/>
      <c r="C99" s="238"/>
      <c r="D99" s="238"/>
      <c r="E99" s="238"/>
      <c r="F99" s="238"/>
      <c r="G99" s="238"/>
      <c r="H99" s="238"/>
      <c r="I99" s="238"/>
      <c r="J99" s="238"/>
      <c r="K99" s="238"/>
      <c r="L99" s="238"/>
      <c r="M99" s="238"/>
      <c r="N99" s="239"/>
    </row>
    <row r="100" spans="2:14">
      <c r="B100" s="237"/>
      <c r="C100" s="238"/>
      <c r="D100" s="238"/>
      <c r="E100" s="238"/>
      <c r="F100" s="238"/>
      <c r="G100" s="238"/>
      <c r="H100" s="238"/>
      <c r="I100" s="238"/>
      <c r="J100" s="238"/>
      <c r="K100" s="238"/>
      <c r="L100" s="238"/>
      <c r="M100" s="238"/>
      <c r="N100" s="239"/>
    </row>
    <row r="101" spans="2:14">
      <c r="B101" s="237"/>
      <c r="C101" s="238"/>
      <c r="D101" s="238"/>
      <c r="E101" s="238"/>
      <c r="F101" s="238"/>
      <c r="G101" s="238"/>
      <c r="H101" s="238"/>
      <c r="I101" s="238"/>
      <c r="J101" s="238"/>
      <c r="K101" s="238"/>
      <c r="L101" s="238"/>
      <c r="M101" s="238"/>
      <c r="N101" s="239"/>
    </row>
    <row r="102" spans="2:14" ht="15.75" thickBot="1">
      <c r="B102" s="240"/>
      <c r="C102" s="241"/>
      <c r="D102" s="241"/>
      <c r="E102" s="241"/>
      <c r="F102" s="241"/>
      <c r="G102" s="241"/>
      <c r="H102" s="241"/>
      <c r="I102" s="241"/>
      <c r="J102" s="241"/>
      <c r="K102" s="241"/>
      <c r="L102" s="241"/>
      <c r="M102" s="241"/>
      <c r="N102" s="242"/>
    </row>
    <row r="103" spans="2:14">
      <c r="B103" s="243"/>
      <c r="C103" s="244"/>
      <c r="D103" s="244"/>
      <c r="E103" s="244"/>
      <c r="F103" s="244"/>
      <c r="G103" s="244"/>
      <c r="H103" s="244"/>
      <c r="I103" s="244"/>
      <c r="J103" s="244"/>
      <c r="K103" s="244"/>
      <c r="L103" s="244"/>
      <c r="M103" s="244"/>
      <c r="N103" s="245"/>
    </row>
    <row r="104" spans="2:14">
      <c r="B104" s="246" t="s">
        <v>115</v>
      </c>
      <c r="C104" s="106"/>
      <c r="D104" s="106"/>
      <c r="E104" s="106"/>
      <c r="F104" s="106"/>
      <c r="G104" s="106"/>
      <c r="H104" s="106"/>
      <c r="I104" s="106"/>
      <c r="J104" s="106"/>
      <c r="K104" s="106"/>
      <c r="L104" s="106"/>
      <c r="M104" s="106"/>
      <c r="N104" s="107"/>
    </row>
    <row r="105" spans="2:14" ht="15" customHeight="1">
      <c r="B105" s="379" t="s">
        <v>116</v>
      </c>
      <c r="C105" s="380"/>
      <c r="D105" s="380"/>
      <c r="E105" s="380"/>
      <c r="F105" s="380"/>
      <c r="G105" s="380"/>
      <c r="H105" s="380"/>
      <c r="I105" s="380"/>
      <c r="J105" s="380"/>
      <c r="K105" s="380"/>
      <c r="L105" s="380"/>
      <c r="M105" s="380"/>
      <c r="N105" s="381"/>
    </row>
    <row r="106" spans="2:14" ht="15" customHeight="1">
      <c r="B106" s="379"/>
      <c r="C106" s="380"/>
      <c r="D106" s="380"/>
      <c r="E106" s="380"/>
      <c r="F106" s="380"/>
      <c r="G106" s="380"/>
      <c r="H106" s="380"/>
      <c r="I106" s="380"/>
      <c r="J106" s="380"/>
      <c r="K106" s="380"/>
      <c r="L106" s="380"/>
      <c r="M106" s="380"/>
      <c r="N106" s="381"/>
    </row>
    <row r="107" spans="2:14" ht="30" customHeight="1">
      <c r="B107" s="382" t="s">
        <v>117</v>
      </c>
      <c r="C107" s="383"/>
      <c r="D107" s="383"/>
      <c r="E107" s="383"/>
      <c r="F107" s="383"/>
      <c r="G107" s="383"/>
      <c r="H107" s="383"/>
      <c r="I107" s="383"/>
      <c r="J107" s="383"/>
      <c r="K107" s="383"/>
      <c r="L107" s="383"/>
      <c r="M107" s="383"/>
      <c r="N107" s="384"/>
    </row>
    <row r="108" spans="2:14">
      <c r="B108" s="382"/>
      <c r="C108" s="383"/>
      <c r="D108" s="383"/>
      <c r="E108" s="383"/>
      <c r="F108" s="383"/>
      <c r="G108" s="383"/>
      <c r="H108" s="383"/>
      <c r="I108" s="383"/>
      <c r="J108" s="383"/>
      <c r="K108" s="383"/>
      <c r="L108" s="383"/>
      <c r="M108" s="383"/>
      <c r="N108" s="384"/>
    </row>
    <row r="109" spans="2:14">
      <c r="B109" s="247"/>
      <c r="C109" s="248"/>
      <c r="D109" s="248"/>
      <c r="E109" s="248"/>
      <c r="F109" s="248"/>
      <c r="G109" s="248"/>
      <c r="H109" s="248"/>
      <c r="I109" s="248"/>
      <c r="J109" s="248"/>
      <c r="K109" s="248"/>
      <c r="L109" s="248"/>
      <c r="M109" s="248"/>
      <c r="N109" s="249"/>
    </row>
    <row r="110" spans="2:14">
      <c r="B110" s="247"/>
      <c r="C110" s="248"/>
      <c r="D110" s="248"/>
      <c r="E110" s="248"/>
      <c r="F110" s="248"/>
      <c r="G110" s="248"/>
      <c r="H110" s="248"/>
      <c r="I110" s="248"/>
      <c r="J110" s="248"/>
      <c r="K110" s="248"/>
      <c r="L110" s="248"/>
      <c r="M110" s="248"/>
      <c r="N110" s="249"/>
    </row>
    <row r="111" spans="2:14">
      <c r="B111" s="247"/>
      <c r="C111" s="248"/>
      <c r="D111" s="248"/>
      <c r="E111" s="248"/>
      <c r="F111" s="248"/>
      <c r="G111" s="248"/>
      <c r="H111" s="248"/>
      <c r="I111" s="248"/>
      <c r="J111" s="248"/>
      <c r="K111" s="248"/>
      <c r="L111" s="248"/>
      <c r="M111" s="248"/>
      <c r="N111" s="249"/>
    </row>
    <row r="112" spans="2:14">
      <c r="B112" s="246"/>
      <c r="C112" s="106"/>
      <c r="D112" s="106"/>
      <c r="E112" s="106"/>
      <c r="F112" s="106"/>
      <c r="G112" s="106"/>
      <c r="H112" s="106"/>
      <c r="I112" s="106"/>
      <c r="J112" s="106"/>
      <c r="K112" s="106"/>
      <c r="L112" s="106"/>
      <c r="M112" s="106"/>
      <c r="N112" s="107"/>
    </row>
    <row r="113" spans="2:14">
      <c r="B113" s="118"/>
      <c r="C113" s="92"/>
      <c r="D113" s="92"/>
      <c r="E113" s="92" t="s">
        <v>109</v>
      </c>
      <c r="F113" s="102"/>
      <c r="G113" s="102"/>
      <c r="H113" s="92"/>
      <c r="I113" s="92"/>
      <c r="J113" s="92"/>
      <c r="K113" s="92"/>
      <c r="L113" s="92"/>
      <c r="M113" s="92"/>
      <c r="N113" s="94"/>
    </row>
    <row r="114" spans="2:14">
      <c r="B114" s="118"/>
      <c r="C114" s="92"/>
      <c r="D114" s="92"/>
      <c r="E114" s="250" t="s">
        <v>110</v>
      </c>
      <c r="F114" s="92"/>
      <c r="G114" s="92"/>
      <c r="H114" s="250"/>
      <c r="I114" s="250"/>
      <c r="J114" s="250"/>
      <c r="K114" s="92"/>
      <c r="L114" s="92"/>
      <c r="M114" s="92"/>
      <c r="N114" s="94"/>
    </row>
    <row r="115" spans="2:14">
      <c r="B115" s="118"/>
      <c r="C115" s="92"/>
      <c r="D115" s="92"/>
      <c r="E115" s="251" t="s">
        <v>118</v>
      </c>
      <c r="F115" s="92"/>
      <c r="G115" s="92"/>
      <c r="H115" s="251"/>
      <c r="I115" s="251"/>
      <c r="J115" s="251"/>
      <c r="K115" s="92"/>
      <c r="L115" s="92"/>
      <c r="M115" s="92"/>
      <c r="N115" s="94"/>
    </row>
    <row r="116" spans="2:14">
      <c r="B116" s="252"/>
      <c r="C116" s="106"/>
      <c r="D116" s="106"/>
      <c r="E116" s="92" t="s">
        <v>112</v>
      </c>
      <c r="F116" s="92"/>
      <c r="G116" s="92"/>
      <c r="H116" s="92"/>
      <c r="I116" s="92"/>
      <c r="J116" s="92"/>
      <c r="K116" s="106"/>
      <c r="L116" s="106"/>
      <c r="M116" s="106"/>
      <c r="N116" s="107"/>
    </row>
    <row r="117" spans="2:14">
      <c r="B117" s="252"/>
      <c r="C117" s="106"/>
      <c r="D117" s="106"/>
      <c r="E117" s="106"/>
      <c r="F117" s="92"/>
      <c r="G117" s="92"/>
      <c r="H117" s="92"/>
      <c r="I117" s="92"/>
      <c r="J117" s="92"/>
      <c r="K117" s="106"/>
      <c r="L117" s="106"/>
      <c r="M117" s="106"/>
      <c r="N117" s="107"/>
    </row>
    <row r="118" spans="2:14">
      <c r="B118" s="252" t="s">
        <v>119</v>
      </c>
      <c r="C118" s="251"/>
      <c r="D118" s="251"/>
      <c r="E118" s="92"/>
      <c r="F118" s="92"/>
      <c r="G118" s="92"/>
      <c r="H118" s="92"/>
      <c r="I118" s="92"/>
      <c r="J118" s="368"/>
      <c r="K118" s="368"/>
      <c r="L118" s="368"/>
      <c r="M118" s="368"/>
      <c r="N118" s="369"/>
    </row>
    <row r="119" spans="2:14" ht="15.75" thickBot="1">
      <c r="B119" s="253" t="s">
        <v>120</v>
      </c>
      <c r="C119" s="254"/>
      <c r="D119" s="254"/>
      <c r="E119" s="255"/>
      <c r="F119" s="255"/>
      <c r="G119" s="255"/>
      <c r="H119" s="255"/>
      <c r="I119" s="255"/>
      <c r="J119" s="370"/>
      <c r="K119" s="370"/>
      <c r="L119" s="370"/>
      <c r="M119" s="370"/>
      <c r="N119" s="371"/>
    </row>
  </sheetData>
  <mergeCells count="70">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I36:J36"/>
    <mergeCell ref="L36:M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PO OPC1</vt:lpstr>
      <vt:lpstr>450.2P</vt:lpstr>
      <vt:lpstr>411.1P</vt:lpstr>
      <vt:lpstr>465.1P</vt:lpstr>
      <vt:lpstr>465.2P</vt:lpstr>
      <vt:lpstr>465.5P</vt:lpstr>
      <vt:lpstr>465.4P </vt:lpstr>
      <vt:lpstr>465.3P</vt:lpstr>
      <vt:lpstr>900.00</vt:lpstr>
      <vt:lpstr>'PO OPC1'!Área_de_impresión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viviana tellez</cp:lastModifiedBy>
  <cp:revision/>
  <cp:lastPrinted>2020-05-13T16:10:26Z</cp:lastPrinted>
  <dcterms:created xsi:type="dcterms:W3CDTF">2006-06-27T16:47:25Z</dcterms:created>
  <dcterms:modified xsi:type="dcterms:W3CDTF">2020-08-31T17:44:00Z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