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oasd.sharepoint.com/sites/ADRES-ProyectoAuditoriadeReclamaciones/Documentos compartidos/General/Adres_Contrato_1004/3. Dirección de Control Interno/4. Dirección/3. Facturación/11. PQT_11_Z4/1. Información para pago PQT_11_Z4/"/>
    </mc:Choice>
  </mc:AlternateContent>
  <xr:revisionPtr revIDLastSave="65" documentId="13_ncr:1_{E32798D8-0542-45E9-9DA0-F47450F194CC}" xr6:coauthVersionLast="47" xr6:coauthVersionMax="47" xr10:uidLastSave="{501795F8-0ED2-4383-B379-7D8F59412B81}"/>
  <bookViews>
    <workbookView xWindow="-120" yWindow="-120" windowWidth="20730" windowHeight="11160" firstSheet="1" activeTab="1" xr2:uid="{E2F758C9-62A6-40E9-9A23-8B513FD41844}"/>
  </bookViews>
  <sheets>
    <sheet name="PQT_11_ZONA_4.." sheetId="4" state="hidden" r:id="rId1"/>
    <sheet name="Validacion Decimales UTR2023" sheetId="5" r:id="rId2"/>
  </sheets>
  <definedNames>
    <definedName name="_xlnm.Print_Area" localSheetId="0">'PQT_11_ZONA_4..'!$B$2:$F$27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4" i="4" l="1"/>
  <c r="M24" i="4"/>
  <c r="L24" i="4"/>
  <c r="K24" i="4"/>
  <c r="P23" i="4"/>
  <c r="P22" i="4"/>
  <c r="P21" i="4"/>
  <c r="P20" i="4"/>
  <c r="J17" i="4"/>
  <c r="M17" i="4" s="1"/>
  <c r="N17" i="4" s="1"/>
  <c r="I17" i="4"/>
  <c r="K17" i="4" s="1"/>
  <c r="M16" i="4"/>
  <c r="N16" i="4" s="1"/>
  <c r="J16" i="4"/>
  <c r="I16" i="4"/>
  <c r="K16" i="4" s="1"/>
  <c r="M15" i="4"/>
  <c r="N15" i="4" s="1"/>
  <c r="J15" i="4"/>
  <c r="I15" i="4"/>
  <c r="K15" i="4" s="1"/>
  <c r="M14" i="4"/>
  <c r="M18" i="4" s="1"/>
  <c r="K14" i="4"/>
  <c r="K18" i="4" s="1"/>
  <c r="J14" i="4"/>
  <c r="I14" i="4"/>
  <c r="M8" i="5"/>
  <c r="L8" i="5"/>
  <c r="M7" i="5"/>
  <c r="L7" i="5"/>
  <c r="M6" i="5"/>
  <c r="L6" i="5"/>
  <c r="M5" i="5"/>
  <c r="L5" i="5"/>
  <c r="N5" i="5" l="1"/>
  <c r="N6" i="5"/>
  <c r="N7" i="5"/>
  <c r="M9" i="5"/>
  <c r="L9" i="5"/>
  <c r="N8" i="5"/>
  <c r="P24" i="4"/>
  <c r="Q24" i="4"/>
  <c r="L15" i="4"/>
  <c r="P15" i="4"/>
  <c r="L16" i="4"/>
  <c r="P16" i="4"/>
  <c r="L17" i="4"/>
  <c r="P17" i="4"/>
  <c r="L14" i="4"/>
  <c r="N14" i="4"/>
  <c r="N18" i="4" s="1"/>
  <c r="P14" i="4"/>
  <c r="P18" i="4" s="1"/>
  <c r="N9" i="5" l="1"/>
  <c r="R24" i="4"/>
  <c r="L18" i="4"/>
  <c r="Q18" i="4"/>
  <c r="R18" i="4" s="1"/>
  <c r="F18" i="4" l="1"/>
  <c r="F19" i="4" l="1"/>
  <c r="F20" i="4" s="1"/>
</calcChain>
</file>

<file path=xl/sharedStrings.xml><?xml version="1.0" encoding="utf-8"?>
<sst xmlns="http://schemas.openxmlformats.org/spreadsheetml/2006/main" count="78" uniqueCount="49">
  <si>
    <t>REPORTE PARA PAGO DE TARIFAS UNITARIAS</t>
  </si>
  <si>
    <t>N° Paquete SII_ECAT</t>
  </si>
  <si>
    <t>Linea de Radicación</t>
  </si>
  <si>
    <t>Número de días adicionales (generados por retrasos o reprocesos)</t>
  </si>
  <si>
    <t>1. TARIFA DE REVISION Y VERIFICACION</t>
  </si>
  <si>
    <t>N° Paquete Entrega</t>
  </si>
  <si>
    <t>Estado de Aprobación</t>
  </si>
  <si>
    <t>Cantidad Reclamaciones</t>
  </si>
  <si>
    <t>Valor Unitario
antes de IVA</t>
  </si>
  <si>
    <t>Valor Total</t>
  </si>
  <si>
    <t>Aprobadas</t>
  </si>
  <si>
    <t>Aprobado Parcial</t>
  </si>
  <si>
    <t>No Aprobadas</t>
  </si>
  <si>
    <t>Total Tarifa de Revisión y Verificación</t>
  </si>
  <si>
    <t>Iva</t>
  </si>
  <si>
    <t>TOTAL A PAGAR</t>
  </si>
  <si>
    <t>Firma:</t>
  </si>
  <si>
    <t>Contrato No. 1004 de 2023</t>
  </si>
  <si>
    <t>Valor Unitario antes de IVA</t>
  </si>
  <si>
    <t xml:space="preserve">                                     DD / MM/ AAAA</t>
  </si>
  <si>
    <t>UNION TEMPORAL RECLAMACIONES 2023 - ZONA 4</t>
  </si>
  <si>
    <t xml:space="preserve">Fecha Factura: </t>
  </si>
  <si>
    <r>
      <t>Factura No.:</t>
    </r>
    <r>
      <rPr>
        <b/>
        <u/>
        <sz val="14"/>
        <color theme="1"/>
        <rFont val="Aptos Narrow"/>
        <family val="2"/>
        <scheme val="minor"/>
      </rPr>
      <t xml:space="preserve"> </t>
    </r>
  </si>
  <si>
    <t>Suspendidas</t>
  </si>
  <si>
    <t>PQT_11</t>
  </si>
  <si>
    <t xml:space="preserve">
*Se incluye en el RTU las 5.095 reclamaciones, para facturar la totalidad de las reclamaciones del paquete 15 como reclamaciones "suspendidas"				</t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</si>
  <si>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Tarifa valor unitario Grupo ASD (Columna F)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</si>
  <si>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8" tint="0.39997558519241921"/>
        <rFont val="Aptos Narrow"/>
        <family val="2"/>
        <scheme val="minor"/>
      </rPr>
      <t>Cantidad de reclamaciones (Columna D)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</t>
    </r>
    <r>
      <rPr>
        <b/>
        <u/>
        <sz val="9"/>
        <color theme="4" tint="0.39997558519241921"/>
        <rFont val="Aptos Narrow"/>
        <family val="2"/>
        <scheme val="minor"/>
      </rPr>
      <t xml:space="preserve"> 
</t>
    </r>
    <r>
      <rPr>
        <b/>
        <u/>
        <sz val="9"/>
        <color theme="5"/>
        <rFont val="Aptos Narrow"/>
        <family val="2"/>
        <scheme val="minor"/>
      </rPr>
      <t>Tarifa valor unitario Servis (Columna G)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</si>
  <si>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 xml:space="preserve">Valor total antes de IVA Tarifa Grupo ASD (Columna H)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</si>
  <si>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5"/>
        <rFont val="Aptos Narrow"/>
        <family val="2"/>
        <scheme val="minor"/>
      </rPr>
      <t>Valor total antes de IVA Tarifa SERVIS (Columna I)</t>
    </r>
    <r>
      <rPr>
        <b/>
        <u/>
        <sz val="9"/>
        <color theme="4" tint="0.39997558519241921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X 19%</t>
    </r>
    <r>
      <rPr>
        <b/>
        <u/>
        <sz val="9"/>
        <color theme="1"/>
        <rFont val="Aptos Narrow"/>
        <family val="2"/>
        <scheme val="minor"/>
      </rPr>
      <t xml:space="preserve"> </t>
    </r>
    <r>
      <rPr>
        <u/>
        <sz val="9"/>
        <color theme="1"/>
        <rFont val="Aptos Narrow"/>
        <family val="2"/>
        <scheme val="minor"/>
      </rPr>
      <t xml:space="preserve">
</t>
    </r>
    <r>
      <rPr>
        <sz val="9"/>
        <color theme="1"/>
        <rFont val="Aptos Narrow"/>
        <family val="2"/>
        <scheme val="minor"/>
      </rPr>
      <t xml:space="preserve">
Se apróxima el valor a dos decimales de acuerdo con el cálculo en la página de la DIAN</t>
    </r>
  </si>
  <si>
    <r>
      <rPr>
        <b/>
        <u/>
        <sz val="9"/>
        <color theme="4" tint="0.39997558519241921"/>
        <rFont val="Aptos Narrow"/>
        <family val="2"/>
        <scheme val="minor"/>
      </rPr>
      <t>Valor total antes de IVA Tarifa Grupo ASD (Columna H)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Valor total antes de IVA Tarifa SERVIS (Columna I)</t>
    </r>
  </si>
  <si>
    <r>
      <rPr>
        <b/>
        <u/>
        <sz val="9"/>
        <color theme="4" tint="0.39997558519241921"/>
        <rFont val="Aptos Narrow"/>
        <family val="2"/>
        <scheme val="minor"/>
      </rPr>
      <t>IVA Tarifa Grupo ASD (Columna J)</t>
    </r>
    <r>
      <rPr>
        <b/>
        <u/>
        <sz val="9"/>
        <color theme="5"/>
        <rFont val="Aptos Narrow"/>
        <family val="2"/>
        <scheme val="minor"/>
      </rPr>
      <t xml:space="preserve"> </t>
    </r>
    <r>
      <rPr>
        <b/>
        <u/>
        <sz val="9"/>
        <rFont val="Aptos Narrow"/>
        <family val="2"/>
        <scheme val="minor"/>
      </rPr>
      <t>+</t>
    </r>
    <r>
      <rPr>
        <b/>
        <u/>
        <sz val="9"/>
        <color theme="5"/>
        <rFont val="Aptos Narrow"/>
        <family val="2"/>
        <scheme val="minor"/>
      </rPr>
      <t xml:space="preserve"> IVA Tarifa SERVIS (Columna K)</t>
    </r>
  </si>
  <si>
    <r>
      <rPr>
        <b/>
        <u/>
        <sz val="9"/>
        <color rgb="FF00B050"/>
        <rFont val="Aptos Narrow"/>
        <family val="2"/>
        <scheme val="minor"/>
      </rPr>
      <t>Valor total antes de IVA</t>
    </r>
    <r>
      <rPr>
        <b/>
        <u/>
        <sz val="9"/>
        <color theme="1"/>
        <rFont val="Aptos Narrow"/>
        <family val="2"/>
        <scheme val="minor"/>
      </rPr>
      <t xml:space="preserve"> + </t>
    </r>
    <r>
      <rPr>
        <b/>
        <u/>
        <sz val="9"/>
        <color rgb="FF00B050"/>
        <rFont val="Aptos Narrow"/>
        <family val="2"/>
        <scheme val="minor"/>
      </rPr>
      <t>IVA</t>
    </r>
  </si>
  <si>
    <t>TARIFA VALOR UNITARIO
GRUPO ASD
85%</t>
  </si>
  <si>
    <t>TARIFA VALOR UNITARIO
SERVIS
15%</t>
  </si>
  <si>
    <t>VALOR TOTAL ANTES DE IVA - TARIFA GRUPO ASD</t>
  </si>
  <si>
    <t>VALOR TOTAL ANTES DE IVA - TARIFA SERVIS</t>
  </si>
  <si>
    <t>IVA - TARIFA GRUPO ASD</t>
  </si>
  <si>
    <t>IVA - TARIFA SERVIS</t>
  </si>
  <si>
    <t>VALOR TOTAL ANTES DE IVA</t>
  </si>
  <si>
    <t>IVA</t>
  </si>
  <si>
    <t>VALOR TOTAL A PAGAR</t>
  </si>
  <si>
    <t>TOTALES</t>
  </si>
  <si>
    <t>ASD</t>
  </si>
  <si>
    <t>SERVIS</t>
  </si>
  <si>
    <t>ASD IVA</t>
  </si>
  <si>
    <t>SERVIS IVA</t>
  </si>
  <si>
    <t>TOTAL SIN 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</si>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</sst>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6" formatCode="&quot;$&quot;\ #,##0.0000;[Red]\-&quot;$&quot;\ #,##0.0000"/>
    <numFmt numFmtId="167" formatCode="0.000"/>
    <numFmt numFmtId="168" formatCode="_-* #,##0.0000_-;\-* #,##0.0000_-;_-* &quot;-&quot;??_-;_-@_-"/>
    <numFmt numFmtId="169" formatCode="_-* #,##0.000_-;\-* #,##0.000_-;_-* &quot;-&quot;??_-;_-@_-"/>
    <numFmt numFmtId="170" formatCode="_-&quot;$&quot;\ * #,##0.00_-;\-&quot;$&quot;\ * #,##0.00_-;_-&quot;$&quot;\ * &quot;-&quot;_-;_-@_-"/>
  </numFmts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rgb="FF808080"/>
      <name val="Aptos Narrow"/>
      <family val="2"/>
      <scheme val="minor"/>
    </font>
    <font>
      <sz val="14"/>
      <color theme="2" tint="-9.9978637043366805E-2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u/>
      <sz val="9"/>
      <color theme="8" tint="0.39997558519241921"/>
      <name val="Aptos Narrow"/>
      <family val="2"/>
      <scheme val="minor"/>
    </font>
    <font>
      <b/>
      <u/>
      <sz val="9"/>
      <color theme="4" tint="0.39997558519241921"/>
      <name val="Aptos Narrow"/>
      <family val="2"/>
      <scheme val="minor"/>
    </font>
    <font>
      <b/>
      <u/>
      <sz val="9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9"/>
      <color theme="1"/>
      <name val="Aptos Narrow"/>
      <family val="2"/>
      <scheme val="minor"/>
    </font>
    <font>
      <b/>
      <u/>
      <sz val="9"/>
      <color theme="5"/>
      <name val="Aptos Narrow"/>
      <family val="2"/>
      <scheme val="minor"/>
    </font>
    <font>
      <b/>
      <u/>
      <sz val="9"/>
      <color rgb="FF00B050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41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0" borderId="0" xfId="0" applyFont="1"/>
    <xf numFmtId="0" fontId="2" fillId="0" borderId="3" xfId="0" applyFont="1" applyBorder="1"/>
    <xf numFmtId="0" fontId="3" fillId="0" borderId="3" xfId="0" applyFont="1" applyBorder="1"/>
    <xf numFmtId="2" fontId="2" fillId="0" borderId="0" xfId="0" applyNumberFormat="1" applyFont="1"/>
    <xf numFmtId="0" fontId="2" fillId="0" borderId="5" xfId="0" applyFont="1" applyBorder="1" applyAlignment="1">
      <alignment horizontal="center" wrapText="1"/>
    </xf>
    <xf numFmtId="1" fontId="2" fillId="0" borderId="4" xfId="0" applyNumberFormat="1" applyFont="1" applyBorder="1"/>
    <xf numFmtId="43" fontId="2" fillId="0" borderId="4" xfId="1" applyFont="1" applyBorder="1"/>
    <xf numFmtId="0" fontId="3" fillId="2" borderId="5" xfId="0" applyFont="1" applyFill="1" applyBorder="1" applyAlignment="1">
      <alignment horizontal="center" vertical="center" wrapText="1"/>
    </xf>
    <xf numFmtId="43" fontId="2" fillId="0" borderId="0" xfId="1" applyFont="1"/>
    <xf numFmtId="164" fontId="2" fillId="0" borderId="5" xfId="1" applyNumberFormat="1" applyFont="1" applyBorder="1" applyAlignment="1">
      <alignment horizontal="center" vertical="center" wrapText="1"/>
    </xf>
    <xf numFmtId="164" fontId="2" fillId="0" borderId="0" xfId="1" applyNumberFormat="1" applyFont="1"/>
    <xf numFmtId="0" fontId="0" fillId="0" borderId="0" xfId="0" applyAlignment="1">
      <alignment horizontal="center" vertical="center"/>
    </xf>
    <xf numFmtId="0" fontId="3" fillId="0" borderId="2" xfId="0" applyFont="1" applyBorder="1"/>
    <xf numFmtId="0" fontId="3" fillId="0" borderId="8" xfId="0" applyFont="1" applyBorder="1" applyAlignment="1">
      <alignment horizontal="center"/>
    </xf>
    <xf numFmtId="0" fontId="2" fillId="0" borderId="4" xfId="0" applyFont="1" applyBorder="1"/>
    <xf numFmtId="0" fontId="3" fillId="0" borderId="17" xfId="0" applyFont="1" applyBorder="1" applyAlignment="1">
      <alignment horizontal="center"/>
    </xf>
    <xf numFmtId="0" fontId="4" fillId="0" borderId="3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6" xfId="0" applyFont="1" applyBorder="1" applyAlignment="1">
      <alignment vertical="top"/>
    </xf>
    <xf numFmtId="0" fontId="2" fillId="0" borderId="16" xfId="0" applyFont="1" applyBorder="1"/>
    <xf numFmtId="0" fontId="2" fillId="0" borderId="17" xfId="0" applyFont="1" applyBorder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8" fontId="2" fillId="0" borderId="5" xfId="1" applyNumberFormat="1" applyFont="1" applyBorder="1" applyAlignment="1">
      <alignment horizontal="right" vertical="center" wrapText="1"/>
    </xf>
    <xf numFmtId="6" fontId="2" fillId="0" borderId="10" xfId="1" applyNumberFormat="1" applyFont="1" applyBorder="1" applyAlignment="1">
      <alignment horizontal="right" wrapText="1"/>
    </xf>
    <xf numFmtId="6" fontId="3" fillId="0" borderId="10" xfId="1" applyNumberFormat="1" applyFont="1" applyBorder="1" applyAlignment="1">
      <alignment horizontal="right" wrapText="1"/>
    </xf>
    <xf numFmtId="6" fontId="3" fillId="3" borderId="13" xfId="1" applyNumberFormat="1" applyFont="1" applyFill="1" applyBorder="1" applyAlignment="1">
      <alignment horizontal="right" wrapText="1"/>
    </xf>
    <xf numFmtId="0" fontId="2" fillId="0" borderId="15" xfId="0" applyFont="1" applyBorder="1"/>
    <xf numFmtId="0" fontId="3" fillId="0" borderId="1" xfId="0" applyFont="1" applyBorder="1"/>
    <xf numFmtId="0" fontId="2" fillId="0" borderId="0" xfId="0" applyFont="1" applyAlignment="1">
      <alignment vertical="top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23" xfId="0" applyFont="1" applyBorder="1" applyAlignment="1">
      <alignment horizontal="center" vertical="top" wrapText="1"/>
    </xf>
    <xf numFmtId="0" fontId="14" fillId="0" borderId="2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5" borderId="25" xfId="0" applyFont="1" applyFill="1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 wrapText="1"/>
    </xf>
    <xf numFmtId="0" fontId="18" fillId="6" borderId="27" xfId="0" applyFont="1" applyFill="1" applyBorder="1" applyAlignment="1">
      <alignment horizontal="center" vertical="center" wrapText="1"/>
    </xf>
    <xf numFmtId="0" fontId="18" fillId="7" borderId="28" xfId="0" applyFont="1" applyFill="1" applyBorder="1" applyAlignment="1">
      <alignment horizontal="center" vertical="center" wrapText="1"/>
    </xf>
    <xf numFmtId="0" fontId="18" fillId="7" borderId="29" xfId="0" applyFont="1" applyFill="1" applyBorder="1" applyAlignment="1">
      <alignment horizontal="center" vertical="center" wrapText="1"/>
    </xf>
    <xf numFmtId="0" fontId="18" fillId="8" borderId="27" xfId="0" applyFont="1" applyFill="1" applyBorder="1" applyAlignment="1">
      <alignment horizontal="center" vertical="center" wrapText="1"/>
    </xf>
    <xf numFmtId="0" fontId="18" fillId="8" borderId="30" xfId="0" applyFont="1" applyFill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64" fontId="1" fillId="0" borderId="32" xfId="1" applyNumberFormat="1" applyFont="1" applyBorder="1" applyAlignment="1">
      <alignment horizontal="center" wrapText="1"/>
    </xf>
    <xf numFmtId="8" fontId="1" fillId="0" borderId="33" xfId="1" applyNumberFormat="1" applyFont="1" applyFill="1" applyBorder="1" applyAlignment="1">
      <alignment horizontal="right" wrapText="1"/>
    </xf>
    <xf numFmtId="166" fontId="1" fillId="0" borderId="34" xfId="1" applyNumberFormat="1" applyFont="1" applyFill="1" applyBorder="1" applyAlignment="1">
      <alignment horizontal="right" wrapText="1"/>
    </xf>
    <xf numFmtId="166" fontId="1" fillId="0" borderId="35" xfId="1" applyNumberFormat="1" applyFont="1" applyFill="1" applyBorder="1" applyAlignment="1">
      <alignment horizontal="right" wrapText="1"/>
    </xf>
    <xf numFmtId="8" fontId="1" fillId="0" borderId="36" xfId="1" applyNumberFormat="1" applyFont="1" applyFill="1" applyBorder="1" applyAlignment="1">
      <alignment horizontal="right" wrapText="1"/>
    </xf>
    <xf numFmtId="8" fontId="1" fillId="0" borderId="35" xfId="1" applyNumberFormat="1" applyFont="1" applyFill="1" applyBorder="1" applyAlignment="1">
      <alignment horizontal="right" wrapText="1"/>
    </xf>
    <xf numFmtId="8" fontId="1" fillId="0" borderId="37" xfId="1" applyNumberFormat="1" applyFont="1" applyFill="1" applyBorder="1" applyAlignment="1">
      <alignment horizontal="right" wrapText="1"/>
    </xf>
    <xf numFmtId="8" fontId="1" fillId="0" borderId="38" xfId="1" applyNumberFormat="1" applyFont="1" applyFill="1" applyBorder="1" applyAlignment="1">
      <alignment horizontal="right" wrapText="1"/>
    </xf>
    <xf numFmtId="8" fontId="1" fillId="0" borderId="35" xfId="1" applyNumberFormat="1" applyFont="1" applyBorder="1" applyAlignment="1">
      <alignment horizontal="right" wrapText="1"/>
    </xf>
    <xf numFmtId="0" fontId="0" fillId="0" borderId="9" xfId="0" applyBorder="1" applyAlignment="1">
      <alignment horizontal="center" vertical="center"/>
    </xf>
    <xf numFmtId="164" fontId="1" fillId="0" borderId="5" xfId="1" applyNumberFormat="1" applyFont="1" applyBorder="1" applyAlignment="1">
      <alignment horizontal="center" wrapText="1"/>
    </xf>
    <xf numFmtId="8" fontId="1" fillId="0" borderId="10" xfId="1" applyNumberFormat="1" applyFont="1" applyFill="1" applyBorder="1" applyAlignment="1">
      <alignment horizontal="right" wrapText="1"/>
    </xf>
    <xf numFmtId="166" fontId="1" fillId="0" borderId="22" xfId="1" applyNumberFormat="1" applyFont="1" applyFill="1" applyBorder="1" applyAlignment="1">
      <alignment horizontal="right" wrapText="1"/>
    </xf>
    <xf numFmtId="166" fontId="1" fillId="0" borderId="10" xfId="1" applyNumberFormat="1" applyFont="1" applyFill="1" applyBorder="1" applyAlignment="1">
      <alignment horizontal="right" wrapText="1"/>
    </xf>
    <xf numFmtId="8" fontId="1" fillId="0" borderId="9" xfId="1" applyNumberFormat="1" applyFont="1" applyFill="1" applyBorder="1" applyAlignment="1">
      <alignment horizontal="right" wrapText="1"/>
    </xf>
    <xf numFmtId="8" fontId="1" fillId="0" borderId="21" xfId="1" applyNumberFormat="1" applyFont="1" applyFill="1" applyBorder="1" applyAlignment="1">
      <alignment horizontal="right" wrapText="1"/>
    </xf>
    <xf numFmtId="8" fontId="1" fillId="0" borderId="5" xfId="1" applyNumberFormat="1" applyFont="1" applyFill="1" applyBorder="1" applyAlignment="1">
      <alignment horizontal="right" wrapText="1"/>
    </xf>
    <xf numFmtId="8" fontId="1" fillId="0" borderId="10" xfId="1" applyNumberFormat="1" applyFont="1" applyBorder="1" applyAlignment="1">
      <alignment horizontal="right" wrapText="1"/>
    </xf>
    <xf numFmtId="166" fontId="1" fillId="0" borderId="39" xfId="1" applyNumberFormat="1" applyFont="1" applyFill="1" applyBorder="1" applyAlignment="1">
      <alignment horizontal="right" wrapText="1"/>
    </xf>
    <xf numFmtId="166" fontId="1" fillId="0" borderId="40" xfId="1" applyNumberFormat="1" applyFont="1" applyFill="1" applyBorder="1" applyAlignment="1">
      <alignment horizontal="right" wrapText="1"/>
    </xf>
    <xf numFmtId="8" fontId="1" fillId="0" borderId="41" xfId="1" applyNumberFormat="1" applyFont="1" applyFill="1" applyBorder="1" applyAlignment="1">
      <alignment horizontal="right" wrapText="1"/>
    </xf>
    <xf numFmtId="8" fontId="1" fillId="0" borderId="40" xfId="1" applyNumberFormat="1" applyFont="1" applyFill="1" applyBorder="1" applyAlignment="1">
      <alignment horizontal="right" wrapText="1"/>
    </xf>
    <xf numFmtId="8" fontId="1" fillId="0" borderId="42" xfId="1" applyNumberFormat="1" applyFont="1" applyFill="1" applyBorder="1" applyAlignment="1">
      <alignment horizontal="right" wrapText="1"/>
    </xf>
    <xf numFmtId="8" fontId="1" fillId="0" borderId="23" xfId="1" applyNumberFormat="1" applyFont="1" applyFill="1" applyBorder="1" applyAlignment="1">
      <alignment horizontal="right" wrapText="1"/>
    </xf>
    <xf numFmtId="8" fontId="1" fillId="0" borderId="40" xfId="1" applyNumberFormat="1" applyFont="1" applyBorder="1" applyAlignment="1">
      <alignment horizontal="right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" fillId="0" borderId="12" xfId="1" applyNumberFormat="1" applyFont="1" applyBorder="1" applyAlignment="1">
      <alignment horizontal="center" wrapText="1"/>
    </xf>
    <xf numFmtId="8" fontId="1" fillId="0" borderId="13" xfId="1" applyNumberFormat="1" applyFont="1" applyFill="1" applyBorder="1" applyAlignment="1">
      <alignment horizontal="right" wrapText="1"/>
    </xf>
    <xf numFmtId="8" fontId="6" fillId="0" borderId="27" xfId="0" applyNumberFormat="1" applyFont="1" applyBorder="1" applyAlignment="1">
      <alignment horizontal="right" vertical="center"/>
    </xf>
    <xf numFmtId="8" fontId="6" fillId="0" borderId="43" xfId="0" applyNumberFormat="1" applyFont="1" applyBorder="1" applyAlignment="1">
      <alignment horizontal="right" vertical="center"/>
    </xf>
    <xf numFmtId="8" fontId="6" fillId="0" borderId="28" xfId="0" applyNumberFormat="1" applyFont="1" applyBorder="1" applyAlignment="1">
      <alignment horizontal="right" vertical="center"/>
    </xf>
    <xf numFmtId="44" fontId="0" fillId="0" borderId="0" xfId="2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9" fontId="2" fillId="6" borderId="0" xfId="0" applyNumberFormat="1" applyFont="1" applyFill="1" applyAlignment="1">
      <alignment horizontal="center" vertical="center"/>
    </xf>
    <xf numFmtId="9" fontId="2" fillId="9" borderId="0" xfId="0" applyNumberFormat="1" applyFont="1" applyFill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8" fontId="2" fillId="6" borderId="0" xfId="1" applyNumberFormat="1" applyFont="1" applyFill="1" applyAlignment="1">
      <alignment horizontal="center" vertical="center"/>
    </xf>
    <xf numFmtId="168" fontId="2" fillId="9" borderId="0" xfId="0" applyNumberFormat="1" applyFont="1" applyFill="1" applyAlignment="1">
      <alignment horizontal="center" vertical="center"/>
    </xf>
    <xf numFmtId="43" fontId="2" fillId="0" borderId="0" xfId="0" applyNumberFormat="1" applyFont="1"/>
    <xf numFmtId="43" fontId="2" fillId="0" borderId="5" xfId="0" applyNumberFormat="1" applyFont="1" applyBorder="1" applyAlignment="1">
      <alignment horizontal="center" vertical="center"/>
    </xf>
    <xf numFmtId="43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169" fontId="2" fillId="0" borderId="0" xfId="0" applyNumberFormat="1" applyFont="1" applyAlignment="1">
      <alignment horizontal="center" vertical="center"/>
    </xf>
    <xf numFmtId="170" fontId="2" fillId="0" borderId="5" xfId="9" applyNumberFormat="1" applyFont="1" applyBorder="1" applyAlignment="1">
      <alignment horizontal="center" vertical="center"/>
    </xf>
    <xf numFmtId="170" fontId="2" fillId="0" borderId="5" xfId="0" applyNumberFormat="1" applyFont="1" applyBorder="1" applyAlignment="1">
      <alignment vertical="center"/>
    </xf>
    <xf numFmtId="170" fontId="2" fillId="0" borderId="5" xfId="0" applyNumberFormat="1" applyFont="1" applyBorder="1" applyAlignment="1">
      <alignment horizontal="center" vertical="center"/>
    </xf>
    <xf numFmtId="43" fontId="2" fillId="6" borderId="0" xfId="0" applyNumberFormat="1" applyFont="1" applyFill="1" applyAlignment="1">
      <alignment horizontal="center" vertical="center"/>
    </xf>
    <xf numFmtId="43" fontId="2" fillId="9" borderId="0" xfId="0" applyNumberFormat="1" applyFont="1" applyFill="1" applyAlignment="1">
      <alignment horizontal="center" vertical="center"/>
    </xf>
    <xf numFmtId="43" fontId="2" fillId="0" borderId="0" xfId="1" applyFont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/>
    </xf>
  </cellXfs>
  <cellStyles count="10">
    <cellStyle name="Millares" xfId="1" builtinId="3"/>
    <cellStyle name="Millares 2" xfId="3" xr:uid="{E5DB8FBB-EA7F-408F-A11D-1AC3B41BF338}"/>
    <cellStyle name="Millares 2 2" xfId="7" xr:uid="{A5239781-B1E1-4C7B-AAF5-0579573875F6}"/>
    <cellStyle name="Millares 3" xfId="5" xr:uid="{B27AFD09-A423-4885-B0B6-865FB8E8A8C0}"/>
    <cellStyle name="Moneda" xfId="2" builtinId="4"/>
    <cellStyle name="Moneda [0]" xfId="9" builtinId="7"/>
    <cellStyle name="Moneda 2" xfId="4" xr:uid="{B51D5B94-F919-4114-8A54-06388335FC1D}"/>
    <cellStyle name="Moneda 2 2" xfId="8" xr:uid="{672C7BD6-C850-4873-9F75-0A8D1D61E349}"/>
    <cellStyle name="Moneda 3" xfId="6" xr:uid="{C14AFEE6-4E5C-4F78-8D87-DE6B50CC2E5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113242</xdr:colOff>
      <xdr:row>26</xdr:row>
      <xdr:rowOff>359835</xdr:rowOff>
    </xdr:from>
    <xdr:to>
      <xdr:col>3</xdr:col>
      <xdr:colOff>944034</xdr:colOff>
      <xdr:row>27</xdr:row>
      <xdr:rowOff>143939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D1D9242-6121-04B8-D69B-AA437E3115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742" y="8392585"/>
          <a:ext cx="4273550" cy="786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40CCD-A3B1-452D-8222-58C49442597B}">
  <sheetPr>
    <pageSetUpPr fitToPage="1"/>
  </sheetPr>
  <dimension ref="B1:R28"/>
  <sheetViews>
    <sheetView showGridLines="0" topLeftCell="H11" zoomScale="90" zoomScaleNormal="90" zoomScaleSheetLayoutView="90" workbookViewId="0">
      <selection activeCell="N20" sqref="N20:N23"/>
    </sheetView>
  </sheetViews>
  <sheetFormatPr baseColWidth="10" defaultColWidth="11.42578125" defaultRowHeight="23.25" customHeight="1" x14ac:dyDescent="0.3"/>
  <cols>
    <col min="1" max="1" width="2.7109375" style="3" customWidth="1"/>
    <col min="2" max="2" width="25.28515625" style="3" customWidth="1"/>
    <col min="3" max="3" width="24" style="3" customWidth="1"/>
    <col min="4" max="4" width="21.7109375" style="3" customWidth="1"/>
    <col min="5" max="5" width="24.85546875" style="3" customWidth="1"/>
    <col min="6" max="6" width="56.42578125" style="3" customWidth="1"/>
    <col min="7" max="7" width="28.42578125" style="3" bestFit="1" customWidth="1"/>
    <col min="8" max="8" width="28.42578125" style="3" customWidth="1"/>
    <col min="9" max="9" width="21" style="86" bestFit="1" customWidth="1"/>
    <col min="10" max="10" width="20.7109375" style="86" bestFit="1" customWidth="1"/>
    <col min="11" max="11" width="27.140625" style="86" bestFit="1" customWidth="1"/>
    <col min="12" max="12" width="34.140625" style="86" customWidth="1"/>
    <col min="13" max="13" width="24.42578125" style="86" bestFit="1" customWidth="1"/>
    <col min="14" max="14" width="23.28515625" style="86" bestFit="1" customWidth="1"/>
    <col min="15" max="15" width="11.42578125" style="3"/>
    <col min="16" max="16" width="27.140625" style="3" bestFit="1" customWidth="1"/>
    <col min="17" max="18" width="24" style="3" bestFit="1" customWidth="1"/>
    <col min="19" max="16384" width="11.42578125" style="3"/>
  </cols>
  <sheetData>
    <row r="1" spans="2:18" ht="23.25" customHeight="1" thickBot="1" x14ac:dyDescent="0.35">
      <c r="B1" s="1"/>
      <c r="C1" s="2"/>
      <c r="D1" s="2"/>
      <c r="E1" s="2"/>
      <c r="F1" s="2"/>
    </row>
    <row r="2" spans="2:18" ht="23.25" customHeight="1" x14ac:dyDescent="0.3">
      <c r="B2" s="123" t="s">
        <v>0</v>
      </c>
      <c r="C2" s="124"/>
      <c r="D2" s="124"/>
      <c r="E2" s="124"/>
      <c r="F2" s="125"/>
    </row>
    <row r="3" spans="2:18" ht="23.25" customHeight="1" x14ac:dyDescent="0.3">
      <c r="B3" s="126" t="s">
        <v>20</v>
      </c>
      <c r="C3" s="127"/>
      <c r="D3" s="127"/>
      <c r="E3" s="127"/>
      <c r="F3" s="128"/>
    </row>
    <row r="4" spans="2:18" ht="23.25" customHeight="1" thickBot="1" x14ac:dyDescent="0.35">
      <c r="B4" s="129" t="s">
        <v>17</v>
      </c>
      <c r="C4" s="130"/>
      <c r="D4" s="130"/>
      <c r="E4" s="130"/>
      <c r="F4" s="131"/>
    </row>
    <row r="5" spans="2:18" ht="23.25" customHeight="1" thickBot="1" x14ac:dyDescent="0.35">
      <c r="B5" s="132"/>
      <c r="C5" s="133"/>
      <c r="D5" s="133"/>
      <c r="E5" s="133"/>
      <c r="F5" s="134"/>
    </row>
    <row r="6" spans="2:18" s="4" customFormat="1" ht="37.5" customHeight="1" thickBot="1" x14ac:dyDescent="0.35">
      <c r="B6" s="33" t="s">
        <v>22</v>
      </c>
      <c r="C6" s="16"/>
      <c r="D6" s="16"/>
      <c r="E6" s="16" t="s">
        <v>1</v>
      </c>
      <c r="F6" s="17"/>
      <c r="I6" s="87"/>
      <c r="J6" s="87"/>
      <c r="K6" s="87"/>
      <c r="L6" s="87"/>
      <c r="M6" s="87"/>
      <c r="N6" s="87"/>
    </row>
    <row r="7" spans="2:18" ht="23.25" customHeight="1" x14ac:dyDescent="0.3">
      <c r="B7" s="5"/>
      <c r="F7" s="18"/>
    </row>
    <row r="8" spans="2:18" s="4" customFormat="1" ht="23.25" customHeight="1" thickBot="1" x14ac:dyDescent="0.35">
      <c r="B8" s="6" t="s">
        <v>21</v>
      </c>
      <c r="E8" s="4" t="s">
        <v>2</v>
      </c>
      <c r="F8" s="19"/>
      <c r="I8" s="87"/>
      <c r="J8" s="87"/>
      <c r="K8" s="87"/>
      <c r="L8" s="87"/>
      <c r="M8" s="87"/>
      <c r="N8" s="87"/>
    </row>
    <row r="9" spans="2:18" ht="23.25" customHeight="1" x14ac:dyDescent="0.3">
      <c r="B9" s="20" t="s">
        <v>19</v>
      </c>
      <c r="C9" s="34"/>
      <c r="F9" s="18"/>
      <c r="J9" s="88"/>
    </row>
    <row r="10" spans="2:18" ht="23.25" customHeight="1" x14ac:dyDescent="0.3">
      <c r="B10" s="20" t="s">
        <v>3</v>
      </c>
      <c r="C10" s="34"/>
      <c r="F10" s="18"/>
      <c r="J10" s="88"/>
    </row>
    <row r="11" spans="2:18" ht="23.25" customHeight="1" thickBot="1" x14ac:dyDescent="0.35">
      <c r="B11" s="21"/>
      <c r="C11" s="22"/>
      <c r="D11" s="22"/>
      <c r="E11" s="23"/>
      <c r="F11" s="24"/>
    </row>
    <row r="12" spans="2:18" ht="23.25" customHeight="1" x14ac:dyDescent="0.3">
      <c r="B12" s="135" t="s">
        <v>4</v>
      </c>
      <c r="C12" s="136"/>
      <c r="D12" s="136"/>
      <c r="E12" s="136"/>
      <c r="F12" s="137"/>
      <c r="I12" s="89" t="s">
        <v>43</v>
      </c>
      <c r="J12" s="90" t="s">
        <v>44</v>
      </c>
      <c r="K12" s="89" t="s">
        <v>43</v>
      </c>
      <c r="L12" s="89" t="s">
        <v>45</v>
      </c>
      <c r="M12" s="90" t="s">
        <v>44</v>
      </c>
      <c r="N12" s="90" t="s">
        <v>46</v>
      </c>
    </row>
    <row r="13" spans="2:18" ht="40.5" customHeight="1" x14ac:dyDescent="0.3">
      <c r="B13" s="25" t="s">
        <v>5</v>
      </c>
      <c r="C13" s="11" t="s">
        <v>6</v>
      </c>
      <c r="D13" s="11" t="s">
        <v>7</v>
      </c>
      <c r="E13" s="11" t="s">
        <v>8</v>
      </c>
      <c r="F13" s="26" t="s">
        <v>9</v>
      </c>
      <c r="I13" s="91">
        <v>0.85</v>
      </c>
      <c r="J13" s="92">
        <v>0.15</v>
      </c>
      <c r="K13" s="89" t="s">
        <v>47</v>
      </c>
      <c r="L13" s="91">
        <v>0.19</v>
      </c>
      <c r="M13" s="90" t="s">
        <v>47</v>
      </c>
      <c r="N13" s="92">
        <v>0.19</v>
      </c>
      <c r="P13" s="93" t="s">
        <v>47</v>
      </c>
      <c r="Q13" s="94" t="s">
        <v>40</v>
      </c>
      <c r="R13" s="86" t="s">
        <v>48</v>
      </c>
    </row>
    <row r="14" spans="2:18" ht="18.75" x14ac:dyDescent="0.3">
      <c r="B14" s="27" t="s">
        <v>24</v>
      </c>
      <c r="C14" s="8" t="s">
        <v>10</v>
      </c>
      <c r="D14" s="13">
        <v>1907</v>
      </c>
      <c r="E14" s="28">
        <v>45697.13</v>
      </c>
      <c r="F14" s="29">
        <v>87144426.909999996</v>
      </c>
      <c r="G14" s="14"/>
      <c r="H14" s="8" t="s">
        <v>10</v>
      </c>
      <c r="I14" s="95">
        <f>+E14*$I$13</f>
        <v>38842.5605</v>
      </c>
      <c r="J14" s="96">
        <f>+E14*$J$13</f>
        <v>6854.5694999999996</v>
      </c>
      <c r="K14" s="105">
        <f>+I14*D14</f>
        <v>74072762.873500004</v>
      </c>
      <c r="L14" s="105">
        <f>+K14*$L$13</f>
        <v>14073824.945965001</v>
      </c>
      <c r="M14" s="106">
        <f>+J14*D14</f>
        <v>13071664.036499999</v>
      </c>
      <c r="N14" s="106">
        <f>+M14*$N$13</f>
        <v>2483616.1669350001</v>
      </c>
      <c r="O14" s="97"/>
      <c r="P14" s="98">
        <f t="shared" ref="P14:P17" si="0">+K14+M14</f>
        <v>87144426.909999996</v>
      </c>
      <c r="Q14" s="97"/>
      <c r="R14" s="97"/>
    </row>
    <row r="15" spans="2:18" ht="18.75" x14ac:dyDescent="0.3">
      <c r="B15" s="27" t="s">
        <v>24</v>
      </c>
      <c r="C15" s="8" t="s">
        <v>11</v>
      </c>
      <c r="D15" s="13">
        <v>1696</v>
      </c>
      <c r="E15" s="28">
        <v>37471.65</v>
      </c>
      <c r="F15" s="29">
        <v>63551918.400000006</v>
      </c>
      <c r="G15" s="14"/>
      <c r="H15" s="8" t="s">
        <v>11</v>
      </c>
      <c r="I15" s="95">
        <f t="shared" ref="I15:I17" si="1">+E15*$I$13</f>
        <v>31850.9025</v>
      </c>
      <c r="J15" s="96">
        <f t="shared" ref="J15:J17" si="2">+E15*$J$13</f>
        <v>5620.7475000000004</v>
      </c>
      <c r="K15" s="105">
        <f t="shared" ref="K15:K17" si="3">+I15*D15</f>
        <v>54019130.640000001</v>
      </c>
      <c r="L15" s="105">
        <f t="shared" ref="L15:L17" si="4">+K15*$L$13</f>
        <v>10263634.821599999</v>
      </c>
      <c r="M15" s="106">
        <f>+J15*D15</f>
        <v>9532787.7599999998</v>
      </c>
      <c r="N15" s="106">
        <f t="shared" ref="N15:N17" si="5">+M15*$N$13</f>
        <v>1811229.6743999999</v>
      </c>
      <c r="O15" s="97"/>
      <c r="P15" s="98">
        <f t="shared" si="0"/>
        <v>63551918.399999999</v>
      </c>
      <c r="Q15" s="97"/>
      <c r="R15" s="97"/>
    </row>
    <row r="16" spans="2:18" ht="18.75" x14ac:dyDescent="0.3">
      <c r="B16" s="27" t="s">
        <v>24</v>
      </c>
      <c r="C16" s="8" t="s">
        <v>12</v>
      </c>
      <c r="D16" s="13">
        <v>4072</v>
      </c>
      <c r="E16" s="28">
        <v>37471.65</v>
      </c>
      <c r="F16" s="29">
        <v>152584558.80000001</v>
      </c>
      <c r="G16" s="14"/>
      <c r="H16" s="8" t="s">
        <v>12</v>
      </c>
      <c r="I16" s="95">
        <f t="shared" si="1"/>
        <v>31850.9025</v>
      </c>
      <c r="J16" s="96">
        <f t="shared" si="2"/>
        <v>5620.7475000000004</v>
      </c>
      <c r="K16" s="105">
        <f t="shared" si="3"/>
        <v>129696874.98</v>
      </c>
      <c r="L16" s="105">
        <f t="shared" si="4"/>
        <v>24642406.246200003</v>
      </c>
      <c r="M16" s="106">
        <f>+J16*D16</f>
        <v>22887683.82</v>
      </c>
      <c r="N16" s="106">
        <f t="shared" si="5"/>
        <v>4348659.9258000003</v>
      </c>
      <c r="O16" s="97"/>
      <c r="P16" s="98">
        <f t="shared" si="0"/>
        <v>152584558.80000001</v>
      </c>
      <c r="Q16" s="97"/>
      <c r="R16" s="97"/>
    </row>
    <row r="17" spans="2:18" ht="18.75" x14ac:dyDescent="0.3">
      <c r="B17" s="27" t="s">
        <v>24</v>
      </c>
      <c r="C17" s="8" t="s">
        <v>23</v>
      </c>
      <c r="D17" s="13">
        <v>5095</v>
      </c>
      <c r="E17" s="28">
        <v>37471.65</v>
      </c>
      <c r="F17" s="29">
        <v>190918056.75</v>
      </c>
      <c r="G17" s="14"/>
      <c r="H17" s="8" t="s">
        <v>23</v>
      </c>
      <c r="I17" s="95">
        <f t="shared" si="1"/>
        <v>31850.9025</v>
      </c>
      <c r="J17" s="96">
        <f t="shared" si="2"/>
        <v>5620.7475000000004</v>
      </c>
      <c r="K17" s="105">
        <f t="shared" si="3"/>
        <v>162280348.23750001</v>
      </c>
      <c r="L17" s="105">
        <f t="shared" si="4"/>
        <v>30833266.165125001</v>
      </c>
      <c r="M17" s="106">
        <f>+J17*D17</f>
        <v>28637708.512500003</v>
      </c>
      <c r="N17" s="106">
        <f t="shared" si="5"/>
        <v>5441164.6173750004</v>
      </c>
      <c r="O17" s="97"/>
      <c r="P17" s="98">
        <f t="shared" si="0"/>
        <v>190918056.75</v>
      </c>
    </row>
    <row r="18" spans="2:18" ht="18.75" customHeight="1" x14ac:dyDescent="0.3">
      <c r="B18" s="114" t="s">
        <v>13</v>
      </c>
      <c r="C18" s="115"/>
      <c r="D18" s="115"/>
      <c r="E18" s="115"/>
      <c r="F18" s="30">
        <f>SUM(F14:F17)</f>
        <v>494198960.86000001</v>
      </c>
      <c r="G18" s="12"/>
      <c r="H18" s="12"/>
      <c r="I18" s="107" t="s">
        <v>48</v>
      </c>
      <c r="J18" s="107"/>
      <c r="K18" s="99">
        <f>SUM(K14:K17)</f>
        <v>420069116.73100001</v>
      </c>
      <c r="L18" s="99">
        <f t="shared" ref="L18:N18" si="6">SUM(L14:L17)</f>
        <v>79813132.178890005</v>
      </c>
      <c r="M18" s="99">
        <f t="shared" si="6"/>
        <v>74129844.129000008</v>
      </c>
      <c r="N18" s="99">
        <f t="shared" si="6"/>
        <v>14084670.384510003</v>
      </c>
      <c r="O18" s="97"/>
      <c r="P18" s="98">
        <f>+P14+P15+P16+P17</f>
        <v>494198960.86000001</v>
      </c>
      <c r="Q18" s="97">
        <f>+P18*0.19</f>
        <v>93897802.5634</v>
      </c>
      <c r="R18" s="97">
        <f>+P18+Q18</f>
        <v>588096763.42340004</v>
      </c>
    </row>
    <row r="19" spans="2:18" ht="18.75" customHeight="1" x14ac:dyDescent="0.3">
      <c r="B19" s="114" t="s">
        <v>14</v>
      </c>
      <c r="C19" s="115"/>
      <c r="D19" s="115"/>
      <c r="E19" s="115"/>
      <c r="F19" s="30">
        <f>F18*19%</f>
        <v>93897802.5634</v>
      </c>
      <c r="G19" s="12"/>
      <c r="H19" s="12"/>
      <c r="I19" s="100"/>
    </row>
    <row r="20" spans="2:18" ht="18" customHeight="1" thickBot="1" x14ac:dyDescent="0.35">
      <c r="B20" s="116" t="s">
        <v>15</v>
      </c>
      <c r="C20" s="117"/>
      <c r="D20" s="117"/>
      <c r="E20" s="117"/>
      <c r="F20" s="31">
        <f>+F18+F19</f>
        <v>588096763.42340004</v>
      </c>
      <c r="G20" s="12"/>
      <c r="H20" s="7"/>
      <c r="I20" s="101"/>
      <c r="J20" s="93" t="s">
        <v>10</v>
      </c>
      <c r="K20" s="102">
        <v>74072762.870000005</v>
      </c>
      <c r="L20" s="102">
        <v>14073824.949999999</v>
      </c>
      <c r="M20" s="102">
        <v>13071664.039999999</v>
      </c>
      <c r="N20" s="102">
        <v>2483616.17</v>
      </c>
      <c r="O20" s="103"/>
      <c r="P20" s="103">
        <f>+K20+M20</f>
        <v>87144426.909999996</v>
      </c>
      <c r="Q20" s="103"/>
      <c r="R20" s="103"/>
    </row>
    <row r="21" spans="2:18" ht="23.25" customHeight="1" x14ac:dyDescent="0.3">
      <c r="B21" s="118"/>
      <c r="C21" s="119"/>
      <c r="D21" s="119"/>
      <c r="E21" s="119"/>
      <c r="F21" s="120"/>
      <c r="G21" s="7"/>
      <c r="J21" s="93" t="s">
        <v>11</v>
      </c>
      <c r="K21" s="102">
        <v>54019130.640000001</v>
      </c>
      <c r="L21" s="102">
        <v>10263634.82</v>
      </c>
      <c r="M21" s="102">
        <v>9532787.7599999998</v>
      </c>
      <c r="N21" s="102">
        <v>1811229.67</v>
      </c>
      <c r="O21" s="103"/>
      <c r="P21" s="103">
        <f t="shared" ref="P21:P23" si="7">+K21+M21</f>
        <v>63551918.399999999</v>
      </c>
      <c r="Q21" s="103"/>
      <c r="R21" s="103"/>
    </row>
    <row r="22" spans="2:18" ht="37.5" customHeight="1" x14ac:dyDescent="0.3">
      <c r="B22" s="118"/>
      <c r="C22" s="119"/>
      <c r="D22" s="119"/>
      <c r="E22" s="119"/>
      <c r="F22" s="120"/>
      <c r="J22" s="93" t="s">
        <v>12</v>
      </c>
      <c r="K22" s="102">
        <v>129696874.98</v>
      </c>
      <c r="L22" s="102">
        <v>24642406.25</v>
      </c>
      <c r="M22" s="102">
        <v>22887683.82</v>
      </c>
      <c r="N22" s="102">
        <v>4348659.93</v>
      </c>
      <c r="O22" s="103"/>
      <c r="P22" s="103">
        <f t="shared" si="7"/>
        <v>152584558.80000001</v>
      </c>
      <c r="Q22" s="103"/>
      <c r="R22" s="103"/>
    </row>
    <row r="23" spans="2:18" ht="23.25" customHeight="1" x14ac:dyDescent="0.3">
      <c r="B23" s="6" t="s">
        <v>16</v>
      </c>
      <c r="F23" s="9"/>
      <c r="J23" s="8" t="s">
        <v>23</v>
      </c>
      <c r="K23" s="102">
        <v>162280348.24000001</v>
      </c>
      <c r="L23" s="102">
        <v>30833266.170000002</v>
      </c>
      <c r="M23" s="102">
        <v>28637708.510000002</v>
      </c>
      <c r="N23" s="102">
        <v>5441164.6200000001</v>
      </c>
      <c r="P23" s="103">
        <f t="shared" si="7"/>
        <v>190918056.75</v>
      </c>
    </row>
    <row r="24" spans="2:18" ht="24.95" customHeight="1" x14ac:dyDescent="0.3">
      <c r="B24" s="5"/>
      <c r="F24" s="10"/>
      <c r="J24" s="86" t="s">
        <v>48</v>
      </c>
      <c r="K24" s="104">
        <f>SUM(K20:K23)</f>
        <v>420069116.73000002</v>
      </c>
      <c r="L24" s="104">
        <f t="shared" ref="L24:N24" si="8">SUM(L20:L23)</f>
        <v>79813132.189999998</v>
      </c>
      <c r="M24" s="104">
        <f t="shared" si="8"/>
        <v>74129844.129999995</v>
      </c>
      <c r="N24" s="104">
        <f t="shared" si="8"/>
        <v>14084670.390000001</v>
      </c>
      <c r="O24" s="103"/>
      <c r="P24" s="103">
        <f>+K24+M24</f>
        <v>494198960.86000001</v>
      </c>
      <c r="Q24" s="103">
        <f>+L24+N24</f>
        <v>93897802.579999998</v>
      </c>
      <c r="R24" s="103">
        <f>+P24+Q24</f>
        <v>588096763.44000006</v>
      </c>
    </row>
    <row r="25" spans="2:18" ht="21.95" customHeight="1" thickBot="1" x14ac:dyDescent="0.35">
      <c r="B25" s="32"/>
      <c r="C25" s="23"/>
      <c r="D25" s="23"/>
      <c r="F25" s="9"/>
    </row>
    <row r="26" spans="2:18" ht="33" customHeight="1" thickBot="1" x14ac:dyDescent="0.35">
      <c r="B26" s="121"/>
      <c r="C26" s="122"/>
      <c r="D26" s="122"/>
      <c r="F26" s="18"/>
    </row>
    <row r="27" spans="2:18" ht="79.5" customHeight="1" x14ac:dyDescent="0.3">
      <c r="B27" s="108" t="s">
        <v>25</v>
      </c>
      <c r="C27" s="109"/>
      <c r="D27" s="109"/>
      <c r="E27" s="109"/>
      <c r="F27" s="110"/>
    </row>
    <row r="28" spans="2:18" ht="23.1" customHeight="1" thickBot="1" x14ac:dyDescent="0.35">
      <c r="B28" s="111"/>
      <c r="C28" s="112"/>
      <c r="D28" s="112"/>
      <c r="E28" s="112"/>
      <c r="F28" s="113"/>
    </row>
  </sheetData>
  <mergeCells count="12">
    <mergeCell ref="B2:F2"/>
    <mergeCell ref="B3:F3"/>
    <mergeCell ref="B4:F4"/>
    <mergeCell ref="B5:F5"/>
    <mergeCell ref="B12:F12"/>
    <mergeCell ref="I18:J18"/>
    <mergeCell ref="B27:F28"/>
    <mergeCell ref="B18:E18"/>
    <mergeCell ref="B19:E19"/>
    <mergeCell ref="B20:E20"/>
    <mergeCell ref="B21:F22"/>
    <mergeCell ref="B26:D26"/>
  </mergeCells>
  <printOptions horizontalCentered="1"/>
  <pageMargins left="0.70866141732283472" right="0.70866141732283472" top="0.74803149606299213" bottom="0.74803149606299213" header="0.31496062992125984" footer="0.31496062992125984"/>
  <pageSetup scale="5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E7F6B-66CD-481B-9685-3AB659566E55}">
  <sheetPr>
    <tabColor rgb="FF0000FF"/>
  </sheetPr>
  <dimension ref="A3:N20"/>
  <sheetViews>
    <sheetView showGridLines="0" tabSelected="1" topLeftCell="G3" zoomScale="112" zoomScaleNormal="112" workbookViewId="0">
      <selection activeCell="N9" sqref="N9"/>
    </sheetView>
  </sheetViews>
  <sheetFormatPr baseColWidth="10" defaultColWidth="10.85546875" defaultRowHeight="15" x14ac:dyDescent="0.25"/>
  <cols>
    <col min="1" max="1" width="5.42578125" style="15" customWidth="1"/>
    <col min="2" max="2" width="12.42578125" style="15" bestFit="1" customWidth="1"/>
    <col min="3" max="3" width="16.5703125" style="15" bestFit="1" customWidth="1"/>
    <col min="4" max="4" width="14.7109375" style="15" bestFit="1" customWidth="1"/>
    <col min="5" max="5" width="13.140625" style="15" bestFit="1" customWidth="1"/>
    <col min="6" max="6" width="18.85546875" style="15" customWidth="1"/>
    <col min="7" max="7" width="17.5703125" style="15" customWidth="1"/>
    <col min="8" max="11" width="21.5703125" style="15" customWidth="1"/>
    <col min="12" max="12" width="20.28515625" style="15" customWidth="1"/>
    <col min="13" max="13" width="18.42578125" style="15" customWidth="1"/>
    <col min="14" max="14" width="16.42578125" style="15" customWidth="1"/>
    <col min="15" max="16384" width="10.85546875" style="15"/>
  </cols>
  <sheetData>
    <row r="3" spans="1:14" ht="108.75" thickBot="1" x14ac:dyDescent="0.3">
      <c r="B3" s="36"/>
      <c r="H3" s="37" t="s">
        <v>26</v>
      </c>
      <c r="I3" s="37" t="s">
        <v>27</v>
      </c>
      <c r="J3" s="37" t="s">
        <v>28</v>
      </c>
      <c r="K3" s="37" t="s">
        <v>29</v>
      </c>
      <c r="L3" s="38" t="s">
        <v>30</v>
      </c>
      <c r="M3" s="38" t="s">
        <v>31</v>
      </c>
      <c r="N3" s="38" t="s">
        <v>32</v>
      </c>
    </row>
    <row r="4" spans="1:14" ht="54.75" thickBot="1" x14ac:dyDescent="0.3">
      <c r="B4" s="39" t="s">
        <v>5</v>
      </c>
      <c r="C4" s="40" t="s">
        <v>6</v>
      </c>
      <c r="D4" s="41" t="s">
        <v>7</v>
      </c>
      <c r="E4" s="42" t="s">
        <v>18</v>
      </c>
      <c r="F4" s="43" t="s">
        <v>33</v>
      </c>
      <c r="G4" s="44" t="s">
        <v>34</v>
      </c>
      <c r="H4" s="43" t="s">
        <v>35</v>
      </c>
      <c r="I4" s="44" t="s">
        <v>36</v>
      </c>
      <c r="J4" s="43" t="s">
        <v>37</v>
      </c>
      <c r="K4" s="45" t="s">
        <v>38</v>
      </c>
      <c r="L4" s="46" t="s">
        <v>39</v>
      </c>
      <c r="M4" s="47" t="s">
        <v>40</v>
      </c>
      <c r="N4" s="48" t="s">
        <v>41</v>
      </c>
    </row>
    <row r="5" spans="1:14" x14ac:dyDescent="0.25">
      <c r="A5" s="49"/>
      <c r="B5" s="50" t="s">
        <v>24</v>
      </c>
      <c r="C5" s="51" t="s">
        <v>10</v>
      </c>
      <c r="D5" s="52">
        <v>1907</v>
      </c>
      <c r="E5" s="53">
        <v>45697.13</v>
      </c>
      <c r="F5" s="54">
        <v>38842.5605</v>
      </c>
      <c r="G5" s="55">
        <v>6854.5694999999996</v>
      </c>
      <c r="H5" s="56">
        <v>74072762.870000005</v>
      </c>
      <c r="I5" s="57">
        <v>13071664.039999999</v>
      </c>
      <c r="J5" s="56">
        <v>14073824.949999999</v>
      </c>
      <c r="K5" s="58">
        <v>2483616.17</v>
      </c>
      <c r="L5" s="56">
        <f>+H5+I5</f>
        <v>87144426.909999996</v>
      </c>
      <c r="M5" s="59">
        <f>+J5+K5</f>
        <v>16557441.119999999</v>
      </c>
      <c r="N5" s="60">
        <f>+L5+M5</f>
        <v>103701868.03</v>
      </c>
    </row>
    <row r="6" spans="1:14" x14ac:dyDescent="0.25">
      <c r="A6" s="49"/>
      <c r="B6" s="61" t="s">
        <v>24</v>
      </c>
      <c r="C6" s="35" t="s">
        <v>11</v>
      </c>
      <c r="D6" s="62">
        <v>1696</v>
      </c>
      <c r="E6" s="63">
        <v>37471.65</v>
      </c>
      <c r="F6" s="64">
        <v>31850.9025</v>
      </c>
      <c r="G6" s="65">
        <v>5620.7475000000004</v>
      </c>
      <c r="H6" s="66">
        <v>54019130.640000001</v>
      </c>
      <c r="I6" s="63">
        <v>9532787.7599999998</v>
      </c>
      <c r="J6" s="66">
        <v>10263634.82</v>
      </c>
      <c r="K6" s="67">
        <v>1811229.67</v>
      </c>
      <c r="L6" s="66">
        <f t="shared" ref="L6:L8" si="0">+H6+I6</f>
        <v>63551918.399999999</v>
      </c>
      <c r="M6" s="68">
        <f t="shared" ref="M6:M8" si="1">+J6+K6</f>
        <v>12074864.49</v>
      </c>
      <c r="N6" s="69">
        <f t="shared" ref="N6:N8" si="2">+L6+M6</f>
        <v>75626782.890000001</v>
      </c>
    </row>
    <row r="7" spans="1:14" x14ac:dyDescent="0.25">
      <c r="A7" s="49"/>
      <c r="B7" s="61" t="s">
        <v>24</v>
      </c>
      <c r="C7" s="35" t="s">
        <v>12</v>
      </c>
      <c r="D7" s="62">
        <v>4072</v>
      </c>
      <c r="E7" s="63">
        <v>37471.65</v>
      </c>
      <c r="F7" s="70">
        <v>31850.9025</v>
      </c>
      <c r="G7" s="71">
        <v>5620.7475000000004</v>
      </c>
      <c r="H7" s="72">
        <v>129696874.98</v>
      </c>
      <c r="I7" s="73">
        <v>22887683.82</v>
      </c>
      <c r="J7" s="72">
        <v>24642406.25</v>
      </c>
      <c r="K7" s="74">
        <v>4348659.93</v>
      </c>
      <c r="L7" s="72">
        <f t="shared" si="0"/>
        <v>152584558.80000001</v>
      </c>
      <c r="M7" s="75">
        <f t="shared" si="1"/>
        <v>28991066.18</v>
      </c>
      <c r="N7" s="76">
        <f t="shared" si="2"/>
        <v>181575624.98000002</v>
      </c>
    </row>
    <row r="8" spans="1:14" ht="15.75" thickBot="1" x14ac:dyDescent="0.3">
      <c r="A8" s="49"/>
      <c r="B8" s="77" t="s">
        <v>24</v>
      </c>
      <c r="C8" s="78" t="s">
        <v>23</v>
      </c>
      <c r="D8" s="79">
        <v>5095</v>
      </c>
      <c r="E8" s="80">
        <v>37471.65</v>
      </c>
      <c r="F8" s="70">
        <v>31850.9025</v>
      </c>
      <c r="G8" s="71">
        <v>5620.7475000000004</v>
      </c>
      <c r="H8" s="72">
        <v>162280348.24000001</v>
      </c>
      <c r="I8" s="73">
        <v>28637708.510000002</v>
      </c>
      <c r="J8" s="72">
        <v>30833266.170000002</v>
      </c>
      <c r="K8" s="74">
        <v>5441164.6200000001</v>
      </c>
      <c r="L8" s="72">
        <f t="shared" si="0"/>
        <v>190918056.75</v>
      </c>
      <c r="M8" s="75">
        <f t="shared" si="1"/>
        <v>36274430.789999999</v>
      </c>
      <c r="N8" s="76">
        <f t="shared" si="2"/>
        <v>227192487.53999999</v>
      </c>
    </row>
    <row r="9" spans="1:14" ht="15.75" thickBot="1" x14ac:dyDescent="0.3">
      <c r="B9" s="138" t="s">
        <v>42</v>
      </c>
      <c r="C9" s="139"/>
      <c r="D9" s="139"/>
      <c r="E9" s="139"/>
      <c r="F9" s="140"/>
      <c r="G9" s="140"/>
      <c r="H9" s="140"/>
      <c r="I9" s="140"/>
      <c r="J9" s="140"/>
      <c r="K9" s="140"/>
      <c r="L9" s="81">
        <f>SUM(L5:L8)</f>
        <v>494198960.86000001</v>
      </c>
      <c r="M9" s="82">
        <f>SUM(M5:M8)</f>
        <v>93897802.579999998</v>
      </c>
      <c r="N9" s="83">
        <f>SUM(N5:N8)</f>
        <v>588096763.44000006</v>
      </c>
    </row>
    <row r="10" spans="1:14" x14ac:dyDescent="0.25">
      <c r="N10" s="84"/>
    </row>
    <row r="11" spans="1:14" x14ac:dyDescent="0.25">
      <c r="F11" s="85"/>
      <c r="M11" s="85"/>
    </row>
    <row r="12" spans="1:14" x14ac:dyDescent="0.25">
      <c r="F12" s="49"/>
      <c r="G12" s="49"/>
      <c r="N12" s="84"/>
    </row>
    <row r="13" spans="1:14" x14ac:dyDescent="0.25">
      <c r="N13" s="84"/>
    </row>
    <row r="14" spans="1:14" x14ac:dyDescent="0.25">
      <c r="N14" s="84"/>
    </row>
    <row r="15" spans="1:14" x14ac:dyDescent="0.25">
      <c r="A15" s="84"/>
    </row>
    <row r="16" spans="1:14" x14ac:dyDescent="0.25">
      <c r="A16" s="84"/>
    </row>
    <row r="17" spans="1:1" x14ac:dyDescent="0.25">
      <c r="A17" s="84"/>
    </row>
    <row r="18" spans="1:1" x14ac:dyDescent="0.25">
      <c r="A18" s="84"/>
    </row>
    <row r="19" spans="1:1" x14ac:dyDescent="0.25">
      <c r="A19" s="84"/>
    </row>
    <row r="20" spans="1:1" x14ac:dyDescent="0.25">
      <c r="A20" s="84"/>
    </row>
  </sheetData>
  <mergeCells count="1">
    <mergeCell ref="B9:K9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ca1848c-c2e6-4a59-b240-fe20eb297529" xsi:nil="true"/>
    <lcf76f155ced4ddcb4097134ff3c332f xmlns="a973c9be-ced8-4ec7-a9ff-ca89cfe244b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A268D0056386147A1ECD583E29650B0" ma:contentTypeVersion="16" ma:contentTypeDescription="Crear nuevo documento." ma:contentTypeScope="" ma:versionID="33ece57e8117d7f8089de1d87a292ac0">
  <xsd:schema xmlns:xsd="http://www.w3.org/2001/XMLSchema" xmlns:xs="http://www.w3.org/2001/XMLSchema" xmlns:p="http://schemas.microsoft.com/office/2006/metadata/properties" xmlns:ns2="a973c9be-ced8-4ec7-a9ff-ca89cfe244b5" xmlns:ns3="0ca1848c-c2e6-4a59-b240-fe20eb297529" targetNamespace="http://schemas.microsoft.com/office/2006/metadata/properties" ma:root="true" ma:fieldsID="27d0f484f6475e953f86a73a88db6f28" ns2:_="" ns3:_="">
    <xsd:import namespace="a973c9be-ced8-4ec7-a9ff-ca89cfe244b5"/>
    <xsd:import namespace="0ca1848c-c2e6-4a59-b240-fe20eb29752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73c9be-ced8-4ec7-a9ff-ca89cfe244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4b070415-3f74-48f5-bd0d-4e15121d59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1848c-c2e6-4a59-b240-fe20eb29752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bc6c9493-d34e-4c74-84f1-de253f8616a1}" ma:internalName="TaxCatchAll" ma:showField="CatchAllData" ma:web="0ca1848c-c2e6-4a59-b240-fe20eb29752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ACC079-618E-434F-B2B2-AAB996C93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F1CFF2-D037-4608-AAF4-9168C1EEA2F3}">
  <ds:schemaRefs>
    <ds:schemaRef ds:uri="http://schemas.microsoft.com/office/2006/metadata/properties"/>
    <ds:schemaRef ds:uri="http://schemas.microsoft.com/office/infopath/2007/PartnerControls"/>
    <ds:schemaRef ds:uri="0ca1848c-c2e6-4a59-b240-fe20eb297529"/>
    <ds:schemaRef ds:uri="a973c9be-ced8-4ec7-a9ff-ca89cfe244b5"/>
  </ds:schemaRefs>
</ds:datastoreItem>
</file>

<file path=customXml/itemProps3.xml><?xml version="1.0" encoding="utf-8"?>
<ds:datastoreItem xmlns:ds="http://schemas.openxmlformats.org/officeDocument/2006/customXml" ds:itemID="{334261FE-8B60-4A39-AB73-FF470E04EF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73c9be-ced8-4ec7-a9ff-ca89cfe244b5"/>
    <ds:schemaRef ds:uri="0ca1848c-c2e6-4a59-b240-fe20eb2975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PQT_11_ZONA_4..</vt:lpstr>
      <vt:lpstr>Validacion Decimales UTR2023</vt:lpstr>
      <vt:lpstr>PQT_11_ZONA_4..!Área_de_impresión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NEIDY JHOANA CHOCONTA DUARTE</dc:creator>
  <cp:lastModifiedBy>HERNANDO MORALES DIAZ</cp:lastModifiedBy>
  <cp:lastPrinted>2025-06-18T18:30:22Z</cp:lastPrinted>
  <dcterms:created xsi:type="dcterms:W3CDTF">2024-06-21T13:55:04Z</dcterms:created>
  <dcterms:modified xsi:type="dcterms:W3CDTF">2025-07-01T13:37:56Z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0x0101009A268D0056386147A1ECD583E29650B0</vt:lpwstr>
  </property>
  <property fmtid="{D5CDD505-2E9C-101B-9397-08002B2CF9AE}" pid="3" name="MediaServiceImageTags">
    <vt:lpwstr/>
  </property>
</Properties>
</file>