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E:\ALCALDÍA DE NEIVA\6. NEIVA 2025\MÍNIMA CUANTÍA\GLORIETAS\PUBLICAR\"/>
    </mc:Choice>
  </mc:AlternateContent>
  <xr:revisionPtr revIDLastSave="0" documentId="13_ncr:1_{57143B60-B41B-48B2-A06B-9D67E114E1BC}" xr6:coauthVersionLast="47" xr6:coauthVersionMax="47" xr10:uidLastSave="{00000000-0000-0000-0000-000000000000}"/>
  <bookViews>
    <workbookView xWindow="-108" yWindow="-108" windowWidth="23256" windowHeight="12456" tabRatio="906" firstSheet="2" activeTab="2" xr2:uid="{00000000-000D-0000-FFFF-FFFF00000000}"/>
  </bookViews>
  <sheets>
    <sheet name="PRESUPUESTO OFICIAL (Entidad)" sheetId="265" r:id="rId1"/>
    <sheet name="INDICAR CÓDIGO DEL ITEM DE PAGO" sheetId="272" r:id="rId2"/>
    <sheet name="PROPUESTA ECONOMICA(Proponente)" sheetId="269" r:id="rId3"/>
    <sheet name="AIU" sheetId="270" r:id="rId4"/>
    <sheet name="IMPUESTOS" sheetId="271"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[9]!_xlbgnm.ane7</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[13]!_xlbgnm.ane7</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[15]!_xlbgnm.ane7</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[13]!_xlbgnm.ane7</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[21]PRECIOS!$A:$E</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6">#REF!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2">[13]!_xlbgnm.ane7</definedName>
    <definedName name="_ane7">[13]!_xlbgnm.ane7</definedName>
    <definedName name="_ane8" localSheetId="2">[13]!_xlbgnm.ane8</definedName>
    <definedName name="_ane8">[13]!_xlbgnm.ane8</definedName>
    <definedName name="_APU221">#REF!</definedName>
    <definedName name="_APU465" localSheetId="2">[22]!absc</definedName>
    <definedName name="_APU465">[22]!absc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(Entidad)'!$I$11:$I$187</definedName>
    <definedName name="_xlnm._FilterDatabase" localSheetId="2" hidden="1">'PROPUESTA ECONOMICA(Proponente)'!$I$11:$I$188</definedName>
    <definedName name="_FOR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[24]PRECIOS!$A:$E</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'[25]DUB-823'!#REF!</definedName>
    <definedName name="A.PVC">'[26]factores A.N.'!$M$7:$M$33</definedName>
    <definedName name="A_1">#REF!</definedName>
    <definedName name="A_impresión_IM">#REF!</definedName>
    <definedName name="A18A200">[27]ESPEC!#REF!</definedName>
    <definedName name="A1S">#REF!</definedName>
    <definedName name="A1XO56">#REF!</definedName>
    <definedName name="a2a" hidden="1">{"TAB1",#N/A,TRUE,"GENERAL";"TAB2",#N/A,TRUE,"GENERAL";"TAB3",#N/A,TRUE,"GENERAL";"TAB4",#N/A,TRUE,"GENERAL";"TAB5",#N/A,TRUE,"GENERAL"}</definedName>
    <definedName name="aa">[0]!ERR</definedName>
    <definedName name="AAA">[0]!ERR</definedName>
    <definedName name="aaaaaa">[28]otros!$C$5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2">[29]!absc</definedName>
    <definedName name="absc1">[29]!absc</definedName>
    <definedName name="ac">#REF!</definedName>
    <definedName name="AccessDatabase" hidden="1">"C:\C-314\VOLUMENES\volfin4.mdb"</definedName>
    <definedName name="ACER">#REF!</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'[30]Reservas de Petróleo'!$A$2,'[30]Reservas de Petróleo'!$A$1,'[30]Reservas de Petróleo'!$D$4,'[30]Reservas de Petróleo'!$E$1:$E$65536</definedName>
    <definedName name="ad">#REF!</definedName>
    <definedName name="adasd">#REF!</definedName>
    <definedName name="ADFGSDB" hidden="1">{"via1",#N/A,TRUE,"general";"via2",#N/A,TRUE,"general";"via3",#N/A,TRUE,"general"}</definedName>
    <definedName name="ADM">[28]otros!$C$2</definedName>
    <definedName name="administrador">[31]Informacion!$B$15</definedName>
    <definedName name="ADMON">#REF!</definedName>
    <definedName name="ADMON1">#REF!</definedName>
    <definedName name="adoc1" localSheetId="2">[29]!absc</definedName>
    <definedName name="adoc1">[29]!absc</definedName>
    <definedName name="ADOC125" localSheetId="2">[32]!absc</definedName>
    <definedName name="ADOC125">[32]!absc</definedName>
    <definedName name="adoq" localSheetId="2">[33]!absc</definedName>
    <definedName name="adoq">[33]!absc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2">[34]!absc</definedName>
    <definedName name="alc">[34]!absc</definedName>
    <definedName name="AlcanceProyecto">#REF!</definedName>
    <definedName name="ALM">#REF!</definedName>
    <definedName name="ALTO">[35]Tabla!$A$1:$A$5</definedName>
    <definedName name="Amount">#REF!</definedName>
    <definedName name="ANCLAJE">'[36]MC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[37]COMPARATIVO!#REF!</definedName>
    <definedName name="anexo8">#REF!</definedName>
    <definedName name="anexo9">#REF!</definedName>
    <definedName name="anexů7">#REF!</definedName>
    <definedName name="Antic">[38]BASES!$B$33</definedName>
    <definedName name="ANTICIPO">[39]BASES!$B$33</definedName>
    <definedName name="AÑO">[28]PRESUPUESTO!$D$13</definedName>
    <definedName name="AÑOWUIE">'[40]Res-Accide-10'!$R$2:$R$7</definedName>
    <definedName name="apaiy">#REF!</definedName>
    <definedName name="APB">[21]PRECIOS!$G$74:$J$154</definedName>
    <definedName name="APELLIDOS">#REF!</definedName>
    <definedName name="API">#REF!</definedName>
    <definedName name="APU" localSheetId="2">[41]!absc</definedName>
    <definedName name="APU">[41]!absc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(Entidad)'!$A$1:$M$206</definedName>
    <definedName name="_xlnm.Print_Area" localSheetId="2">'PROPUESTA ECONOMICA(Proponente)'!$A$1:$M$209</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Y">[45]Hoja1!$G$6</definedName>
    <definedName name="AYU">[45]Hoja1!$F$6</definedName>
    <definedName name="azaz" hidden="1">{"TAB1",#N/A,TRUE,"GENERAL";"TAB2",#N/A,TRUE,"GENERAL";"TAB3",#N/A,TRUE,"GENERAL";"TAB4",#N/A,TRUE,"GENERAL";"TAB5",#N/A,TRUE,"GENERAL"}</definedName>
    <definedName name="B" hidden="1">{"via1",#N/A,TRUE,"general";"via2",#N/A,TRUE,"general";"via3",#N/A,TRUE,"general"}</definedName>
    <definedName name="B.T1">#REF!</definedName>
    <definedName name="B_T1">#REF!</definedName>
    <definedName name="Bajo_L">[35]Tabla!$A$1:$A$5</definedName>
    <definedName name="Base">#REF!</definedName>
    <definedName name="Base_datos_IM">#REF!</definedName>
    <definedName name="base1">#REF!</definedName>
    <definedName name="base2">#REF!</definedName>
    <definedName name="basedatos">[46]Hoja1!$A$4:$BZ$55</definedName>
    <definedName name="_xlnm.Database">#REF!</definedName>
    <definedName name="BaseDeDatos1">#REF!</definedName>
    <definedName name="basep">[47]PRESUPUESTAL!$A$4:$P$190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__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'[48]Ejecutado%'!#REF!</definedName>
    <definedName name="blEjecutadoPorcen">'[48]Ejecutado$'!$D$1:$CE$45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'[48]Programado$'!$I$1:$CK$45</definedName>
    <definedName name="blReferenciaInforme">#REF!</definedName>
    <definedName name="bn">#REF!</definedName>
    <definedName name="Bombas">#REF!</definedName>
    <definedName name="BONO">#REF!</definedName>
    <definedName name="BORDER1">[49]steel!#REF!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[50]medelo!$D$37</definedName>
    <definedName name="bt" hidden="1">{"via1",#N/A,TRUE,"general";"via2",#N/A,TRUE,"general";"via3",#N/A,TRUE,"general"}</definedName>
    <definedName name="BTYJHTR" hidden="1">{"TAB1",#N/A,TRUE,"GENERAL";"TAB2",#N/A,TRUE,"GENERAL";"TAB3",#N/A,TRUE,"GENERAL";"TAB4",#N/A,TRUE,"GENERAL";"TAB5",#N/A,TRUE,"GENERAL"}</definedName>
    <definedName name="BuiltIn_Print_Area">'[51]Form5 _Pág_ 1'!#REF!</definedName>
    <definedName name="BuiltIn_Print_Area___0">'[51]Form5 _Pág_ 2'!#REF!</definedName>
    <definedName name="bustos">[45]Hoja1!$G$10</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CLAV">#REF!</definedName>
    <definedName name="C.FON">#REF!</definedName>
    <definedName name="C.LOM">#REF!</definedName>
    <definedName name="C.RAS">#REF!</definedName>
    <definedName name="C.TERR">#REF!</definedName>
    <definedName name="C_">#REF!</definedName>
    <definedName name="C_LOM">#REF!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_CAIDA">#REF!</definedName>
    <definedName name="CAMPO">#REF!</definedName>
    <definedName name="CANT">#REF!</definedName>
    <definedName name="cantidad">'[52]TRAMO 03'!$F:$F,'[52]TRAMO 03'!$I:$I,'[52]TRAMO 03'!$K:$K,'[52]TRAMO 03'!#REF!,'[52]TRAMO 03'!#REF!,'[52]TRAMO 03'!#REF!,'[52]TRAMO 03'!#REF!,'[52]TRAMO 03'!#REF!,'[52]TRAMO 03'!#REF!,'[52]TRAMO 03'!#REF!,'[52]TRAMO 03'!#REF!,'[52]TRAMO 03'!#REF!,'[52]TRAMO 03'!#REF!,'[52]TRAMO 03'!#REF!,'[52]TRAMO 03'!#REF!,'[52]TRAMO 03'!#REF!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[53]SECTORIZACIÓN!$A$12:$G$20</definedName>
    <definedName name="CBWorkbookPriority" hidden="1">-1602700874</definedName>
    <definedName name="CC">[54]Personalizar!$G$22:$G$25</definedName>
    <definedName name="ccccc" hidden="1">{"TAB1",#N/A,TRUE,"GENERAL";"TAB2",#N/A,TRUE,"GENERAL";"TAB3",#N/A,TRUE,"GENERAL";"TAB4",#N/A,TRUE,"GENERAL";"TAB5",#N/A,TRUE,"GENERAL"}</definedName>
    <definedName name="CCCCCC">'[55]A. P. U.'!#REF!</definedName>
    <definedName name="CCT">#REF!</definedName>
    <definedName name="ccto210">#REF!</definedName>
    <definedName name="cd">[56]Hoja1!$C$81</definedName>
    <definedName name="cdcdc" hidden="1">{"via1",#N/A,TRUE,"general";"via2",#N/A,TRUE,"general";"via3",#N/A,TRUE,"general"}</definedName>
    <definedName name="CDctrl">[38]CDItem!$G$8</definedName>
    <definedName name="CDE">#REF!</definedName>
    <definedName name="cdfgrtfd" hidden="1">#REF!</definedName>
    <definedName name="ceerf" hidden="1">{"TAB1",#N/A,TRUE,"GENERAL";"TAB2",#N/A,TRUE,"GENERAL";"TAB3",#N/A,TRUE,"GENERAL";"TAB4",#N/A,TRUE,"GENERAL";"TAB5",#N/A,TRUE,"GENERAL"}</definedName>
    <definedName name="CEMENTO">[57]Insum!$A$3:$H$63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LIND">[58]TUBERIA!$AE$10:$AE$14</definedName>
    <definedName name="CISNEROS">#REF!</definedName>
    <definedName name="cjsa" hidden="1">#REF!</definedName>
    <definedName name="CL">#REF!</definedName>
    <definedName name="cmf">[59]Hoja1!$C$27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[37]COMPARATIVO!#REF!</definedName>
    <definedName name="COLON">#REF!</definedName>
    <definedName name="ColTap">'[20]Coloc. e Interc. Tapones'!$E$1:$E$65536</definedName>
    <definedName name="Com">'[43]LIQUIDA-NOMINA'!$AL$4</definedName>
    <definedName name="COMIDA">#REF!</definedName>
    <definedName name="Compresores">#REF!</definedName>
    <definedName name="CON.FUN">#REF!</definedName>
    <definedName name="CON.LIM">#REF!</definedName>
    <definedName name="CON.POZ">#REF!</definedName>
    <definedName name="CONC">#REF!</definedName>
    <definedName name="CONCRETO">#REF!</definedName>
    <definedName name="CONCRETO_F.C_4">#REF!</definedName>
    <definedName name="concreto_FC_2.2">#REF!</definedName>
    <definedName name="ConseqCat">0</definedName>
    <definedName name="ConseqForMitRisk">3</definedName>
    <definedName name="CONT">'[60]DATOS CONTRATO'!$G$13</definedName>
    <definedName name="Contratante">'[10]DATOS CONTRATO'!$E$6</definedName>
    <definedName name="CONTRATO">[43]CONTRATO!$E$8</definedName>
    <definedName name="COPIA">[0]!ERR</definedName>
    <definedName name="COPIA1">#REF!</definedName>
    <definedName name="COPIA2">#REF!</definedName>
    <definedName name="copiao4">[0]!ERR</definedName>
    <definedName name="corri">[0]!ERR</definedName>
    <definedName name="COSTO_FRENTE">[61]BITACORA!$E$1:$E$65536</definedName>
    <definedName name="costo2" hidden="1">#REF!</definedName>
    <definedName name="COSTODIRECTO">#REF!</definedName>
    <definedName name="COSTOS">[62]TARIFAS!$A$1:$F$52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[63]civ_roma!$C$803:$G$804</definedName>
    <definedName name="Criterios_IM">'[3]7422CW00'!#REF!</definedName>
    <definedName name="Criticidad">[64]Tabla!$A$1:$A$5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ERDA">#REF!</definedName>
    <definedName name="CUNET" hidden="1">{"via1",#N/A,TRUE,"general";"via2",#N/A,TRUE,"general";"via3",#N/A,TRUE,"general"}</definedName>
    <definedName name="Customize" localSheetId="2">[54]!Customize</definedName>
    <definedName name="Customize">[54]!Customize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_EXT">#REF!</definedName>
    <definedName name="D_INT">#REF!</definedName>
    <definedName name="D6.PVC">'[26]factores A.N.'!$N$8:$N$33</definedName>
    <definedName name="D61S">#REF!</definedName>
    <definedName name="D81S">#REF!</definedName>
    <definedName name="DAFT">#REF!</definedName>
    <definedName name="DANODO">#REF!</definedName>
    <definedName name="DANODOF">#REF!</definedName>
    <definedName name="DANODOFT">#REF!</definedName>
    <definedName name="dario">'[25]GPI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[63]civ_roma!$C$9:$G$799</definedName>
    <definedName name="DATO1">'[65]46'!$D$3:$CK$429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'[66]Pta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m.pav">'[26]factores A.N.'!$E$15:$E$306</definedName>
    <definedName name="demanto">#REF!</definedName>
    <definedName name="DEMOLICIÓN">'[67]BASE-LISTAS'!$B$24:$B$29</definedName>
    <definedName name="DEP_VPR_GRM">#REF!</definedName>
    <definedName name="DEP_VPR_GRN">#REF!</definedName>
    <definedName name="DEP_VPR_GRS">#REF!</definedName>
    <definedName name="DEP_VPR_GTP">#REF!</definedName>
    <definedName name="DEP_VPR_NA">#REF!</definedName>
    <definedName name="DEPEND">[64]Tabla!$B$1:$B$397</definedName>
    <definedName name="DEPENDENCIA">[64]Tabla!$B$1:$B$397</definedName>
    <definedName name="DEPENDENCIAS">[64]Tabla!$B$1:$B$397</definedName>
    <definedName name="DERFE">#REF!</definedName>
    <definedName name="desarrolladas">'[30]Reservas de Petróleo'!$A$2,'[30]Reservas de Petróleo'!$A$1,'[30]Reservas de Petróleo'!$D$4,'[30]Reservas de Petróleo'!$F$1:$F$65536</definedName>
    <definedName name="DESCUNMI">#REF!</definedName>
    <definedName name="DEST_ART">[49]steel!#REF!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[68]Cronograma!#REF!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[54]Personalizar!$E$22</definedName>
    <definedName name="dflt2">[54]Personalizar!$E$23</definedName>
    <definedName name="dflt3">[54]Personalizar!$D$24</definedName>
    <definedName name="dflt4">[54]Personalizar!$E$26</definedName>
    <definedName name="dflt5">[54]Personalizar!$E$27</definedName>
    <definedName name="dflt6">[54]Personalizar!$D$28</definedName>
    <definedName name="dflt7">[54]Personalizar!$G$27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[28]PRESUPUESTO!$B$13</definedName>
    <definedName name="Diámetro">#REF!</definedName>
    <definedName name="diámetroft">#REF!</definedName>
    <definedName name="diametros">#REF!</definedName>
    <definedName name="diego">[45]Hoja1!$G$5</definedName>
    <definedName name="diferencia">'[69]MEDIA GEOMETRICA'!$J$8,'[69]MEDIA GEOMETRICA'!$N$8,'[69]MEDIA GEOMETRICA'!$R$8,'[69]MEDIA GEOMETRICA'!$V$8,'[69]MEDIA GEOMETRICA'!$Z$8,'[69]MEDIA GEOMETRICA'!$AD$8,'[69]MEDIA GEOMETRICA'!$AH$8,'[69]MEDIA GEOMETRICA'!$AL$8,'[69]MEDIA GEOMETRICA'!#REF!,'[69]MEDIA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[70]CÁLCULOS!$H$34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[68]Cronograma!#REF!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[71]EMPRESA!$I$25</definedName>
    <definedName name="DsctoPension">[71]EMPRESA!$I$23</definedName>
    <definedName name="DsctoSalud">[71]EMPRESA!$I$24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[28]PRESUPUESTO!$E$7</definedName>
    <definedName name="Ejecutivo">'[72]Info Ejec'!$A$1:$AV$153</definedName>
    <definedName name="ELIMINACIONPROYC">#REF!</definedName>
    <definedName name="emanto">#REF!</definedName>
    <definedName name="eme">[0]!ERR</definedName>
    <definedName name="EMPLEADO">#REF!</definedName>
    <definedName name="Empresa">[43]EMPRESA!$F$6</definedName>
    <definedName name="EMULSION">#REF!</definedName>
    <definedName name="End_Bal">#REF!</definedName>
    <definedName name="ene">#REF!</definedName>
    <definedName name="Ensayos">#REF!</definedName>
    <definedName name="ENTIB">#REF!</definedName>
    <definedName name="ENTRADASP">#REF!</definedName>
    <definedName name="EPECIALIDAD_SIDOE">[12]Tablas!#REF!</definedName>
    <definedName name="EQUI">[73]INSUMOS!$A$2:$E$33</definedName>
    <definedName name="equipo">[74]Equipo!$A$7:$A$65536</definedName>
    <definedName name="EQUIPO1">#REF!</definedName>
    <definedName name="Equipos">#REF!</definedName>
    <definedName name="EQUIPOS1">#REF!</definedName>
    <definedName name="eqw" hidden="1">{"via1",#N/A,TRUE,"general";"via2",#N/A,TRUE,"general";"via3",#N/A,TRUE,"general"}</definedName>
    <definedName name="ERE_ART">[49]steel!$B$8:$B$47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_PAV">#REF!</definedName>
    <definedName name="ESPE">#REF!</definedName>
    <definedName name="ESPECIFICACION">#REF!</definedName>
    <definedName name="Especificación">#REF!</definedName>
    <definedName name="ESPESOR">#REF!</definedName>
    <definedName name="ESTA">#REF!</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APA1">#REF!</definedName>
    <definedName name="ETAPA2">#REF!</definedName>
    <definedName name="ETAPA3">#REF!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[25]SKJ452!#REF!</definedName>
    <definedName name="Excel_BuiltIn_Print_Titles_11">[25]ITA878!#REF!</definedName>
    <definedName name="Excel_BuiltIn_Print_Titles_12">'[25]AEA-944'!#REF!</definedName>
    <definedName name="Excel_BuiltIn_Print_Titles_13">'[25]DUB-823'!#REF!</definedName>
    <definedName name="Excel_BuiltIn_Print_Titles_14">'[25]GPI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[25]XXJ617!#REF!</definedName>
    <definedName name="Excel_BuiltIn_Print_Titles_20">#REF!</definedName>
    <definedName name="Excel_BuiltIn_Print_Titles_21">[25]SNG_855!#REF!</definedName>
    <definedName name="Excel_BuiltIn_Print_Titles_23">#REF!</definedName>
    <definedName name="Excel_BuiltIn_Print_Titles_3">#REF!</definedName>
    <definedName name="Excel_BuiltIn_Print_Titles_5">'[25]VEA 374'!#REF!</definedName>
    <definedName name="Excel_BuiltIn_Print_Titles_5_XX">'[25]VEA 374'!#REF!</definedName>
    <definedName name="Excel_BuiltIn_Print_Titles_6">#REF!</definedName>
    <definedName name="Excel_BuiltIn_Print_Titles_7">[25]HFB024!#REF!</definedName>
    <definedName name="Excel_BuiltIn_Print_Titles_8">#REF!</definedName>
    <definedName name="Excel_BuiltIn_Print_Titles_9">[25]PAJ825!#REF!</definedName>
    <definedName name="EXCROC">'[77]Análisis de precios'!$H$52</definedName>
    <definedName name="ExtensionCoordinador">#REF!</definedName>
    <definedName name="Extra_Pay">#REF!</definedName>
    <definedName name="Extracción_IM">#REF!</definedName>
    <definedName name="Extras">'[43]LIQUIDA-NOMINA'!$AH$4</definedName>
    <definedName name="F._INGRESO">#REF!</definedName>
    <definedName name="F._RETIRO">#REF!</definedName>
    <definedName name="F.L">#REF!</definedName>
    <definedName name="Facilidades">#REF!</definedName>
    <definedName name="factor">#REF!</definedName>
    <definedName name="FACTURADO">'[78]Itemes Renovación'!#REF!</definedName>
    <definedName name="FareWellStmnt" localSheetId="2">[54]!FareWellStmnt</definedName>
    <definedName name="FareWellStmnt">[54]!FareWellStmnt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[79]Tablas!$B$1:$B$65536</definedName>
    <definedName name="FechaInicio">[43]CONTRATO!$E$10</definedName>
    <definedName name="FechaTermina">[43]CONTRATO!$E$11</definedName>
    <definedName name="FechaTerminacion">#REF!</definedName>
    <definedName name="fer">'[40]Res-Accide-10'!#REF!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'[80]7422CW00'!#REF!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2">[54]!FinePrint</definedName>
    <definedName name="FinePrint">[54]!FinePrint</definedName>
    <definedName name="FM">1.18</definedName>
    <definedName name="fnic">[59]Hoja1!$C$13</definedName>
    <definedName name="FO">1.32</definedName>
    <definedName name="FORDESCR">'[3]7422CW00'!#REF!</definedName>
    <definedName name="FORM_C3">[81]Hoja1!$A$33:$N$51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[43]EMPRESA!$F$12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'[80]7422CW00'!#REF!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[59]Hoja1!$F$6</definedName>
    <definedName name="grupo4">[59]Hoja1!$F$7</definedName>
    <definedName name="grupo5">[59]Hoja1!$F$10</definedName>
    <definedName name="grupo6">[59]Hoja1!$F$11</definedName>
    <definedName name="grupo7">[59]Hoja1!$F$12</definedName>
    <definedName name="grupo8">[59]Hoja1!$F$13</definedName>
    <definedName name="grupo9">[59]Hoja1!$F$14</definedName>
    <definedName name="GSDG" hidden="1">{"TAB1",#N/A,TRUE,"GENERAL";"TAB2",#N/A,TRUE,"GENERAL";"TAB3",#N/A,TRUE,"GENERAL";"TAB4",#N/A,TRUE,"GENERAL";"TAB5",#N/A,TRUE,"GENERAL"}</definedName>
    <definedName name="gsfsf" hidden="1">{"via1",#N/A,TRUE,"general";"via2",#N/A,TRUE,"general";"via3",#N/A,TRUE,"general"}</definedName>
    <definedName name="GT">[82]BASE!$C$4:$H$255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EXC">#REF!</definedName>
    <definedName name="h.LOM">#REF!</definedName>
    <definedName name="H.LOMO">[83]TUBERIA!$S$10:$S$14</definedName>
    <definedName name="h.POZ">#REF!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[59]Datos!$D$8</definedName>
    <definedName name="hen">[59]Datos!$D$9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[49]steel!$F$7:$J$7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[59]Hoja1!$C$17</definedName>
    <definedName name="icbf">[59]Hoja1!$C$15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'[55]A.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'[84]1'!$N$41</definedName>
    <definedName name="IMP">[28]otros!$C$3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[85]TABLAS!$A$1:$A$65536</definedName>
    <definedName name="Informe_semanal">#REF!</definedName>
    <definedName name="INGENIERIA1" hidden="1">#REF!</definedName>
    <definedName name="INGENIERIA11" hidden="1">#REF!</definedName>
    <definedName name="iniciales">'[30]Reservas de Petróleo'!$A$2,'[30]Reservas de Petróleo'!$A$1,'[30]Reservas de Petróleo'!$D$4,'[30]Reservas de Petróleo'!$D$1:$D$65536</definedName>
    <definedName name="Inicio">[38]BASES!$E$26</definedName>
    <definedName name="INPU">#REF!</definedName>
    <definedName name="INPUT">'[3]7422CW00'!#REF!</definedName>
    <definedName name="INSU">[86]INSUMOS!$A$1:$E$65536</definedName>
    <definedName name="Insumos_auxiliares">[87]Insumos!#REF!</definedName>
    <definedName name="Insumos_basicos">#REF!</definedName>
    <definedName name="Int">#REF!</definedName>
    <definedName name="InTap">[20]Interc.tapones!$E$1:$E$65536</definedName>
    <definedName name="INTER">[76]Hoja3!$F$7:$F$9</definedName>
    <definedName name="Intercambiadores">#REF!</definedName>
    <definedName name="Interest_Rate">#REF!</definedName>
    <definedName name="INTERMEDIA_I">#REF!</definedName>
    <definedName name="Interventor">[43]CONTRATO!$E$12</definedName>
    <definedName name="IntVal">'[20]Interc.válv.'!$E$1:$E$65536</definedName>
    <definedName name="INV_11">'[88]PR 1'!$A$2:$N$655</definedName>
    <definedName name="INV_Payments" localSheetId="2">[54]!INV_Payments</definedName>
    <definedName name="INV_Payments">[54]!INV_Payments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'[43]LIQUIDA-NOMINA'!$AT$4</definedName>
    <definedName name="issafp">[59]Hoja1!$C$19</definedName>
    <definedName name="isscs">[59]Hoja1!$C$21</definedName>
    <definedName name="isseps">[59]Hoja1!$C$20</definedName>
    <definedName name="ITEM">[82]BASE!$C$4:$H$255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LNDKD">[89]PRECIOS!$G$2:$J$57</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[90]LISTADO!#REF!</definedName>
    <definedName name="LICITACION">#REF!</definedName>
    <definedName name="LIMPIO">#REF!</definedName>
    <definedName name="LINEA">[91]CONT_ADI!#REF!</definedName>
    <definedName name="ListaCantidad">#REF!</definedName>
    <definedName name="Listado">#REF!</definedName>
    <definedName name="Listado1">#REF!</definedName>
    <definedName name="ListaItem">#REF!</definedName>
    <definedName name="ListaUni">[92]TOTALES!$D$7:$D$654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[93]tub!$C$1:$J$39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2">[29]!absc</definedName>
    <definedName name="LOCA">[29]!absc</definedName>
    <definedName name="LOCA1" localSheetId="2">[41]!absc</definedName>
    <definedName name="LOCA1">[41]!absc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'[40]Res-Accide-10'!#REF!</definedName>
    <definedName name="lv">#REF!</definedName>
    <definedName name="m">#REF!</definedName>
    <definedName name="MA">'[40]Res-Accide-10'!#REF!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[57]Insum!$A$68:$H$98</definedName>
    <definedName name="mar">'[40]Res-Accide-10'!#REF!</definedName>
    <definedName name="MARCO_H">#REF!</definedName>
    <definedName name="marina">'[94]Informe Semanal 1'!#REF!</definedName>
    <definedName name="masor" hidden="1">{"via1",#N/A,TRUE,"general";"via2",#N/A,TRUE,"general";"via3",#N/A,TRUE,"general"}</definedName>
    <definedName name="MAT">#REF!</definedName>
    <definedName name="MATERIAL">'[95]TABLA MATERIALES'!$A$3:$D$654</definedName>
    <definedName name="materiales">[74]materiales!$A$7:$A$1317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'[96]CCP,LEYES,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[28]PRESUPUESTO!$C$13</definedName>
    <definedName name="MesCotiz">'[10]LIQ-NOM'!$H$3</definedName>
    <definedName name="MesCotizacion">'[43]LIQUIDA-NOMINA'!$H$3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[97]MO!$A$3:$O$53</definedName>
    <definedName name="MOA" hidden="1">{#N/A,#N/A,FALSE,"Hoja1";#N/A,#N/A,FALSE,"Hoja2"}</definedName>
    <definedName name="MOD">#REF!</definedName>
    <definedName name="MODIVejec" hidden="1">{#N/A,#N/A,FALSE,"Hoja1";#N/A,#N/A,FALSE,"Hoja2"}</definedName>
    <definedName name="Módulo3.anexo1" localSheetId="2">[9]!Módulo3.anexo1</definedName>
    <definedName name="Módulo3.anexo1">[9]!Módulo3.anexo1</definedName>
    <definedName name="Módulo3.anexo10" localSheetId="2">[9]!Módulo3.anexo10</definedName>
    <definedName name="Módulo3.anexo10">[9]!Módulo3.anexo10</definedName>
    <definedName name="Módulo3.anexo11" localSheetId="2">[9]!Módulo3.anexo11</definedName>
    <definedName name="Módulo3.anexo11">[9]!Módulo3.anexo11</definedName>
    <definedName name="Módulo3.anexo12" localSheetId="2">[9]!Módulo3.anexo12</definedName>
    <definedName name="Módulo3.anexo12">[9]!Módulo3.anexo12</definedName>
    <definedName name="Módulo3.anexo3" localSheetId="2">[9]!Módulo3.anexo3</definedName>
    <definedName name="Módulo3.anexo3">[9]!Módulo3.anexo3</definedName>
    <definedName name="Módulo3.anexo4" localSheetId="2">[9]!Módulo3.anexo4</definedName>
    <definedName name="Módulo3.anexo4">[9]!Módulo3.anexo4</definedName>
    <definedName name="Módulo3.anexo5" localSheetId="2">[9]!Módulo3.anexo5</definedName>
    <definedName name="Módulo3.anexo5">[9]!Módulo3.anexo5</definedName>
    <definedName name="Módulo3.anexo6" localSheetId="2">[9]!Módulo3.anexo6</definedName>
    <definedName name="Módulo3.anexo6">[9]!Módulo3.anexo6</definedName>
    <definedName name="Módulo8.anexo16" localSheetId="2">[9]!Módulo8.anexo16</definedName>
    <definedName name="Módulo8.anexo16">[9]!Módulo8.anexo16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[49]steel!#REF!</definedName>
    <definedName name="Mtz_Avance">#REF!</definedName>
    <definedName name="Mv">#REF!</definedName>
    <definedName name="n" hidden="1">{"via1",#N/A,TRUE,"general";"via2",#N/A,TRUE,"general";"via3",#N/A,TRUE,"general"}</definedName>
    <definedName name="Nada" localSheetId="2">[54]!Nada</definedName>
    <definedName name="Nada">[54]!Nada</definedName>
    <definedName name="Nafta_2">'[99] ASR+Nafta'!$K$19:$AS$19</definedName>
    <definedName name="Nafta2">'[99] ASR+Nafta'!$K$19:$AS$19</definedName>
    <definedName name="Nafta3">'[99]Todos+Nafta'!$K$19:$AS$19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[43]EMPRESA!$F$8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'[30]Reservas de Petróleo'!$A$2,'[30]Reservas de Petróleo'!$A$1,'[30]Reservas de Petróleo'!$D$4,'[30]Reservas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O">[21]PRECIOS!$J$64</definedName>
    <definedName name="º1">#REF!</definedName>
    <definedName name="o9o9" hidden="1">{"via1",#N/A,TRUE,"general";"via2",#N/A,TRUE,"general";"via3",#N/A,TRUE,"general"}</definedName>
    <definedName name="OBJ">[28]PRESUPUESTO!$C$10</definedName>
    <definedName name="ObjetivoProyecto">#REF!</definedName>
    <definedName name="Obra">#REF!</definedName>
    <definedName name="obras" hidden="1">#REF!</definedName>
    <definedName name="obras1" localSheetId="2">DATE(YEAR([100]!Loan_Start),MONTH([100]!Loan_Start)+Payment_Number,DAY([100]!Loan_Start))</definedName>
    <definedName name="obras1">DATE(YEAR([100]!Loan_Start),MONTH([100]!Loan_Start)+Payment_Number,DAY([100]!Loan_Start))</definedName>
    <definedName name="obras11" hidden="1">#REF!</definedName>
    <definedName name="obras111" localSheetId="2">DATE(YEAR([101]!Loan_Start),MONTH([101]!Loan_Start)+Payment_Number,DAY([101]!Loan_Start))</definedName>
    <definedName name="obras111">DATE(YEAR([101]!Loan_Start),MONTH([101]!Loan_Start)+Payment_Number,DAY([101]!Loan_Start))</definedName>
    <definedName name="OBSERV">#REF!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F">[45]Hoja1!$F$5</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[74]otros!$A$6:$A$1235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[61]Tablas!$A$1:$A$65536</definedName>
    <definedName name="Pay_Date">#REF!</definedName>
    <definedName name="Pay_Num">#REF!</definedName>
    <definedName name="Payment_Date" localSheetId="2">DATE(YEAR([0]!Loan_Start),MONTH([0]!Loan_Start)+Payment_Number,DAY([0]!Loan_Start))</definedName>
    <definedName name="Payment_Date">DATE(YEAR(Loan_Start),MONTH(Loan_Start)+Payment_Number,DAY(Loan_Start))</definedName>
    <definedName name="Payment_Date1" localSheetId="2">DATE(YEAR([101]!Loan_Start),MONTH([101]!Loan_Start)+Payment_Number,DAY([101]!Loan_Start))</definedName>
    <definedName name="Payment_Date1">DATE(YEAR([101]!Loan_Start),MONTH([101]!Loan_Start)+Payment_Number,DAY([101]!Loan_Start))</definedName>
    <definedName name="Payment_Needed">"Pago necesario"</definedName>
    <definedName name="Pb">#REF!</definedName>
    <definedName name="Pd">#REF!</definedName>
    <definedName name="PEPE">[0]!ERR</definedName>
    <definedName name="PER_PAV">#REF!</definedName>
    <definedName name="Periodo">[46]Hoja1!$C$1</definedName>
    <definedName name="PeriodoPago">'[43]LIQUIDA-NOMINA'!$C$4</definedName>
    <definedName name="PeriodoRepago">#REF!</definedName>
    <definedName name="PeriodoRepagoCCP">#REF!</definedName>
    <definedName name="phed">[59]Hoja1!$C$4</definedName>
    <definedName name="phen">[59]Hoja1!$C$5</definedName>
    <definedName name="Pindis">#REF!</definedName>
    <definedName name="pint">'[80]7422CW00'!#REF!</definedName>
    <definedName name="pintura">'[80]7422CW00'!#REF!</definedName>
    <definedName name="pintyura">[102]STRSUMM0!#REF!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[38]BASES!$E$27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[39]BASES!$E$26</definedName>
    <definedName name="Porcentaje">#REF!</definedName>
    <definedName name="PORCENTAJE1">#REF!</definedName>
    <definedName name="PORTADA2">'[103]Hoja 1 '!#REF!</definedName>
    <definedName name="POSICION_PRESUP">[11]Tablas!#REF!</definedName>
    <definedName name="POSICIONES">#REF!</definedName>
    <definedName name="pouig" hidden="1">{"via1",#N/A,TRUE,"general";"via2",#N/A,TRUE,"general";"via3",#N/A,TRUE,"general"}</definedName>
    <definedName name="POZ">#REF!</definedName>
    <definedName name="POZO">[61]Tablas!$C$1:$C$65536</definedName>
    <definedName name="POZO1.2">#REF!</definedName>
    <definedName name="POZOS">#REF!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[50]medelo!$D$46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'[94]Informe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[59]Hoja1!$C$3</definedName>
    <definedName name="prnf">[59]Hoja1!$C$6</definedName>
    <definedName name="ProbRange">0</definedName>
    <definedName name="ProbRangeMit">0</definedName>
    <definedName name="PROC">#REF!</definedName>
    <definedName name="PROCEDIM_SELECC">#REF!</definedName>
    <definedName name="PROCESO">#REF!</definedName>
    <definedName name="PRODUCTO">#REF!</definedName>
    <definedName name="PrOfic">[38]BASES!$B$31</definedName>
    <definedName name="PROGDES">#REF!</definedName>
    <definedName name="Programa">#REF!</definedName>
    <definedName name="programainv">[0]!ERR</definedName>
    <definedName name="Proponente">#REF!</definedName>
    <definedName name="PRUEBA" localSheetId="2">[104]!absc</definedName>
    <definedName name="PRUEBA">[104]!absc</definedName>
    <definedName name="prueba1" localSheetId="2">[104]!absc</definedName>
    <definedName name="prueba1">[104]!absc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'[105]ORITO 02 '!$A$12</definedName>
    <definedName name="Pwf_actual">'[105]ORITO 02 '!$E$6</definedName>
    <definedName name="Pwf_i">[50]medelo!$A$66:$A$83</definedName>
    <definedName name="Pwf_min">'[105]ORITO 02 '!$E$8</definedName>
    <definedName name="Pwfd">#REF!</definedName>
    <definedName name="Q">#REF!</definedName>
    <definedName name="Q_actual">'[105]ORITO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[50]medelo!$B$63</definedName>
    <definedName name="qqqqqw" hidden="1">{"via1",#N/A,TRUE,"general";"via2",#N/A,TRUE,"general";"via3",#N/A,TRUE,"general"}</definedName>
    <definedName name="QS">#REF!</definedName>
    <definedName name="Qt">'[105]ORITO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N">[45]Hoja1!$G$7</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'[30]Reservas de Petróleo'!$A$2,'[30]Reservas de Petróleo'!$A$1,'[30]Reservas de Petróleo'!$D$4,'[30]Reservas de Petróleo'!$H$1:$H$65536</definedName>
    <definedName name="rendimiento">#REF!</definedName>
    <definedName name="RENDIMIENTO____CARGA">#REF!</definedName>
    <definedName name="REP.PAV">'[26]factores A.N.'!$F$15:$F$69</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[38]BASES!$E$31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[107]Ingenieria!#REF!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o">#REF!,#REF!,#REF!</definedName>
    <definedName name="rr">[0]!ERR</definedName>
    <definedName name="rrr" hidden="1">{"via1",#N/A,TRUE,"general";"via2",#N/A,TRUE,"general";"via3",#N/A,TRUE,"general"}</definedName>
    <definedName name="rrrr">'[108]Form5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[38]BASES!$E$41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[59]Hoja1!$C$14</definedName>
    <definedName name="SERO">[0]!ERR</definedName>
    <definedName name="setrj" hidden="1">{"via1",#N/A,TRUE,"general";"via2",#N/A,TRUE,"general";"via3",#N/A,TRUE,"general"}</definedName>
    <definedName name="sett" hidden="1">{"via1",#N/A,TRUE,"general";"via2",#N/A,TRUE,"general";"via3",#N/A,TRUE,"general"}</definedName>
    <definedName name="sf">[59]Hoja1!$C$12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[49]steel!#REF!</definedName>
    <definedName name="SHEET">'[3]7422CW00'!#REF!</definedName>
    <definedName name="SHEET_KP">[49]steel!$C$7:$L$47</definedName>
    <definedName name="SHEET_MR">[49]steel!$C$7:$J$47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[43]CONTRATO!$I$9</definedName>
    <definedName name="smlv2001">[43]CONTRATO!$H$9</definedName>
    <definedName name="SMML">'[69]ASPECTOS TECNICOS'!$O$12:$P$32</definedName>
    <definedName name="SN">[10]EMPRESA!$G$29</definedName>
    <definedName name="SOLD._4_">#REF!</definedName>
    <definedName name="SOLD._6_">#REF!</definedName>
    <definedName name="SOLD._8_">#REF!</definedName>
    <definedName name="solver_adj" localSheetId="0" hidden="1">'PRESUPUESTO OFICIAL (Entidad)'!$K$189</definedName>
    <definedName name="solver_adj" localSheetId="2" hidden="1">'PROPUESTA ECONOMICA(Proponente)'!$K$190</definedName>
    <definedName name="solver_cvg" localSheetId="0" hidden="1">0.0001</definedName>
    <definedName name="solver_cvg" localSheetId="2" hidden="1">0.0001</definedName>
    <definedName name="solver_drv" localSheetId="0" hidden="1">1</definedName>
    <definedName name="solver_drv" localSheetId="2" hidden="1">1</definedName>
    <definedName name="solver_est" localSheetId="0" hidden="1">1</definedName>
    <definedName name="solver_est" localSheetId="2" hidden="1">1</definedName>
    <definedName name="solver_itr" localSheetId="0" hidden="1">100</definedName>
    <definedName name="solver_itr" localSheetId="2" hidden="1">100</definedName>
    <definedName name="solver_lhs1" localSheetId="0" hidden="1">'PRESUPUESTO OFICIAL (Entidad)'!$K$202</definedName>
    <definedName name="solver_lhs1" localSheetId="2" hidden="1">'PROPUESTA ECONOMICA(Proponente)'!$K$202</definedName>
    <definedName name="solver_lin" localSheetId="0" hidden="1">2</definedName>
    <definedName name="solver_lin" localSheetId="2" hidden="1">2</definedName>
    <definedName name="solver_neg" localSheetId="0" hidden="1">2</definedName>
    <definedName name="solver_neg" localSheetId="2" hidden="1">2</definedName>
    <definedName name="solver_num" localSheetId="0" hidden="1">1</definedName>
    <definedName name="solver_num" localSheetId="2" hidden="1">1</definedName>
    <definedName name="solver_nwt" localSheetId="0" hidden="1">1</definedName>
    <definedName name="solver_nwt" localSheetId="2" hidden="1">1</definedName>
    <definedName name="solver_opt" localSheetId="0" hidden="1">'PRESUPUESTO OFICIAL (Entidad)'!$K$202</definedName>
    <definedName name="solver_opt" localSheetId="2" hidden="1">'PROPUESTA ECONOMICA(Proponente)'!$K$202</definedName>
    <definedName name="solver_pre" localSheetId="0" hidden="1">0.000001</definedName>
    <definedName name="solver_pre" localSheetId="2" hidden="1">0.000001</definedName>
    <definedName name="solver_rel1" localSheetId="0" hidden="1">2</definedName>
    <definedName name="solver_rel1" localSheetId="2" hidden="1">2</definedName>
    <definedName name="solver_rhs1" localSheetId="0" hidden="1">'PRESUPUESTO OFICIAL (Entidad)'!$K$203</definedName>
    <definedName name="solver_rhs1" localSheetId="2" hidden="1">'PROPUESTA ECONOMICA(Proponente)'!$K$203</definedName>
    <definedName name="solver_scl" localSheetId="0" hidden="1">2</definedName>
    <definedName name="solver_scl" localSheetId="2" hidden="1">2</definedName>
    <definedName name="solver_sho" localSheetId="0" hidden="1">2</definedName>
    <definedName name="solver_sho" localSheetId="2" hidden="1">2</definedName>
    <definedName name="solver_tim" localSheetId="0" hidden="1">100</definedName>
    <definedName name="solver_tim" localSheetId="2" hidden="1">100</definedName>
    <definedName name="solver_tol" localSheetId="0" hidden="1">0.05</definedName>
    <definedName name="solver_tol" localSheetId="2" hidden="1">0.05</definedName>
    <definedName name="solver_typ" localSheetId="0" hidden="1">3</definedName>
    <definedName name="solver_typ" localSheetId="2" hidden="1">3</definedName>
    <definedName name="solver_val" localSheetId="0" hidden="1">63899000000</definedName>
    <definedName name="solver_val" localSheetId="2"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[59]Hoja1!$C$25</definedName>
    <definedName name="ssh">[59]Hoja1!$C$24</definedName>
    <definedName name="sss" localSheetId="2">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'[109]PxQ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[56]Hoja1!$F$60</definedName>
    <definedName name="Summary">#REF!</definedName>
    <definedName name="SUP_ART">[49]steel!#REF!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[61]Tablas!$H$1:$H$65536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[22]!absc</definedName>
    <definedName name="t">[22]!absc</definedName>
    <definedName name="T.1_POZ">[110]TUBERIA!$AB$10:$AB$84</definedName>
    <definedName name="T.VIA">'[26]factores A.N.'!$H$15:$H$306</definedName>
    <definedName name="T___2_.3_FC_2.2">#REF!</definedName>
    <definedName name="t_1" localSheetId="2">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'[26]factores A.N.'!$H$8:$H$33</definedName>
    <definedName name="T1_FC1_9">'[26]factores A.N.'!$J$8:$J$33</definedName>
    <definedName name="T1_FC2.2">[111]FACTORES!$M$8:$M$23</definedName>
    <definedName name="T11SF15">#REF!</definedName>
    <definedName name="T11SF19">#REF!</definedName>
    <definedName name="T2.PVC">'[26]factores A.N.'!$P$8:$P$19</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'[26]factores A.N.'!$I$8:$I$33</definedName>
    <definedName name="T2_FC1_9">'[26]factores A.N.'!$K$8:$K$33</definedName>
    <definedName name="T2_POZ">#REF!</definedName>
    <definedName name="T2_RAS">#REF!</definedName>
    <definedName name="T21SF15">#REF!</definedName>
    <definedName name="T21SF19">#REF!</definedName>
    <definedName name="t5t5" hidden="1">{"TAB1",#N/A,TRUE,"GENERAL";"TAB2",#N/A,TRUE,"GENERAL";"TAB3",#N/A,TRUE,"GENERAL";"TAB4",#N/A,TRUE,"GENERAL";"TAB5",#N/A,TRUE,"GENERAL"}</definedName>
    <definedName name="TAB_FECHA">[61]Tablas!$B$1:$B$65536</definedName>
    <definedName name="TABLA">#REF!</definedName>
    <definedName name="tabla1">[112]Hoja3!$B$4:$F$28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[113]TARIFAS!$A$1:$F$52</definedName>
    <definedName name="TarifaSalud">[43]EMPRESA!$F$26</definedName>
    <definedName name="Tasa">#REF!</definedName>
    <definedName name="TASA_DE_CAMBIO">#REF!</definedName>
    <definedName name="Tasa1">'[114]Bases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[28]PRESUPUESTO!$I$7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[39]BASES!$E$27</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[23]INST!#REF!</definedName>
    <definedName name="TKSLCI07">[10]EMPRESA!$F$22</definedName>
    <definedName name="tld">[59]Datos!$D$14</definedName>
    <definedName name="TOP">[21]PRECIOS!$J$66</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'[43]NOMINA 1'!$N$38</definedName>
    <definedName name="TOTALHH">#REF!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MO">#REF!</definedName>
    <definedName name="Transmisores">#REF!</definedName>
    <definedName name="Transporte">'[10]DATOS CONTRATO'!$E$16</definedName>
    <definedName name="TRAT">[115]desmonte!$E$48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[116]Tablas!$B$2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'[96]CCP,LEYES,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'[117]Lista APU'!$A$3:$D$479</definedName>
    <definedName name="UNITARIO">[118]Unitarios!$A$3:$D$13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'[84]1'!$N$42</definedName>
    <definedName name="UTL">[28]otros!$C$4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'[80]7422CW00'!#REF!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[98]Tablas!$A$6:$A$26</definedName>
    <definedName name="VigenciaDolares">#REF!</definedName>
    <definedName name="VigenciaPesos">#REF!</definedName>
    <definedName name="VIGFUTURA">[98]Tablas!$J$6:$J$8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[54]Personalizar!$E$15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'[40]Res-Accide-10'!#REF!</definedName>
    <definedName name="wedw">#REF!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'[40]Res-Accide-10'!#REF!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2">[121]!absc</definedName>
    <definedName name="xxxxx">[121]!absc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2">[29]!absc</definedName>
    <definedName name="Y">[29]!absc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'[122]AISLAMIENTO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0" i="270" l="1"/>
  <c r="G54" i="270"/>
  <c r="G52" i="270"/>
  <c r="G37" i="270"/>
  <c r="K167" i="265"/>
  <c r="K68" i="265"/>
  <c r="F56" i="270" l="1"/>
  <c r="F35" i="270"/>
  <c r="G27" i="270"/>
  <c r="G18" i="270"/>
  <c r="G17" i="270"/>
  <c r="G24" i="270" s="1"/>
  <c r="K188" i="269"/>
  <c r="K194" i="269" s="1"/>
  <c r="J187" i="269"/>
  <c r="K187" i="269" s="1"/>
  <c r="D186" i="269"/>
  <c r="D185" i="269"/>
  <c r="D184" i="269"/>
  <c r="D183" i="269"/>
  <c r="D182" i="269"/>
  <c r="D181" i="269"/>
  <c r="D180" i="269"/>
  <c r="D179" i="269"/>
  <c r="D178" i="269"/>
  <c r="D177" i="269"/>
  <c r="D176" i="269"/>
  <c r="D175" i="269"/>
  <c r="D174" i="269"/>
  <c r="D173" i="269"/>
  <c r="D172" i="269"/>
  <c r="D171" i="269"/>
  <c r="D170" i="269"/>
  <c r="J168" i="269"/>
  <c r="K168" i="269" s="1"/>
  <c r="D167" i="269"/>
  <c r="D166" i="269"/>
  <c r="D165" i="269"/>
  <c r="D164" i="269"/>
  <c r="D163" i="269"/>
  <c r="D162" i="269"/>
  <c r="D161" i="269"/>
  <c r="D160" i="269"/>
  <c r="D159" i="269"/>
  <c r="D158" i="269"/>
  <c r="D157" i="269"/>
  <c r="D156" i="269"/>
  <c r="D155" i="269"/>
  <c r="D154" i="269"/>
  <c r="D153" i="269"/>
  <c r="D152" i="269"/>
  <c r="D151" i="269"/>
  <c r="J149" i="269"/>
  <c r="K149" i="269" s="1"/>
  <c r="D148" i="269"/>
  <c r="D147" i="269"/>
  <c r="D146" i="269"/>
  <c r="D145" i="269"/>
  <c r="D144" i="269"/>
  <c r="D143" i="269"/>
  <c r="D142" i="269"/>
  <c r="D141" i="269"/>
  <c r="D140" i="269"/>
  <c r="D139" i="269"/>
  <c r="D138" i="269"/>
  <c r="D137" i="269"/>
  <c r="D136" i="269"/>
  <c r="D135" i="269"/>
  <c r="J133" i="269"/>
  <c r="K133" i="269" s="1"/>
  <c r="D132" i="269"/>
  <c r="D131" i="269"/>
  <c r="D130" i="269"/>
  <c r="D129" i="269"/>
  <c r="D128" i="269"/>
  <c r="D127" i="269"/>
  <c r="D126" i="269"/>
  <c r="D125" i="269"/>
  <c r="D124" i="269"/>
  <c r="D123" i="269"/>
  <c r="D122" i="269"/>
  <c r="D121" i="269"/>
  <c r="D120" i="269"/>
  <c r="D119" i="269"/>
  <c r="J117" i="269"/>
  <c r="K117" i="269" s="1"/>
  <c r="D116" i="269"/>
  <c r="D115" i="269"/>
  <c r="D114" i="269"/>
  <c r="D113" i="269"/>
  <c r="D112" i="269"/>
  <c r="D111" i="269"/>
  <c r="D110" i="269"/>
  <c r="D109" i="269"/>
  <c r="D108" i="269"/>
  <c r="D107" i="269"/>
  <c r="D106" i="269"/>
  <c r="D105" i="269"/>
  <c r="D104" i="269"/>
  <c r="D103" i="269"/>
  <c r="D102" i="269"/>
  <c r="D101" i="269"/>
  <c r="D100" i="269"/>
  <c r="D99" i="269"/>
  <c r="J97" i="269"/>
  <c r="K97" i="269" s="1"/>
  <c r="D96" i="269"/>
  <c r="D95" i="269"/>
  <c r="D94" i="269"/>
  <c r="D93" i="269"/>
  <c r="D92" i="269"/>
  <c r="D91" i="269"/>
  <c r="D90" i="269"/>
  <c r="D89" i="269"/>
  <c r="D88" i="269"/>
  <c r="D87" i="269"/>
  <c r="J71" i="269"/>
  <c r="J85" i="269"/>
  <c r="K85" i="269" s="1"/>
  <c r="J54" i="269"/>
  <c r="J57" i="269" s="1"/>
  <c r="J60" i="269" s="1"/>
  <c r="J63" i="269" s="1"/>
  <c r="J66" i="269" s="1"/>
  <c r="J37" i="269"/>
  <c r="K37" i="269" s="1"/>
  <c r="J39" i="269"/>
  <c r="J43" i="269" s="1"/>
  <c r="J36" i="269"/>
  <c r="K36" i="269" s="1"/>
  <c r="H41" i="269"/>
  <c r="J34" i="269"/>
  <c r="J38" i="269" s="1"/>
  <c r="K15" i="269"/>
  <c r="K16" i="269"/>
  <c r="K17" i="269"/>
  <c r="K18" i="269"/>
  <c r="K19" i="269"/>
  <c r="K20" i="269"/>
  <c r="K21" i="269"/>
  <c r="K22" i="269"/>
  <c r="K23" i="269"/>
  <c r="K24" i="269"/>
  <c r="K25" i="269"/>
  <c r="K26" i="269"/>
  <c r="K27" i="269"/>
  <c r="K28" i="269"/>
  <c r="K29" i="269"/>
  <c r="K30" i="269"/>
  <c r="K31" i="269"/>
  <c r="K32" i="269"/>
  <c r="K33" i="269"/>
  <c r="K14" i="269"/>
  <c r="K197" i="269" l="1"/>
  <c r="G30" i="270"/>
  <c r="J41" i="269"/>
  <c r="K41" i="269" s="1"/>
  <c r="J47" i="269"/>
  <c r="K47" i="269" s="1"/>
  <c r="K43" i="269"/>
  <c r="K87" i="269" s="1"/>
  <c r="K99" i="269" s="1"/>
  <c r="K119" i="269" s="1"/>
  <c r="K135" i="269" s="1"/>
  <c r="K39" i="269"/>
  <c r="J42" i="269"/>
  <c r="K38" i="269"/>
  <c r="J40" i="269"/>
  <c r="G56" i="270" l="1"/>
  <c r="J45" i="269"/>
  <c r="K45" i="269" s="1"/>
  <c r="K40" i="269"/>
  <c r="J44" i="269"/>
  <c r="J46" i="269"/>
  <c r="K46" i="269" s="1"/>
  <c r="K42" i="269"/>
  <c r="G38" i="270" l="1"/>
  <c r="J49" i="269"/>
  <c r="J52" i="269" s="1"/>
  <c r="J55" i="269" s="1"/>
  <c r="J58" i="269" s="1"/>
  <c r="J61" i="269" s="1"/>
  <c r="J50" i="269"/>
  <c r="K44" i="269"/>
  <c r="J48" i="269"/>
  <c r="K48" i="269" s="1"/>
  <c r="G39" i="270" l="1"/>
  <c r="K49" i="269"/>
  <c r="J64" i="269"/>
  <c r="J67" i="269" s="1"/>
  <c r="J69" i="269" s="1"/>
  <c r="J87" i="269"/>
  <c r="J99" i="269" s="1"/>
  <c r="J119" i="269" s="1"/>
  <c r="J135" i="269" s="1"/>
  <c r="J151" i="269" s="1"/>
  <c r="K50" i="269"/>
  <c r="J53" i="269"/>
  <c r="J56" i="269" s="1"/>
  <c r="J59" i="269" s="1"/>
  <c r="J62" i="269" s="1"/>
  <c r="J65" i="269" s="1"/>
  <c r="G40" i="270" l="1"/>
  <c r="K151" i="269"/>
  <c r="J170" i="269"/>
  <c r="K170" i="269" s="1"/>
  <c r="G41" i="270" l="1"/>
  <c r="G43" i="270" l="1"/>
  <c r="G42" i="270"/>
  <c r="G45" i="270" l="1"/>
  <c r="G47" i="270" s="1"/>
  <c r="F48" i="270" s="1"/>
  <c r="K196" i="265" l="1"/>
  <c r="P61" i="265" l="1"/>
  <c r="P53" i="265"/>
  <c r="D185" i="265"/>
  <c r="D184" i="265"/>
  <c r="D183" i="265"/>
  <c r="D182" i="265"/>
  <c r="D181" i="265"/>
  <c r="D180" i="265"/>
  <c r="D179" i="265"/>
  <c r="D178" i="265"/>
  <c r="D177" i="265"/>
  <c r="D176" i="265"/>
  <c r="D175" i="265"/>
  <c r="D174" i="265"/>
  <c r="D173" i="265"/>
  <c r="D172" i="265"/>
  <c r="D171" i="265"/>
  <c r="D170" i="265"/>
  <c r="D169" i="265"/>
  <c r="D160" i="265"/>
  <c r="D161" i="265"/>
  <c r="D162" i="265"/>
  <c r="D163" i="265"/>
  <c r="D164" i="265"/>
  <c r="D165" i="265"/>
  <c r="D166" i="265"/>
  <c r="D159" i="265"/>
  <c r="D158" i="265"/>
  <c r="D157" i="265"/>
  <c r="D156" i="265"/>
  <c r="D155" i="265"/>
  <c r="D154" i="265"/>
  <c r="D153" i="265"/>
  <c r="D152" i="265"/>
  <c r="D151" i="265"/>
  <c r="D150" i="265"/>
  <c r="P136" i="265"/>
  <c r="P137" i="265"/>
  <c r="P138" i="265"/>
  <c r="P139" i="265"/>
  <c r="P141" i="265"/>
  <c r="D147" i="265"/>
  <c r="D142" i="265"/>
  <c r="D143" i="265"/>
  <c r="D144" i="265"/>
  <c r="D145" i="265"/>
  <c r="D146" i="265"/>
  <c r="P146" i="265"/>
  <c r="D141" i="265"/>
  <c r="P140" i="265"/>
  <c r="D140" i="265"/>
  <c r="D139" i="265"/>
  <c r="D138" i="265"/>
  <c r="D137" i="265"/>
  <c r="D136" i="265"/>
  <c r="D135" i="265"/>
  <c r="D134" i="265"/>
  <c r="P131" i="265"/>
  <c r="D131" i="265"/>
  <c r="P130" i="265"/>
  <c r="D130" i="265"/>
  <c r="P129" i="265"/>
  <c r="D129" i="265"/>
  <c r="P128" i="265"/>
  <c r="D128" i="265"/>
  <c r="P127" i="265"/>
  <c r="D127" i="265"/>
  <c r="P126" i="265"/>
  <c r="D126" i="265"/>
  <c r="D125" i="265"/>
  <c r="D124" i="265"/>
  <c r="P123" i="265"/>
  <c r="D123" i="265"/>
  <c r="P122" i="265"/>
  <c r="D122" i="265"/>
  <c r="P121" i="265"/>
  <c r="D121" i="265"/>
  <c r="P120" i="265"/>
  <c r="D120" i="265"/>
  <c r="D119" i="265"/>
  <c r="D118" i="265"/>
  <c r="D107" i="265"/>
  <c r="D108" i="265"/>
  <c r="D109" i="265"/>
  <c r="D110" i="265"/>
  <c r="D111" i="265"/>
  <c r="D112" i="265"/>
  <c r="D113" i="265"/>
  <c r="D114" i="265"/>
  <c r="D115" i="265"/>
  <c r="D106" i="265"/>
  <c r="D105" i="265"/>
  <c r="D104" i="265"/>
  <c r="D103" i="265"/>
  <c r="D102" i="265"/>
  <c r="D101" i="265"/>
  <c r="D100" i="265"/>
  <c r="D99" i="265"/>
  <c r="D98" i="265"/>
  <c r="D87" i="265"/>
  <c r="D88" i="265"/>
  <c r="D89" i="265"/>
  <c r="D90" i="265"/>
  <c r="D91" i="265"/>
  <c r="D92" i="265"/>
  <c r="D93" i="265"/>
  <c r="D94" i="265"/>
  <c r="D95" i="265"/>
  <c r="D86" i="265"/>
  <c r="P54" i="265"/>
  <c r="P55" i="265"/>
  <c r="P56" i="265"/>
  <c r="P57" i="265"/>
  <c r="P58" i="265"/>
  <c r="P59" i="265"/>
  <c r="P60" i="265"/>
  <c r="P62" i="265"/>
  <c r="P63" i="265"/>
  <c r="P64" i="265"/>
  <c r="P65" i="265"/>
  <c r="P66" i="265"/>
  <c r="P67" i="265"/>
  <c r="P52" i="265"/>
  <c r="P31" i="265"/>
  <c r="P30" i="265"/>
  <c r="P15" i="265"/>
  <c r="P16" i="265"/>
  <c r="P18" i="265"/>
  <c r="P19" i="265"/>
  <c r="P20" i="265"/>
  <c r="P21" i="265"/>
  <c r="P22" i="265"/>
  <c r="P23" i="265"/>
  <c r="P24" i="265"/>
  <c r="P25" i="265"/>
  <c r="P26" i="265"/>
  <c r="P27" i="265"/>
  <c r="P28" i="265"/>
  <c r="P29" i="265"/>
  <c r="P32" i="265"/>
  <c r="P14" i="265"/>
  <c r="P33" i="265"/>
  <c r="P17" i="265"/>
  <c r="P135" i="265" l="1"/>
  <c r="P147" i="265"/>
  <c r="P119" i="265"/>
  <c r="K96" i="265"/>
  <c r="K50" i="265"/>
  <c r="K34" i="265"/>
  <c r="K84" i="265" l="1"/>
  <c r="P124" i="265" l="1"/>
  <c r="P125" i="265"/>
  <c r="K116" i="265"/>
  <c r="K132" i="265" l="1"/>
  <c r="P118" i="265"/>
  <c r="P132" i="265" l="1"/>
  <c r="K148" i="265"/>
  <c r="P134" i="265"/>
  <c r="K186" i="265" l="1"/>
  <c r="O12" i="265" l="1"/>
  <c r="K192" i="265"/>
  <c r="K195" i="265" l="1"/>
  <c r="K194" i="265"/>
  <c r="K193" i="265"/>
  <c r="K197" i="265" s="1"/>
</calcChain>
</file>

<file path=xl/sharedStrings.xml><?xml version="1.0" encoding="utf-8"?>
<sst xmlns="http://schemas.openxmlformats.org/spreadsheetml/2006/main" count="1362" uniqueCount="428">
  <si>
    <t>Formulario 1 - Propuesta económica  - Documento tipo de mínima cuantía de obra pública de infraestructura de transporte - versión 2</t>
  </si>
  <si>
    <t>Código</t>
  </si>
  <si>
    <t>CCE-EICP-FM-32</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</si>
  <si>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</si>
  <si>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</si>
  <si>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</si>
  <si>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</si>
  <si>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</si>
  <si>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</si>
  <si>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</si>
  <si>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</si>
  <si>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</si>
  <si>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</si>
  <si>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</si>
  <si>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</si>
  <si>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</si>
  <si>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</si>
  <si>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</si>
  <si>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</si>
  <si>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</si>
  <si>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</si>
  <si>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</si>
  <si>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</si>
  <si>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</si>
  <si>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</si>
  <si>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</si>
  <si>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</si>
  <si>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</si>
  <si>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</si>
  <si>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</si>
  <si>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</si>
  <si>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</si>
  <si>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</si>
  <si>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</si>
  <si>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</si>
  <si>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mínima cuantía de obra pública de infraestructura de transporte - versión 2 </t>
  </si>
  <si>
    <t>PROPUESTA ECONÓMICA</t>
  </si>
  <si>
    <t xml:space="preserve">[ El Proponente puede usar el presente formulario de presentación para determinar su propuesta económica conforme al Formulario 1 - Presupuesto Oficial por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</si>
  <si>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</si>
  <si>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</si>
  <si>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</si>
  <si>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</si>
  <si>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</si>
  <si>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JORNAL</t>
  </si>
  <si>
    <t>1.0</t>
  </si>
  <si>
    <t>1.1</t>
  </si>
  <si>
    <t>1.2</t>
  </si>
  <si>
    <t>1.3</t>
  </si>
  <si>
    <t>1.4</t>
  </si>
  <si>
    <t>1.5</t>
  </si>
  <si>
    <t>1.6</t>
  </si>
  <si>
    <t>1.7</t>
  </si>
  <si>
    <t>1.8</t>
  </si>
  <si>
    <t>1.9</t>
  </si>
  <si>
    <t>1.10</t>
  </si>
  <si>
    <t>1.11</t>
  </si>
  <si>
    <t>1.12</t>
  </si>
  <si>
    <t>1.13</t>
  </si>
  <si>
    <t>1.14</t>
  </si>
  <si>
    <t>1.15</t>
  </si>
  <si>
    <t>1.16</t>
  </si>
  <si>
    <t>1.17</t>
  </si>
  <si>
    <t>1.18</t>
  </si>
  <si>
    <t>1.19</t>
  </si>
  <si>
    <t>1.20</t>
  </si>
  <si>
    <t>GLORIETA MONUMENTO LAS TAMBORAS</t>
  </si>
  <si>
    <t xml:space="preserve">Nivelación del terreno en áreas de ornato de la Glorieta con maquinaria </t>
  </si>
  <si>
    <t>Suministro e instalacion de sardineles prefabricados A35 (30x15x100) incluye pegue</t>
  </si>
  <si>
    <t>Rocería mecánica</t>
  </si>
  <si>
    <t>Perfilado manual de jardines</t>
  </si>
  <si>
    <t>Suministro y siembra de plantas tipo ixoras rojas: altura prom.35 cm.</t>
  </si>
  <si>
    <t xml:space="preserve">Suministro y siembra de plantas tipo Duranta limón prom. 15-20 cm. </t>
  </si>
  <si>
    <t xml:space="preserve">Suministro y siembra de plantas tipo Cinta liriope altura prom. 20 cm. </t>
  </si>
  <si>
    <t>Suministro y siembra de plantas tipo de Palma roja (Cordelina)  altura prom. 70 cm.</t>
  </si>
  <si>
    <t xml:space="preserve">Suministro y siembra de plantas tipo Limón swinglia altura prom. 50 cm. </t>
  </si>
  <si>
    <t>Suministro y siembra de plantas tipo Duranta variegada prom altura . 20 cm.</t>
  </si>
  <si>
    <t>Suministro y siembra de plantas tipo Agave promedio altura 25 cm</t>
  </si>
  <si>
    <t>Aporque de plantas de jardín</t>
  </si>
  <si>
    <t>Aporte de tierra negra para la siembra de plantas de jardín</t>
  </si>
  <si>
    <t>Suministro e Instalación de gravilla al natural de ¾"</t>
  </si>
  <si>
    <t>Instalación geotextil (3,8 metros de ancho)</t>
  </si>
  <si>
    <t>Aplicación de riego en frecuencia semanal de 3 veces</t>
  </si>
  <si>
    <t>Control de malezas en gravilla</t>
  </si>
  <si>
    <t>Aplicación de fertilizantes (15-15-15)</t>
  </si>
  <si>
    <t>Control fitosanitario</t>
  </si>
  <si>
    <t>Recolección y Limpieza</t>
  </si>
  <si>
    <t>AREA 869,90</t>
  </si>
  <si>
    <t>m2</t>
  </si>
  <si>
    <t>unidad</t>
  </si>
  <si>
    <t>ml</t>
  </si>
  <si>
    <t>Und</t>
  </si>
  <si>
    <t>m3</t>
  </si>
  <si>
    <t>2.1</t>
  </si>
  <si>
    <t>2.2</t>
  </si>
  <si>
    <t>2.3</t>
  </si>
  <si>
    <t>2.4</t>
  </si>
  <si>
    <t>2.5</t>
  </si>
  <si>
    <t>2.6</t>
  </si>
  <si>
    <t>2.7</t>
  </si>
  <si>
    <t>2.8</t>
  </si>
  <si>
    <t>2.9</t>
  </si>
  <si>
    <t>2.10</t>
  </si>
  <si>
    <t>2.11</t>
  </si>
  <si>
    <t>2.12</t>
  </si>
  <si>
    <t>2.13</t>
  </si>
  <si>
    <t>2.14</t>
  </si>
  <si>
    <t>GLORIETA MERCANEIVA</t>
  </si>
  <si>
    <t>Nivelación mecánica o manual del terreno y aporte de material para rellenar los huecos dejados a raíz de trabajos por reparación de tubería.</t>
  </si>
  <si>
    <t xml:space="preserve">Suministro y siembra de plantas tipo Agave: altura prom. 25 cm. </t>
  </si>
  <si>
    <t>Suministro e Instalación de gravilla al natural de ¾”</t>
  </si>
  <si>
    <t xml:space="preserve">Control fitosanitario </t>
  </si>
  <si>
    <t>AREA 1221,33</t>
  </si>
  <si>
    <t>Jornal</t>
  </si>
  <si>
    <t>3.0</t>
  </si>
  <si>
    <t>3.1</t>
  </si>
  <si>
    <t>3.2</t>
  </si>
  <si>
    <t>3.3</t>
  </si>
  <si>
    <t>3.4</t>
  </si>
  <si>
    <t>3.5</t>
  </si>
  <si>
    <t>3.6</t>
  </si>
  <si>
    <t>3.7</t>
  </si>
  <si>
    <t>3.8</t>
  </si>
  <si>
    <t>3.9</t>
  </si>
  <si>
    <t>3.10</t>
  </si>
  <si>
    <t>3.11</t>
  </si>
  <si>
    <t>3.12</t>
  </si>
  <si>
    <t>3.13</t>
  </si>
  <si>
    <t>3.14</t>
  </si>
  <si>
    <t>3.15</t>
  </si>
  <si>
    <t>3.16</t>
  </si>
  <si>
    <t>Poda de plantas de jardín</t>
  </si>
  <si>
    <t>Desyerbe manual de jardines</t>
  </si>
  <si>
    <t>Erradicación de especies arbóreas</t>
  </si>
  <si>
    <t>Perfilado de la glorieta</t>
  </si>
  <si>
    <t>Suministro y siembra de plantas tipo ixoras rojas: altura prom. 35 cm.</t>
  </si>
  <si>
    <t>Instalación geotextil (2,0 metros de ancho)</t>
  </si>
  <si>
    <t>GLORIETA LOS PETROGLIFOS</t>
  </si>
  <si>
    <t>AREA 773,85</t>
  </si>
  <si>
    <t>und</t>
  </si>
  <si>
    <t>4.0</t>
  </si>
  <si>
    <t>4.1</t>
  </si>
  <si>
    <t>4.2</t>
  </si>
  <si>
    <t>4.3</t>
  </si>
  <si>
    <t>4.4</t>
  </si>
  <si>
    <t>4.5</t>
  </si>
  <si>
    <t>4.6</t>
  </si>
  <si>
    <t>4.7</t>
  </si>
  <si>
    <t>4.8</t>
  </si>
  <si>
    <t>4.9</t>
  </si>
  <si>
    <t>4.10</t>
  </si>
  <si>
    <t>4.11</t>
  </si>
  <si>
    <t>4.12</t>
  </si>
  <si>
    <t>4.13</t>
  </si>
  <si>
    <t>4.14</t>
  </si>
  <si>
    <t>GLORIETA ANDALUCIA</t>
  </si>
  <si>
    <t xml:space="preserve">Suministro y siembra de plantas tipo ixoras rojas: altura prom. 35 cm. </t>
  </si>
  <si>
    <t>Suministro y siembra de plantas tipo Veraneras (Juanitas) altura prom 25 cm</t>
  </si>
  <si>
    <t>AREA 113,47</t>
  </si>
  <si>
    <t>5.0</t>
  </si>
  <si>
    <t>5.1</t>
  </si>
  <si>
    <t>5.2</t>
  </si>
  <si>
    <t>5.3</t>
  </si>
  <si>
    <t>5.4</t>
  </si>
  <si>
    <t>5.5</t>
  </si>
  <si>
    <t>5.6</t>
  </si>
  <si>
    <t>5.7</t>
  </si>
  <si>
    <t>5.8</t>
  </si>
  <si>
    <t>5.9</t>
  </si>
  <si>
    <t>5.10</t>
  </si>
  <si>
    <t>Rocería mecánica con Yoyo</t>
  </si>
  <si>
    <t>Recuperación y/o arreglo del monumento (Tubo y base afectados)</t>
  </si>
  <si>
    <t>Erradicación de regeneración natural de la especie Leucena</t>
  </si>
  <si>
    <t xml:space="preserve">Suministro e Instalación de materas: </t>
  </si>
  <si>
    <t xml:space="preserve">Suministro y siembra de plantas tipo Veraneras (Juanitas) : altura prom. 25 cm. </t>
  </si>
  <si>
    <t>hidrolavado (Opcional)</t>
  </si>
  <si>
    <t>AREA 1224,71</t>
  </si>
  <si>
    <t>Global</t>
  </si>
  <si>
    <t>6.0</t>
  </si>
  <si>
    <t>6.1</t>
  </si>
  <si>
    <t>6.2</t>
  </si>
  <si>
    <t>6.3</t>
  </si>
  <si>
    <t>6.4</t>
  </si>
  <si>
    <t>6.5</t>
  </si>
  <si>
    <t>6.6</t>
  </si>
  <si>
    <t>6.7</t>
  </si>
  <si>
    <t>6.8</t>
  </si>
  <si>
    <t>6.9</t>
  </si>
  <si>
    <t>6.10</t>
  </si>
  <si>
    <t>6.11</t>
  </si>
  <si>
    <t>6.12</t>
  </si>
  <si>
    <t>6.13</t>
  </si>
  <si>
    <t>6.14</t>
  </si>
  <si>
    <t>6.15</t>
  </si>
  <si>
    <t>6.16</t>
  </si>
  <si>
    <t>6.17</t>
  </si>
  <si>
    <t>6.18</t>
  </si>
  <si>
    <t xml:space="preserve">Rocería mecánica </t>
  </si>
  <si>
    <t>Erradicación del interior del jardín de plantas de Durantas secas</t>
  </si>
  <si>
    <t xml:space="preserve">Suministro y siembra de plantas tipo cinta liriope: altura prom. 20 cm. </t>
  </si>
  <si>
    <t>Pintura del monumento</t>
  </si>
  <si>
    <t>AREA 270,65</t>
  </si>
  <si>
    <t>7.0</t>
  </si>
  <si>
    <t>7.1</t>
  </si>
  <si>
    <t>7.2</t>
  </si>
  <si>
    <t>7.3</t>
  </si>
  <si>
    <t>7.4</t>
  </si>
  <si>
    <t>7.5</t>
  </si>
  <si>
    <t>7.6</t>
  </si>
  <si>
    <t>7.7</t>
  </si>
  <si>
    <t>7.8</t>
  </si>
  <si>
    <t>7.9</t>
  </si>
  <si>
    <t>7.10</t>
  </si>
  <si>
    <t>7.11</t>
  </si>
  <si>
    <t>7.12</t>
  </si>
  <si>
    <t>7.13</t>
  </si>
  <si>
    <t>7.14</t>
  </si>
  <si>
    <t>GLORIETA MONUMENTO AL SUR</t>
  </si>
  <si>
    <t>Erradicación de plantas de jardínes</t>
  </si>
  <si>
    <t>Suministro y siembra de plantas tipo Ixoras Rojas: altura prom. 35 cm.</t>
  </si>
  <si>
    <t xml:space="preserve">Suministro y siembra de plantas tipo Duranta limon : altura prom. 15-20 cm. </t>
  </si>
  <si>
    <t xml:space="preserve">Suministro y siembra de plantas tipo Agave : altura prom.25 cm. </t>
  </si>
  <si>
    <t>AREA 987,95</t>
  </si>
  <si>
    <t>10.0</t>
  </si>
  <si>
    <t>10.1</t>
  </si>
  <si>
    <t>10.2</t>
  </si>
  <si>
    <t>10.3</t>
  </si>
  <si>
    <t>10.4</t>
  </si>
  <si>
    <t>10.5</t>
  </si>
  <si>
    <t>10.6</t>
  </si>
  <si>
    <t>10.7</t>
  </si>
  <si>
    <t>10.8</t>
  </si>
  <si>
    <t>10.9</t>
  </si>
  <si>
    <t>10.10</t>
  </si>
  <si>
    <t>10.11</t>
  </si>
  <si>
    <t>10.12</t>
  </si>
  <si>
    <t>10.13</t>
  </si>
  <si>
    <t>10.14</t>
  </si>
  <si>
    <t>INTERCAMBIADOR VIAL DE LA USCO</t>
  </si>
  <si>
    <t xml:space="preserve">Rocería mecánica (Guadaña) en zonas verdes </t>
  </si>
  <si>
    <t xml:space="preserve">Erradicación de árboles de la especie Neem </t>
  </si>
  <si>
    <t xml:space="preserve">Plateo de arboles </t>
  </si>
  <si>
    <t>Perfilado de zonas verdes y jardines</t>
  </si>
  <si>
    <t>Poda liviana o de formación en árboles</t>
  </si>
  <si>
    <t xml:space="preserve">Suministro y siembra de plantas tipo Ixoras rojas: altura prom. 35 cm. </t>
  </si>
  <si>
    <t xml:space="preserve">Suministro y siembra de plantas Duranta limon : altura prom. 15-20 cm. </t>
  </si>
  <si>
    <t>Suministro y siembra de plantas Cinta liriope : altura prom. 20 cm.</t>
  </si>
  <si>
    <t>AREA 1560,22</t>
  </si>
  <si>
    <t>11.0</t>
  </si>
  <si>
    <t>11.1</t>
  </si>
  <si>
    <t>11.2</t>
  </si>
  <si>
    <t>11.3</t>
  </si>
  <si>
    <t>11.4</t>
  </si>
  <si>
    <t>11.5</t>
  </si>
  <si>
    <t>11.6</t>
  </si>
  <si>
    <t>11.7</t>
  </si>
  <si>
    <t>11.8</t>
  </si>
  <si>
    <t>11.9</t>
  </si>
  <si>
    <t>11.10</t>
  </si>
  <si>
    <t>11.11</t>
  </si>
  <si>
    <t>11.12</t>
  </si>
  <si>
    <t>11.13</t>
  </si>
  <si>
    <t>11.14</t>
  </si>
  <si>
    <t>11.15</t>
  </si>
  <si>
    <t>11.16</t>
  </si>
  <si>
    <t>11.17</t>
  </si>
  <si>
    <t>INTERVIADOR VIAL EL TIZON</t>
  </si>
  <si>
    <t xml:space="preserve">Poda de plantas de jardín </t>
  </si>
  <si>
    <t>Poda árboles de la especie Limón swinglia (Reducir mínima altura 25 Cms)</t>
  </si>
  <si>
    <t>Plateo de árboles:</t>
  </si>
  <si>
    <t>Suministro y siembra de plantas tipo Ixoras rojas: altura prom. 35 cm.</t>
  </si>
  <si>
    <t>Suministro y siembra de plantas tipo Duranta limon: altura prom. 15-20 cm.</t>
  </si>
  <si>
    <t xml:space="preserve">Suministro y siembra de plantas tipo Veranera rojas: altura prom. 25 cm. </t>
  </si>
  <si>
    <t xml:space="preserve">Suministro y siembra de plantas tipo Duranta variegada: altura prom. 20 cm. </t>
  </si>
  <si>
    <t xml:space="preserve">Suminitro y siembra de plantas tipo Croto altura prom 40 cm </t>
  </si>
  <si>
    <t>Suministro y siembra de plantas tipo Rodeo: altura prom. 15-20 cm.</t>
  </si>
  <si>
    <t>AREA 1182,03</t>
  </si>
  <si>
    <t>12.0</t>
  </si>
  <si>
    <t>12.1</t>
  </si>
  <si>
    <t>12.2</t>
  </si>
  <si>
    <t>12.3</t>
  </si>
  <si>
    <t>12.4</t>
  </si>
  <si>
    <t>12.5</t>
  </si>
  <si>
    <t>12.6</t>
  </si>
  <si>
    <t>12.7</t>
  </si>
  <si>
    <t>12.8</t>
  </si>
  <si>
    <t>12.9</t>
  </si>
  <si>
    <t>12.10</t>
  </si>
  <si>
    <t>12.11</t>
  </si>
  <si>
    <t>12.12</t>
  </si>
  <si>
    <t>12.13</t>
  </si>
  <si>
    <t>12.14</t>
  </si>
  <si>
    <t>12.15</t>
  </si>
  <si>
    <t>12.16</t>
  </si>
  <si>
    <t>12.17</t>
  </si>
  <si>
    <t>AREA 1175,05</t>
  </si>
  <si>
    <t>GLORIETA MONUMENTO LUNA ROJA I (PLAZA DE SAN PEDRO)</t>
  </si>
  <si>
    <t>Recuperar el adoquín dañado de la parte superior de la rotonda donde se ubica el monumento Luna Roja.</t>
  </si>
  <si>
    <t>Plateo de árboles</t>
  </si>
  <si>
    <t>Poda de árboles</t>
  </si>
  <si>
    <t xml:space="preserve">Suministro y siembra de plantas tipo Ixoras rojas : altura prom. 35 cm. </t>
  </si>
  <si>
    <t xml:space="preserve">Suministro y siembra de plantas tipo Duranta limon : altura prom. 20 cm. </t>
  </si>
  <si>
    <t>Instalación de gravilla al natural de ¾”</t>
  </si>
  <si>
    <t>Administración (A)</t>
  </si>
  <si>
    <t>Imprevistos (I)</t>
  </si>
  <si>
    <t>Utilidad (U)</t>
  </si>
  <si>
    <t>Implementacion Plan de Manejo de Transito</t>
  </si>
  <si>
    <t xml:space="preserve">GLORIETA DOMO DE LAS ANTIPODAS </t>
  </si>
  <si>
    <t xml:space="preserve">GLORIETA SANTA ISABEL </t>
  </si>
  <si>
    <t>A= 23%</t>
  </si>
  <si>
    <t>I= 1%</t>
  </si>
  <si>
    <t>U= 4%</t>
  </si>
  <si>
    <t>A.I.U.= 28%</t>
  </si>
  <si>
    <t>AIU</t>
  </si>
  <si>
    <t>COSTO DIRECTO TOTAL</t>
  </si>
  <si>
    <t>COSTOS DE ADMINISTRACIÓN DE LA OBRA</t>
  </si>
  <si>
    <t>UNIDAD</t>
  </si>
  <si>
    <t>PARTICIPACIÓN</t>
  </si>
  <si>
    <t>PERSONAL DE OBRA</t>
  </si>
  <si>
    <t xml:space="preserve">Director de obra </t>
  </si>
  <si>
    <t>Mes</t>
  </si>
  <si>
    <t xml:space="preserve">Residente de obra </t>
  </si>
  <si>
    <t>TOTAL PERSONAL DE OBRA</t>
  </si>
  <si>
    <t>COSTOS DE INSTALACIONES Y PROVISIONALES</t>
  </si>
  <si>
    <t>Arrendamiento bodega-zona de obra (incluye servicios)</t>
  </si>
  <si>
    <t>TOTAL COSTOS DE INSTALACIONES Y PROVISIONALES</t>
  </si>
  <si>
    <t>COSTOS DE LEGALIZACIÓN DEL CONTRATO</t>
  </si>
  <si>
    <t>BASE</t>
  </si>
  <si>
    <t>INDUSTRIA Y COMERCIO</t>
  </si>
  <si>
    <t>ESTAMPILLA ADULTO MAYOR</t>
  </si>
  <si>
    <t>ESTAMPILLA PRO CULTURA</t>
  </si>
  <si>
    <t>ESTAMPILLA PRO DEPORTE</t>
  </si>
  <si>
    <t>ESTAMPILLA PRO USCO</t>
  </si>
  <si>
    <t>POLIZAS</t>
  </si>
  <si>
    <t>TOTAL COSTOS DE LEGALIZACIÓN</t>
  </si>
  <si>
    <t>TOTAL COSTOS ADMINISTRACION</t>
  </si>
  <si>
    <t>IMPREVISTOS</t>
  </si>
  <si>
    <t>UTILIDAD</t>
  </si>
  <si>
    <t>Total AIU</t>
  </si>
  <si>
    <t>Formulario 1 - Propuesta económica  - Documento tipo de licitación de obra pública de infraestructura de transporte - versión 4</t>
  </si>
  <si>
    <t>CCE-EICP-FM-14</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</si>
  <si>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</si>
  <si>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</si>
  <si>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</si>
  <si>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</si>
  <si>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</si>
  <si>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</si>
  <si>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</si>
  <si>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</si>
  <si>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</si>
  <si>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</si>
  <si>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</si>
  <si>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</si>
  <si>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</si>
  <si>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</si>
  <si>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</si>
  <si>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</si>
  <si>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</si>
  <si>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</si>
  <si>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</si>
  <si>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</si>
  <si>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</si>
  <si>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</si>
  <si>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</si>
  <si>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</si>
  <si>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</si>
  <si>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</si>
  <si>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</si>
  <si>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</si>
  <si>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</si>
  <si>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</si>
  <si>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</si>
  <si>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</si>
  <si>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</si>
  <si>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</si>
  <si>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</si>
  <si>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</si>
  <si>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</si>
  <si>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</si>
  <si>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</si>
  <si>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</si>
  <si>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</si>
  <si>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</si>
  <si>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</si>
  <si>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</si>
  <si>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</si>
  <si>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</si>
  <si>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</si>
  <si>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</si>
  <si>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</si>
  <si>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</si>
  <si>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</si>
  <si>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9"/>
        <rFont val="Arial"/>
        <family val="2"/>
      </rPr>
      <t>3</t>
    </r>
    <r>
      <rPr>
        <b/>
        <sz val="9"/>
        <rFont val="Arial"/>
        <family val="2"/>
      </rPr>
      <t xml:space="preserve"> o Ton/Km</t>
    </r>
  </si>
  <si>
    <t>ACUERDO 028 DE 2018</t>
  </si>
  <si>
    <t>ESTATUTO TRIBUTARIO DEL MUNICIPIO DE NEIVA-MODIFICADO PARCIALMENTE POR EL ACUERDO 013 DE 2024.</t>
  </si>
  <si>
    <t>ESTAMPILLA</t>
  </si>
  <si>
    <t>ARTÍCULO</t>
  </si>
  <si>
    <t>MONTO DEL CONTRATO A PARTIR DEL CUAL SE GENERA EL TRIBUTO</t>
  </si>
  <si>
    <t>VALOR QUE APLICA EN 2025</t>
  </si>
  <si>
    <t>PRO CULTURA</t>
  </si>
  <si>
    <t>0,5% DEL VALOR TOTAL DEL CONTRATO ANTES DE IVA</t>
  </si>
  <si>
    <t>APLICA PARA TODO TIPO DE CONTRATO CUYA CUANTÍA SEA SUPERIOR A 65 SMMLV</t>
  </si>
  <si>
    <t>APLICA CUANDO EL VALOR SEA IGUAL O MAYOR A $92.527.500</t>
  </si>
  <si>
    <t>PRO USCO</t>
  </si>
  <si>
    <t>1 INCISO: CONSTITUYE HECHO GENERADOR DE LA PRESENTE ESTAMPILLA LA SUSCRIPCIÓN DE CONTRATOS Y/O CONVENIOS, ÓRDENES DE TRABAJO, ÓRDENES DE SERVICIO, DE COMPRA Y CUALQUIER OTRO ACTO QUE SEA ASIMILABLE A CONTRATO QUE CELEBRE EL MUNICIPIO DE NEIVA, O CON LAS ENTIDADES Y/O DEPENDENCIAS DESCRITAS EN EL PARÁGRAFO PRIMERO DEL ARTÍCULO 228 DEL PRESENTE ESTATUTO, CON CUANTÍA SUPERIORA LOS QUINCE (15) SALARIOS MÍNIMOS MENSUALES LEGALES VIGENTES.</t>
  </si>
  <si>
    <t>2.INCISO: ASÍ MISMO, PARA LA PRESENTE ESTAMPILLA CONSTITUYE HECHO GENERADOR, LOS REMATES DE BIENES MUEBLES Y/O INMUEBLES QUE ADELANTE EL MUNICIPIO DE NEIVA, SUS ENTIDADES DESCENTRALIZADAS, A PARTIR DE SEIS (6) SALARIOS MÍNIMOS MENSUALES LEGALES VIGENTES.</t>
  </si>
  <si>
    <t>APLICA PARA TODO TIPO DE CONTRATO CUYA CUANTÍA SEA SUPERIOR A 15 SMMLV</t>
  </si>
  <si>
    <t>EN LOS HECHOS GENERADORES DEL INCISO PRIMERO DEL ARTÍCULO 233 (HECHO GENERADOR) LA TARIFA SERÁ DEL CERO PUNTO CINCO POR CIENTO (0.5%) SOBRE LA BASE GRAVABLE CORRESPONDIENTE.</t>
  </si>
  <si>
    <t>B) EN LOS HECHOS GENERADORES DEL INCISO SEGUNDO DEL ARTÍCULO 233 (HECHO GENERADOR) LA TARIFA SERÁ DEL UNO POR CIENTO (1%) SOBRE LA BASE GRAVABLE CORRESPONDIENTE.</t>
  </si>
  <si>
    <t>ADULTO MAYOR</t>
  </si>
  <si>
    <t>2% DEL VALOR TOTAL DEL CONTRATO ANTES DE IVA</t>
  </si>
  <si>
    <t>APLICA PARA TODO TIPO DE CONTRATO Y CUANTÍA</t>
  </si>
  <si>
    <t>APLICA CUANDO EL VALOR SEA IGUAL O MAYOR A $1</t>
  </si>
  <si>
    <t>ACUERDO 021 DE 2020</t>
  </si>
  <si>
    <t>POR MEDIO DEL CUAL SE CREA LA TASA PRO DEPORTE Y RECREACIÓN DEL MUNICIPIO DE NEIVA- MODIFICADO PARCIALMENTE POR EL ACUERDO 013 DE 2024.</t>
  </si>
  <si>
    <t>PRO DEPORTE</t>
  </si>
  <si>
    <t>DOS POR CIENTO (2%) DEL VALOR TOTAL DE CADA CONTRATO Y SUS ADICIONES SIN INCLUIR EL IVA U OTROS GRAVÁMENES.</t>
  </si>
  <si>
    <t>EXENCIÓN</t>
  </si>
  <si>
    <t>ESTÁN EXENTOS DE LA TASA PRO DEPORTE Y RECREACIÓN LOS CONVENIOS Y CONTRATOS DE CONDICIONES UNIFORMES DE LOS SERVICIOS PÚBLICOS DOMICILIARIOS, DE PRESTACIÓN DE SERVICIOS SUSCRITOS CON PERSONAS NATURALES, EDUCATIVOS, Y LOS QUE TIENEN QUE VER CON EL REFINANCIAMIENTO Y EL SERVICIO DE LA DEUDA PÚBLICA.</t>
  </si>
  <si>
    <r>
      <t>                                                       ARTICULO 410. TARIFA</t>
    </r>
    <r>
      <rPr>
        <sz val="9"/>
        <color rgb="FF500050"/>
        <rFont val="Arial"/>
        <family val="2"/>
      </rPr>
      <t>. Las tarifas aplicables a efectos de liquidar la contribución sobre contrato de obra pública serán la que se relacionan a continuación: </t>
    </r>
  </si>
  <si>
    <t>HECHO GRAVADO</t>
  </si>
  <si>
    <t>La suscripción de contratos de obra pública y sus adiciones con los organismos y entidades del Municipio de Neiva y/o sus entidades descentralizadas, Empresas de Economía Mixta, Unidades Administrativas Especiales y demás Entidades  del orden Municipal con o sin Personería Jurídica pero en cualquier caso que cumplan función de entidad estatal en los términos de la Ley 80 de 1993, al Concejo Municipal, la Contraloría, La Personería</t>
  </si>
  <si>
    <t>5% Sobre el valor total del contrato y sus respectivas adiciones.</t>
  </si>
  <si>
    <t>Las concesiones de construcción, mantenimiento y operaciones de vías de comunicación, terrestre o fluvial, puentes aéreos, marítimos o fluviales</t>
  </si>
  <si>
    <t>2.5 por mil del valor total del recaudo bruto que genere la respectiva concesión.</t>
  </si>
  <si>
    <t xml:space="preserve">ARTICULO 410 TARIFA 
CONTRIBUCION SOBRE CONTRATO DE OBRA PUBLICA </t>
  </si>
  <si>
    <t>Administración (A) (23%)</t>
  </si>
  <si>
    <t>Imprevistos (I) (1%)</t>
  </si>
  <si>
    <t>Utilidad (U)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</si>
</sst>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quot;$&quot;* #,##0.00_-;\-&quot;$&quot;* #,##0.00_-;_-&quot;$&quot;* &quot;-&quot;??_-;_-@_-"/>
    <numFmt numFmtId="168" formatCode="_-* #,##0.00\ &quot;€&quot;_-;\-* #,##0.00\ &quot;€&quot;_-;_-* &quot;-&quot;??\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 numFmtId="204" formatCode="_(&quot;C$&quot;* #,##0.00_);_(&quot;C$&quot;* \(#,##0.00\);_(&quot;C$&quot;* &quot;-&quot;??_);_(@_)"/>
    <numFmt numFmtId="205" formatCode="0.0"/>
    <numFmt numFmtId="206" formatCode="_(&quot;$&quot;\ * #,##0.000_);_(&quot;$&quot;\ * \(#,##0.000\);_(&quot;$&quot;\ * &quot;-&quot;??_);_(@_)"/>
    <numFmt numFmtId="207" formatCode="_-* #,##0.00\ _€_-;\-* #,##0.00\ _€_-;_-* &quot;-&quot;??\ _€_-;_-@_-"/>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0"/>
      <name val="Geneva"/>
    </font>
    <font>
      <b/>
      <sz val="11"/>
      <name val="Arial Narrow"/>
      <family val="2"/>
    </font>
    <font>
      <sz val="11"/>
      <name val="Arial"/>
      <family val="2"/>
    </font>
    <font>
      <b/>
      <sz val="11"/>
      <name val="Arial"/>
      <family val="2"/>
    </font>
    <font>
      <sz val="9"/>
      <name val="Arial"/>
      <family val="2"/>
    </font>
    <font>
      <b/>
      <sz val="8"/>
      <name val="Arial"/>
      <family val="2"/>
      <charset val="1"/>
    </font>
    <font>
      <sz val="8"/>
      <name val="Arial"/>
      <family val="2"/>
      <charset val="1"/>
    </font>
    <font>
      <b/>
      <u/>
      <sz val="11"/>
      <name val="Arial"/>
      <family val="2"/>
    </font>
    <font>
      <b/>
      <sz val="11"/>
      <color theme="0"/>
      <name val="Arial"/>
      <family val="2"/>
    </font>
    <font>
      <sz val="8"/>
      <name val="Arial"/>
    </font>
    <font>
      <sz val="10"/>
      <name val="Arial"/>
    </font>
    <font>
      <b/>
      <sz val="10"/>
      <color theme="1"/>
      <name val="Arial"/>
      <family val="2"/>
    </font>
    <font>
      <sz val="10"/>
      <name val="MS Sans Serif"/>
      <family val="2"/>
    </font>
    <font>
      <u/>
      <sz val="10"/>
      <color indexed="12"/>
      <name val="Arial"/>
      <family val="2"/>
    </font>
    <font>
      <b/>
      <sz val="8"/>
      <name val="Arial Narrow"/>
      <family val="2"/>
    </font>
    <font>
      <b/>
      <sz val="10"/>
      <name val="Arial"/>
      <family val="2"/>
    </font>
    <font>
      <b/>
      <sz val="9"/>
      <name val="Arial"/>
      <family val="2"/>
      <charset val="1"/>
    </font>
    <font>
      <sz val="9"/>
      <name val="Arial"/>
      <family val="2"/>
      <charset val="1"/>
    </font>
    <font>
      <b/>
      <sz val="9"/>
      <color rgb="FF595959"/>
      <name val="Arial"/>
      <family val="2"/>
      <charset val="1"/>
    </font>
    <font>
      <sz val="9"/>
      <color rgb="FF595959"/>
      <name val="Arial"/>
      <family val="2"/>
      <charset val="1"/>
    </font>
    <font>
      <u/>
      <sz val="9"/>
      <name val="Arial"/>
      <family val="2"/>
    </font>
    <font>
      <b/>
      <sz val="9"/>
      <name val="Arial"/>
      <family val="2"/>
    </font>
    <font>
      <b/>
      <vertAlign val="superscript"/>
      <sz val="9"/>
      <name val="Arial"/>
      <family val="2"/>
    </font>
    <font>
      <sz val="9"/>
      <color theme="1"/>
      <name val="Arial"/>
      <family val="2"/>
    </font>
    <font>
      <b/>
      <sz val="9"/>
      <color theme="1"/>
      <name val="Arial"/>
      <family val="2"/>
    </font>
    <font>
      <b/>
      <sz val="9"/>
      <color rgb="FF500050"/>
      <name val="Arial"/>
      <family val="2"/>
    </font>
    <font>
      <sz val="9"/>
      <color rgb="FF50005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theme="0" tint="-0.499984740745262"/>
        <bgColor indexed="8"/>
      </patternFill>
    </fill>
    <fill>
      <patternFill patternType="solid">
        <fgColor rgb="FFD9D9D9"/>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s>
  <cellStyleXfs count="270">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2" fontId="7" fillId="0" borderId="0" applyFont="0" applyFill="0" applyBorder="0" applyAlignment="0" applyProtection="0"/>
    <xf numFmtId="0" fontId="18" fillId="3" borderId="0" applyNumberFormat="0" applyBorder="0" applyAlignment="0" applyProtection="0"/>
    <xf numFmtId="172" fontId="6" fillId="0" borderId="0" applyFont="0" applyFill="0" applyBorder="0" applyAlignment="0" applyProtection="0"/>
    <xf numFmtId="2" fontId="8" fillId="0" borderId="4" applyFont="0" applyBorder="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77"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7" fontId="7" fillId="0" borderId="0" applyFont="0" applyFill="0" applyBorder="0" applyAlignment="0" applyProtection="0"/>
    <xf numFmtId="173" fontId="7" fillId="0" borderId="0" applyFont="0" applyFill="0" applyBorder="0" applyAlignment="0" applyProtection="0"/>
    <xf numFmtId="166" fontId="10" fillId="0" borderId="0" applyFont="0" applyFill="0" applyBorder="0" applyAlignment="0" applyProtection="0"/>
    <xf numFmtId="173" fontId="7" fillId="0" borderId="0" applyFont="0" applyFill="0" applyBorder="0" applyAlignment="0" applyProtection="0"/>
    <xf numFmtId="166" fontId="7" fillId="0" borderId="0" applyFont="0" applyFill="0" applyBorder="0" applyAlignment="0" applyProtection="0"/>
    <xf numFmtId="166" fontId="28" fillId="0" borderId="0" applyFont="0" applyFill="0" applyBorder="0" applyAlignment="0" applyProtection="0"/>
    <xf numFmtId="172"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8" fontId="7" fillId="0" borderId="0" applyFont="0" applyFill="0" applyBorder="0" applyAlignment="0" applyProtection="0"/>
    <xf numFmtId="165" fontId="10" fillId="0" borderId="0" applyFont="0" applyFill="0" applyBorder="0" applyAlignment="0" applyProtection="0"/>
    <xf numFmtId="169" fontId="7" fillId="0" borderId="0" applyFont="0" applyFill="0" applyBorder="0" applyAlignment="0" applyProtection="0"/>
    <xf numFmtId="176" fontId="7" fillId="0" borderId="0" applyFont="0" applyFill="0" applyBorder="0" applyAlignment="0" applyProtection="0"/>
    <xf numFmtId="168" fontId="7" fillId="0" borderId="0" applyFont="0" applyFill="0" applyBorder="0" applyAlignment="0" applyProtection="0"/>
    <xf numFmtId="176"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2"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6"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7" fontId="8" fillId="0" borderId="48">
      <alignment horizontal="right"/>
    </xf>
    <xf numFmtId="187" fontId="8" fillId="0" borderId="48">
      <alignment horizontal="right"/>
    </xf>
    <xf numFmtId="2" fontId="8" fillId="0" borderId="0"/>
    <xf numFmtId="2" fontId="8" fillId="0" borderId="0"/>
    <xf numFmtId="2" fontId="8" fillId="0" borderId="0"/>
    <xf numFmtId="188" fontId="8" fillId="0" borderId="0"/>
    <xf numFmtId="188" fontId="8" fillId="0" borderId="0"/>
    <xf numFmtId="188" fontId="8" fillId="0" borderId="0"/>
    <xf numFmtId="189" fontId="9" fillId="0" borderId="0"/>
    <xf numFmtId="189" fontId="9" fillId="0" borderId="0"/>
    <xf numFmtId="189" fontId="9" fillId="0" borderId="0"/>
    <xf numFmtId="187" fontId="8" fillId="0" borderId="48">
      <alignment horizontal="right"/>
    </xf>
    <xf numFmtId="190" fontId="6" fillId="0" borderId="0">
      <protection locked="0"/>
    </xf>
    <xf numFmtId="3" fontId="35" fillId="0" borderId="0" applyFont="0" applyFill="0" applyBorder="0" applyAlignment="0" applyProtection="0"/>
    <xf numFmtId="191" fontId="6" fillId="0" borderId="0">
      <protection locked="0"/>
    </xf>
    <xf numFmtId="192" fontId="35"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6" fontId="10" fillId="0" borderId="0" applyFont="0" applyFill="0" applyBorder="0" applyAlignment="0" applyProtection="0"/>
    <xf numFmtId="172" fontId="6" fillId="0" borderId="0" applyFont="0" applyFill="0" applyBorder="0" applyAlignment="0" applyProtection="0"/>
    <xf numFmtId="166" fontId="6" fillId="0" borderId="0" applyFont="0" applyFill="0" applyBorder="0" applyAlignment="0" applyProtection="0"/>
    <xf numFmtId="166" fontId="39" fillId="0" borderId="0" applyFont="0" applyFill="0" applyBorder="0" applyAlignment="0" applyProtection="0"/>
    <xf numFmtId="166" fontId="39" fillId="0" borderId="0" applyFont="0" applyFill="0" applyBorder="0" applyAlignment="0" applyProtection="0"/>
    <xf numFmtId="166" fontId="39"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7" fontId="6" fillId="0" borderId="0" applyFont="0" applyFill="0" applyBorder="0" applyAlignment="0" applyProtection="0"/>
    <xf numFmtId="165"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7" fontId="6" fillId="0" borderId="0" applyFont="0" applyFill="0" applyBorder="0" applyAlignment="0" applyProtection="0"/>
    <xf numFmtId="165" fontId="10" fillId="0" borderId="0" applyFont="0" applyFill="0" applyBorder="0" applyAlignment="0" applyProtection="0"/>
    <xf numFmtId="192" fontId="40"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2"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3">
      <protection locked="0"/>
    </xf>
    <xf numFmtId="0" fontId="6" fillId="0" borderId="0"/>
    <xf numFmtId="172" fontId="6"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204" fontId="6" fillId="0" borderId="0" applyFont="0" applyFill="0" applyBorder="0" applyAlignment="0" applyProtection="0"/>
    <xf numFmtId="166" fontId="6" fillId="0" borderId="0" applyFont="0" applyFill="0" applyBorder="0" applyAlignment="0" applyProtection="0"/>
    <xf numFmtId="165" fontId="54" fillId="0" borderId="0" applyFont="0" applyFill="0" applyBorder="0" applyAlignment="0" applyProtection="0"/>
    <xf numFmtId="0" fontId="6" fillId="0" borderId="0"/>
    <xf numFmtId="166" fontId="10" fillId="0" borderId="0" applyFont="0" applyFill="0" applyBorder="0" applyAlignment="0" applyProtection="0"/>
    <xf numFmtId="165" fontId="10" fillId="0" borderId="0" applyFont="0" applyFill="0" applyBorder="0" applyAlignment="0" applyProtection="0"/>
    <xf numFmtId="0" fontId="56" fillId="0" borderId="0"/>
    <xf numFmtId="43" fontId="1" fillId="0" borderId="0" applyFont="0" applyFill="0" applyBorder="0" applyAlignment="0" applyProtection="0"/>
    <xf numFmtId="0" fontId="57" fillId="0" borderId="0" applyNumberFormat="0" applyFill="0" applyBorder="0" applyAlignment="0" applyProtection="0">
      <alignment vertical="top"/>
      <protection locked="0"/>
    </xf>
    <xf numFmtId="0" fontId="44" fillId="0" borderId="0"/>
  </cellStyleXfs>
  <cellXfs count="554">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7" xfId="89" applyFont="1" applyBorder="1"/>
    <xf numFmtId="0" fontId="34" fillId="0" borderId="38" xfId="89" applyFont="1" applyBorder="1"/>
    <xf numFmtId="0" fontId="34" fillId="0" borderId="35" xfId="89" applyFont="1" applyBorder="1"/>
    <xf numFmtId="0" fontId="34" fillId="0" borderId="36" xfId="89" applyFont="1" applyBorder="1"/>
    <xf numFmtId="0" fontId="34" fillId="0" borderId="0" xfId="90" applyFont="1"/>
    <xf numFmtId="0" fontId="34" fillId="0" borderId="35" xfId="90" applyFont="1" applyBorder="1"/>
    <xf numFmtId="0" fontId="34" fillId="0" borderId="36" xfId="90" applyFont="1" applyBorder="1"/>
    <xf numFmtId="181" fontId="34" fillId="0" borderId="36" xfId="90" applyNumberFormat="1" applyFont="1" applyBorder="1"/>
    <xf numFmtId="183" fontId="34" fillId="0" borderId="36" xfId="90" applyNumberFormat="1" applyFont="1" applyBorder="1"/>
    <xf numFmtId="0" fontId="31" fillId="0" borderId="35" xfId="89" applyFont="1" applyBorder="1"/>
    <xf numFmtId="0" fontId="31" fillId="0" borderId="36" xfId="89" applyFont="1" applyBorder="1"/>
    <xf numFmtId="0" fontId="34" fillId="25" borderId="0" xfId="89" applyFont="1" applyFill="1"/>
    <xf numFmtId="0" fontId="31" fillId="25" borderId="0" xfId="89" applyFont="1" applyFill="1"/>
    <xf numFmtId="0" fontId="34" fillId="25" borderId="36" xfId="89" applyFont="1" applyFill="1" applyBorder="1"/>
    <xf numFmtId="0" fontId="45" fillId="0" borderId="0" xfId="89" applyFont="1"/>
    <xf numFmtId="0" fontId="47" fillId="0" borderId="19" xfId="126" applyFont="1" applyBorder="1" applyAlignment="1">
      <alignment horizontal="center" vertical="center" wrapText="1"/>
    </xf>
    <xf numFmtId="0" fontId="47" fillId="24" borderId="40" xfId="73" applyFont="1" applyFill="1" applyBorder="1" applyAlignment="1">
      <alignment vertical="center"/>
    </xf>
    <xf numFmtId="0" fontId="47" fillId="24" borderId="42" xfId="73" applyFont="1" applyFill="1" applyBorder="1" applyAlignment="1">
      <alignment vertical="center"/>
    </xf>
    <xf numFmtId="0" fontId="47" fillId="24" borderId="43" xfId="73" applyFont="1" applyFill="1" applyBorder="1" applyAlignment="1">
      <alignment vertical="center"/>
    </xf>
    <xf numFmtId="0" fontId="46" fillId="0" borderId="51" xfId="73" applyFont="1" applyBorder="1" applyAlignment="1">
      <alignment horizontal="center" vertical="center"/>
    </xf>
    <xf numFmtId="0" fontId="46" fillId="0" borderId="18" xfId="74" applyFont="1" applyBorder="1" applyAlignment="1">
      <alignment horizontal="center" vertical="center"/>
    </xf>
    <xf numFmtId="0" fontId="46" fillId="0" borderId="18" xfId="74" applyFont="1" applyBorder="1" applyAlignment="1">
      <alignment horizontal="left" vertical="center" wrapText="1"/>
    </xf>
    <xf numFmtId="4" fontId="46" fillId="0" borderId="18" xfId="39" applyNumberFormat="1" applyFont="1" applyBorder="1" applyAlignment="1">
      <alignment vertical="center" wrapText="1"/>
    </xf>
    <xf numFmtId="164" fontId="46" fillId="0" borderId="18" xfId="62" applyNumberFormat="1" applyFont="1" applyBorder="1" applyAlignment="1">
      <alignment horizontal="right" vertical="center" wrapText="1"/>
    </xf>
    <xf numFmtId="0" fontId="46" fillId="0" borderId="13" xfId="73" applyFont="1" applyBorder="1" applyAlignment="1">
      <alignment horizontal="left" vertical="center"/>
    </xf>
    <xf numFmtId="0" fontId="46" fillId="0" borderId="14" xfId="74" applyFont="1" applyBorder="1" applyAlignment="1">
      <alignment horizontal="center" vertical="center"/>
    </xf>
    <xf numFmtId="0" fontId="46" fillId="0" borderId="14" xfId="74" applyFont="1" applyBorder="1" applyAlignment="1">
      <alignment horizontal="left" vertical="center" wrapText="1"/>
    </xf>
    <xf numFmtId="164" fontId="46" fillId="0" borderId="23" xfId="62" applyNumberFormat="1" applyFont="1" applyBorder="1" applyAlignment="1">
      <alignment horizontal="right" vertical="center" wrapText="1"/>
    </xf>
    <xf numFmtId="175" fontId="47" fillId="0" borderId="39" xfId="39" applyNumberFormat="1" applyFont="1" applyBorder="1" applyAlignment="1">
      <alignment horizontal="right" vertical="center"/>
    </xf>
    <xf numFmtId="0" fontId="46" fillId="0" borderId="18" xfId="74" applyFont="1" applyBorder="1" applyAlignment="1">
      <alignment horizontal="left" vertical="center"/>
    </xf>
    <xf numFmtId="164" fontId="46" fillId="0" borderId="29" xfId="62" applyNumberFormat="1" applyFont="1" applyBorder="1" applyAlignment="1">
      <alignment horizontal="right" vertical="center" wrapText="1"/>
    </xf>
    <xf numFmtId="0" fontId="46" fillId="0" borderId="18" xfId="135" applyFont="1" applyBorder="1" applyAlignment="1">
      <alignment horizontal="center" vertical="center"/>
    </xf>
    <xf numFmtId="0" fontId="46" fillId="0" borderId="18" xfId="135" applyFont="1" applyBorder="1" applyAlignment="1">
      <alignment horizontal="left" vertical="center"/>
    </xf>
    <xf numFmtId="0" fontId="46" fillId="0" borderId="14" xfId="89" applyFont="1" applyBorder="1"/>
    <xf numFmtId="0" fontId="46" fillId="0" borderId="14" xfId="89" applyFont="1" applyBorder="1" applyAlignment="1">
      <alignment horizontal="center"/>
    </xf>
    <xf numFmtId="0" fontId="46" fillId="0" borderId="18" xfId="73" applyFont="1" applyBorder="1" applyAlignment="1">
      <alignment horizontal="center" vertical="center"/>
    </xf>
    <xf numFmtId="0" fontId="46" fillId="0" borderId="18" xfId="73" applyFont="1" applyBorder="1" applyAlignment="1">
      <alignment horizontal="left" vertical="center" wrapText="1"/>
    </xf>
    <xf numFmtId="0" fontId="46" fillId="0" borderId="18" xfId="126" applyFont="1" applyBorder="1" applyAlignment="1">
      <alignment horizontal="center" vertical="center"/>
    </xf>
    <xf numFmtId="0" fontId="46" fillId="0" borderId="18" xfId="135" applyFont="1" applyBorder="1" applyAlignment="1">
      <alignment horizontal="left" vertical="center" wrapText="1"/>
    </xf>
    <xf numFmtId="164" fontId="46" fillId="0" borderId="18" xfId="62" quotePrefix="1" applyNumberFormat="1" applyFont="1" applyBorder="1" applyAlignment="1">
      <alignment horizontal="right" vertical="center" wrapText="1"/>
    </xf>
    <xf numFmtId="0" fontId="46" fillId="0" borderId="51" xfId="135" applyFont="1" applyBorder="1" applyAlignment="1">
      <alignment horizontal="center" vertical="center"/>
    </xf>
    <xf numFmtId="0" fontId="46" fillId="0" borderId="50" xfId="73" applyFont="1" applyBorder="1" applyAlignment="1">
      <alignment horizontal="left" vertical="center"/>
    </xf>
    <xf numFmtId="0" fontId="46" fillId="0" borderId="0" xfId="73" applyFont="1" applyAlignment="1">
      <alignment horizontal="center" vertical="center"/>
    </xf>
    <xf numFmtId="0" fontId="46" fillId="0" borderId="0" xfId="73" applyFont="1" applyAlignment="1">
      <alignment horizontal="left" vertical="center" wrapText="1"/>
    </xf>
    <xf numFmtId="164" fontId="46" fillId="0" borderId="44" xfId="62" applyNumberFormat="1" applyFont="1" applyBorder="1" applyAlignment="1">
      <alignment horizontal="right" vertical="center" wrapText="1"/>
    </xf>
    <xf numFmtId="175" fontId="47" fillId="0" borderId="49" xfId="39" applyNumberFormat="1" applyFont="1" applyBorder="1" applyAlignment="1">
      <alignment horizontal="right" vertical="center"/>
    </xf>
    <xf numFmtId="2" fontId="46" fillId="0" borderId="14" xfId="73" applyNumberFormat="1" applyFont="1" applyBorder="1" applyAlignment="1">
      <alignment horizontal="center" vertical="center"/>
    </xf>
    <xf numFmtId="0" fontId="46" fillId="0" borderId="14" xfId="73" applyFont="1" applyBorder="1" applyAlignment="1">
      <alignment horizontal="left" vertical="center"/>
    </xf>
    <xf numFmtId="0" fontId="46" fillId="0" borderId="14" xfId="73" applyFont="1" applyBorder="1" applyAlignment="1">
      <alignment horizontal="center" vertical="center"/>
    </xf>
    <xf numFmtId="0" fontId="46" fillId="0" borderId="14" xfId="73" applyFont="1" applyBorder="1" applyAlignment="1">
      <alignment horizontal="left" vertical="center" wrapText="1"/>
    </xf>
    <xf numFmtId="186" fontId="47" fillId="24" borderId="43" xfId="73" applyNumberFormat="1" applyFont="1" applyFill="1" applyBorder="1" applyAlignment="1">
      <alignment vertical="center"/>
    </xf>
    <xf numFmtId="49" fontId="47" fillId="0" borderId="0" xfId="131" applyNumberFormat="1" applyFont="1" applyAlignment="1">
      <alignment horizontal="right" vertical="center"/>
    </xf>
    <xf numFmtId="185" fontId="47" fillId="0" borderId="0" xfId="131" applyNumberFormat="1" applyFont="1" applyAlignment="1">
      <alignment vertical="center"/>
    </xf>
    <xf numFmtId="0" fontId="46" fillId="0" borderId="0" xfId="128" applyFont="1"/>
    <xf numFmtId="0" fontId="46" fillId="0" borderId="0" xfId="128" applyFont="1" applyAlignment="1">
      <alignment horizontal="center"/>
    </xf>
    <xf numFmtId="180" fontId="46" fillId="0" borderId="34" xfId="129" applyNumberFormat="1" applyFont="1" applyBorder="1" applyAlignment="1">
      <alignment vertical="center"/>
    </xf>
    <xf numFmtId="0" fontId="46" fillId="0" borderId="20" xfId="128" applyFont="1" applyBorder="1" applyAlignment="1">
      <alignment horizontal="left" vertical="center"/>
    </xf>
    <xf numFmtId="179" fontId="46" fillId="0" borderId="21" xfId="129" applyNumberFormat="1" applyFont="1" applyBorder="1" applyAlignment="1">
      <alignment horizontal="center" vertical="center"/>
    </xf>
    <xf numFmtId="0" fontId="47" fillId="0" borderId="21" xfId="128" applyFont="1" applyBorder="1" applyAlignment="1">
      <alignment vertical="center"/>
    </xf>
    <xf numFmtId="0" fontId="47" fillId="0" borderId="22" xfId="128" applyFont="1" applyBorder="1" applyAlignment="1">
      <alignment horizontal="right" vertical="center"/>
    </xf>
    <xf numFmtId="180" fontId="46" fillId="0" borderId="29" xfId="129" applyNumberFormat="1" applyFont="1" applyBorder="1" applyAlignment="1">
      <alignment vertical="center"/>
    </xf>
    <xf numFmtId="0" fontId="46" fillId="0" borderId="0" xfId="126" applyFont="1" applyAlignment="1">
      <alignment horizontal="center" vertical="center"/>
    </xf>
    <xf numFmtId="9" fontId="46" fillId="0" borderId="21" xfId="129" applyNumberFormat="1" applyFont="1" applyBorder="1" applyAlignment="1">
      <alignment horizontal="center" vertical="center"/>
    </xf>
    <xf numFmtId="180" fontId="46" fillId="0" borderId="21" xfId="129" applyNumberFormat="1" applyFont="1" applyBorder="1" applyAlignment="1">
      <alignment vertical="center"/>
    </xf>
    <xf numFmtId="0" fontId="46" fillId="0" borderId="22" xfId="128" applyFont="1" applyBorder="1" applyAlignment="1">
      <alignment vertical="center"/>
    </xf>
    <xf numFmtId="0" fontId="47" fillId="0" borderId="20" xfId="128" applyFont="1" applyBorder="1" applyAlignment="1">
      <alignment horizontal="left" vertical="center"/>
    </xf>
    <xf numFmtId="180" fontId="47" fillId="0" borderId="29" xfId="129" applyNumberFormat="1" applyFont="1" applyBorder="1" applyAlignment="1">
      <alignment vertical="center"/>
    </xf>
    <xf numFmtId="0" fontId="46" fillId="0" borderId="20" xfId="128" applyFont="1" applyBorder="1" applyAlignment="1">
      <alignment horizontal="left" vertical="center" wrapText="1"/>
    </xf>
    <xf numFmtId="0" fontId="46" fillId="0" borderId="22" xfId="128" applyFont="1" applyBorder="1" applyAlignment="1">
      <alignment horizontal="right" vertical="center"/>
    </xf>
    <xf numFmtId="0" fontId="47" fillId="0" borderId="26" xfId="128" applyFont="1" applyBorder="1" applyAlignment="1">
      <alignment horizontal="left" vertical="center"/>
    </xf>
    <xf numFmtId="9" fontId="46" fillId="0" borderId="30" xfId="129" applyNumberFormat="1" applyFont="1" applyBorder="1" applyAlignment="1">
      <alignment horizontal="center" vertical="center"/>
    </xf>
    <xf numFmtId="180" fontId="47" fillId="0" borderId="30" xfId="129" applyNumberFormat="1" applyFont="1" applyBorder="1" applyAlignment="1">
      <alignment vertical="center"/>
    </xf>
    <xf numFmtId="0" fontId="46" fillId="0" borderId="27" xfId="128" applyFont="1" applyBorder="1" applyAlignment="1">
      <alignment vertical="center"/>
    </xf>
    <xf numFmtId="2" fontId="46" fillId="0" borderId="0" xfId="128" applyNumberFormat="1" applyFont="1"/>
    <xf numFmtId="180" fontId="46" fillId="0" borderId="0" xfId="129" applyNumberFormat="1" applyFont="1"/>
    <xf numFmtId="39" fontId="47" fillId="0" borderId="0" xfId="129" applyNumberFormat="1" applyFont="1" applyAlignment="1">
      <alignment vertical="center"/>
    </xf>
    <xf numFmtId="0" fontId="47" fillId="0" borderId="33" xfId="79" applyFont="1" applyBorder="1" applyAlignment="1">
      <alignment vertical="center"/>
    </xf>
    <xf numFmtId="185" fontId="47" fillId="26" borderId="46" xfId="60" applyNumberFormat="1" applyFont="1" applyFill="1" applyBorder="1" applyAlignment="1">
      <alignment horizontal="center" vertical="center"/>
    </xf>
    <xf numFmtId="185" fontId="47" fillId="26" borderId="18" xfId="60" applyNumberFormat="1" applyFont="1" applyFill="1" applyBorder="1" applyAlignment="1">
      <alignment horizontal="center" vertical="center"/>
    </xf>
    <xf numFmtId="9" fontId="46" fillId="27" borderId="29" xfId="95" applyFont="1" applyFill="1" applyBorder="1" applyAlignment="1">
      <alignment horizontal="center" vertical="center"/>
    </xf>
    <xf numFmtId="0" fontId="47" fillId="0" borderId="20" xfId="128" applyFont="1" applyBorder="1" applyAlignment="1">
      <alignment horizontal="left" vertical="center" wrapText="1"/>
    </xf>
    <xf numFmtId="0" fontId="46" fillId="25" borderId="0" xfId="130" applyFont="1" applyFill="1" applyAlignment="1">
      <alignment horizontal="center" vertical="center" wrapText="1"/>
    </xf>
    <xf numFmtId="0" fontId="47" fillId="25" borderId="54" xfId="130" applyFont="1" applyFill="1" applyBorder="1" applyAlignment="1">
      <alignment horizontal="center" vertical="center" wrapText="1"/>
    </xf>
    <xf numFmtId="0" fontId="9" fillId="0" borderId="70" xfId="0" applyFont="1" applyBorder="1" applyAlignment="1">
      <alignment horizontal="left" vertical="center"/>
    </xf>
    <xf numFmtId="0" fontId="8" fillId="0" borderId="70" xfId="0" applyFont="1" applyBorder="1" applyAlignment="1">
      <alignment horizontal="left" vertical="center"/>
    </xf>
    <xf numFmtId="0" fontId="49" fillId="0" borderId="70" xfId="0" applyFont="1" applyBorder="1" applyAlignment="1">
      <alignment horizontal="left" vertical="center"/>
    </xf>
    <xf numFmtId="0" fontId="50" fillId="0" borderId="70" xfId="0" applyFont="1" applyBorder="1" applyAlignment="1">
      <alignment horizontal="left" vertical="center"/>
    </xf>
    <xf numFmtId="0" fontId="46" fillId="0" borderId="59" xfId="0" applyFont="1" applyBorder="1" applyAlignment="1">
      <alignment vertical="center" wrapText="1"/>
    </xf>
    <xf numFmtId="0" fontId="46" fillId="0" borderId="54" xfId="0" applyFont="1" applyBorder="1" applyAlignment="1">
      <alignment vertical="center" wrapText="1"/>
    </xf>
    <xf numFmtId="0" fontId="46" fillId="0" borderId="60" xfId="0" applyFont="1" applyBorder="1" applyAlignment="1">
      <alignment vertical="center" wrapText="1"/>
    </xf>
    <xf numFmtId="0" fontId="46" fillId="0" borderId="11" xfId="0" applyFont="1" applyBorder="1" applyAlignment="1">
      <alignment vertical="center" wrapText="1"/>
    </xf>
    <xf numFmtId="0" fontId="46" fillId="0" borderId="0" xfId="0" applyFont="1" applyAlignment="1">
      <alignment vertical="center" wrapText="1"/>
    </xf>
    <xf numFmtId="0" fontId="46" fillId="0" borderId="44" xfId="0" applyFont="1" applyBorder="1" applyAlignment="1">
      <alignment vertical="center" wrapText="1"/>
    </xf>
    <xf numFmtId="183" fontId="34" fillId="0" borderId="71" xfId="90" applyNumberFormat="1" applyFont="1" applyBorder="1"/>
    <xf numFmtId="0" fontId="46" fillId="25" borderId="57" xfId="130" applyFont="1" applyFill="1" applyBorder="1" applyAlignment="1">
      <alignment horizontal="center" vertical="center" wrapText="1"/>
    </xf>
    <xf numFmtId="0" fontId="46" fillId="0" borderId="14" xfId="0" applyFont="1" applyBorder="1" applyAlignment="1">
      <alignment vertical="center" wrapText="1"/>
    </xf>
    <xf numFmtId="0" fontId="46" fillId="0" borderId="23" xfId="0" applyFont="1" applyBorder="1" applyAlignment="1">
      <alignment vertical="center" wrapText="1"/>
    </xf>
    <xf numFmtId="0" fontId="46" fillId="0" borderId="13" xfId="0" applyFont="1" applyBorder="1" applyAlignment="1">
      <alignment vertical="center" wrapText="1"/>
    </xf>
    <xf numFmtId="0" fontId="34" fillId="25" borderId="72" xfId="89" applyFont="1" applyFill="1" applyBorder="1"/>
    <xf numFmtId="0" fontId="34" fillId="0" borderId="72" xfId="89" applyFont="1" applyBorder="1"/>
    <xf numFmtId="0" fontId="47" fillId="0" borderId="58" xfId="126" applyFont="1" applyBorder="1" applyAlignment="1">
      <alignment horizontal="center" vertical="center" wrapText="1"/>
    </xf>
    <xf numFmtId="0" fontId="34" fillId="0" borderId="65" xfId="89" applyFont="1" applyBorder="1"/>
    <xf numFmtId="0" fontId="34" fillId="0" borderId="65" xfId="89" applyFont="1" applyBorder="1" applyAlignment="1">
      <alignment horizontal="center"/>
    </xf>
    <xf numFmtId="0" fontId="34" fillId="0" borderId="66" xfId="90" applyFont="1" applyBorder="1"/>
    <xf numFmtId="0" fontId="34" fillId="0" borderId="67" xfId="89" applyFont="1" applyBorder="1"/>
    <xf numFmtId="0" fontId="34" fillId="0" borderId="67" xfId="89" applyFont="1" applyBorder="1" applyAlignment="1">
      <alignment horizontal="center"/>
    </xf>
    <xf numFmtId="184" fontId="34" fillId="0" borderId="67" xfId="34" applyNumberFormat="1" applyFont="1" applyBorder="1"/>
    <xf numFmtId="0" fontId="34" fillId="0" borderId="68" xfId="89" applyFont="1" applyBorder="1"/>
    <xf numFmtId="2" fontId="32" fillId="0" borderId="18" xfId="255" applyNumberFormat="1" applyFont="1" applyBorder="1" applyAlignment="1">
      <alignment horizontal="center" vertical="center"/>
    </xf>
    <xf numFmtId="203" fontId="31" fillId="0" borderId="0" xfId="89" applyNumberFormat="1" applyFont="1"/>
    <xf numFmtId="2" fontId="46" fillId="0" borderId="51" xfId="73" applyNumberFormat="1" applyFont="1" applyBorder="1" applyAlignment="1">
      <alignment horizontal="center" vertical="center"/>
    </xf>
    <xf numFmtId="175" fontId="31" fillId="0" borderId="0" xfId="89" applyNumberFormat="1" applyFont="1"/>
    <xf numFmtId="0" fontId="34" fillId="25" borderId="35" xfId="89" applyFont="1" applyFill="1" applyBorder="1"/>
    <xf numFmtId="49" fontId="47" fillId="0" borderId="11" xfId="131" applyNumberFormat="1" applyFont="1" applyBorder="1" applyAlignment="1">
      <alignment horizontal="right" vertical="center"/>
    </xf>
    <xf numFmtId="185" fontId="47" fillId="0" borderId="12" xfId="131" applyNumberFormat="1" applyFont="1" applyBorder="1" applyAlignment="1">
      <alignment vertical="center"/>
    </xf>
    <xf numFmtId="0" fontId="46" fillId="0" borderId="11" xfId="128" applyFont="1" applyBorder="1"/>
    <xf numFmtId="0" fontId="46" fillId="0" borderId="0" xfId="128" applyFont="1" applyAlignment="1">
      <alignment horizontal="center" vertical="center" wrapText="1"/>
    </xf>
    <xf numFmtId="0" fontId="46" fillId="0" borderId="13" xfId="128" applyFont="1" applyBorder="1"/>
    <xf numFmtId="0" fontId="46" fillId="0" borderId="14" xfId="128" applyFont="1" applyBorder="1" applyAlignment="1">
      <alignment horizontal="center"/>
    </xf>
    <xf numFmtId="0" fontId="46" fillId="0" borderId="14" xfId="128" applyFont="1" applyBorder="1"/>
    <xf numFmtId="4" fontId="46" fillId="0" borderId="19" xfId="39" applyNumberFormat="1" applyFont="1" applyBorder="1" applyAlignment="1">
      <alignment vertical="center" wrapText="1"/>
    </xf>
    <xf numFmtId="4" fontId="46" fillId="0" borderId="18" xfId="39" applyNumberFormat="1" applyFont="1" applyFill="1" applyBorder="1" applyAlignment="1">
      <alignment vertical="center" wrapText="1"/>
    </xf>
    <xf numFmtId="165" fontId="46" fillId="0" borderId="18" xfId="262" applyFont="1" applyBorder="1" applyAlignment="1">
      <alignment horizontal="right" vertical="center" wrapText="1"/>
    </xf>
    <xf numFmtId="165" fontId="46" fillId="0" borderId="46" xfId="62" applyNumberFormat="1" applyFont="1" applyBorder="1" applyAlignment="1">
      <alignment horizontal="right" vertical="center" wrapText="1"/>
    </xf>
    <xf numFmtId="165" fontId="46" fillId="0" borderId="23" xfId="62" applyNumberFormat="1" applyFont="1" applyBorder="1" applyAlignment="1">
      <alignment horizontal="right" vertical="center" wrapText="1"/>
    </xf>
    <xf numFmtId="165" fontId="46" fillId="0" borderId="18" xfId="62" applyNumberFormat="1" applyFont="1" applyBorder="1" applyAlignment="1">
      <alignment horizontal="right" vertical="center" wrapText="1"/>
    </xf>
    <xf numFmtId="165" fontId="46" fillId="0" borderId="29" xfId="62" applyNumberFormat="1" applyFont="1" applyBorder="1" applyAlignment="1">
      <alignment horizontal="right" vertical="center" wrapText="1"/>
    </xf>
    <xf numFmtId="165" fontId="46" fillId="0" borderId="14" xfId="89" applyNumberFormat="1" applyFont="1" applyBorder="1"/>
    <xf numFmtId="0" fontId="48" fillId="0" borderId="78" xfId="263" applyFont="1" applyBorder="1" applyAlignment="1">
      <alignment horizontal="center" vertical="center" wrapText="1"/>
    </xf>
    <xf numFmtId="0" fontId="48" fillId="0" borderId="19" xfId="263" applyFont="1" applyBorder="1" applyAlignment="1">
      <alignment vertical="center" wrapText="1"/>
    </xf>
    <xf numFmtId="3" fontId="48" fillId="0" borderId="19" xfId="263" applyNumberFormat="1" applyFont="1" applyBorder="1" applyAlignment="1">
      <alignment vertical="center" wrapText="1"/>
    </xf>
    <xf numFmtId="200" fontId="48" fillId="0" borderId="41" xfId="263" applyNumberFormat="1" applyFont="1" applyBorder="1" applyAlignment="1">
      <alignment vertical="center" wrapText="1"/>
    </xf>
    <xf numFmtId="0" fontId="32" fillId="0" borderId="0" xfId="0" applyFont="1"/>
    <xf numFmtId="0" fontId="32" fillId="0" borderId="38" xfId="0" applyFont="1" applyBorder="1"/>
    <xf numFmtId="0" fontId="32" fillId="0" borderId="36" xfId="0" applyFont="1" applyBorder="1"/>
    <xf numFmtId="0" fontId="34" fillId="0" borderId="36" xfId="0" applyFont="1" applyBorder="1" applyAlignment="1">
      <alignment horizontal="center" wrapText="1"/>
    </xf>
    <xf numFmtId="0" fontId="43" fillId="0" borderId="36" xfId="269" applyFont="1" applyBorder="1" applyAlignment="1">
      <alignment horizontal="center" vertical="center"/>
    </xf>
    <xf numFmtId="0" fontId="43" fillId="0" borderId="36" xfId="0" applyFont="1" applyBorder="1" applyAlignment="1">
      <alignment horizontal="center" vertical="center"/>
    </xf>
    <xf numFmtId="0" fontId="43" fillId="0" borderId="36" xfId="0" applyFont="1" applyBorder="1" applyAlignment="1">
      <alignment vertical="center"/>
    </xf>
    <xf numFmtId="1" fontId="43" fillId="0" borderId="36" xfId="0" applyNumberFormat="1" applyFont="1" applyBorder="1" applyAlignment="1">
      <alignment horizontal="center" vertical="center"/>
    </xf>
    <xf numFmtId="0" fontId="43" fillId="0" borderId="36" xfId="0" applyFont="1" applyBorder="1" applyAlignment="1">
      <alignment horizontal="center"/>
    </xf>
    <xf numFmtId="0" fontId="58" fillId="0" borderId="36" xfId="0" applyFont="1" applyBorder="1" applyAlignment="1" applyProtection="1">
      <alignment horizontal="center"/>
      <protection locked="0"/>
    </xf>
    <xf numFmtId="0" fontId="58" fillId="0" borderId="36" xfId="0" applyFont="1" applyBorder="1" applyAlignment="1">
      <alignment horizontal="center" vertical="center"/>
    </xf>
    <xf numFmtId="4" fontId="32" fillId="0" borderId="36" xfId="0" applyNumberFormat="1" applyFont="1" applyBorder="1" applyAlignment="1">
      <alignment horizontal="center" vertical="center"/>
    </xf>
    <xf numFmtId="0" fontId="58" fillId="0" borderId="36" xfId="0" applyFont="1" applyBorder="1" applyAlignment="1">
      <alignment horizontal="left" vertical="center"/>
    </xf>
    <xf numFmtId="0" fontId="58" fillId="0" borderId="36" xfId="0" applyFont="1" applyBorder="1" applyAlignment="1">
      <alignment horizontal="center"/>
    </xf>
    <xf numFmtId="172" fontId="32" fillId="0" borderId="36" xfId="34" applyFont="1" applyFill="1" applyBorder="1"/>
    <xf numFmtId="172" fontId="32" fillId="0" borderId="36" xfId="0" applyNumberFormat="1" applyFont="1" applyBorder="1"/>
    <xf numFmtId="0" fontId="58" fillId="0" borderId="36" xfId="0" applyFont="1" applyBorder="1" applyAlignment="1">
      <alignment horizontal="center" wrapText="1"/>
    </xf>
    <xf numFmtId="172" fontId="32" fillId="0" borderId="36" xfId="34" applyFont="1" applyFill="1" applyBorder="1" applyAlignment="1">
      <alignment horizontal="center" wrapText="1"/>
    </xf>
    <xf numFmtId="207" fontId="32" fillId="0" borderId="36" xfId="0" applyNumberFormat="1" applyFont="1" applyBorder="1"/>
    <xf numFmtId="43" fontId="32" fillId="0" borderId="36" xfId="34" applyNumberFormat="1" applyFont="1" applyFill="1" applyBorder="1"/>
    <xf numFmtId="43" fontId="32" fillId="0" borderId="36" xfId="0" applyNumberFormat="1" applyFont="1" applyBorder="1"/>
    <xf numFmtId="0" fontId="33" fillId="0" borderId="36" xfId="0" applyFont="1" applyBorder="1"/>
    <xf numFmtId="0" fontId="32" fillId="0" borderId="36" xfId="0" applyFont="1" applyBorder="1" applyAlignment="1">
      <alignment horizontal="center"/>
    </xf>
    <xf numFmtId="0" fontId="59" fillId="0" borderId="36" xfId="0" applyFont="1" applyBorder="1" applyAlignment="1">
      <alignment wrapText="1"/>
    </xf>
    <xf numFmtId="0" fontId="34" fillId="0" borderId="36" xfId="0" applyFont="1" applyBorder="1" applyAlignment="1">
      <alignment horizontal="right"/>
    </xf>
    <xf numFmtId="0" fontId="32" fillId="0" borderId="67" xfId="0" applyFont="1" applyBorder="1"/>
    <xf numFmtId="0" fontId="32" fillId="0" borderId="68" xfId="0" applyFont="1" applyBorder="1"/>
    <xf numFmtId="0" fontId="43" fillId="0" borderId="65" xfId="0" applyFont="1" applyBorder="1"/>
    <xf numFmtId="0" fontId="43" fillId="0" borderId="0" xfId="0" applyFont="1"/>
    <xf numFmtId="0" fontId="60" fillId="0" borderId="69" xfId="0" applyFont="1" applyBorder="1" applyAlignment="1">
      <alignment horizontal="left" vertical="center"/>
    </xf>
    <xf numFmtId="0" fontId="61" fillId="0" borderId="69" xfId="0" applyFont="1" applyBorder="1" applyAlignment="1">
      <alignment horizontal="left" vertical="center"/>
    </xf>
    <xf numFmtId="0" fontId="62" fillId="0" borderId="0" xfId="0" applyFont="1"/>
    <xf numFmtId="0" fontId="63" fillId="0" borderId="0" xfId="0" applyFont="1"/>
    <xf numFmtId="0" fontId="48" fillId="0" borderId="0" xfId="0" applyFont="1"/>
    <xf numFmtId="0" fontId="48" fillId="0" borderId="59" xfId="0" applyFont="1" applyBorder="1" applyAlignment="1">
      <alignment horizontal="center"/>
    </xf>
    <xf numFmtId="0" fontId="65" fillId="0" borderId="54" xfId="0" applyFont="1" applyBorder="1" applyAlignment="1">
      <alignment horizontal="center"/>
    </xf>
    <xf numFmtId="0" fontId="48" fillId="0" borderId="54" xfId="0" applyFont="1" applyBorder="1" applyAlignment="1">
      <alignment vertical="center"/>
    </xf>
    <xf numFmtId="0" fontId="48" fillId="0" borderId="85" xfId="0" applyFont="1" applyBorder="1" applyAlignment="1">
      <alignment vertical="center"/>
    </xf>
    <xf numFmtId="0" fontId="48" fillId="0" borderId="73" xfId="0" applyFont="1" applyBorder="1" applyAlignment="1">
      <alignment horizontal="center"/>
    </xf>
    <xf numFmtId="0" fontId="65" fillId="0" borderId="57" xfId="0" applyFont="1" applyBorder="1" applyAlignment="1">
      <alignment horizontal="center"/>
    </xf>
    <xf numFmtId="0" fontId="48" fillId="0" borderId="57"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65"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62" xfId="0" applyFont="1" applyBorder="1" applyAlignment="1">
      <alignment horizontal="left"/>
    </xf>
    <xf numFmtId="0" fontId="48" fillId="0" borderId="55" xfId="0" applyFont="1" applyBorder="1" applyAlignment="1">
      <alignment horizontal="center"/>
    </xf>
    <xf numFmtId="0" fontId="48" fillId="0" borderId="61" xfId="0" applyFont="1" applyBorder="1" applyAlignment="1">
      <alignment horizontal="center"/>
    </xf>
    <xf numFmtId="0" fontId="48" fillId="0" borderId="26" xfId="0" applyFont="1" applyBorder="1"/>
    <xf numFmtId="0" fontId="48" fillId="0" borderId="30" xfId="0" applyFont="1" applyBorder="1"/>
    <xf numFmtId="0" fontId="48" fillId="0" borderId="86" xfId="0" applyFont="1" applyBorder="1"/>
    <xf numFmtId="0" fontId="48" fillId="0" borderId="73" xfId="0" applyFont="1" applyBorder="1"/>
    <xf numFmtId="0" fontId="48" fillId="0" borderId="57" xfId="0" applyFont="1" applyBorder="1"/>
    <xf numFmtId="0" fontId="48" fillId="0" borderId="74" xfId="0" applyFont="1" applyBorder="1"/>
    <xf numFmtId="0" fontId="48" fillId="0" borderId="11" xfId="0" applyFont="1" applyBorder="1"/>
    <xf numFmtId="0" fontId="48" fillId="0" borderId="12" xfId="0" applyFont="1" applyBorder="1"/>
    <xf numFmtId="0" fontId="65" fillId="24" borderId="87" xfId="0" applyFont="1" applyFill="1" applyBorder="1" applyAlignment="1">
      <alignment horizontal="center" vertical="center"/>
    </xf>
    <xf numFmtId="0" fontId="48" fillId="24" borderId="78" xfId="0" applyFont="1" applyFill="1" applyBorder="1" applyAlignment="1">
      <alignment horizontal="center" vertical="center"/>
    </xf>
    <xf numFmtId="4" fontId="48" fillId="24" borderId="78" xfId="0" applyNumberFormat="1" applyFont="1" applyFill="1" applyBorder="1" applyAlignment="1">
      <alignment horizontal="center" vertical="center"/>
    </xf>
    <xf numFmtId="0" fontId="65" fillId="24" borderId="28" xfId="0" applyFont="1" applyFill="1" applyBorder="1" applyAlignment="1">
      <alignment horizontal="center"/>
    </xf>
    <xf numFmtId="0" fontId="65" fillId="24" borderId="34" xfId="0" applyFont="1" applyFill="1" applyBorder="1" applyAlignment="1">
      <alignment horizontal="center"/>
    </xf>
    <xf numFmtId="172" fontId="48" fillId="0" borderId="18" xfId="34" applyFont="1" applyBorder="1"/>
    <xf numFmtId="172" fontId="48" fillId="0" borderId="29" xfId="34" applyFont="1" applyBorder="1"/>
    <xf numFmtId="0" fontId="48" fillId="0" borderId="59" xfId="0" applyFont="1" applyBorder="1"/>
    <xf numFmtId="0" fontId="48" fillId="0" borderId="54" xfId="0" applyFont="1" applyBorder="1"/>
    <xf numFmtId="0" fontId="48" fillId="0" borderId="60" xfId="0" applyFont="1" applyBorder="1"/>
    <xf numFmtId="0" fontId="48" fillId="0" borderId="84" xfId="0" applyFont="1" applyBorder="1"/>
    <xf numFmtId="172" fontId="48" fillId="0" borderId="89" xfId="34" applyFont="1" applyBorder="1"/>
    <xf numFmtId="172" fontId="48" fillId="0" borderId="90" xfId="0" applyNumberFormat="1" applyFont="1" applyBorder="1"/>
    <xf numFmtId="0" fontId="65" fillId="24" borderId="45" xfId="0" applyFont="1" applyFill="1" applyBorder="1" applyAlignment="1">
      <alignment horizontal="center"/>
    </xf>
    <xf numFmtId="0" fontId="48" fillId="0" borderId="21" xfId="0" applyFont="1" applyBorder="1" applyAlignment="1">
      <alignment horizontal="center"/>
    </xf>
    <xf numFmtId="2" fontId="48" fillId="0" borderId="18" xfId="0" applyNumberFormat="1" applyFont="1" applyBorder="1"/>
    <xf numFmtId="0" fontId="48" fillId="0" borderId="19" xfId="0" applyFont="1" applyBorder="1"/>
    <xf numFmtId="172" fontId="48" fillId="0" borderId="41" xfId="34" applyFont="1" applyBorder="1"/>
    <xf numFmtId="172" fontId="48" fillId="0" borderId="90" xfId="34" applyFont="1" applyBorder="1"/>
    <xf numFmtId="0" fontId="65" fillId="24" borderId="16" xfId="0" applyFont="1" applyFill="1" applyBorder="1" applyAlignment="1">
      <alignment horizontal="center"/>
    </xf>
    <xf numFmtId="0" fontId="65" fillId="24" borderId="28" xfId="0" applyFont="1" applyFill="1" applyBorder="1"/>
    <xf numFmtId="2" fontId="48" fillId="0" borderId="18" xfId="0" applyNumberFormat="1" applyFont="1" applyBorder="1" applyAlignment="1">
      <alignment horizontal="center"/>
    </xf>
    <xf numFmtId="2" fontId="48" fillId="0" borderId="21" xfId="0" applyNumberFormat="1" applyFont="1" applyBorder="1" applyAlignment="1">
      <alignment horizontal="center"/>
    </xf>
    <xf numFmtId="0" fontId="48" fillId="0" borderId="89" xfId="0" applyFont="1" applyBorder="1"/>
    <xf numFmtId="0" fontId="48" fillId="0" borderId="14" xfId="0" applyFont="1" applyBorder="1"/>
    <xf numFmtId="172" fontId="48" fillId="0" borderId="39" xfId="34" applyFont="1" applyBorder="1"/>
    <xf numFmtId="0" fontId="65" fillId="24" borderId="16" xfId="0" applyFont="1" applyFill="1" applyBorder="1" applyAlignment="1">
      <alignment horizontal="center" wrapText="1"/>
    </xf>
    <xf numFmtId="0" fontId="65" fillId="24" borderId="28" xfId="0" applyFont="1" applyFill="1" applyBorder="1" applyAlignment="1">
      <alignment horizontal="center" wrapText="1"/>
    </xf>
    <xf numFmtId="0" fontId="65" fillId="24" borderId="34" xfId="0" applyFont="1" applyFill="1" applyBorder="1" applyAlignment="1">
      <alignment horizontal="center" wrapText="1"/>
    </xf>
    <xf numFmtId="0" fontId="48" fillId="0" borderId="20" xfId="0" applyFont="1" applyBorder="1" applyAlignment="1">
      <alignment horizontal="left"/>
    </xf>
    <xf numFmtId="0" fontId="48" fillId="0" borderId="21" xfId="0" applyFont="1" applyBorder="1" applyAlignment="1">
      <alignment horizontal="left"/>
    </xf>
    <xf numFmtId="172" fontId="48" fillId="0" borderId="18" xfId="34" applyFont="1" applyBorder="1" applyAlignment="1">
      <alignment horizontal="center"/>
    </xf>
    <xf numFmtId="0" fontId="48" fillId="0" borderId="21" xfId="95" applyNumberFormat="1" applyFont="1" applyBorder="1" applyAlignment="1">
      <alignment horizontal="center"/>
    </xf>
    <xf numFmtId="207" fontId="48" fillId="0" borderId="24" xfId="0" applyNumberFormat="1" applyFont="1" applyBorder="1" applyAlignment="1">
      <alignment horizontal="center" wrapText="1"/>
    </xf>
    <xf numFmtId="172" fontId="48" fillId="0" borderId="46" xfId="34" applyFont="1" applyBorder="1" applyAlignment="1">
      <alignment horizontal="center" wrapText="1"/>
    </xf>
    <xf numFmtId="207" fontId="48" fillId="24" borderId="90" xfId="0" applyNumberFormat="1" applyFont="1" applyFill="1" applyBorder="1"/>
    <xf numFmtId="0" fontId="65" fillId="24" borderId="17" xfId="0" applyFont="1" applyFill="1" applyBorder="1" applyAlignment="1">
      <alignment horizontal="center" wrapText="1"/>
    </xf>
    <xf numFmtId="43" fontId="48" fillId="0" borderId="21" xfId="34" applyNumberFormat="1" applyFont="1" applyBorder="1"/>
    <xf numFmtId="9" fontId="48" fillId="0" borderId="22"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90" xfId="0" applyNumberFormat="1" applyFont="1" applyBorder="1"/>
    <xf numFmtId="43" fontId="48" fillId="24" borderId="90" xfId="0" applyNumberFormat="1" applyFont="1" applyFill="1" applyBorder="1"/>
    <xf numFmtId="0" fontId="48" fillId="0" borderId="55" xfId="0" applyFont="1" applyBorder="1"/>
    <xf numFmtId="0" fontId="48" fillId="0" borderId="0" xfId="0" applyFont="1" applyAlignment="1">
      <alignment horizontal="center"/>
    </xf>
    <xf numFmtId="0" fontId="48" fillId="0" borderId="12" xfId="0" applyFont="1" applyBorder="1" applyAlignment="1">
      <alignment horizontal="center"/>
    </xf>
    <xf numFmtId="0" fontId="65" fillId="0" borderId="20" xfId="0" applyFont="1" applyBorder="1"/>
    <xf numFmtId="0" fontId="48" fillId="0" borderId="21" xfId="0" applyFont="1" applyBorder="1"/>
    <xf numFmtId="0" fontId="48" fillId="0" borderId="56" xfId="0" applyFont="1" applyBorder="1"/>
    <xf numFmtId="0" fontId="65"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8" fillId="0" borderId="47" xfId="263" applyFont="1" applyBorder="1" applyAlignment="1">
      <alignment vertical="center" wrapText="1"/>
    </xf>
    <xf numFmtId="0" fontId="67" fillId="0" borderId="75" xfId="255" applyFont="1" applyBorder="1" applyAlignment="1">
      <alignment horizontal="center" wrapText="1"/>
    </xf>
    <xf numFmtId="0" fontId="67" fillId="0" borderId="73" xfId="255" applyFont="1" applyBorder="1" applyAlignment="1">
      <alignment wrapText="1"/>
    </xf>
    <xf numFmtId="0" fontId="67" fillId="0" borderId="45" xfId="255" applyFont="1" applyBorder="1" applyAlignment="1">
      <alignment wrapText="1"/>
    </xf>
    <xf numFmtId="0" fontId="67" fillId="0" borderId="17" xfId="255" applyFont="1" applyBorder="1" applyAlignment="1">
      <alignment wrapText="1"/>
    </xf>
    <xf numFmtId="0" fontId="48" fillId="27" borderId="76" xfId="263" applyFont="1" applyFill="1" applyBorder="1" applyAlignment="1">
      <alignment horizontal="center" vertical="center" wrapText="1"/>
    </xf>
    <xf numFmtId="0" fontId="65" fillId="27" borderId="32" xfId="263" applyFont="1" applyFill="1" applyBorder="1" applyAlignment="1">
      <alignment vertical="center" wrapText="1"/>
    </xf>
    <xf numFmtId="0" fontId="48" fillId="27" borderId="24" xfId="263" applyFont="1" applyFill="1" applyBorder="1" applyAlignment="1">
      <alignment vertical="center" wrapText="1"/>
    </xf>
    <xf numFmtId="0" fontId="48" fillId="28" borderId="24" xfId="263" applyFont="1" applyFill="1" applyBorder="1" applyAlignment="1">
      <alignment vertical="center" wrapText="1"/>
    </xf>
    <xf numFmtId="200" fontId="65" fillId="28" borderId="46" xfId="214" applyNumberFormat="1" applyFont="1" applyFill="1" applyBorder="1" applyAlignment="1">
      <alignment vertical="center" wrapText="1"/>
    </xf>
    <xf numFmtId="0" fontId="48" fillId="0" borderId="76" xfId="263" applyFont="1" applyBorder="1" applyAlignment="1">
      <alignment horizontal="center" vertical="center" wrapText="1"/>
    </xf>
    <xf numFmtId="0" fontId="48" fillId="0" borderId="32" xfId="263" applyFont="1" applyBorder="1" applyAlignment="1">
      <alignment vertical="center" wrapText="1"/>
    </xf>
    <xf numFmtId="0" fontId="48" fillId="0" borderId="18" xfId="263" applyFont="1" applyBorder="1" applyAlignment="1">
      <alignment vertical="center" wrapText="1"/>
    </xf>
    <xf numFmtId="200" fontId="48" fillId="0" borderId="29" xfId="263" applyNumberFormat="1" applyFont="1" applyBorder="1" applyAlignment="1">
      <alignment vertical="center" wrapText="1"/>
    </xf>
    <xf numFmtId="1" fontId="65" fillId="27" borderId="76" xfId="263" applyNumberFormat="1" applyFont="1" applyFill="1" applyBorder="1" applyAlignment="1">
      <alignment horizontal="center" vertical="center" wrapText="1"/>
    </xf>
    <xf numFmtId="0" fontId="65" fillId="27" borderId="18" xfId="263" applyFont="1" applyFill="1" applyBorder="1" applyAlignment="1">
      <alignment vertical="center" wrapText="1"/>
    </xf>
    <xf numFmtId="0" fontId="48" fillId="27" borderId="18" xfId="263" applyFont="1" applyFill="1" applyBorder="1" applyAlignment="1">
      <alignment vertical="center" wrapText="1"/>
    </xf>
    <xf numFmtId="200" fontId="48" fillId="27" borderId="29" xfId="263" applyNumberFormat="1" applyFont="1" applyFill="1" applyBorder="1" applyAlignment="1">
      <alignment vertical="center" wrapText="1"/>
    </xf>
    <xf numFmtId="205" fontId="65" fillId="0" borderId="76" xfId="263" applyNumberFormat="1" applyFont="1" applyBorder="1" applyAlignment="1">
      <alignment horizontal="center" vertical="center" wrapText="1"/>
    </xf>
    <xf numFmtId="205" fontId="65" fillId="0" borderId="32" xfId="263" applyNumberFormat="1" applyFont="1" applyBorder="1" applyAlignment="1">
      <alignment vertical="center" wrapText="1"/>
    </xf>
    <xf numFmtId="0" fontId="65" fillId="0" borderId="18" xfId="263" applyFont="1" applyBorder="1" applyAlignment="1">
      <alignment vertical="center" wrapText="1"/>
    </xf>
    <xf numFmtId="205" fontId="48" fillId="27" borderId="76" xfId="263" applyNumberFormat="1" applyFont="1" applyFill="1" applyBorder="1" applyAlignment="1">
      <alignment horizontal="center" vertical="center" wrapText="1"/>
    </xf>
    <xf numFmtId="0" fontId="65" fillId="27" borderId="32" xfId="263" applyFont="1" applyFill="1" applyBorder="1" applyAlignment="1">
      <alignment horizontal="left" vertical="center" wrapText="1"/>
    </xf>
    <xf numFmtId="0" fontId="65" fillId="27" borderId="18" xfId="263" applyFont="1" applyFill="1" applyBorder="1" applyAlignment="1">
      <alignment horizontal="center" vertical="center" wrapText="1"/>
    </xf>
    <xf numFmtId="0" fontId="65" fillId="28" borderId="18" xfId="263" applyFont="1" applyFill="1" applyBorder="1" applyAlignment="1">
      <alignment horizontal="center" vertical="center" wrapText="1"/>
    </xf>
    <xf numFmtId="200" fontId="65" fillId="27" borderId="29" xfId="263" applyNumberFormat="1" applyFont="1" applyFill="1" applyBorder="1" applyAlignment="1">
      <alignment horizontal="center" vertical="center" wrapText="1"/>
    </xf>
    <xf numFmtId="205" fontId="48" fillId="0" borderId="76" xfId="263" applyNumberFormat="1" applyFont="1" applyBorder="1" applyAlignment="1">
      <alignment horizontal="center" vertical="center" wrapText="1"/>
    </xf>
    <xf numFmtId="205" fontId="48" fillId="0" borderId="32" xfId="263" applyNumberFormat="1" applyFont="1" applyBorder="1" applyAlignment="1">
      <alignment vertical="center" wrapText="1"/>
    </xf>
    <xf numFmtId="0" fontId="65" fillId="0" borderId="18" xfId="263" applyFont="1" applyBorder="1" applyAlignment="1">
      <alignment horizontal="center" vertical="center" wrapText="1"/>
    </xf>
    <xf numFmtId="200" fontId="65" fillId="0" borderId="29" xfId="263" applyNumberFormat="1" applyFont="1" applyBorder="1" applyAlignment="1">
      <alignment horizontal="center" vertical="center" wrapText="1"/>
    </xf>
    <xf numFmtId="1" fontId="65" fillId="24" borderId="76" xfId="263" applyNumberFormat="1" applyFont="1" applyFill="1" applyBorder="1" applyAlignment="1">
      <alignment horizontal="center" vertical="center" wrapText="1"/>
    </xf>
    <xf numFmtId="0" fontId="65" fillId="24" borderId="32" xfId="263" applyFont="1" applyFill="1" applyBorder="1" applyAlignment="1">
      <alignment vertical="center" wrapText="1"/>
    </xf>
    <xf numFmtId="0" fontId="48" fillId="24" borderId="18" xfId="263" applyFont="1" applyFill="1" applyBorder="1" applyAlignment="1">
      <alignment vertical="center" wrapText="1"/>
    </xf>
    <xf numFmtId="200" fontId="48" fillId="24" borderId="29" xfId="263" applyNumberFormat="1" applyFont="1" applyFill="1" applyBorder="1" applyAlignment="1">
      <alignment vertical="center" wrapText="1"/>
    </xf>
    <xf numFmtId="205" fontId="48" fillId="0" borderId="32" xfId="263" applyNumberFormat="1" applyFont="1" applyBorder="1" applyAlignment="1">
      <alignment horizontal="left" vertical="center" wrapText="1"/>
    </xf>
    <xf numFmtId="0" fontId="48" fillId="0" borderId="18" xfId="263" applyFont="1" applyBorder="1" applyAlignment="1">
      <alignment horizontal="center" vertical="center" wrapText="1"/>
    </xf>
    <xf numFmtId="4" fontId="48" fillId="0" borderId="18" xfId="264" applyNumberFormat="1" applyFont="1" applyBorder="1" applyAlignment="1">
      <alignment horizontal="center" vertical="center" wrapText="1"/>
    </xf>
    <xf numFmtId="9" fontId="48" fillId="0" borderId="18" xfId="241" applyFont="1" applyBorder="1" applyAlignment="1">
      <alignment horizontal="center" vertical="center" wrapText="1"/>
    </xf>
    <xf numFmtId="165" fontId="48" fillId="0" borderId="18" xfId="265" applyFont="1" applyBorder="1" applyAlignment="1">
      <alignment horizontal="center" vertical="center" wrapText="1"/>
    </xf>
    <xf numFmtId="200" fontId="48" fillId="0" borderId="29" xfId="265" applyNumberFormat="1" applyFont="1" applyBorder="1" applyAlignment="1">
      <alignment horizontal="center" vertical="center" wrapText="1"/>
    </xf>
    <xf numFmtId="0" fontId="48" fillId="0" borderId="32" xfId="266" applyFont="1" applyBorder="1" applyAlignment="1">
      <alignment horizontal="left" vertical="center" wrapText="1"/>
    </xf>
    <xf numFmtId="4" fontId="48" fillId="0" borderId="18" xfId="267" applyNumberFormat="1" applyFont="1" applyBorder="1" applyAlignment="1">
      <alignment horizontal="center" vertical="center" wrapText="1"/>
    </xf>
    <xf numFmtId="0" fontId="48" fillId="27" borderId="18" xfId="263" applyFont="1" applyFill="1" applyBorder="1" applyAlignment="1">
      <alignment horizontal="center" vertical="center" wrapText="1"/>
    </xf>
    <xf numFmtId="4" fontId="48" fillId="27" borderId="18" xfId="263" applyNumberFormat="1" applyFont="1" applyFill="1" applyBorder="1" applyAlignment="1">
      <alignment horizontal="center" vertical="center" wrapText="1"/>
    </xf>
    <xf numFmtId="165" fontId="65" fillId="28" borderId="18" xfId="265" applyFont="1" applyFill="1" applyBorder="1" applyAlignment="1">
      <alignment horizontal="center" vertical="center" wrapText="1"/>
    </xf>
    <xf numFmtId="200" fontId="65" fillId="27" borderId="29" xfId="265" applyNumberFormat="1" applyFont="1" applyFill="1" applyBorder="1" applyAlignment="1">
      <alignment horizontal="center" vertical="center" wrapText="1"/>
    </xf>
    <xf numFmtId="4" fontId="48" fillId="0" borderId="18" xfId="263" applyNumberFormat="1" applyFont="1" applyBorder="1" applyAlignment="1">
      <alignment vertical="center" wrapText="1"/>
    </xf>
    <xf numFmtId="4" fontId="48" fillId="24" borderId="18" xfId="263" applyNumberFormat="1" applyFont="1" applyFill="1" applyBorder="1" applyAlignment="1">
      <alignment vertical="center" wrapText="1"/>
    </xf>
    <xf numFmtId="200" fontId="48" fillId="24" borderId="29" xfId="263" applyNumberFormat="1" applyFont="1" applyFill="1" applyBorder="1" applyAlignment="1">
      <alignment horizontal="center" vertical="center" wrapText="1"/>
    </xf>
    <xf numFmtId="0" fontId="48" fillId="0" borderId="32" xfId="266" applyFont="1" applyBorder="1" applyAlignment="1">
      <alignment vertical="center" wrapText="1"/>
    </xf>
    <xf numFmtId="0" fontId="65" fillId="24" borderId="76" xfId="263" applyFont="1" applyFill="1" applyBorder="1" applyAlignment="1">
      <alignment horizontal="center" vertical="center" wrapText="1"/>
    </xf>
    <xf numFmtId="3" fontId="48" fillId="24" borderId="18" xfId="263" applyNumberFormat="1" applyFont="1" applyFill="1" applyBorder="1" applyAlignment="1">
      <alignment vertical="center" wrapText="1"/>
    </xf>
    <xf numFmtId="0" fontId="48" fillId="0" borderId="32" xfId="263" applyFont="1" applyBorder="1" applyAlignment="1">
      <alignment horizontal="left" vertical="center" wrapText="1"/>
    </xf>
    <xf numFmtId="179" fontId="48" fillId="0" borderId="18" xfId="241" applyNumberFormat="1" applyFont="1" applyBorder="1" applyAlignment="1">
      <alignment horizontal="center" vertical="center" wrapText="1"/>
    </xf>
    <xf numFmtId="10" fontId="48" fillId="0" borderId="18" xfId="241" applyNumberFormat="1" applyFont="1" applyBorder="1" applyAlignment="1">
      <alignment horizontal="center" vertical="center" wrapText="1"/>
    </xf>
    <xf numFmtId="0" fontId="48" fillId="0" borderId="21" xfId="263" applyFont="1" applyBorder="1" applyAlignment="1">
      <alignment horizontal="center" vertical="center" wrapText="1"/>
    </xf>
    <xf numFmtId="0" fontId="48" fillId="0" borderId="22" xfId="263" applyFont="1" applyBorder="1" applyAlignment="1">
      <alignment horizontal="left" vertical="center" wrapText="1"/>
    </xf>
    <xf numFmtId="200" fontId="48" fillId="0" borderId="77" xfId="265" applyNumberFormat="1" applyFont="1" applyBorder="1" applyAlignment="1">
      <alignment horizontal="center" vertical="center" wrapText="1"/>
    </xf>
    <xf numFmtId="0" fontId="48" fillId="0" borderId="18" xfId="265" applyNumberFormat="1" applyFont="1" applyBorder="1" applyAlignment="1">
      <alignment horizontal="center" vertical="center" wrapText="1"/>
    </xf>
    <xf numFmtId="165" fontId="48" fillId="0" borderId="18" xfId="265" applyFont="1" applyBorder="1" applyAlignment="1">
      <alignment horizontal="left" vertical="center" wrapText="1"/>
    </xf>
    <xf numFmtId="44" fontId="48" fillId="0" borderId="18" xfId="241" applyNumberFormat="1" applyFont="1" applyBorder="1" applyAlignment="1">
      <alignment horizontal="center" vertical="center" wrapText="1"/>
    </xf>
    <xf numFmtId="165" fontId="48" fillId="0" borderId="22" xfId="265" applyFont="1" applyBorder="1" applyAlignment="1">
      <alignment horizontal="left" vertical="center" wrapText="1"/>
    </xf>
    <xf numFmtId="0" fontId="48" fillId="0" borderId="21" xfId="265" applyNumberFormat="1" applyFont="1" applyBorder="1" applyAlignment="1">
      <alignment horizontal="center" vertical="center" wrapText="1"/>
    </xf>
    <xf numFmtId="165" fontId="48" fillId="0" borderId="77" xfId="265" applyFont="1" applyBorder="1" applyAlignment="1">
      <alignment horizontal="center" vertical="center" wrapText="1"/>
    </xf>
    <xf numFmtId="174" fontId="48" fillId="27" borderId="18" xfId="263" applyNumberFormat="1" applyFont="1" applyFill="1" applyBorder="1" applyAlignment="1">
      <alignment vertical="center" wrapText="1"/>
    </xf>
    <xf numFmtId="3" fontId="48" fillId="28" borderId="18" xfId="263" applyNumberFormat="1" applyFont="1" applyFill="1" applyBorder="1" applyAlignment="1">
      <alignment vertical="center" wrapText="1"/>
    </xf>
    <xf numFmtId="0" fontId="65" fillId="0" borderId="32" xfId="263" applyFont="1" applyBorder="1" applyAlignment="1">
      <alignment vertical="center" wrapText="1"/>
    </xf>
    <xf numFmtId="174" fontId="48" fillId="0" borderId="18" xfId="263" applyNumberFormat="1" applyFont="1" applyBorder="1" applyAlignment="1">
      <alignment vertical="center" wrapText="1"/>
    </xf>
    <xf numFmtId="3" fontId="48" fillId="0" borderId="18" xfId="263" applyNumberFormat="1" applyFont="1" applyBorder="1" applyAlignment="1">
      <alignment vertical="center" wrapText="1"/>
    </xf>
    <xf numFmtId="200" fontId="65" fillId="0" borderId="29" xfId="265" applyNumberFormat="1" applyFont="1" applyFill="1" applyBorder="1" applyAlignment="1">
      <alignment horizontal="center" vertical="center" wrapText="1"/>
    </xf>
    <xf numFmtId="10" fontId="48" fillId="28" borderId="18" xfId="95" applyNumberFormat="1" applyFont="1" applyFill="1" applyBorder="1" applyAlignment="1">
      <alignment vertical="center" wrapText="1"/>
    </xf>
    <xf numFmtId="10" fontId="48" fillId="27" borderId="18" xfId="241" applyNumberFormat="1" applyFont="1" applyFill="1" applyBorder="1" applyAlignment="1">
      <alignment vertical="center" wrapText="1"/>
    </xf>
    <xf numFmtId="206" fontId="65" fillId="27" borderId="29" xfId="263" applyNumberFormat="1" applyFont="1" applyFill="1" applyBorder="1" applyAlignment="1">
      <alignment vertical="center" wrapText="1"/>
    </xf>
    <xf numFmtId="10" fontId="48" fillId="0" borderId="18" xfId="263" applyNumberFormat="1" applyFont="1" applyBorder="1" applyAlignment="1">
      <alignment vertical="center" wrapText="1"/>
    </xf>
    <xf numFmtId="200" fontId="65" fillId="0" borderId="29" xfId="263" applyNumberFormat="1" applyFont="1" applyBorder="1" applyAlignment="1">
      <alignment vertical="center" wrapText="1"/>
    </xf>
    <xf numFmtId="200" fontId="65" fillId="27" borderId="29" xfId="263" applyNumberFormat="1" applyFont="1" applyFill="1" applyBorder="1" applyAlignment="1">
      <alignment vertical="center" wrapText="1"/>
    </xf>
    <xf numFmtId="9" fontId="48" fillId="0" borderId="18" xfId="241" applyFont="1" applyBorder="1" applyAlignment="1">
      <alignment vertical="center" wrapText="1"/>
    </xf>
    <xf numFmtId="0" fontId="48" fillId="24" borderId="76" xfId="263" applyFont="1" applyFill="1" applyBorder="1" applyAlignment="1">
      <alignment horizontal="center" vertical="center" wrapText="1"/>
    </xf>
    <xf numFmtId="10" fontId="65" fillId="29" borderId="18" xfId="266" applyNumberFormat="1" applyFont="1" applyFill="1" applyBorder="1" applyAlignment="1">
      <alignment vertical="center" wrapText="1"/>
    </xf>
    <xf numFmtId="165" fontId="65" fillId="24" borderId="29" xfId="263" applyNumberFormat="1" applyFont="1" applyFill="1" applyBorder="1" applyAlignment="1">
      <alignment vertical="center" wrapText="1"/>
    </xf>
    <xf numFmtId="0" fontId="9" fillId="30" borderId="99" xfId="0" applyFont="1" applyFill="1" applyBorder="1" applyAlignment="1">
      <alignment horizontal="justify" vertical="center" wrapText="1"/>
    </xf>
    <xf numFmtId="0" fontId="9" fillId="30" borderId="98" xfId="0" applyFont="1" applyFill="1" applyBorder="1" applyAlignment="1">
      <alignment horizontal="justify" vertical="center" wrapText="1"/>
    </xf>
    <xf numFmtId="0" fontId="8" fillId="0" borderId="95" xfId="0" applyFont="1" applyBorder="1" applyAlignment="1">
      <alignment horizontal="justify" vertical="center" wrapText="1"/>
    </xf>
    <xf numFmtId="0" fontId="8" fillId="0" borderId="98" xfId="0" applyFont="1" applyBorder="1" applyAlignment="1">
      <alignment horizontal="justify" vertical="center" wrapText="1"/>
    </xf>
    <xf numFmtId="0" fontId="0" fillId="0" borderId="98" xfId="0" applyBorder="1" applyAlignment="1">
      <alignment vertical="center" wrapText="1"/>
    </xf>
    <xf numFmtId="0" fontId="9" fillId="0" borderId="18" xfId="0" applyFont="1" applyBorder="1" applyAlignment="1">
      <alignment horizontal="center" vertical="center" wrapText="1"/>
    </xf>
    <xf numFmtId="0" fontId="8" fillId="0" borderId="18" xfId="0" applyFont="1" applyBorder="1" applyAlignment="1">
      <alignment vertical="center" wrapText="1"/>
    </xf>
    <xf numFmtId="165" fontId="48" fillId="0" borderId="22" xfId="265" applyFont="1" applyFill="1" applyBorder="1" applyAlignment="1">
      <alignment horizontal="left" vertical="center" wrapText="1"/>
    </xf>
    <xf numFmtId="49" fontId="32" fillId="0" borderId="18" xfId="255" applyNumberFormat="1" applyFont="1" applyBorder="1" applyAlignment="1">
      <alignment horizontal="left" vertical="center" wrapText="1"/>
    </xf>
    <xf numFmtId="0" fontId="32" fillId="0" borderId="18" xfId="255" applyFont="1" applyBorder="1" applyAlignment="1">
      <alignment horizontal="center" vertical="center"/>
    </xf>
    <xf numFmtId="203" fontId="32" fillId="0" borderId="18" xfId="256" applyNumberFormat="1" applyFont="1" applyFill="1" applyBorder="1" applyAlignment="1">
      <alignment horizontal="right" vertical="center" wrapText="1"/>
    </xf>
    <xf numFmtId="203" fontId="32" fillId="0" borderId="18" xfId="255" applyNumberFormat="1" applyFont="1" applyBorder="1" applyAlignment="1">
      <alignment horizontal="center" vertical="center" wrapText="1"/>
    </xf>
    <xf numFmtId="164" fontId="46" fillId="0" borderId="18" xfId="62" applyNumberFormat="1" applyFont="1" applyFill="1" applyBorder="1" applyAlignment="1">
      <alignment horizontal="right" vertical="center" wrapText="1"/>
    </xf>
    <xf numFmtId="49" fontId="32" fillId="0" borderId="18" xfId="255" applyNumberFormat="1" applyFont="1" applyBorder="1" applyAlignment="1">
      <alignment horizontal="justify" vertical="center" wrapText="1"/>
    </xf>
    <xf numFmtId="10" fontId="46" fillId="0" borderId="18" xfId="241" applyNumberFormat="1" applyFont="1" applyBorder="1" applyAlignment="1">
      <alignment horizontal="center" vertical="center" wrapText="1"/>
    </xf>
    <xf numFmtId="0" fontId="47" fillId="25" borderId="28" xfId="73" applyFont="1" applyFill="1" applyBorder="1" applyAlignment="1">
      <alignment horizontal="center" vertical="center" wrapText="1"/>
    </xf>
    <xf numFmtId="0" fontId="47" fillId="25" borderId="19" xfId="73" applyFont="1" applyFill="1" applyBorder="1" applyAlignment="1">
      <alignment horizontal="center" vertical="center" wrapText="1"/>
    </xf>
    <xf numFmtId="0" fontId="47" fillId="0" borderId="28" xfId="126" applyFont="1" applyBorder="1" applyAlignment="1">
      <alignment horizontal="center" vertical="center" wrapText="1"/>
    </xf>
    <xf numFmtId="0" fontId="47" fillId="0" borderId="45" xfId="126" applyFont="1" applyBorder="1" applyAlignment="1">
      <alignment horizontal="center" vertical="center" wrapText="1"/>
    </xf>
    <xf numFmtId="0" fontId="46" fillId="25" borderId="19" xfId="130" applyFont="1" applyFill="1" applyBorder="1" applyAlignment="1">
      <alignment horizontal="center" vertical="center" wrapText="1"/>
    </xf>
    <xf numFmtId="0" fontId="46" fillId="25" borderId="41" xfId="130" applyFont="1" applyFill="1" applyBorder="1" applyAlignment="1">
      <alignment horizontal="center" vertical="center" wrapText="1"/>
    </xf>
    <xf numFmtId="0" fontId="46" fillId="26" borderId="32" xfId="130" applyFont="1" applyFill="1" applyBorder="1" applyAlignment="1">
      <alignment vertical="center" wrapText="1"/>
    </xf>
    <xf numFmtId="0" fontId="46" fillId="26" borderId="18" xfId="130" applyFont="1" applyFill="1" applyBorder="1" applyAlignment="1">
      <alignment vertical="center" wrapText="1"/>
    </xf>
    <xf numFmtId="0" fontId="47" fillId="26" borderId="18" xfId="130" applyFont="1" applyFill="1" applyBorder="1" applyAlignment="1">
      <alignment horizontal="center" vertical="center" wrapText="1"/>
    </xf>
    <xf numFmtId="0" fontId="47" fillId="26" borderId="18" xfId="130" applyFont="1" applyFill="1" applyBorder="1" applyAlignment="1">
      <alignment horizontal="center" vertical="center"/>
    </xf>
    <xf numFmtId="3" fontId="47" fillId="26" borderId="18" xfId="130" applyNumberFormat="1" applyFont="1" applyFill="1" applyBorder="1" applyAlignment="1">
      <alignment horizontal="center" vertical="center" wrapText="1"/>
    </xf>
    <xf numFmtId="3" fontId="47" fillId="26" borderId="18" xfId="130" applyNumberFormat="1" applyFont="1" applyFill="1" applyBorder="1" applyAlignment="1">
      <alignment horizontal="center" vertical="center"/>
    </xf>
    <xf numFmtId="0" fontId="46" fillId="0" borderId="20" xfId="128" applyFont="1" applyBorder="1" applyAlignment="1">
      <alignment horizontal="center" vertical="center"/>
    </xf>
    <xf numFmtId="0" fontId="46" fillId="0" borderId="21" xfId="128" applyFont="1" applyBorder="1" applyAlignment="1">
      <alignment horizontal="center" vertical="center"/>
    </xf>
    <xf numFmtId="0" fontId="46" fillId="0" borderId="22" xfId="128" applyFont="1" applyBorder="1" applyAlignment="1">
      <alignment horizontal="center" vertical="center"/>
    </xf>
    <xf numFmtId="0" fontId="46" fillId="0" borderId="33" xfId="128" applyFont="1" applyBorder="1" applyAlignment="1">
      <alignment horizontal="center" vertical="center" wrapText="1"/>
    </xf>
    <xf numFmtId="0" fontId="46" fillId="0" borderId="16" xfId="128" applyFont="1" applyBorder="1" applyAlignment="1">
      <alignment horizontal="center" vertical="center" wrapText="1"/>
    </xf>
    <xf numFmtId="0" fontId="46" fillId="0" borderId="17" xfId="128" applyFont="1" applyBorder="1" applyAlignment="1">
      <alignment horizontal="center" vertical="center" wrapText="1"/>
    </xf>
    <xf numFmtId="0" fontId="43" fillId="0" borderId="69" xfId="89" applyFont="1" applyBorder="1" applyAlignment="1">
      <alignment horizontal="center" wrapText="1"/>
    </xf>
    <xf numFmtId="0" fontId="47" fillId="24" borderId="13" xfId="73" applyFont="1" applyFill="1" applyBorder="1" applyAlignment="1">
      <alignment horizontal="left" vertical="center"/>
    </xf>
    <xf numFmtId="0" fontId="47" fillId="24" borderId="14" xfId="73" applyFont="1" applyFill="1" applyBorder="1" applyAlignment="1">
      <alignment horizontal="left" vertical="center"/>
    </xf>
    <xf numFmtId="0" fontId="47" fillId="24" borderId="15" xfId="73" applyFont="1" applyFill="1" applyBorder="1" applyAlignment="1">
      <alignment horizontal="left" vertical="center"/>
    </xf>
    <xf numFmtId="0" fontId="52" fillId="24" borderId="40" xfId="73" applyFont="1" applyFill="1" applyBorder="1" applyAlignment="1">
      <alignment horizontal="right" vertical="center"/>
    </xf>
    <xf numFmtId="0" fontId="47" fillId="24" borderId="42" xfId="73" applyFont="1" applyFill="1" applyBorder="1" applyAlignment="1">
      <alignment horizontal="right" vertical="center"/>
    </xf>
    <xf numFmtId="0" fontId="47" fillId="24" borderId="52" xfId="73" applyFont="1" applyFill="1" applyBorder="1" applyAlignment="1">
      <alignment horizontal="right" vertical="center"/>
    </xf>
    <xf numFmtId="3" fontId="47" fillId="26" borderId="24" xfId="130" applyNumberFormat="1" applyFont="1" applyFill="1" applyBorder="1" applyAlignment="1">
      <alignment horizontal="center" vertical="center" wrapText="1"/>
    </xf>
    <xf numFmtId="0" fontId="46" fillId="0" borderId="16" xfId="79" applyFont="1" applyBorder="1" applyAlignment="1">
      <alignment horizontal="center" vertical="center"/>
    </xf>
    <xf numFmtId="0" fontId="46" fillId="0" borderId="25" xfId="79" applyFont="1" applyBorder="1" applyAlignment="1">
      <alignment horizontal="center" vertical="center"/>
    </xf>
    <xf numFmtId="0" fontId="47" fillId="0" borderId="14" xfId="130" applyFont="1" applyBorder="1" applyAlignment="1">
      <alignment horizontal="center"/>
    </xf>
    <xf numFmtId="0" fontId="47" fillId="0" borderId="0" xfId="130" applyFont="1" applyAlignment="1">
      <alignment horizontal="center" vertical="top"/>
    </xf>
    <xf numFmtId="4" fontId="47" fillId="25" borderId="28" xfId="73" applyNumberFormat="1" applyFont="1" applyFill="1" applyBorder="1" applyAlignment="1">
      <alignment horizontal="center" vertical="center" wrapText="1"/>
    </xf>
    <xf numFmtId="4" fontId="47" fillId="25" borderId="19" xfId="73" applyNumberFormat="1" applyFont="1" applyFill="1" applyBorder="1" applyAlignment="1">
      <alignment horizontal="center" vertical="center" wrapText="1"/>
    </xf>
    <xf numFmtId="4" fontId="47" fillId="25" borderId="34" xfId="73" applyNumberFormat="1" applyFont="1" applyFill="1" applyBorder="1" applyAlignment="1">
      <alignment horizontal="center" vertical="center" wrapText="1"/>
    </xf>
    <xf numFmtId="4" fontId="47" fillId="25" borderId="41" xfId="73" applyNumberFormat="1" applyFont="1" applyFill="1" applyBorder="1" applyAlignment="1">
      <alignment horizontal="center" vertical="center" wrapText="1"/>
    </xf>
    <xf numFmtId="0" fontId="47" fillId="25" borderId="31" xfId="73" applyFont="1" applyFill="1" applyBorder="1" applyAlignment="1">
      <alignment horizontal="center" vertical="center" wrapText="1"/>
    </xf>
    <xf numFmtId="0" fontId="47" fillId="25" borderId="47" xfId="73" applyFont="1" applyFill="1" applyBorder="1" applyAlignment="1">
      <alignment horizontal="center" vertical="center" wrapText="1"/>
    </xf>
    <xf numFmtId="0" fontId="46" fillId="27" borderId="31" xfId="89" applyFont="1" applyFill="1" applyBorder="1" applyAlignment="1">
      <alignment horizontal="left" vertical="center" wrapText="1"/>
    </xf>
    <xf numFmtId="0" fontId="46" fillId="27" borderId="28" xfId="89" applyFont="1" applyFill="1" applyBorder="1" applyAlignment="1">
      <alignment horizontal="left" vertical="center" wrapText="1"/>
    </xf>
    <xf numFmtId="0" fontId="46" fillId="27" borderId="34" xfId="89" applyFont="1" applyFill="1" applyBorder="1" applyAlignment="1">
      <alignment horizontal="left" vertical="center" wrapText="1"/>
    </xf>
    <xf numFmtId="0" fontId="46" fillId="27" borderId="32" xfId="89" applyFont="1" applyFill="1" applyBorder="1" applyAlignment="1">
      <alignment horizontal="left" vertical="center" wrapText="1"/>
    </xf>
    <xf numFmtId="0" fontId="46" fillId="27" borderId="18" xfId="89" applyFont="1" applyFill="1" applyBorder="1" applyAlignment="1">
      <alignment horizontal="left" vertical="center" wrapText="1"/>
    </xf>
    <xf numFmtId="0" fontId="46" fillId="27" borderId="29" xfId="89" applyFont="1" applyFill="1" applyBorder="1" applyAlignment="1">
      <alignment horizontal="left" vertical="center" wrapText="1"/>
    </xf>
    <xf numFmtId="0" fontId="46" fillId="26" borderId="20" xfId="89" applyFont="1" applyFill="1" applyBorder="1" applyAlignment="1">
      <alignment horizontal="center" vertical="center" wrapText="1"/>
    </xf>
    <xf numFmtId="0" fontId="46" fillId="26" borderId="21" xfId="89" applyFont="1" applyFill="1" applyBorder="1" applyAlignment="1">
      <alignment horizontal="center" vertical="center" wrapText="1"/>
    </xf>
    <xf numFmtId="0" fontId="46" fillId="26" borderId="56" xfId="89" applyFont="1" applyFill="1" applyBorder="1" applyAlignment="1">
      <alignment horizontal="center" vertical="center" wrapText="1"/>
    </xf>
    <xf numFmtId="0" fontId="65" fillId="0" borderId="11" xfId="0" applyFont="1" applyBorder="1" applyAlignment="1">
      <alignment wrapText="1"/>
    </xf>
    <xf numFmtId="0" fontId="65" fillId="0" borderId="0" xfId="0" applyFont="1" applyAlignment="1">
      <alignment wrapText="1"/>
    </xf>
    <xf numFmtId="0" fontId="65" fillId="0" borderId="12" xfId="0" applyFont="1" applyBorder="1" applyAlignment="1">
      <alignment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43" fontId="48" fillId="0" borderId="77" xfId="34" applyNumberFormat="1" applyFont="1" applyBorder="1" applyAlignment="1">
      <alignment horizontal="center"/>
    </xf>
    <xf numFmtId="43" fontId="48" fillId="0" borderId="22" xfId="34" applyNumberFormat="1" applyFont="1" applyBorder="1" applyAlignment="1">
      <alignment horizontal="center"/>
    </xf>
    <xf numFmtId="43" fontId="48" fillId="0" borderId="58" xfId="34" applyNumberFormat="1" applyFont="1" applyBorder="1" applyAlignment="1">
      <alignment horizontal="center"/>
    </xf>
    <xf numFmtId="43" fontId="48" fillId="0" borderId="27" xfId="34" applyNumberFormat="1" applyFont="1" applyBorder="1" applyAlignment="1">
      <alignment horizontal="center"/>
    </xf>
    <xf numFmtId="0" fontId="65" fillId="0" borderId="40" xfId="0" applyFont="1" applyBorder="1" applyAlignment="1">
      <alignment horizontal="right"/>
    </xf>
    <xf numFmtId="0" fontId="65" fillId="0" borderId="42" xfId="0" applyFont="1" applyBorder="1" applyAlignment="1">
      <alignment horizontal="right"/>
    </xf>
    <xf numFmtId="0" fontId="65" fillId="0" borderId="43" xfId="0" applyFont="1" applyBorder="1" applyAlignment="1">
      <alignment horizontal="right"/>
    </xf>
    <xf numFmtId="0" fontId="65" fillId="24" borderId="40" xfId="0" applyFont="1" applyFill="1" applyBorder="1" applyAlignment="1">
      <alignment horizontal="right"/>
    </xf>
    <xf numFmtId="0" fontId="65" fillId="24" borderId="42" xfId="0" applyFont="1" applyFill="1" applyBorder="1" applyAlignment="1">
      <alignment horizontal="right"/>
    </xf>
    <xf numFmtId="0" fontId="65" fillId="24" borderId="43" xfId="0" applyFont="1" applyFill="1" applyBorder="1" applyAlignment="1">
      <alignment horizontal="right"/>
    </xf>
    <xf numFmtId="0" fontId="48" fillId="0" borderId="20" xfId="0" applyFont="1" applyBorder="1" applyAlignment="1">
      <alignment horizontal="center"/>
    </xf>
    <xf numFmtId="0" fontId="48" fillId="0" borderId="21" xfId="0" applyFont="1" applyBorder="1" applyAlignment="1">
      <alignment horizontal="center"/>
    </xf>
    <xf numFmtId="0" fontId="48" fillId="0" borderId="56" xfId="0" applyFont="1" applyBorder="1" applyAlignment="1">
      <alignment horizontal="center"/>
    </xf>
    <xf numFmtId="0" fontId="65" fillId="0" borderId="73" xfId="0" applyFont="1" applyBorder="1" applyAlignment="1">
      <alignment horizontal="left" vertical="center"/>
    </xf>
    <xf numFmtId="0" fontId="65" fillId="0" borderId="57" xfId="0" applyFont="1" applyBorder="1" applyAlignment="1">
      <alignment horizontal="left" vertical="center"/>
    </xf>
    <xf numFmtId="0" fontId="65" fillId="0" borderId="74" xfId="0" applyFont="1" applyBorder="1" applyAlignment="1">
      <alignment horizontal="left" vertical="center"/>
    </xf>
    <xf numFmtId="0" fontId="65" fillId="0" borderId="11" xfId="0" applyFont="1" applyBorder="1" applyAlignment="1">
      <alignment horizontal="left" vertical="center"/>
    </xf>
    <xf numFmtId="0" fontId="65" fillId="0" borderId="0" xfId="0" applyFont="1" applyAlignment="1">
      <alignment horizontal="left" vertical="center"/>
    </xf>
    <xf numFmtId="0" fontId="65" fillId="0" borderId="12" xfId="0" applyFont="1" applyBorder="1" applyAlignment="1">
      <alignment horizontal="left" vertical="center"/>
    </xf>
    <xf numFmtId="0" fontId="65" fillId="0" borderId="13" xfId="0" applyFont="1" applyBorder="1" applyAlignment="1">
      <alignment horizontal="left" vertical="center"/>
    </xf>
    <xf numFmtId="0" fontId="65" fillId="0" borderId="14" xfId="0" applyFont="1" applyBorder="1" applyAlignment="1">
      <alignment horizontal="left" vertical="center"/>
    </xf>
    <xf numFmtId="0" fontId="65" fillId="0" borderId="15" xfId="0" applyFont="1" applyBorder="1" applyAlignment="1">
      <alignment horizontal="left" vertical="center"/>
    </xf>
    <xf numFmtId="0" fontId="65" fillId="24" borderId="33" xfId="0" applyFont="1" applyFill="1" applyBorder="1" applyAlignment="1">
      <alignment horizontal="center"/>
    </xf>
    <xf numFmtId="0" fontId="65" fillId="24" borderId="16" xfId="0" applyFont="1" applyFill="1" applyBorder="1" applyAlignment="1">
      <alignment horizontal="center"/>
    </xf>
    <xf numFmtId="0" fontId="65" fillId="24" borderId="45" xfId="0" applyFont="1" applyFill="1" applyBorder="1" applyAlignment="1">
      <alignment horizontal="center" wrapText="1"/>
    </xf>
    <xf numFmtId="0" fontId="65" fillId="24" borderId="17" xfId="0" applyFont="1" applyFill="1" applyBorder="1" applyAlignment="1">
      <alignment horizontal="center" wrapText="1"/>
    </xf>
    <xf numFmtId="0" fontId="48" fillId="0" borderId="20" xfId="0" applyFont="1" applyBorder="1"/>
    <xf numFmtId="0" fontId="48" fillId="0" borderId="21" xfId="0" applyFont="1" applyBorder="1"/>
    <xf numFmtId="0" fontId="48" fillId="0" borderId="26" xfId="0" applyFont="1" applyBorder="1"/>
    <xf numFmtId="0" fontId="48" fillId="0" borderId="30" xfId="0" applyFont="1" applyBorder="1"/>
    <xf numFmtId="0" fontId="48" fillId="0" borderId="58" xfId="0" applyFont="1" applyBorder="1" applyAlignment="1">
      <alignment horizontal="center"/>
    </xf>
    <xf numFmtId="0" fontId="48" fillId="0" borderId="27" xfId="0" applyFont="1" applyBorder="1" applyAlignment="1">
      <alignment horizontal="center"/>
    </xf>
    <xf numFmtId="2" fontId="48" fillId="0" borderId="77" xfId="0" applyNumberFormat="1" applyFont="1" applyBorder="1" applyAlignment="1">
      <alignment horizontal="center" wrapText="1"/>
    </xf>
    <xf numFmtId="2" fontId="48" fillId="0" borderId="22" xfId="0" applyNumberFormat="1" applyFont="1" applyBorder="1" applyAlignment="1">
      <alignment horizontal="center" wrapText="1"/>
    </xf>
    <xf numFmtId="2" fontId="48" fillId="0" borderId="77" xfId="0" applyNumberFormat="1" applyFont="1" applyBorder="1" applyAlignment="1">
      <alignment horizontal="center"/>
    </xf>
    <xf numFmtId="2" fontId="48" fillId="0" borderId="22" xfId="0" applyNumberFormat="1" applyFont="1" applyBorder="1" applyAlignment="1">
      <alignment horizontal="center"/>
    </xf>
    <xf numFmtId="0" fontId="65" fillId="24" borderId="45" xfId="0" applyFont="1" applyFill="1" applyBorder="1" applyAlignment="1">
      <alignment horizontal="center"/>
    </xf>
    <xf numFmtId="0" fontId="65" fillId="24" borderId="17" xfId="0" applyFont="1" applyFill="1" applyBorder="1" applyAlignment="1">
      <alignment horizontal="center"/>
    </xf>
    <xf numFmtId="0" fontId="48" fillId="0" borderId="27" xfId="0" applyFont="1" applyBorder="1"/>
    <xf numFmtId="0" fontId="48" fillId="0" borderId="77" xfId="0" applyFont="1" applyBorder="1" applyAlignment="1">
      <alignment horizontal="center"/>
    </xf>
    <xf numFmtId="0" fontId="48" fillId="0" borderId="22" xfId="0" applyFont="1" applyBorder="1" applyAlignment="1">
      <alignment horizontal="center"/>
    </xf>
    <xf numFmtId="0" fontId="48" fillId="0" borderId="58" xfId="0" applyFont="1" applyBorder="1"/>
    <xf numFmtId="2" fontId="48" fillId="0" borderId="58" xfId="0" applyNumberFormat="1" applyFont="1" applyBorder="1" applyAlignment="1">
      <alignment horizontal="center"/>
    </xf>
    <xf numFmtId="2" fontId="48" fillId="0" borderId="27" xfId="0" applyNumberFormat="1" applyFont="1" applyBorder="1" applyAlignment="1">
      <alignment horizontal="center"/>
    </xf>
    <xf numFmtId="0" fontId="48" fillId="0" borderId="22" xfId="0" applyFont="1" applyBorder="1"/>
    <xf numFmtId="172" fontId="48" fillId="0" borderId="77" xfId="34" applyFont="1" applyBorder="1" applyAlignment="1">
      <alignment horizontal="center"/>
    </xf>
    <xf numFmtId="172" fontId="48" fillId="0" borderId="22" xfId="34" applyFont="1" applyBorder="1" applyAlignment="1">
      <alignment horizontal="center"/>
    </xf>
    <xf numFmtId="0" fontId="48" fillId="0" borderId="77" xfId="0" applyFont="1" applyBorder="1"/>
    <xf numFmtId="0" fontId="65" fillId="0" borderId="11" xfId="0" applyFont="1" applyBorder="1" applyAlignment="1">
      <alignment horizontal="right" vertical="center"/>
    </xf>
    <xf numFmtId="0" fontId="65" fillId="0" borderId="0" xfId="0" applyFont="1" applyAlignment="1">
      <alignment horizontal="right" vertical="center"/>
    </xf>
    <xf numFmtId="0" fontId="65" fillId="0" borderId="73" xfId="0" applyFont="1" applyBorder="1" applyAlignment="1" applyProtection="1">
      <alignment horizontal="center"/>
      <protection locked="0"/>
    </xf>
    <xf numFmtId="0" fontId="65" fillId="0" borderId="57" xfId="0" applyFont="1" applyBorder="1" applyAlignment="1" applyProtection="1">
      <alignment horizontal="center"/>
      <protection locked="0"/>
    </xf>
    <xf numFmtId="0" fontId="65" fillId="0" borderId="74" xfId="0" applyFont="1" applyBorder="1" applyAlignment="1" applyProtection="1">
      <alignment horizontal="center"/>
      <protection locked="0"/>
    </xf>
    <xf numFmtId="0" fontId="65" fillId="24" borderId="33" xfId="0" applyFont="1" applyFill="1" applyBorder="1" applyAlignment="1">
      <alignment horizontal="center" vertical="center" wrapText="1"/>
    </xf>
    <xf numFmtId="0" fontId="65" fillId="24" borderId="16" xfId="0" applyFont="1" applyFill="1" applyBorder="1" applyAlignment="1">
      <alignment horizontal="center" vertical="center" wrapText="1"/>
    </xf>
    <xf numFmtId="0" fontId="65" fillId="24" borderId="25" xfId="0" applyFont="1" applyFill="1" applyBorder="1" applyAlignment="1">
      <alignment horizontal="center" vertical="center" wrapText="1"/>
    </xf>
    <xf numFmtId="0" fontId="65" fillId="24" borderId="33" xfId="0" applyFont="1" applyFill="1" applyBorder="1" applyAlignment="1">
      <alignment horizontal="center" vertical="center"/>
    </xf>
    <xf numFmtId="0" fontId="65" fillId="24" borderId="25" xfId="0" applyFont="1" applyFill="1" applyBorder="1" applyAlignment="1">
      <alignment horizontal="center" vertical="center"/>
    </xf>
    <xf numFmtId="0" fontId="48" fillId="24" borderId="26" xfId="0" applyFont="1" applyFill="1" applyBorder="1" applyAlignment="1">
      <alignment horizontal="center" vertical="center"/>
    </xf>
    <xf numFmtId="0" fontId="48" fillId="24" borderId="30" xfId="0" applyFont="1" applyFill="1" applyBorder="1" applyAlignment="1">
      <alignment horizontal="center" vertical="center"/>
    </xf>
    <xf numFmtId="0" fontId="48" fillId="24" borderId="86" xfId="0" applyFont="1" applyFill="1" applyBorder="1" applyAlignment="1">
      <alignment horizontal="center" vertic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65" fillId="24" borderId="83" xfId="0" applyFont="1" applyFill="1" applyBorder="1" applyAlignment="1">
      <alignment horizontal="center"/>
    </xf>
    <xf numFmtId="0" fontId="65" fillId="24" borderId="88" xfId="0" applyFont="1" applyFill="1" applyBorder="1" applyAlignment="1">
      <alignment horizontal="center"/>
    </xf>
    <xf numFmtId="0" fontId="43" fillId="0" borderId="69" xfId="0" applyFont="1" applyBorder="1" applyAlignment="1">
      <alignment horizontal="center" wrapText="1"/>
    </xf>
    <xf numFmtId="0" fontId="48" fillId="27" borderId="18" xfId="0" applyFont="1" applyFill="1" applyBorder="1" applyAlignment="1">
      <alignment horizontal="center" vertical="center" wrapText="1"/>
    </xf>
    <xf numFmtId="0" fontId="64" fillId="0" borderId="79" xfId="268" applyFont="1" applyBorder="1" applyAlignment="1" applyProtection="1">
      <alignment horizontal="center"/>
    </xf>
    <xf numFmtId="0" fontId="64" fillId="0" borderId="50" xfId="268" applyFont="1" applyBorder="1" applyAlignment="1" applyProtection="1">
      <alignment horizontal="center"/>
    </xf>
    <xf numFmtId="0" fontId="65" fillId="0" borderId="80" xfId="0" applyFont="1" applyBorder="1" applyAlignment="1">
      <alignment horizontal="center"/>
    </xf>
    <xf numFmtId="0" fontId="65" fillId="0" borderId="57" xfId="0" applyFont="1" applyBorder="1" applyAlignment="1">
      <alignment horizontal="center"/>
    </xf>
    <xf numFmtId="0" fontId="65" fillId="0" borderId="81" xfId="0" applyFont="1" applyBorder="1" applyAlignment="1">
      <alignment horizontal="center"/>
    </xf>
    <xf numFmtId="0" fontId="48" fillId="0" borderId="80" xfId="269" applyFont="1" applyBorder="1" applyAlignment="1">
      <alignment horizontal="center" vertical="center"/>
    </xf>
    <xf numFmtId="0" fontId="48" fillId="0" borderId="57" xfId="269" applyFont="1" applyBorder="1" applyAlignment="1">
      <alignment horizontal="center" vertical="center"/>
    </xf>
    <xf numFmtId="0" fontId="48" fillId="0" borderId="74" xfId="269" applyFont="1" applyBorder="1" applyAlignment="1">
      <alignment horizontal="center" vertical="center"/>
    </xf>
    <xf numFmtId="0" fontId="48" fillId="0" borderId="83" xfId="269" applyFont="1" applyBorder="1" applyAlignment="1">
      <alignment horizontal="center" vertical="center"/>
    </xf>
    <xf numFmtId="0" fontId="48" fillId="0" borderId="55" xfId="269" applyFont="1" applyBorder="1" applyAlignment="1">
      <alignment horizontal="center" vertical="center"/>
    </xf>
    <xf numFmtId="0" fontId="48" fillId="0" borderId="61" xfId="269" applyFont="1" applyBorder="1" applyAlignment="1">
      <alignment horizontal="center" vertical="center"/>
    </xf>
    <xf numFmtId="0" fontId="65" fillId="0" borderId="82" xfId="0" applyFont="1" applyBorder="1" applyAlignment="1">
      <alignment horizontal="center"/>
    </xf>
    <xf numFmtId="0" fontId="65" fillId="0" borderId="0" xfId="0" applyFont="1" applyAlignment="1">
      <alignment horizontal="center"/>
    </xf>
    <xf numFmtId="0" fontId="65" fillId="0" borderId="44" xfId="0" applyFont="1" applyBorder="1" applyAlignment="1">
      <alignment horizontal="center"/>
    </xf>
    <xf numFmtId="0" fontId="48" fillId="0" borderId="64" xfId="269" applyFont="1" applyBorder="1" applyAlignment="1">
      <alignment horizontal="center" vertical="center"/>
    </xf>
    <xf numFmtId="0" fontId="48" fillId="0" borderId="24" xfId="0" applyFont="1" applyBorder="1" applyAlignment="1">
      <alignment horizontal="center" vertical="center"/>
    </xf>
    <xf numFmtId="0" fontId="48" fillId="0" borderId="84" xfId="269" applyFont="1" applyBorder="1" applyAlignment="1">
      <alignment horizontal="center" vertical="center"/>
    </xf>
    <xf numFmtId="0" fontId="48" fillId="0" borderId="54" xfId="269" applyFont="1" applyBorder="1" applyAlignment="1">
      <alignment horizontal="center" vertical="center"/>
    </xf>
    <xf numFmtId="0" fontId="48" fillId="0" borderId="85" xfId="269" applyFont="1" applyBorder="1" applyAlignment="1">
      <alignment horizontal="center" vertical="center"/>
    </xf>
    <xf numFmtId="0" fontId="48" fillId="0" borderId="83" xfId="0" applyFont="1" applyBorder="1" applyAlignment="1">
      <alignment horizontal="center" vertical="center"/>
    </xf>
    <xf numFmtId="0" fontId="48" fillId="0" borderId="55" xfId="0" applyFont="1" applyBorder="1" applyAlignment="1">
      <alignment horizontal="center" vertical="center"/>
    </xf>
    <xf numFmtId="0" fontId="48" fillId="0" borderId="61" xfId="0" applyFont="1" applyBorder="1" applyAlignment="1">
      <alignment horizontal="center" vertical="center"/>
    </xf>
    <xf numFmtId="0" fontId="65" fillId="0" borderId="82" xfId="0" applyFont="1" applyBorder="1" applyAlignment="1">
      <alignment horizontal="center" vertical="center" wrapText="1"/>
    </xf>
    <xf numFmtId="0" fontId="65" fillId="0" borderId="0" xfId="0" applyFont="1" applyAlignment="1">
      <alignment horizontal="center" vertical="center" wrapText="1"/>
    </xf>
    <xf numFmtId="0" fontId="65" fillId="0" borderId="44" xfId="0" applyFont="1" applyBorder="1" applyAlignment="1">
      <alignment horizontal="center" vertical="center" wrapText="1"/>
    </xf>
    <xf numFmtId="0" fontId="48" fillId="0" borderId="48" xfId="269" applyFont="1" applyBorder="1" applyAlignment="1">
      <alignment horizontal="center" vertical="center"/>
    </xf>
    <xf numFmtId="0" fontId="48" fillId="0" borderId="63" xfId="269" applyFont="1" applyBorder="1" applyAlignment="1">
      <alignment horizontal="center" vertical="center"/>
    </xf>
    <xf numFmtId="0" fontId="48" fillId="0" borderId="49" xfId="269" applyFont="1" applyBorder="1" applyAlignment="1">
      <alignment horizontal="center" vertical="center"/>
    </xf>
    <xf numFmtId="0" fontId="46" fillId="25" borderId="64" xfId="130" applyFont="1" applyFill="1" applyBorder="1" applyAlignment="1">
      <alignment horizontal="center" vertical="center" wrapText="1"/>
    </xf>
    <xf numFmtId="0" fontId="46" fillId="25" borderId="63" xfId="130" applyFont="1" applyFill="1" applyBorder="1" applyAlignment="1">
      <alignment horizontal="center" vertical="center" wrapText="1"/>
    </xf>
    <xf numFmtId="0" fontId="48" fillId="0" borderId="69" xfId="89" applyFont="1" applyBorder="1" applyAlignment="1">
      <alignment horizontal="center" wrapText="1"/>
    </xf>
    <xf numFmtId="0" fontId="47" fillId="0" borderId="0" xfId="130" applyFont="1" applyAlignment="1">
      <alignment horizontal="center" vertical="center"/>
    </xf>
    <xf numFmtId="0" fontId="46" fillId="27" borderId="31" xfId="89" applyFont="1" applyFill="1" applyBorder="1" applyAlignment="1">
      <alignment horizontal="left" wrapText="1"/>
    </xf>
    <xf numFmtId="0" fontId="46" fillId="27" borderId="28" xfId="89" applyFont="1" applyFill="1" applyBorder="1" applyAlignment="1">
      <alignment horizontal="left" wrapText="1"/>
    </xf>
    <xf numFmtId="0" fontId="46" fillId="27" borderId="34" xfId="89" applyFont="1" applyFill="1" applyBorder="1" applyAlignment="1">
      <alignment horizontal="left" wrapText="1"/>
    </xf>
    <xf numFmtId="0" fontId="46" fillId="27" borderId="47" xfId="89" applyFont="1" applyFill="1" applyBorder="1" applyAlignment="1">
      <alignment horizontal="left" wrapText="1"/>
    </xf>
    <xf numFmtId="0" fontId="46" fillId="27" borderId="19" xfId="89" applyFont="1" applyFill="1" applyBorder="1" applyAlignment="1">
      <alignment horizontal="left" wrapText="1"/>
    </xf>
    <xf numFmtId="0" fontId="46" fillId="27" borderId="41" xfId="89" applyFont="1" applyFill="1" applyBorder="1" applyAlignment="1">
      <alignment horizontal="left" wrapText="1"/>
    </xf>
    <xf numFmtId="0" fontId="46" fillId="26" borderId="62" xfId="89" applyFont="1" applyFill="1" applyBorder="1" applyAlignment="1">
      <alignment horizontal="center" wrapText="1"/>
    </xf>
    <xf numFmtId="0" fontId="46" fillId="26" borderId="55" xfId="89" applyFont="1" applyFill="1" applyBorder="1" applyAlignment="1">
      <alignment horizontal="center" wrapText="1"/>
    </xf>
    <xf numFmtId="0" fontId="46" fillId="26" borderId="61" xfId="89" applyFont="1" applyFill="1" applyBorder="1" applyAlignment="1">
      <alignment horizontal="center" wrapText="1"/>
    </xf>
    <xf numFmtId="0" fontId="52" fillId="24" borderId="42" xfId="73" applyFont="1" applyFill="1" applyBorder="1" applyAlignment="1">
      <alignment horizontal="right" vertical="center"/>
    </xf>
    <xf numFmtId="0" fontId="52" fillId="24" borderId="52" xfId="73" applyFont="1" applyFill="1" applyBorder="1" applyAlignment="1">
      <alignment horizontal="right" vertical="center"/>
    </xf>
    <xf numFmtId="0" fontId="67" fillId="0" borderId="73" xfId="255" applyFont="1" applyBorder="1" applyAlignment="1">
      <alignment horizontal="center" wrapText="1"/>
    </xf>
    <xf numFmtId="0" fontId="67" fillId="0" borderId="74" xfId="255" applyFont="1" applyBorder="1" applyAlignment="1">
      <alignment horizontal="center" wrapText="1"/>
    </xf>
    <xf numFmtId="0" fontId="67" fillId="0" borderId="11" xfId="255" applyFont="1" applyBorder="1" applyAlignment="1">
      <alignment horizontal="center" wrapText="1"/>
    </xf>
    <xf numFmtId="0" fontId="67" fillId="0" borderId="12" xfId="255" applyFont="1" applyBorder="1" applyAlignment="1">
      <alignment horizontal="center" wrapText="1"/>
    </xf>
    <xf numFmtId="0" fontId="67" fillId="0" borderId="13" xfId="255" applyFont="1" applyBorder="1" applyAlignment="1">
      <alignment horizontal="center" wrapText="1"/>
    </xf>
    <xf numFmtId="0" fontId="67" fillId="0" borderId="15" xfId="255" applyFont="1" applyBorder="1" applyAlignment="1">
      <alignment horizontal="center" wrapText="1"/>
    </xf>
    <xf numFmtId="4" fontId="68" fillId="0" borderId="73" xfId="255" applyNumberFormat="1" applyFont="1" applyBorder="1" applyAlignment="1">
      <alignment horizontal="center" vertical="center" wrapText="1"/>
    </xf>
    <xf numFmtId="4" fontId="68" fillId="0" borderId="57" xfId="255" applyNumberFormat="1" applyFont="1" applyBorder="1" applyAlignment="1">
      <alignment horizontal="center" vertical="center" wrapText="1"/>
    </xf>
    <xf numFmtId="4" fontId="68" fillId="0" borderId="74" xfId="255" applyNumberFormat="1" applyFont="1" applyBorder="1" applyAlignment="1">
      <alignment horizontal="center" vertical="center" wrapText="1"/>
    </xf>
    <xf numFmtId="4" fontId="68" fillId="0" borderId="11" xfId="255" applyNumberFormat="1" applyFont="1" applyBorder="1" applyAlignment="1">
      <alignment horizontal="center" vertical="center" wrapText="1"/>
    </xf>
    <xf numFmtId="4" fontId="68" fillId="0" borderId="0" xfId="255" applyNumberFormat="1" applyFont="1" applyAlignment="1">
      <alignment horizontal="center" vertical="center" wrapText="1"/>
    </xf>
    <xf numFmtId="4" fontId="68" fillId="0" borderId="12" xfId="255" applyNumberFormat="1" applyFont="1" applyBorder="1" applyAlignment="1">
      <alignment horizontal="center" vertical="center" wrapText="1"/>
    </xf>
    <xf numFmtId="4" fontId="68" fillId="0" borderId="13" xfId="255" applyNumberFormat="1" applyFont="1" applyBorder="1" applyAlignment="1">
      <alignment horizontal="center" vertical="center" wrapText="1"/>
    </xf>
    <xf numFmtId="4" fontId="68" fillId="0" borderId="14" xfId="255" applyNumberFormat="1" applyFont="1" applyBorder="1" applyAlignment="1">
      <alignment horizontal="center" vertical="center" wrapText="1"/>
    </xf>
    <xf numFmtId="4" fontId="68" fillId="0" borderId="15" xfId="255" applyNumberFormat="1" applyFont="1" applyBorder="1" applyAlignment="1">
      <alignment horizontal="center" vertical="center" wrapText="1"/>
    </xf>
    <xf numFmtId="14" fontId="55" fillId="0" borderId="73" xfId="255" applyNumberFormat="1" applyFont="1" applyBorder="1" applyAlignment="1">
      <alignment horizontal="center" vertical="center" wrapText="1"/>
    </xf>
    <xf numFmtId="14" fontId="55" fillId="0" borderId="57" xfId="255" applyNumberFormat="1" applyFont="1" applyBorder="1" applyAlignment="1">
      <alignment horizontal="center" vertical="center" wrapText="1"/>
    </xf>
    <xf numFmtId="14" fontId="55" fillId="0" borderId="74" xfId="255" applyNumberFormat="1" applyFont="1" applyBorder="1" applyAlignment="1">
      <alignment horizontal="center" vertical="center" wrapText="1"/>
    </xf>
    <xf numFmtId="14" fontId="55" fillId="0" borderId="11" xfId="255" applyNumberFormat="1" applyFont="1" applyBorder="1" applyAlignment="1">
      <alignment horizontal="center" vertical="center" wrapText="1"/>
    </xf>
    <xf numFmtId="14" fontId="55" fillId="0" borderId="0" xfId="255" applyNumberFormat="1" applyFont="1" applyAlignment="1">
      <alignment horizontal="center" vertical="center" wrapText="1"/>
    </xf>
    <xf numFmtId="14" fontId="55" fillId="0" borderId="12" xfId="255" applyNumberFormat="1" applyFont="1" applyBorder="1" applyAlignment="1">
      <alignment horizontal="center" vertical="center" wrapText="1"/>
    </xf>
    <xf numFmtId="14" fontId="55" fillId="0" borderId="13" xfId="255" applyNumberFormat="1" applyFont="1" applyBorder="1" applyAlignment="1">
      <alignment horizontal="center" vertical="center" wrapText="1"/>
    </xf>
    <xf numFmtId="14" fontId="55" fillId="0" borderId="14" xfId="255" applyNumberFormat="1" applyFont="1" applyBorder="1" applyAlignment="1">
      <alignment horizontal="center" vertical="center" wrapText="1"/>
    </xf>
    <xf numFmtId="14" fontId="55" fillId="0" borderId="15" xfId="255" applyNumberFormat="1" applyFont="1" applyBorder="1" applyAlignment="1">
      <alignment horizontal="center" vertical="center" wrapText="1"/>
    </xf>
    <xf numFmtId="0" fontId="68" fillId="0" borderId="45" xfId="255" applyFont="1" applyBorder="1" applyAlignment="1">
      <alignment horizontal="center" wrapText="1"/>
    </xf>
    <xf numFmtId="0" fontId="68" fillId="0" borderId="16" xfId="255" applyFont="1" applyBorder="1" applyAlignment="1">
      <alignment horizontal="center" wrapText="1"/>
    </xf>
    <xf numFmtId="0" fontId="68" fillId="0" borderId="25" xfId="255" applyFont="1" applyBorder="1" applyAlignment="1">
      <alignment horizontal="center" wrapText="1"/>
    </xf>
    <xf numFmtId="0" fontId="9" fillId="30" borderId="91" xfId="0" applyFont="1" applyFill="1" applyBorder="1" applyAlignment="1">
      <alignment horizontal="center" vertical="center" wrapText="1"/>
    </xf>
    <xf numFmtId="0" fontId="9" fillId="30" borderId="92" xfId="0" applyFont="1" applyFill="1" applyBorder="1" applyAlignment="1">
      <alignment horizontal="center" vertical="center" wrapText="1"/>
    </xf>
    <xf numFmtId="0" fontId="9" fillId="30" borderId="93" xfId="0" applyFont="1" applyFill="1" applyBorder="1" applyAlignment="1">
      <alignment horizontal="center" vertical="center" wrapText="1"/>
    </xf>
    <xf numFmtId="0" fontId="0" fillId="30" borderId="94" xfId="0" applyFill="1" applyBorder="1" applyAlignment="1">
      <alignment horizontal="center" vertical="center" wrapText="1"/>
    </xf>
    <xf numFmtId="0" fontId="0" fillId="30" borderId="0" xfId="0" applyFill="1" applyAlignment="1">
      <alignment horizontal="center" vertical="center" wrapText="1"/>
    </xf>
    <xf numFmtId="0" fontId="0" fillId="30" borderId="95" xfId="0" applyFill="1" applyBorder="1" applyAlignment="1">
      <alignment horizontal="center" vertical="center" wrapText="1"/>
    </xf>
    <xf numFmtId="0" fontId="9" fillId="30" borderId="96" xfId="0" applyFont="1" applyFill="1" applyBorder="1" applyAlignment="1">
      <alignment horizontal="center" vertical="center" wrapText="1"/>
    </xf>
    <xf numFmtId="0" fontId="9" fillId="30" borderId="97" xfId="0" applyFont="1" applyFill="1" applyBorder="1" applyAlignment="1">
      <alignment horizontal="center" vertical="center" wrapText="1"/>
    </xf>
    <xf numFmtId="0" fontId="9" fillId="30" borderId="98" xfId="0" applyFont="1" applyFill="1" applyBorder="1" applyAlignment="1">
      <alignment horizontal="center" vertical="center" wrapText="1"/>
    </xf>
    <xf numFmtId="0" fontId="8" fillId="0" borderId="101" xfId="0" applyFont="1" applyBorder="1" applyAlignment="1">
      <alignment horizontal="justify" vertical="center" wrapText="1"/>
    </xf>
    <xf numFmtId="0" fontId="8" fillId="0" borderId="100" xfId="0" applyFont="1" applyBorder="1" applyAlignment="1">
      <alignment horizontal="justify" vertical="center" wrapText="1"/>
    </xf>
    <xf numFmtId="0" fontId="8" fillId="0" borderId="99" xfId="0" applyFont="1" applyBorder="1" applyAlignment="1">
      <alignment horizontal="justify" vertical="center" wrapText="1"/>
    </xf>
    <xf numFmtId="0" fontId="69" fillId="0" borderId="92" xfId="0" applyFont="1" applyBorder="1" applyAlignment="1">
      <alignment horizontal="center" vertical="center" wrapText="1"/>
    </xf>
    <xf numFmtId="0" fontId="9" fillId="0" borderId="18" xfId="0" applyFont="1" applyBorder="1" applyAlignment="1">
      <alignment horizontal="center" vertical="center" wrapText="1"/>
    </xf>
    <xf numFmtId="0" fontId="8" fillId="0" borderId="18" xfId="0" applyFont="1" applyBorder="1" applyAlignment="1">
      <alignment horizontal="center" vertical="center" wrapText="1"/>
    </xf>
  </cellXfs>
  <cellStyles count="27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68"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2" xfId="261" xr:uid="{00000000-0005-0000-0000-00006F000000}"/>
    <cellStyle name="Millares 2 3" xfId="41" xr:uid="{00000000-0005-0000-0000-000070000000}"/>
    <cellStyle name="Millares 2 4" xfId="204" xr:uid="{00000000-0005-0000-0000-000071000000}"/>
    <cellStyle name="Millares 2 5" xfId="42" xr:uid="{00000000-0005-0000-0000-000072000000}"/>
    <cellStyle name="Millares 2_APU´S_NO_PREVISTOS (1)" xfId="205" xr:uid="{00000000-0005-0000-0000-000073000000}"/>
    <cellStyle name="Millares 3" xfId="43" xr:uid="{00000000-0005-0000-0000-000074000000}"/>
    <cellStyle name="Millares 3 2" xfId="44" xr:uid="{00000000-0005-0000-0000-000075000000}"/>
    <cellStyle name="Millares 3 3" xfId="45" xr:uid="{00000000-0005-0000-0000-000076000000}"/>
    <cellStyle name="Millares 3 4" xfId="46" xr:uid="{00000000-0005-0000-0000-000077000000}"/>
    <cellStyle name="Millares 3 5" xfId="47" xr:uid="{00000000-0005-0000-0000-000078000000}"/>
    <cellStyle name="Millares 4" xfId="48" xr:uid="{00000000-0005-0000-0000-000079000000}"/>
    <cellStyle name="Millares 4 2" xfId="49" xr:uid="{00000000-0005-0000-0000-00007A000000}"/>
    <cellStyle name="Millares 4 2 2" xfId="264" xr:uid="{00000000-0005-0000-0000-00007B000000}"/>
    <cellStyle name="Millares 4 2 2 2" xfId="267" xr:uid="{00000000-0005-0000-0000-00007C000000}"/>
    <cellStyle name="Millares 4 3" xfId="206" xr:uid="{00000000-0005-0000-0000-00007D000000}"/>
    <cellStyle name="Millares 4_APU´S_NO_PREVISTOS (1)" xfId="207" xr:uid="{00000000-0005-0000-0000-00007E000000}"/>
    <cellStyle name="Millares 5" xfId="50" xr:uid="{00000000-0005-0000-0000-00007F000000}"/>
    <cellStyle name="Millares 5 2" xfId="208" xr:uid="{00000000-0005-0000-0000-000080000000}"/>
    <cellStyle name="Millares 6" xfId="51" xr:uid="{00000000-0005-0000-0000-000081000000}"/>
    <cellStyle name="Millares 6 2" xfId="52" xr:uid="{00000000-0005-0000-0000-000082000000}"/>
    <cellStyle name="Millares 7" xfId="53" xr:uid="{00000000-0005-0000-0000-000083000000}"/>
    <cellStyle name="Millares 7 2" xfId="54" xr:uid="{00000000-0005-0000-0000-000084000000}"/>
    <cellStyle name="Millares 7 2 2" xfId="55" xr:uid="{00000000-0005-0000-0000-000085000000}"/>
    <cellStyle name="Millares 8" xfId="56" xr:uid="{00000000-0005-0000-0000-000086000000}"/>
    <cellStyle name="Millares 8 2" xfId="57" xr:uid="{00000000-0005-0000-0000-000087000000}"/>
    <cellStyle name="Millares 9" xfId="58" xr:uid="{00000000-0005-0000-0000-000088000000}"/>
    <cellStyle name="Millares 9 2" xfId="59" xr:uid="{00000000-0005-0000-0000-000089000000}"/>
    <cellStyle name="Millares_Actas Puente" xfId="256" xr:uid="{00000000-0005-0000-0000-00008A000000}"/>
    <cellStyle name="Millares_FORMULARIO 4 - M-OFERENTE PPTA ECONOMICA" xfId="60" xr:uid="{00000000-0005-0000-0000-00008B000000}"/>
    <cellStyle name="MILLONES" xfId="209" xr:uid="{00000000-0005-0000-0000-00008C000000}"/>
    <cellStyle name="MILLONES 2" xfId="210" xr:uid="{00000000-0005-0000-0000-00008D000000}"/>
    <cellStyle name="MILLONES_PRESUPUESTO FASE III ABR-2015 Rev3" xfId="211" xr:uid="{00000000-0005-0000-0000-00008E000000}"/>
    <cellStyle name="Moneda" xfId="262" builtinId="4"/>
    <cellStyle name="Moneda 10 2" xfId="61" xr:uid="{00000000-0005-0000-0000-000090000000}"/>
    <cellStyle name="Moneda 2" xfId="62" xr:uid="{00000000-0005-0000-0000-000091000000}"/>
    <cellStyle name="Moneda 2 10" xfId="212" xr:uid="{00000000-0005-0000-0000-000092000000}"/>
    <cellStyle name="Moneda 2 10 2" xfId="265" xr:uid="{00000000-0005-0000-0000-000093000000}"/>
    <cellStyle name="Moneda 2 11" xfId="213" xr:uid="{00000000-0005-0000-0000-000094000000}"/>
    <cellStyle name="Moneda 2 12" xfId="214" xr:uid="{00000000-0005-0000-0000-000095000000}"/>
    <cellStyle name="Moneda 2 13" xfId="260" xr:uid="{00000000-0005-0000-0000-000096000000}"/>
    <cellStyle name="Moneda 2 2" xfId="63" xr:uid="{00000000-0005-0000-0000-000097000000}"/>
    <cellStyle name="Moneda 2 2 2" xfId="64" xr:uid="{00000000-0005-0000-0000-000098000000}"/>
    <cellStyle name="Moneda 2 2 2 2" xfId="65" xr:uid="{00000000-0005-0000-0000-000099000000}"/>
    <cellStyle name="Moneda 2 2 2 2 2" xfId="129" xr:uid="{00000000-0005-0000-0000-00009A000000}"/>
    <cellStyle name="Moneda 2 2 3" xfId="66" xr:uid="{00000000-0005-0000-0000-00009B000000}"/>
    <cellStyle name="Moneda 2 2 4" xfId="67" xr:uid="{00000000-0005-0000-0000-00009C000000}"/>
    <cellStyle name="Moneda 2 2 5" xfId="68" xr:uid="{00000000-0005-0000-0000-00009D000000}"/>
    <cellStyle name="Moneda 2 2_APU´S_NO_PREVISTOS (1)" xfId="215" xr:uid="{00000000-0005-0000-0000-00009E000000}"/>
    <cellStyle name="Moneda 2 3" xfId="69" xr:uid="{00000000-0005-0000-0000-00009F000000}"/>
    <cellStyle name="Moneda 2 4" xfId="216" xr:uid="{00000000-0005-0000-0000-0000A0000000}"/>
    <cellStyle name="Moneda 2 5" xfId="217" xr:uid="{00000000-0005-0000-0000-0000A1000000}"/>
    <cellStyle name="Moneda 2 6" xfId="218" xr:uid="{00000000-0005-0000-0000-0000A2000000}"/>
    <cellStyle name="Moneda 2 7" xfId="219" xr:uid="{00000000-0005-0000-0000-0000A3000000}"/>
    <cellStyle name="Moneda 2 8" xfId="220" xr:uid="{00000000-0005-0000-0000-0000A4000000}"/>
    <cellStyle name="Moneda 2 9" xfId="221" xr:uid="{00000000-0005-0000-0000-0000A5000000}"/>
    <cellStyle name="Moneda 2_APU´S_NO_PREVISTOS (1)" xfId="222" xr:uid="{00000000-0005-0000-0000-0000A6000000}"/>
    <cellStyle name="Moneda 3" xfId="70" xr:uid="{00000000-0005-0000-0000-0000A7000000}"/>
    <cellStyle name="Moneda 4" xfId="223" xr:uid="{00000000-0005-0000-0000-0000A8000000}"/>
    <cellStyle name="Moneda 5" xfId="258" xr:uid="{00000000-0005-0000-0000-0000A9000000}"/>
    <cellStyle name="Monetario0" xfId="224" xr:uid="{00000000-0005-0000-0000-0000AA000000}"/>
    <cellStyle name="Neutral" xfId="71" builtinId="28" customBuiltin="1"/>
    <cellStyle name="Neutral 2" xfId="72" xr:uid="{00000000-0005-0000-0000-0000AC000000}"/>
    <cellStyle name="Neutral 3" xfId="225" xr:uid="{00000000-0005-0000-0000-0000AD000000}"/>
    <cellStyle name="No. punto" xfId="226" xr:uid="{00000000-0005-0000-0000-0000AE000000}"/>
    <cellStyle name="No. punto 2" xfId="227" xr:uid="{00000000-0005-0000-0000-0000AF000000}"/>
    <cellStyle name="Normal" xfId="0" builtinId="0"/>
    <cellStyle name="Normal 10" xfId="255" xr:uid="{00000000-0005-0000-0000-0000B1000000}"/>
    <cellStyle name="Normal 11" xfId="257" xr:uid="{00000000-0005-0000-0000-0000B2000000}"/>
    <cellStyle name="Normal 2" xfId="73" xr:uid="{00000000-0005-0000-0000-0000B3000000}"/>
    <cellStyle name="Normal 2 10" xfId="74" xr:uid="{00000000-0005-0000-0000-0000B4000000}"/>
    <cellStyle name="Normal 2 10 2" xfId="75" xr:uid="{00000000-0005-0000-0000-0000B5000000}"/>
    <cellStyle name="Normal 2 10 2 2" xfId="135" xr:uid="{00000000-0005-0000-0000-0000B6000000}"/>
    <cellStyle name="Normal 2 10 3" xfId="126" xr:uid="{00000000-0005-0000-0000-0000B7000000}"/>
    <cellStyle name="Normal 2 11" xfId="76" xr:uid="{00000000-0005-0000-0000-0000B8000000}"/>
    <cellStyle name="Normal 2 12" xfId="77" xr:uid="{00000000-0005-0000-0000-0000B9000000}"/>
    <cellStyle name="Normal 2 13" xfId="78" xr:uid="{00000000-0005-0000-0000-0000BA000000}"/>
    <cellStyle name="Normal 2 2" xfId="79" xr:uid="{00000000-0005-0000-0000-0000BB000000}"/>
    <cellStyle name="Normal 2 2 2" xfId="228" xr:uid="{00000000-0005-0000-0000-0000BC000000}"/>
    <cellStyle name="Normal 2 2 3" xfId="229" xr:uid="{00000000-0005-0000-0000-0000BD000000}"/>
    <cellStyle name="Normal 2 3" xfId="80" xr:uid="{00000000-0005-0000-0000-0000BE000000}"/>
    <cellStyle name="Normal 2 3 2" xfId="230" xr:uid="{00000000-0005-0000-0000-0000BF000000}"/>
    <cellStyle name="Normal 2 4" xfId="81" xr:uid="{00000000-0005-0000-0000-0000C0000000}"/>
    <cellStyle name="Normal 2 5" xfId="82" xr:uid="{00000000-0005-0000-0000-0000C1000000}"/>
    <cellStyle name="Normal 2 6" xfId="83" xr:uid="{00000000-0005-0000-0000-0000C2000000}"/>
    <cellStyle name="Normal 2 7" xfId="84" xr:uid="{00000000-0005-0000-0000-0000C3000000}"/>
    <cellStyle name="Normal 2 8" xfId="85" xr:uid="{00000000-0005-0000-0000-0000C4000000}"/>
    <cellStyle name="Normal 2 9" xfId="86" xr:uid="{00000000-0005-0000-0000-0000C5000000}"/>
    <cellStyle name="Normal 2_APU NO PREVISTOS MTTO" xfId="87" xr:uid="{00000000-0005-0000-0000-0000C6000000}"/>
    <cellStyle name="Normal 29" xfId="88" xr:uid="{00000000-0005-0000-0000-0000C7000000}"/>
    <cellStyle name="Normal 3" xfId="89" xr:uid="{00000000-0005-0000-0000-0000C8000000}"/>
    <cellStyle name="Normal 3 11" xfId="130" xr:uid="{00000000-0005-0000-0000-0000C9000000}"/>
    <cellStyle name="Normal 3 2" xfId="90" xr:uid="{00000000-0005-0000-0000-0000CA000000}"/>
    <cellStyle name="Normal 3 2 2" xfId="128" xr:uid="{00000000-0005-0000-0000-0000CB000000}"/>
    <cellStyle name="Normal 3 3" xfId="231" xr:uid="{00000000-0005-0000-0000-0000CC000000}"/>
    <cellStyle name="Normal 3_APU´S_NO_PREVISTOS (1)" xfId="232" xr:uid="{00000000-0005-0000-0000-0000CD000000}"/>
    <cellStyle name="Normal 4" xfId="91" xr:uid="{00000000-0005-0000-0000-0000CE000000}"/>
    <cellStyle name="Normal 4 2" xfId="92" xr:uid="{00000000-0005-0000-0000-0000CF000000}"/>
    <cellStyle name="Normal 4 2 2" xfId="233" xr:uid="{00000000-0005-0000-0000-0000D0000000}"/>
    <cellStyle name="Normal 5" xfId="133" xr:uid="{00000000-0005-0000-0000-0000D1000000}"/>
    <cellStyle name="Normal 5 2" xfId="263" xr:uid="{00000000-0005-0000-0000-0000D2000000}"/>
    <cellStyle name="Normal 5 9" xfId="266" xr:uid="{00000000-0005-0000-0000-0000D3000000}"/>
    <cellStyle name="Normal 6" xfId="234" xr:uid="{00000000-0005-0000-0000-0000D4000000}"/>
    <cellStyle name="Normal 6 2" xfId="235" xr:uid="{00000000-0005-0000-0000-0000D5000000}"/>
    <cellStyle name="Normal 7" xfId="236" xr:uid="{00000000-0005-0000-0000-0000D6000000}"/>
    <cellStyle name="Normal 8" xfId="237" xr:uid="{00000000-0005-0000-0000-0000D7000000}"/>
    <cellStyle name="Normal 9" xfId="238" xr:uid="{00000000-0005-0000-0000-0000D8000000}"/>
    <cellStyle name="Normal 9 2" xfId="132" xr:uid="{00000000-0005-0000-0000-0000D9000000}"/>
    <cellStyle name="Normal_modelo ACTA OBRA y MODIFICACION" xfId="269" xr:uid="{00000000-0005-0000-0000-0000DA000000}"/>
    <cellStyle name="Normal_PTO OFICIAL PREPLIEGO (CORREGIDO) 2" xfId="131" xr:uid="{00000000-0005-0000-0000-0000DB000000}"/>
    <cellStyle name="Notas 2" xfId="93" xr:uid="{00000000-0005-0000-0000-0000DC000000}"/>
    <cellStyle name="Notas 3" xfId="239" xr:uid="{00000000-0005-0000-0000-0000DD000000}"/>
    <cellStyle name="Percent" xfId="240" xr:uid="{00000000-0005-0000-0000-0000DE000000}"/>
    <cellStyle name="Porcentaje" xfId="95" builtinId="5"/>
    <cellStyle name="Porcentaje 2" xfId="241" xr:uid="{00000000-0005-0000-0000-0000E0000000}"/>
    <cellStyle name="Porcentaje 3" xfId="94" xr:uid="{00000000-0005-0000-0000-0000E1000000}"/>
    <cellStyle name="Porcentaje 4" xfId="242" xr:uid="{00000000-0005-0000-0000-0000E2000000}"/>
    <cellStyle name="Porcentaje 5" xfId="243" xr:uid="{00000000-0005-0000-0000-0000E3000000}"/>
    <cellStyle name="Porcentaje 5 2" xfId="244" xr:uid="{00000000-0005-0000-0000-0000E4000000}"/>
    <cellStyle name="Porcentaje 6" xfId="259" xr:uid="{00000000-0005-0000-0000-0000E5000000}"/>
    <cellStyle name="Porcentual 2" xfId="96" xr:uid="{00000000-0005-0000-0000-0000E6000000}"/>
    <cellStyle name="Porcentual 2 10" xfId="97" xr:uid="{00000000-0005-0000-0000-0000E7000000}"/>
    <cellStyle name="Porcentual 2 10 2" xfId="98" xr:uid="{00000000-0005-0000-0000-0000E8000000}"/>
    <cellStyle name="Porcentual 2 11" xfId="99" xr:uid="{00000000-0005-0000-0000-0000E9000000}"/>
    <cellStyle name="Porcentual 2 12" xfId="100" xr:uid="{00000000-0005-0000-0000-0000EA000000}"/>
    <cellStyle name="Porcentual 2 2" xfId="101" xr:uid="{00000000-0005-0000-0000-0000EB000000}"/>
    <cellStyle name="Porcentual 2 3" xfId="102" xr:uid="{00000000-0005-0000-0000-0000EC000000}"/>
    <cellStyle name="Porcentual 2 4" xfId="103" xr:uid="{00000000-0005-0000-0000-0000ED000000}"/>
    <cellStyle name="Porcentual 2 5" xfId="104" xr:uid="{00000000-0005-0000-0000-0000EE000000}"/>
    <cellStyle name="Porcentual 2 6" xfId="105" xr:uid="{00000000-0005-0000-0000-0000EF000000}"/>
    <cellStyle name="Porcentual 2 7" xfId="106" xr:uid="{00000000-0005-0000-0000-0000F0000000}"/>
    <cellStyle name="Porcentual 2 8" xfId="107" xr:uid="{00000000-0005-0000-0000-0000F1000000}"/>
    <cellStyle name="Porcentual 2 9" xfId="108" xr:uid="{00000000-0005-0000-0000-0000F2000000}"/>
    <cellStyle name="Porcentual 3" xfId="109" xr:uid="{00000000-0005-0000-0000-0000F3000000}"/>
    <cellStyle name="Porcentual 4" xfId="110" xr:uid="{00000000-0005-0000-0000-0000F4000000}"/>
    <cellStyle name="Porcentual 4 2" xfId="111" xr:uid="{00000000-0005-0000-0000-0000F5000000}"/>
    <cellStyle name="Porcentual 5" xfId="112" xr:uid="{00000000-0005-0000-0000-0000F6000000}"/>
    <cellStyle name="Porcentual 5 2" xfId="245" xr:uid="{00000000-0005-0000-0000-0000F7000000}"/>
    <cellStyle name="Porcentual 6" xfId="113" xr:uid="{00000000-0005-0000-0000-0000F8000000}"/>
    <cellStyle name="Porcentual 6 2" xfId="114" xr:uid="{00000000-0005-0000-0000-0000F9000000}"/>
    <cellStyle name="Porcentual 7" xfId="115" xr:uid="{00000000-0005-0000-0000-0000FA000000}"/>
    <cellStyle name="Porcentual 8" xfId="127" xr:uid="{00000000-0005-0000-0000-0000FB000000}"/>
    <cellStyle name="resaltado" xfId="246" xr:uid="{00000000-0005-0000-0000-0000FC000000}"/>
    <cellStyle name="Salida 2" xfId="116" xr:uid="{00000000-0005-0000-0000-0000FD000000}"/>
    <cellStyle name="Salida 3" xfId="247" xr:uid="{00000000-0005-0000-0000-0000FE000000}"/>
    <cellStyle name="Texto de advertencia 2" xfId="117" xr:uid="{00000000-0005-0000-0000-0000FF000000}"/>
    <cellStyle name="Texto de advertencia 3" xfId="248" xr:uid="{00000000-0005-0000-0000-000000010000}"/>
    <cellStyle name="Texto explicativo 2" xfId="118" xr:uid="{00000000-0005-0000-0000-000001010000}"/>
    <cellStyle name="Texto explicativo 3" xfId="249" xr:uid="{00000000-0005-0000-0000-000002010000}"/>
    <cellStyle name="Título 1 2" xfId="119" xr:uid="{00000000-0005-0000-0000-000003010000}"/>
    <cellStyle name="Título 1 3" xfId="250" xr:uid="{00000000-0005-0000-0000-000004010000}"/>
    <cellStyle name="Título 2 2" xfId="120" xr:uid="{00000000-0005-0000-0000-000005010000}"/>
    <cellStyle name="Título 2 3" xfId="251" xr:uid="{00000000-0005-0000-0000-000006010000}"/>
    <cellStyle name="Título 3 2" xfId="121" xr:uid="{00000000-0005-0000-0000-000007010000}"/>
    <cellStyle name="Título 3 3" xfId="252" xr:uid="{00000000-0005-0000-0000-000008010000}"/>
    <cellStyle name="Título 4" xfId="122" xr:uid="{00000000-0005-0000-0000-000009010000}"/>
    <cellStyle name="Título 5" xfId="253" xr:uid="{00000000-0005-0000-0000-00000A010000}"/>
    <cellStyle name="Total" xfId="123" builtinId="25" customBuiltin="1"/>
    <cellStyle name="Total 2" xfId="124" xr:uid="{00000000-0005-0000-0000-00000C010000}"/>
    <cellStyle name="Total 3" xfId="254" xr:uid="{00000000-0005-0000-0000-00000D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28" Type="http://schemas.openxmlformats.org/officeDocument/2006/relationships/externalLink" Target="externalLinks/externalLink123.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134" Type="http://schemas.openxmlformats.org/officeDocument/2006/relationships/customXml" Target="../customXml/item1.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externalLink" Target="externalLinks/externalLink119.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theme" Target="theme/theme1.xml"/><Relationship Id="rId135" Type="http://schemas.openxmlformats.org/officeDocument/2006/relationships/customXml" Target="../customXml/item2.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externalLink" Target="externalLinks/externalLink120.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styles" Target="styles.xml"/><Relationship Id="rId136" Type="http://schemas.openxmlformats.org/officeDocument/2006/relationships/customXml" Target="../customXml/item3.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sharedStrings" Target="sharedStrings.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4" Type="http://schemas.openxmlformats.org/officeDocument/2006/relationships/worksheet" Target="worksheets/sheet4.xml"/><Relationship Id="rId9" Type="http://schemas.openxmlformats.org/officeDocument/2006/relationships/externalLink" Target="externalLinks/externalLink4.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18</xdr:row>
      <xdr:rowOff>98426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98426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Jhon_F\TRABAJO\TRABAJOS%202017\19.%20CIC%20-%20RIVERA\1.%20Presupuesto%20CIC\1.%20Presupuesto%20de%20Obra%20-%20CIC%20River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Jhon_F\TRABAJO\TRABAJOS%202017\19.%20CIC%20-%20RIVERA\1.%20Presupuesto%20CIC\ACTUALIZACION%20DE%20LA%20CARRERA%20QUINTA%20Y%20ESTACION\APU%20JHON%20ROSADOCARRERA%20QUINT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Works%20JHON%20FREDY%20GARCIA\TRABAJO\TRABAJOS%202020\2.%202019079%20Vivienda%20-%20Costa%20Rica\8.%20Presupuesto%20JHON%20F\Entregables%20PARRA\4.%20Presupuesto%20de%20OBRA%20-%20URBANISMO%20V_05_08_202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Jhon_F\TRABAJO\TRABAJOS%202017\19.%20CIC%20-%20RIVERA\1.%20Presupuesto%20CIC\3.%20PRESUPUESTO%20PUENT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DanielForero\Downloads\1.PPTO-OBRA%20INTERVENCION%20GLORIETAS.xlsx"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Users\Medio%20Ambiente\Desktop\PRESUPUESTO%20GLORIESTAS%20DEFINITIVO.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Duvan%20Dussan\Downloads\ANEXO%204.%20PPTO-OBRA%20RIEGO%20SEPARADOR%20CRA%207%20NEIVA%201.3%20ALJIBE%20FINAL%20(1)%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SABANA"/>
      <sheetName val="1. MODELO 60KB"/>
      <sheetName val="civ_roma"/>
      <sheetName val="EQUIPOS"/>
      <sheetName val="M.O."/>
      <sheetName val="MATERIALES"/>
      <sheetName val="MAQUINARIA"/>
      <sheetName val="calculation"/>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trsumm0"/>
      <sheetName val="ó&gt;_x0000__x0001__x0000__x0000__x0000_j0$_x0000_#_x0000__x0000__x0000_j.$_x0000_#_x0000__x0000__x0000_L_x0012_Óu_x0000__x0000__x0000__x0000_"/>
      <sheetName val="INSUMOS"/>
      <sheetName val="EQUIPOS"/>
      <sheetName val="TRANSPORTES"/>
      <sheetName val="TRANS"/>
      <sheetName val="CUADRI"/>
      <sheetName val="EQU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Lista ICCU"/>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Accidentalidad"/>
      <sheetName val="Causa Posible"/>
      <sheetName val="Base de Datos"/>
      <sheetName val="Elementos Involucrados"/>
      <sheetName val="TARIFAS MATERIALES"/>
      <sheetName val="TARIFAS EQUIPOS "/>
      <sheetName val="TARIFA SALARIOS"/>
      <sheetName val="PRES"/>
      <sheetName val="AMOBLAMINETO"/>
      <sheetName val="LISTA"/>
      <sheetName val="Indicadores Y Listas"/>
      <sheetName val="ó&gt;_x005f_x0000__x005f_x0001__x005f_x0000__x005f_x0000__"/>
      <sheetName val="resum96"/>
      <sheetName val="SNP7 Anclajes pasivos6j_x0000_"/>
      <sheetName val="CRA.MODI"/>
      <sheetName val="MYE OBRA"/>
      <sheetName val="Hoja2"/>
      <sheetName val="Grafico Avance"/>
      <sheetName val="ó&gt;?_x0001_???j0$?#???j.$?#???L_x0012_Óu????"/>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quot;PAGA&quot;"/>
      <sheetName val="MATERIALES Y RECURSOS"/>
      <sheetName val="ó&gt;????j0$?#???j_$?#???LÓ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ow r="2">
          <cell r="B2" t="str">
            <v>Patrimonio
neto
personal</v>
          </cell>
        </row>
      </sheetData>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v>0</v>
          </cell>
        </row>
      </sheetData>
      <sheetData sheetId="759" refreshError="1"/>
      <sheetData sheetId="760" refreshError="1"/>
      <sheetData sheetId="761" refreshError="1"/>
      <sheetData sheetId="762" refreshError="1"/>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efreshError="1"/>
      <sheetData sheetId="879" refreshError="1"/>
      <sheetData sheetId="880" refreshError="1"/>
      <sheetData sheetId="881" refreshError="1"/>
      <sheetData sheetId="882" refreshError="1"/>
      <sheetData sheetId="883" refreshError="1"/>
      <sheetData sheetId="884" refreshError="1"/>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sheetData sheetId="1054"/>
      <sheetData sheetId="1055"/>
      <sheetData sheetId="1056">
        <row r="2">
          <cell r="A2">
            <v>0</v>
          </cell>
        </row>
      </sheetData>
      <sheetData sheetId="1057" refreshError="1"/>
      <sheetData sheetId="1058">
        <row r="2">
          <cell r="A2">
            <v>0</v>
          </cell>
        </row>
      </sheetData>
      <sheetData sheetId="1059" refreshError="1"/>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efreshError="1"/>
      <sheetData sheetId="1070">
        <row r="2">
          <cell r="A2">
            <v>0</v>
          </cell>
        </row>
      </sheetData>
      <sheetData sheetId="1071">
        <row r="2">
          <cell r="A2">
            <v>0</v>
          </cell>
        </row>
      </sheetData>
      <sheetData sheetId="1072">
        <row r="2">
          <cell r="A2">
            <v>0</v>
          </cell>
        </row>
      </sheetData>
      <sheetData sheetId="1073"/>
      <sheetData sheetId="1074">
        <row r="2">
          <cell r="A2">
            <v>0</v>
          </cell>
        </row>
      </sheetData>
      <sheetData sheetId="1075"/>
      <sheetData sheetId="1076">
        <row r="2">
          <cell r="B2">
            <v>0</v>
          </cell>
        </row>
      </sheetData>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efreshError="1"/>
      <sheetData sheetId="1703">
        <row r="2">
          <cell r="A2">
            <v>0</v>
          </cell>
        </row>
      </sheetData>
      <sheetData sheetId="1704">
        <row r="2">
          <cell r="A2">
            <v>0</v>
          </cell>
        </row>
      </sheetData>
      <sheetData sheetId="1705">
        <row r="2">
          <cell r="A2">
            <v>0</v>
          </cell>
        </row>
      </sheetData>
      <sheetData sheetId="1706">
        <row r="2">
          <cell r="A2" t="str">
            <v>“CONSTRUCCIÓN DE OBRAS CIVILES, ELÉCTRICAS, MECÁNICAS E INSTRUMENTACIÓN REQUERIDAS POR ECOPETROL Y SU GRUPO EMPRESARIAL PARA LA VIGENCIA 2017-2020 CON OPCIÓN DE DOS AÑOS”</v>
          </cell>
        </row>
      </sheetData>
      <sheetData sheetId="1707">
        <row r="2">
          <cell r="A2" t="str">
            <v>“CONSTRUCCIÓN DE OBRAS CIVILES, ELÉCTRICAS, MECÁNICAS E INSTRUMENTACIÓN REQUERIDAS POR ECOPETROL Y SU GRUPO EMPRESARIAL PARA LA VIGENCIA 2017-2020 CON OPCIÓN DE DOS AÑOS”</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efreshError="1"/>
      <sheetData sheetId="1715" refreshError="1"/>
      <sheetData sheetId="1716">
        <row r="2">
          <cell r="A2">
            <v>0</v>
          </cell>
        </row>
      </sheetData>
      <sheetData sheetId="1717">
        <row r="2">
          <cell r="A2">
            <v>0</v>
          </cell>
        </row>
      </sheetData>
      <sheetData sheetId="1718" refreshError="1"/>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sheetData sheetId="2052"/>
      <sheetData sheetId="2053"/>
      <sheetData sheetId="2054"/>
      <sheetData sheetId="2055"/>
      <sheetData sheetId="2056"/>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sheetData sheetId="2074"/>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sheetData sheetId="2101"/>
      <sheetData sheetId="2102"/>
      <sheetData sheetId="2103"/>
      <sheetData sheetId="2104"/>
      <sheetData sheetId="2105">
        <row r="2">
          <cell r="A2">
            <v>0</v>
          </cell>
        </row>
      </sheetData>
      <sheetData sheetId="2106"/>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B2">
            <v>100</v>
          </cell>
        </row>
      </sheetData>
      <sheetData sheetId="2237">
        <row r="2">
          <cell r="A2">
            <v>0</v>
          </cell>
        </row>
      </sheetData>
      <sheetData sheetId="2238">
        <row r="2">
          <cell r="A2">
            <v>0</v>
          </cell>
        </row>
      </sheetData>
      <sheetData sheetId="2239"/>
      <sheetData sheetId="2240"/>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sheetData sheetId="2258"/>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sheetData sheetId="2285"/>
      <sheetData sheetId="2286"/>
      <sheetData sheetId="2287"/>
      <sheetData sheetId="2288"/>
      <sheetData sheetId="2289">
        <row r="2">
          <cell r="A2">
            <v>0</v>
          </cell>
        </row>
      </sheetData>
      <sheetData sheetId="2290"/>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sheetData sheetId="2420"/>
      <sheetData sheetId="2421"/>
      <sheetData sheetId="2422"/>
      <sheetData sheetId="2423"/>
      <sheetData sheetId="2424"/>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sheetData sheetId="2441"/>
      <sheetData sheetId="2442"/>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sheetData sheetId="3036"/>
      <sheetData sheetId="3037"/>
      <sheetData sheetId="3038"/>
      <sheetData sheetId="3039">
        <row r="2">
          <cell r="A2">
            <v>0</v>
          </cell>
        </row>
      </sheetData>
      <sheetData sheetId="3040">
        <row r="2">
          <cell r="A2">
            <v>0</v>
          </cell>
        </row>
      </sheetData>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row r="2">
          <cell r="A2">
            <v>0</v>
          </cell>
        </row>
      </sheetData>
      <sheetData sheetId="3068"/>
      <sheetData sheetId="3069"/>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sheetData sheetId="3156"/>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sheetData sheetId="3226"/>
      <sheetData sheetId="3227"/>
      <sheetData sheetId="3228">
        <row r="2">
          <cell r="A2">
            <v>0</v>
          </cell>
        </row>
      </sheetData>
      <sheetData sheetId="3229">
        <row r="2">
          <cell r="A2">
            <v>0</v>
          </cell>
        </row>
      </sheetData>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row r="2">
          <cell r="A2">
            <v>0</v>
          </cell>
        </row>
      </sheetData>
      <sheetData sheetId="3248"/>
      <sheetData sheetId="3249"/>
      <sheetData sheetId="3250">
        <row r="2">
          <cell r="A2">
            <v>0</v>
          </cell>
        </row>
      </sheetData>
      <sheetData sheetId="3251">
        <row r="2">
          <cell r="A2">
            <v>0</v>
          </cell>
        </row>
      </sheetData>
      <sheetData sheetId="3252">
        <row r="2">
          <cell r="A2">
            <v>0</v>
          </cell>
        </row>
      </sheetData>
      <sheetData sheetId="3253"/>
      <sheetData sheetId="3254"/>
      <sheetData sheetId="3255">
        <row r="2">
          <cell r="A2">
            <v>0</v>
          </cell>
        </row>
      </sheetData>
      <sheetData sheetId="3256">
        <row r="2">
          <cell r="A2">
            <v>0</v>
          </cell>
        </row>
      </sheetData>
      <sheetData sheetId="3257">
        <row r="2">
          <cell r="A2">
            <v>0</v>
          </cell>
        </row>
      </sheetData>
      <sheetData sheetId="3258">
        <row r="2">
          <cell r="A2">
            <v>0</v>
          </cell>
        </row>
      </sheetData>
      <sheetData sheetId="3259"/>
      <sheetData sheetId="3260">
        <row r="2">
          <cell r="A2">
            <v>0</v>
          </cell>
        </row>
      </sheetData>
      <sheetData sheetId="3261">
        <row r="2">
          <cell r="A2">
            <v>0</v>
          </cell>
        </row>
      </sheetData>
      <sheetData sheetId="3262">
        <row r="2">
          <cell r="A2">
            <v>0</v>
          </cell>
        </row>
      </sheetData>
      <sheetData sheetId="3263"/>
      <sheetData sheetId="3264"/>
      <sheetData sheetId="3265">
        <row r="2">
          <cell r="A2">
            <v>0</v>
          </cell>
        </row>
      </sheetData>
      <sheetData sheetId="3266">
        <row r="2">
          <cell r="A2">
            <v>0</v>
          </cell>
        </row>
      </sheetData>
      <sheetData sheetId="3267">
        <row r="2">
          <cell r="A2">
            <v>0</v>
          </cell>
        </row>
      </sheetData>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row r="2">
          <cell r="A2">
            <v>0</v>
          </cell>
        </row>
      </sheetData>
      <sheetData sheetId="3398"/>
      <sheetData sheetId="3399"/>
      <sheetData sheetId="3400"/>
      <sheetData sheetId="3401"/>
      <sheetData sheetId="3402">
        <row r="2">
          <cell r="A2">
            <v>0</v>
          </cell>
        </row>
      </sheetData>
      <sheetData sheetId="3403"/>
      <sheetData sheetId="3404"/>
      <sheetData sheetId="3405"/>
      <sheetData sheetId="3406"/>
      <sheetData sheetId="3407">
        <row r="2">
          <cell r="A2">
            <v>0</v>
          </cell>
        </row>
      </sheetData>
      <sheetData sheetId="3408"/>
      <sheetData sheetId="3409"/>
      <sheetData sheetId="3410"/>
      <sheetData sheetId="3411"/>
      <sheetData sheetId="3412">
        <row r="2">
          <cell r="A2">
            <v>0</v>
          </cell>
        </row>
      </sheetData>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row r="2">
          <cell r="A2">
            <v>0</v>
          </cell>
        </row>
      </sheetData>
      <sheetData sheetId="3431"/>
      <sheetData sheetId="3432"/>
      <sheetData sheetId="3433"/>
      <sheetData sheetId="3434"/>
      <sheetData sheetId="3435">
        <row r="2">
          <cell r="A2">
            <v>0</v>
          </cell>
        </row>
      </sheetData>
      <sheetData sheetId="3436"/>
      <sheetData sheetId="3437"/>
      <sheetData sheetId="3438"/>
      <sheetData sheetId="3439"/>
      <sheetData sheetId="3440">
        <row r="2">
          <cell r="A2">
            <v>0</v>
          </cell>
        </row>
      </sheetData>
      <sheetData sheetId="3441"/>
      <sheetData sheetId="3442"/>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sheetData sheetId="3451"/>
      <sheetData sheetId="3452">
        <row r="2">
          <cell r="A2">
            <v>0</v>
          </cell>
        </row>
      </sheetData>
      <sheetData sheetId="3453"/>
      <sheetData sheetId="3454"/>
      <sheetData sheetId="3455"/>
      <sheetData sheetId="3456"/>
      <sheetData sheetId="3457"/>
      <sheetData sheetId="3458"/>
      <sheetData sheetId="3459"/>
      <sheetData sheetId="3460"/>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sheetData sheetId="3524"/>
      <sheetData sheetId="3525"/>
      <sheetData sheetId="3526"/>
      <sheetData sheetId="3527"/>
      <sheetData sheetId="3528"/>
      <sheetData sheetId="3529"/>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row r="2">
          <cell r="A2">
            <v>0</v>
          </cell>
        </row>
      </sheetData>
      <sheetData sheetId="3573"/>
      <sheetData sheetId="3574"/>
      <sheetData sheetId="3575"/>
      <sheetData sheetId="3576"/>
      <sheetData sheetId="3577">
        <row r="2">
          <cell r="A2">
            <v>0</v>
          </cell>
        </row>
      </sheetData>
      <sheetData sheetId="3578"/>
      <sheetData sheetId="3579"/>
      <sheetData sheetId="3580"/>
      <sheetData sheetId="3581">
        <row r="2">
          <cell r="A2">
            <v>0</v>
          </cell>
        </row>
      </sheetData>
      <sheetData sheetId="3582">
        <row r="2">
          <cell r="A2">
            <v>0</v>
          </cell>
        </row>
      </sheetData>
      <sheetData sheetId="3583"/>
      <sheetData sheetId="3584"/>
      <sheetData sheetId="3585"/>
      <sheetData sheetId="3586">
        <row r="2">
          <cell r="A2">
            <v>0</v>
          </cell>
        </row>
      </sheetData>
      <sheetData sheetId="3587">
        <row r="2">
          <cell r="A2">
            <v>0</v>
          </cell>
        </row>
      </sheetData>
      <sheetData sheetId="3588"/>
      <sheetData sheetId="3589"/>
      <sheetData sheetId="3590"/>
      <sheetData sheetId="3591">
        <row r="2">
          <cell r="A2">
            <v>0</v>
          </cell>
        </row>
      </sheetData>
      <sheetData sheetId="3592">
        <row r="2">
          <cell r="A2">
            <v>0</v>
          </cell>
        </row>
      </sheetData>
      <sheetData sheetId="3593"/>
      <sheetData sheetId="3594"/>
      <sheetData sheetId="3595"/>
      <sheetData sheetId="3596">
        <row r="2">
          <cell r="A2">
            <v>0</v>
          </cell>
        </row>
      </sheetData>
      <sheetData sheetId="3597">
        <row r="2">
          <cell r="A2">
            <v>0</v>
          </cell>
        </row>
      </sheetData>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row r="2">
          <cell r="A2">
            <v>0</v>
          </cell>
        </row>
      </sheetData>
      <sheetData sheetId="3615">
        <row r="2">
          <cell r="A2">
            <v>0</v>
          </cell>
        </row>
      </sheetData>
      <sheetData sheetId="3616"/>
      <sheetData sheetId="3617"/>
      <sheetData sheetId="3618"/>
      <sheetData sheetId="3619">
        <row r="2">
          <cell r="A2">
            <v>0</v>
          </cell>
        </row>
      </sheetData>
      <sheetData sheetId="3620">
        <row r="2">
          <cell r="A2">
            <v>0</v>
          </cell>
        </row>
      </sheetData>
      <sheetData sheetId="3621"/>
      <sheetData sheetId="3622"/>
      <sheetData sheetId="3623"/>
      <sheetData sheetId="3624">
        <row r="2">
          <cell r="A2">
            <v>0</v>
          </cell>
        </row>
      </sheetData>
      <sheetData sheetId="3625">
        <row r="2">
          <cell r="A2">
            <v>0</v>
          </cell>
        </row>
      </sheetData>
      <sheetData sheetId="3626"/>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sheetData sheetId="3635"/>
      <sheetData sheetId="3636">
        <row r="2">
          <cell r="A2">
            <v>0</v>
          </cell>
        </row>
      </sheetData>
      <sheetData sheetId="3637"/>
      <sheetData sheetId="3638"/>
      <sheetData sheetId="3639"/>
      <sheetData sheetId="3640"/>
      <sheetData sheetId="3641"/>
      <sheetData sheetId="3642"/>
      <sheetData sheetId="3643"/>
      <sheetData sheetId="3644"/>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sheetData sheetId="3708"/>
      <sheetData sheetId="3709"/>
      <sheetData sheetId="3710"/>
      <sheetData sheetId="3711"/>
      <sheetData sheetId="3712"/>
      <sheetData sheetId="3713"/>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row r="2">
          <cell r="A2">
            <v>0</v>
          </cell>
        </row>
      </sheetData>
      <sheetData sheetId="3757"/>
      <sheetData sheetId="3758"/>
      <sheetData sheetId="3759"/>
      <sheetData sheetId="3760"/>
      <sheetData sheetId="3761">
        <row r="2">
          <cell r="A2">
            <v>0</v>
          </cell>
        </row>
      </sheetData>
      <sheetData sheetId="3762"/>
      <sheetData sheetId="3763"/>
      <sheetData sheetId="3764"/>
      <sheetData sheetId="3765">
        <row r="2">
          <cell r="A2">
            <v>0</v>
          </cell>
        </row>
      </sheetData>
      <sheetData sheetId="3766">
        <row r="2">
          <cell r="A2">
            <v>0</v>
          </cell>
        </row>
      </sheetData>
      <sheetData sheetId="3767"/>
      <sheetData sheetId="3768"/>
      <sheetData sheetId="3769"/>
      <sheetData sheetId="3770">
        <row r="2">
          <cell r="A2">
            <v>0</v>
          </cell>
        </row>
      </sheetData>
      <sheetData sheetId="3771">
        <row r="2">
          <cell r="A2">
            <v>0</v>
          </cell>
        </row>
      </sheetData>
      <sheetData sheetId="3772"/>
      <sheetData sheetId="3773"/>
      <sheetData sheetId="3774"/>
      <sheetData sheetId="3775">
        <row r="2">
          <cell r="A2">
            <v>0</v>
          </cell>
        </row>
      </sheetData>
      <sheetData sheetId="3776">
        <row r="2">
          <cell r="A2">
            <v>0</v>
          </cell>
        </row>
      </sheetData>
      <sheetData sheetId="3777"/>
      <sheetData sheetId="3778"/>
      <sheetData sheetId="3779"/>
      <sheetData sheetId="3780">
        <row r="2">
          <cell r="A2">
            <v>0</v>
          </cell>
        </row>
      </sheetData>
      <sheetData sheetId="3781">
        <row r="2">
          <cell r="A2">
            <v>0</v>
          </cell>
        </row>
      </sheetData>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row r="2">
          <cell r="A2">
            <v>0</v>
          </cell>
        </row>
      </sheetData>
      <sheetData sheetId="3799">
        <row r="2">
          <cell r="A2">
            <v>0</v>
          </cell>
        </row>
      </sheetData>
      <sheetData sheetId="3800"/>
      <sheetData sheetId="3801"/>
      <sheetData sheetId="3802"/>
      <sheetData sheetId="3803">
        <row r="2">
          <cell r="A2">
            <v>0</v>
          </cell>
        </row>
      </sheetData>
      <sheetData sheetId="3804">
        <row r="2">
          <cell r="A2">
            <v>0</v>
          </cell>
        </row>
      </sheetData>
      <sheetData sheetId="3805"/>
      <sheetData sheetId="3806"/>
      <sheetData sheetId="3807"/>
      <sheetData sheetId="3808">
        <row r="2">
          <cell r="A2">
            <v>0</v>
          </cell>
        </row>
      </sheetData>
      <sheetData sheetId="3809">
        <row r="2">
          <cell r="A2">
            <v>0</v>
          </cell>
        </row>
      </sheetData>
      <sheetData sheetId="3810"/>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sheetData sheetId="3819"/>
      <sheetData sheetId="3820">
        <row r="2">
          <cell r="A2">
            <v>0</v>
          </cell>
        </row>
      </sheetData>
      <sheetData sheetId="3821"/>
      <sheetData sheetId="3822"/>
      <sheetData sheetId="3823"/>
      <sheetData sheetId="3824"/>
      <sheetData sheetId="3825"/>
      <sheetData sheetId="3826"/>
      <sheetData sheetId="3827"/>
      <sheetData sheetId="3828"/>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sheetData sheetId="3892"/>
      <sheetData sheetId="3893"/>
      <sheetData sheetId="3894"/>
      <sheetData sheetId="3895"/>
      <sheetData sheetId="3896"/>
      <sheetData sheetId="3897"/>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row r="2">
          <cell r="A2">
            <v>0</v>
          </cell>
        </row>
      </sheetData>
      <sheetData sheetId="3941"/>
      <sheetData sheetId="3942"/>
      <sheetData sheetId="3943"/>
      <sheetData sheetId="3944"/>
      <sheetData sheetId="3945">
        <row r="2">
          <cell r="A2">
            <v>0</v>
          </cell>
        </row>
      </sheetData>
      <sheetData sheetId="3946"/>
      <sheetData sheetId="3947"/>
      <sheetData sheetId="3948"/>
      <sheetData sheetId="3949">
        <row r="2">
          <cell r="A2">
            <v>0</v>
          </cell>
        </row>
      </sheetData>
      <sheetData sheetId="3950">
        <row r="2">
          <cell r="A2">
            <v>0</v>
          </cell>
        </row>
      </sheetData>
      <sheetData sheetId="3951"/>
      <sheetData sheetId="3952"/>
      <sheetData sheetId="3953"/>
      <sheetData sheetId="3954">
        <row r="2">
          <cell r="A2">
            <v>0</v>
          </cell>
        </row>
      </sheetData>
      <sheetData sheetId="3955">
        <row r="2">
          <cell r="A2">
            <v>0</v>
          </cell>
        </row>
      </sheetData>
      <sheetData sheetId="3956"/>
      <sheetData sheetId="3957"/>
      <sheetData sheetId="3958"/>
      <sheetData sheetId="3959">
        <row r="2">
          <cell r="A2">
            <v>0</v>
          </cell>
        </row>
      </sheetData>
      <sheetData sheetId="3960">
        <row r="2">
          <cell r="A2">
            <v>0</v>
          </cell>
        </row>
      </sheetData>
      <sheetData sheetId="3961"/>
      <sheetData sheetId="3962"/>
      <sheetData sheetId="3963"/>
      <sheetData sheetId="3964">
        <row r="2">
          <cell r="A2">
            <v>0</v>
          </cell>
        </row>
      </sheetData>
      <sheetData sheetId="3965">
        <row r="2">
          <cell r="A2">
            <v>0</v>
          </cell>
        </row>
      </sheetData>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row r="2">
          <cell r="A2">
            <v>0</v>
          </cell>
        </row>
      </sheetData>
      <sheetData sheetId="3983">
        <row r="2">
          <cell r="A2">
            <v>0</v>
          </cell>
        </row>
      </sheetData>
      <sheetData sheetId="3984"/>
      <sheetData sheetId="3985"/>
      <sheetData sheetId="3986"/>
      <sheetData sheetId="3987">
        <row r="2">
          <cell r="A2">
            <v>0</v>
          </cell>
        </row>
      </sheetData>
      <sheetData sheetId="3988">
        <row r="2">
          <cell r="A2">
            <v>0</v>
          </cell>
        </row>
      </sheetData>
      <sheetData sheetId="3989"/>
      <sheetData sheetId="3990"/>
      <sheetData sheetId="3991"/>
      <sheetData sheetId="3992">
        <row r="2">
          <cell r="A2">
            <v>0</v>
          </cell>
        </row>
      </sheetData>
      <sheetData sheetId="3993">
        <row r="2">
          <cell r="A2">
            <v>0</v>
          </cell>
        </row>
      </sheetData>
      <sheetData sheetId="3994"/>
      <sheetData sheetId="3995"/>
      <sheetData sheetId="3996"/>
      <sheetData sheetId="3997">
        <row r="2">
          <cell r="A2">
            <v>0</v>
          </cell>
        </row>
      </sheetData>
      <sheetData sheetId="3998">
        <row r="2">
          <cell r="A2">
            <v>0</v>
          </cell>
        </row>
      </sheetData>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row r="2">
          <cell r="A2">
            <v>0</v>
          </cell>
        </row>
      </sheetData>
      <sheetData sheetId="4092"/>
      <sheetData sheetId="4093"/>
      <sheetData sheetId="4094"/>
      <sheetData sheetId="4095"/>
      <sheetData sheetId="4096">
        <row r="2">
          <cell r="A2">
            <v>0</v>
          </cell>
        </row>
      </sheetData>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row r="2">
          <cell r="A2">
            <v>0</v>
          </cell>
        </row>
      </sheetData>
      <sheetData sheetId="4125"/>
      <sheetData sheetId="4126"/>
      <sheetData sheetId="4127"/>
      <sheetData sheetId="4128"/>
      <sheetData sheetId="4129">
        <row r="2">
          <cell r="A2">
            <v>0</v>
          </cell>
        </row>
      </sheetData>
      <sheetData sheetId="4130"/>
      <sheetData sheetId="4131"/>
      <sheetData sheetId="4132"/>
      <sheetData sheetId="4133">
        <row r="2">
          <cell r="A2">
            <v>0</v>
          </cell>
        </row>
      </sheetData>
      <sheetData sheetId="4134">
        <row r="2">
          <cell r="A2">
            <v>0</v>
          </cell>
        </row>
      </sheetData>
      <sheetData sheetId="4135"/>
      <sheetData sheetId="4136"/>
      <sheetData sheetId="4137"/>
      <sheetData sheetId="4138">
        <row r="2">
          <cell r="A2">
            <v>0</v>
          </cell>
        </row>
      </sheetData>
      <sheetData sheetId="4139">
        <row r="2">
          <cell r="A2">
            <v>0</v>
          </cell>
        </row>
      </sheetData>
      <sheetData sheetId="4140"/>
      <sheetData sheetId="4141"/>
      <sheetData sheetId="4142"/>
      <sheetData sheetId="4143">
        <row r="2">
          <cell r="A2">
            <v>0</v>
          </cell>
        </row>
      </sheetData>
      <sheetData sheetId="4144">
        <row r="2">
          <cell r="A2">
            <v>0</v>
          </cell>
        </row>
      </sheetData>
      <sheetData sheetId="4145"/>
      <sheetData sheetId="4146"/>
      <sheetData sheetId="4147"/>
      <sheetData sheetId="4148">
        <row r="2">
          <cell r="A2">
            <v>0</v>
          </cell>
        </row>
      </sheetData>
      <sheetData sheetId="4149">
        <row r="2">
          <cell r="A2">
            <v>0</v>
          </cell>
        </row>
      </sheetData>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row r="2">
          <cell r="A2">
            <v>0</v>
          </cell>
        </row>
      </sheetData>
      <sheetData sheetId="4167">
        <row r="2">
          <cell r="A2">
            <v>0</v>
          </cell>
        </row>
      </sheetData>
      <sheetData sheetId="4168"/>
      <sheetData sheetId="4169"/>
      <sheetData sheetId="4170"/>
      <sheetData sheetId="4171">
        <row r="2">
          <cell r="A2">
            <v>0</v>
          </cell>
        </row>
      </sheetData>
      <sheetData sheetId="4172">
        <row r="2">
          <cell r="A2">
            <v>0</v>
          </cell>
        </row>
      </sheetData>
      <sheetData sheetId="4173"/>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row r="2">
          <cell r="A2">
            <v>0</v>
          </cell>
        </row>
      </sheetData>
      <sheetData sheetId="4276"/>
      <sheetData sheetId="4277"/>
      <sheetData sheetId="4278"/>
      <sheetData sheetId="4279"/>
      <sheetData sheetId="4280">
        <row r="2">
          <cell r="A2">
            <v>0</v>
          </cell>
        </row>
      </sheetData>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row r="2">
          <cell r="A2">
            <v>0</v>
          </cell>
        </row>
      </sheetData>
      <sheetData sheetId="4309"/>
      <sheetData sheetId="4310"/>
      <sheetData sheetId="4311"/>
      <sheetData sheetId="4312"/>
      <sheetData sheetId="4313">
        <row r="2">
          <cell r="A2">
            <v>0</v>
          </cell>
        </row>
      </sheetData>
      <sheetData sheetId="4314"/>
      <sheetData sheetId="4315"/>
      <sheetData sheetId="4316"/>
      <sheetData sheetId="4317"/>
      <sheetData sheetId="4318">
        <row r="2">
          <cell r="A2">
            <v>0</v>
          </cell>
        </row>
      </sheetData>
      <sheetData sheetId="4319"/>
      <sheetData sheetId="4320"/>
      <sheetData sheetId="4321"/>
      <sheetData sheetId="4322"/>
      <sheetData sheetId="4323">
        <row r="2">
          <cell r="A2">
            <v>0</v>
          </cell>
        </row>
      </sheetData>
      <sheetData sheetId="4324"/>
      <sheetData sheetId="4325"/>
      <sheetData sheetId="4326"/>
      <sheetData sheetId="4327"/>
      <sheetData sheetId="4328">
        <row r="2">
          <cell r="A2">
            <v>0</v>
          </cell>
        </row>
      </sheetData>
      <sheetData sheetId="4329"/>
      <sheetData sheetId="4330"/>
      <sheetData sheetId="4331"/>
      <sheetData sheetId="4332"/>
      <sheetData sheetId="4333">
        <row r="2">
          <cell r="A2">
            <v>0</v>
          </cell>
        </row>
      </sheetData>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row r="2">
          <cell r="A2">
            <v>0</v>
          </cell>
        </row>
      </sheetData>
      <sheetData sheetId="4352"/>
      <sheetData sheetId="4353"/>
      <sheetData sheetId="4354"/>
      <sheetData sheetId="4355"/>
      <sheetData sheetId="4356">
        <row r="2">
          <cell r="A2">
            <v>0</v>
          </cell>
        </row>
      </sheetData>
      <sheetData sheetId="4357"/>
      <sheetData sheetId="4358"/>
      <sheetData sheetId="4359"/>
      <sheetData sheetId="4360"/>
      <sheetData sheetId="4361">
        <row r="2">
          <cell r="A2">
            <v>0</v>
          </cell>
        </row>
      </sheetData>
      <sheetData sheetId="4362"/>
      <sheetData sheetId="4363"/>
      <sheetData sheetId="4364"/>
      <sheetData sheetId="4365"/>
      <sheetData sheetId="4366">
        <row r="2">
          <cell r="A2">
            <v>0</v>
          </cell>
        </row>
      </sheetData>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row r="2">
          <cell r="A2">
            <v>0</v>
          </cell>
        </row>
      </sheetData>
      <sheetData sheetId="4507"/>
      <sheetData sheetId="4508"/>
      <sheetData sheetId="4509"/>
      <sheetData sheetId="4510"/>
      <sheetData sheetId="4511">
        <row r="2">
          <cell r="A2">
            <v>0</v>
          </cell>
        </row>
      </sheetData>
      <sheetData sheetId="4512">
        <row r="2">
          <cell r="A2">
            <v>0</v>
          </cell>
        </row>
      </sheetData>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row r="2">
          <cell r="A2">
            <v>0</v>
          </cell>
        </row>
      </sheetData>
      <sheetData sheetId="4540"/>
      <sheetData sheetId="4541"/>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sheetData sheetId="4628"/>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row r="2">
          <cell r="A2">
            <v>0</v>
          </cell>
        </row>
      </sheetData>
      <sheetData sheetId="4697"/>
      <sheetData sheetId="4698"/>
      <sheetData sheetId="4699"/>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ow r="2">
          <cell r="A2">
            <v>0</v>
          </cell>
        </row>
      </sheetData>
      <sheetData sheetId="4710"/>
      <sheetData sheetId="4711" refreshError="1"/>
      <sheetData sheetId="4712" refreshError="1"/>
      <sheetData sheetId="4713"/>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sheetData sheetId="4727"/>
      <sheetData sheetId="4728"/>
      <sheetData sheetId="4729"/>
      <sheetData sheetId="4730"/>
      <sheetData sheetId="4731"/>
      <sheetData sheetId="4732"/>
      <sheetData sheetId="4733"/>
      <sheetData sheetId="4734" refreshError="1"/>
      <sheetData sheetId="4735" refreshError="1"/>
      <sheetData sheetId="4736"/>
      <sheetData sheetId="4737"/>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sheetData sheetId="4750"/>
      <sheetData sheetId="4751"/>
      <sheetData sheetId="4752"/>
      <sheetData sheetId="4753"/>
      <sheetData sheetId="4754"/>
      <sheetData sheetId="4755"/>
      <sheetData sheetId="4756"/>
      <sheetData sheetId="4757"/>
      <sheetData sheetId="4758" refreshError="1"/>
      <sheetData sheetId="4759" refreshError="1"/>
      <sheetData sheetId="4760" refreshError="1"/>
      <sheetData sheetId="4761" refreshError="1"/>
      <sheetData sheetId="4762" refreshError="1"/>
      <sheetData sheetId="4763"/>
      <sheetData sheetId="4764"/>
      <sheetData sheetId="4765">
        <row r="2">
          <cell r="A2" t="str">
            <v>“CONSTRUCCIÓN DE OBRAS CIVILES, ELÉCTRICAS, MECÁNICAS E INSTRUMENTACIÓN REQUERIDAS POR ECOPETROL Y SU GRUPO EMPRESARIAL PARA LA VIGENCIA 2017-2020 CON OPCIÓN DE DOS AÑOS”</v>
          </cell>
        </row>
      </sheetData>
      <sheetData sheetId="4766" refreshError="1"/>
      <sheetData sheetId="4767" refreshError="1"/>
      <sheetData sheetId="4768"/>
      <sheetData sheetId="4769">
        <row r="2">
          <cell r="B2">
            <v>0</v>
          </cell>
        </row>
      </sheetData>
      <sheetData sheetId="4770"/>
      <sheetData sheetId="4771"/>
      <sheetData sheetId="4772"/>
      <sheetData sheetId="4773"/>
      <sheetData sheetId="4774"/>
      <sheetData sheetId="4775"/>
      <sheetData sheetId="4776">
        <row r="2">
          <cell r="A2">
            <v>0</v>
          </cell>
        </row>
      </sheetData>
      <sheetData sheetId="4777"/>
      <sheetData sheetId="4778">
        <row r="2">
          <cell r="A2">
            <v>0</v>
          </cell>
        </row>
      </sheetData>
      <sheetData sheetId="4779"/>
      <sheetData sheetId="4780"/>
      <sheetData sheetId="4781"/>
      <sheetData sheetId="4782"/>
      <sheetData sheetId="4783" refreshError="1"/>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row r="2">
          <cell r="A2">
            <v>0</v>
          </cell>
        </row>
      </sheetData>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sheetData sheetId="4862"/>
      <sheetData sheetId="4863">
        <row r="2">
          <cell r="A2">
            <v>0</v>
          </cell>
        </row>
      </sheetData>
      <sheetData sheetId="4864"/>
      <sheetData sheetId="4865"/>
      <sheetData sheetId="4866"/>
      <sheetData sheetId="4867"/>
      <sheetData sheetId="4868"/>
      <sheetData sheetId="4869"/>
      <sheetData sheetId="4870"/>
      <sheetData sheetId="4871"/>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sheetData sheetId="4935"/>
      <sheetData sheetId="4936"/>
      <sheetData sheetId="4937"/>
      <sheetData sheetId="4938"/>
      <sheetData sheetId="4939"/>
      <sheetData sheetId="4940"/>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sheetData sheetId="4956">
        <row r="2">
          <cell r="A2">
            <v>0</v>
          </cell>
        </row>
      </sheetData>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row r="2">
          <cell r="A2">
            <v>0</v>
          </cell>
        </row>
      </sheetData>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sheetData sheetId="5369"/>
      <sheetData sheetId="5370">
        <row r="2">
          <cell r="A2">
            <v>0</v>
          </cell>
        </row>
      </sheetData>
      <sheetData sheetId="5371"/>
      <sheetData sheetId="5372"/>
      <sheetData sheetId="5373"/>
      <sheetData sheetId="5374"/>
      <sheetData sheetId="5375"/>
      <sheetData sheetId="5376"/>
      <sheetData sheetId="5377"/>
      <sheetData sheetId="5378"/>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sheetData sheetId="5442"/>
      <sheetData sheetId="5443"/>
      <sheetData sheetId="5444"/>
      <sheetData sheetId="5445"/>
      <sheetData sheetId="5446"/>
      <sheetData sheetId="5447"/>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refreshError="1"/>
      <sheetData sheetId="5512"/>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sheetData sheetId="5525">
        <row r="2">
          <cell r="B2" t="str">
            <v>Patrimonio
neto
personal</v>
          </cell>
        </row>
      </sheetData>
      <sheetData sheetId="5526"/>
      <sheetData sheetId="5527"/>
      <sheetData sheetId="5528">
        <row r="2">
          <cell r="A2" t="str">
            <v>“CONSTRUCCIÓN DE OBRAS CIVILES, ELÉCTRICAS, MECÁNICAS E INSTRUMENTACIÓN REQUERIDAS POR ECOPETROL Y SU GRUPO EMPRESARIAL PARA LA VIGENCIA 2017-2020 CON OPCIÓN DE DOS AÑOS”</v>
          </cell>
        </row>
      </sheetData>
      <sheetData sheetId="5529">
        <row r="5">
          <cell r="A5">
            <v>0</v>
          </cell>
        </row>
      </sheetData>
      <sheetData sheetId="5530"/>
      <sheetData sheetId="5531">
        <row r="2">
          <cell r="A2">
            <v>0</v>
          </cell>
        </row>
      </sheetData>
      <sheetData sheetId="5532"/>
      <sheetData sheetId="5533"/>
      <sheetData sheetId="5534"/>
      <sheetData sheetId="5535"/>
      <sheetData sheetId="5536">
        <row r="2">
          <cell r="B2">
            <v>0</v>
          </cell>
        </row>
      </sheetData>
      <sheetData sheetId="5537"/>
      <sheetData sheetId="5538" refreshError="1"/>
      <sheetData sheetId="5539" refreshError="1"/>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refreshError="1"/>
      <sheetData sheetId="5592" refreshError="1"/>
      <sheetData sheetId="559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MEMORIAS"/>
      <sheetName val="PRESUPUESTO RIVERA CIC"/>
      <sheetName val="LOCALIZACION Y REPLANTEO"/>
      <sheetName val="CERRAMIENTO PROV."/>
      <sheetName val="DEMOLICION"/>
      <sheetName val="DEMOLICION  DE  PAVIMENTO"/>
      <sheetName val="NIVELACION DE TAPAS"/>
      <sheetName val="EXCAV. MANUAL"/>
      <sheetName val="EXCAV.  ROCA"/>
      <sheetName val="CORTE DE TERRENO"/>
      <sheetName val="RELLENO"/>
      <sheetName val="SARDINEL"/>
      <sheetName val="BORDILLO FUND. ,20X,20 "/>
      <sheetName val="BORDILLO PREFABRICADO"/>
      <sheetName val="PISO"/>
      <sheetName val="CONC. ESTAMPADO"/>
      <sheetName val="L. TOPEROL"/>
      <sheetName val="L. VERDE CLARA. LISA"/>
      <sheetName val="L. CHOCOLATE LISA"/>
      <sheetName val="ADOQ.REC-VERDE"/>
      <sheetName val="ADOQ.REC-CHOC"/>
      <sheetName val="ADOQ.REC-GRIS"/>
      <sheetName val="PISO-CAUCHO"/>
      <sheetName val="GRAMA-SINT"/>
      <sheetName val="PISO-MALLA"/>
      <sheetName val="BROD-MATERAS"/>
      <sheetName val="MATERA-RED"/>
      <sheetName val="BANCA M30"/>
      <sheetName val="BOLARDOS"/>
      <sheetName val="PROTECTOR ARBOL"/>
      <sheetName val="ALCORQUE"/>
      <sheetName val="CANECA MEDIANA"/>
      <sheetName val="CICLOPARQUEO"/>
      <sheetName val="DISPENSADORES"/>
      <sheetName val="CEBRA"/>
      <sheetName val="RELOJ"/>
      <sheetName val="FLECHA"/>
      <sheetName val="PARE"/>
      <sheetName val="SENALIZACION VIAL VERTICAL"/>
      <sheetName val="LINEAS BORDE"/>
      <sheetName val="ARBUSTOS"/>
      <sheetName val="GRAMA"/>
      <sheetName val="LOGO"/>
      <sheetName val="LUMINARIA"/>
      <sheetName val="REFLECTOR"/>
      <sheetName val="ACOMETIDA"/>
      <sheetName val="CIMENTACION"/>
      <sheetName val="VIGA AEREA"/>
      <sheetName val="COLUMNETA"/>
      <sheetName val="ALFAJIA"/>
      <sheetName val="P.PISO"/>
      <sheetName val="ALISTADO"/>
      <sheetName val="MURO"/>
      <sheetName val="PAÑETES"/>
      <sheetName val="EN.PISO"/>
      <sheetName val="EN. PARED"/>
      <sheetName val="GUARDAES"/>
      <sheetName val="MESON"/>
    </sheetNames>
    <sheetDataSet>
      <sheetData sheetId="0">
        <row r="1">
          <cell r="A1" t="str">
            <v>REF.</v>
          </cell>
          <cell r="B1" t="str">
            <v>MATERIAL PLAYA</v>
          </cell>
          <cell r="C1" t="str">
            <v>UNIDAD</v>
          </cell>
          <cell r="D1" t="str">
            <v>PRECIO</v>
          </cell>
          <cell r="E1" t="str">
            <v>TRANSPORTE</v>
          </cell>
        </row>
        <row r="2">
          <cell r="A2">
            <v>1</v>
          </cell>
          <cell r="B2" t="str">
            <v>Abono agricola</v>
          </cell>
          <cell r="C2" t="str">
            <v>KG</v>
          </cell>
          <cell r="D2">
            <v>3800</v>
          </cell>
          <cell r="E2">
            <v>228</v>
          </cell>
        </row>
        <row r="3">
          <cell r="A3">
            <v>2</v>
          </cell>
          <cell r="B3" t="str">
            <v>Arena fina</v>
          </cell>
          <cell r="C3" t="str">
            <v>M3</v>
          </cell>
          <cell r="D3">
            <v>60000</v>
          </cell>
          <cell r="E3">
            <v>20000</v>
          </cell>
        </row>
        <row r="4">
          <cell r="A4">
            <v>3</v>
          </cell>
          <cell r="B4" t="str">
            <v>Arena para concreto</v>
          </cell>
          <cell r="C4" t="str">
            <v>M3</v>
          </cell>
          <cell r="D4">
            <v>65000</v>
          </cell>
          <cell r="E4">
            <v>20000</v>
          </cell>
        </row>
        <row r="5">
          <cell r="A5">
            <v>4</v>
          </cell>
          <cell r="B5" t="str">
            <v>Base granular (debe cumplir con especificaciòn Art.330/02 INVIAS,e=0.2 mts</v>
          </cell>
          <cell r="C5" t="str">
            <v>M3</v>
          </cell>
          <cell r="D5">
            <v>63854</v>
          </cell>
          <cell r="E5">
            <v>3831.24</v>
          </cell>
        </row>
        <row r="6">
          <cell r="A6">
            <v>5</v>
          </cell>
          <cell r="B6" t="str">
            <v>Grama</v>
          </cell>
          <cell r="C6" t="str">
            <v>M2</v>
          </cell>
          <cell r="D6">
            <v>2000</v>
          </cell>
          <cell r="E6">
            <v>120</v>
          </cell>
        </row>
        <row r="7">
          <cell r="A7">
            <v>6</v>
          </cell>
          <cell r="B7" t="str">
            <v>GRANITO #2</v>
          </cell>
          <cell r="C7" t="str">
            <v>BT</v>
          </cell>
          <cell r="D7">
            <v>6000</v>
          </cell>
          <cell r="E7">
            <v>360</v>
          </cell>
        </row>
        <row r="8">
          <cell r="A8">
            <v>7</v>
          </cell>
          <cell r="B8" t="str">
            <v>Gravilla de 3/4" a 1"</v>
          </cell>
          <cell r="C8" t="str">
            <v>M3</v>
          </cell>
          <cell r="D8">
            <v>80524</v>
          </cell>
          <cell r="E8">
            <v>4831.4399999999996</v>
          </cell>
        </row>
        <row r="9">
          <cell r="A9">
            <v>8</v>
          </cell>
          <cell r="B9" t="str">
            <v>Guadua</v>
          </cell>
          <cell r="C9" t="str">
            <v>ML</v>
          </cell>
          <cell r="D9">
            <v>2600</v>
          </cell>
          <cell r="E9">
            <v>156</v>
          </cell>
        </row>
        <row r="10">
          <cell r="A10">
            <v>9</v>
          </cell>
          <cell r="B10" t="str">
            <v>Recebo</v>
          </cell>
          <cell r="C10" t="str">
            <v>M3</v>
          </cell>
          <cell r="D10">
            <v>34610</v>
          </cell>
          <cell r="E10">
            <v>2076.6</v>
          </cell>
        </row>
        <row r="11">
          <cell r="A11">
            <v>10</v>
          </cell>
          <cell r="B11" t="str">
            <v>Sub - base granular para via</v>
          </cell>
          <cell r="C11" t="str">
            <v>M3</v>
          </cell>
          <cell r="D11">
            <v>15800</v>
          </cell>
          <cell r="E11">
            <v>948</v>
          </cell>
        </row>
        <row r="12">
          <cell r="A12">
            <v>11</v>
          </cell>
          <cell r="B12" t="str">
            <v>Tierra negra</v>
          </cell>
          <cell r="C12" t="str">
            <v>M3</v>
          </cell>
          <cell r="D12">
            <v>36200</v>
          </cell>
          <cell r="E12">
            <v>2172</v>
          </cell>
        </row>
        <row r="13">
          <cell r="A13">
            <v>12</v>
          </cell>
          <cell r="B13" t="str">
            <v>Triturado</v>
          </cell>
          <cell r="C13" t="str">
            <v>M3</v>
          </cell>
          <cell r="D13">
            <v>75000</v>
          </cell>
          <cell r="E13">
            <v>40000</v>
          </cell>
        </row>
        <row r="14">
          <cell r="A14">
            <v>13</v>
          </cell>
          <cell r="B14" t="str">
            <v>Piedra media zonga</v>
          </cell>
          <cell r="C14" t="str">
            <v>M3</v>
          </cell>
          <cell r="D14">
            <v>57000</v>
          </cell>
          <cell r="E14">
            <v>3420</v>
          </cell>
        </row>
        <row r="15">
          <cell r="A15">
            <v>14</v>
          </cell>
          <cell r="B15" t="str">
            <v>Arbol nativo, h &gt; 1,50 mts.</v>
          </cell>
          <cell r="C15" t="str">
            <v>UN</v>
          </cell>
          <cell r="D15">
            <v>28000</v>
          </cell>
          <cell r="E15">
            <v>1680</v>
          </cell>
        </row>
        <row r="16">
          <cell r="A16">
            <v>15</v>
          </cell>
          <cell r="B16" t="str">
            <v>Material granular</v>
          </cell>
          <cell r="C16" t="str">
            <v>M3</v>
          </cell>
          <cell r="E16">
            <v>0</v>
          </cell>
        </row>
        <row r="17">
          <cell r="A17">
            <v>16</v>
          </cell>
          <cell r="B17" t="str">
            <v xml:space="preserve">Sub - base granular </v>
          </cell>
          <cell r="C17" t="str">
            <v>M3</v>
          </cell>
          <cell r="D17">
            <v>62165</v>
          </cell>
          <cell r="E17">
            <v>3729.8999999999996</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43500</v>
          </cell>
          <cell r="E25">
            <v>2175</v>
          </cell>
        </row>
        <row r="26">
          <cell r="A26">
            <v>22</v>
          </cell>
          <cell r="B26" t="str">
            <v>Adoquin en concreto, tipo  PEATONAL, en concreto, de 0,20 x 0,10 mts., e= 0,06 mts.,  COLOR GRIS</v>
          </cell>
          <cell r="C26" t="str">
            <v>M2</v>
          </cell>
          <cell r="D26">
            <v>50000</v>
          </cell>
          <cell r="E26">
            <v>2500</v>
          </cell>
        </row>
        <row r="27">
          <cell r="A27">
            <v>23</v>
          </cell>
          <cell r="B27" t="str">
            <v>Adoquin en concreto, tipo VEHICULAR ,  de 0,20 x 0,10 mts., e= 0,08 mts.,  COLOR VERDE</v>
          </cell>
          <cell r="C27" t="str">
            <v>M2</v>
          </cell>
          <cell r="D27">
            <v>72000</v>
          </cell>
          <cell r="E27">
            <v>3600</v>
          </cell>
        </row>
        <row r="28">
          <cell r="A28">
            <v>24</v>
          </cell>
          <cell r="B28" t="str">
            <v>Adoquin en concreto, tipo VEHICULAR ,  de 0,20 x 0,10 mts., e= 0,08 mts.,  COLOR CHOCOLATE</v>
          </cell>
          <cell r="C28" t="str">
            <v>M2</v>
          </cell>
          <cell r="D28">
            <v>66000</v>
          </cell>
          <cell r="E28">
            <v>3300</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Bolardo en concreto H=0,85mts, tipo IDU</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650</v>
          </cell>
          <cell r="E34">
            <v>32.5</v>
          </cell>
        </row>
        <row r="35">
          <cell r="A35">
            <v>31</v>
          </cell>
          <cell r="B35" t="str">
            <v>Loseta prefabricada en concreto,  e = 0,06 mts de 0,40 x 0,40 mts. Color Gris LISA</v>
          </cell>
          <cell r="C35" t="str">
            <v>M2</v>
          </cell>
          <cell r="D35">
            <v>32000</v>
          </cell>
          <cell r="E35">
            <v>1600</v>
          </cell>
        </row>
        <row r="36">
          <cell r="A36">
            <v>32</v>
          </cell>
          <cell r="B36" t="str">
            <v>Loseta prefabricada en concreto,  e = 0,06 mts de 0,40 x 0,40 mts. Color ROJO A RAYAS</v>
          </cell>
          <cell r="C36" t="str">
            <v>M2</v>
          </cell>
          <cell r="D36">
            <v>49130</v>
          </cell>
          <cell r="E36">
            <v>2456.5</v>
          </cell>
        </row>
        <row r="37">
          <cell r="A37">
            <v>33</v>
          </cell>
          <cell r="B37" t="str">
            <v>Loseta prefabricada en concreto,  e = 0,06 mts de 0,40 x 0,40 mts.COLOR GRIS - TOPEROL</v>
          </cell>
          <cell r="C37" t="str">
            <v>M2</v>
          </cell>
          <cell r="D37">
            <v>47500</v>
          </cell>
          <cell r="E37">
            <v>2375</v>
          </cell>
        </row>
        <row r="38">
          <cell r="A38">
            <v>34</v>
          </cell>
          <cell r="B38" t="str">
            <v>Loseta prefabricada en concreto,  e = 0,06 mts de 0,40 x 0,40 mts.COLOR GRIS LISA</v>
          </cell>
          <cell r="C38" t="str">
            <v>M2</v>
          </cell>
          <cell r="D38">
            <v>47500</v>
          </cell>
          <cell r="E38">
            <v>2375</v>
          </cell>
        </row>
        <row r="39">
          <cell r="A39">
            <v>35</v>
          </cell>
          <cell r="B39" t="str">
            <v>Loseta prefabricada en concreto,  e = 0,06 mts de 0,40 x 0,40 mts.COLOR GRIS A RAYAS</v>
          </cell>
          <cell r="C39" t="str">
            <v>M2</v>
          </cell>
          <cell r="D39">
            <v>47500</v>
          </cell>
          <cell r="E39">
            <v>2375</v>
          </cell>
        </row>
        <row r="40">
          <cell r="A40">
            <v>36</v>
          </cell>
          <cell r="B40" t="str">
            <v>Loseta prefabricada en concreto,  e = 0,06 mts de 0,40 x 0,40 mts.COLOR AZUL LISA</v>
          </cell>
          <cell r="C40" t="str">
            <v>M2</v>
          </cell>
          <cell r="D40">
            <v>47500</v>
          </cell>
          <cell r="E40">
            <v>2375</v>
          </cell>
        </row>
        <row r="41">
          <cell r="A41">
            <v>37</v>
          </cell>
          <cell r="B41" t="str">
            <v>Loseta prefabricada en concreto,  e = 0,06 mts de 0,40 x 0,40 mts.COLOR AZUL A RAYAS</v>
          </cell>
          <cell r="C41" t="str">
            <v>M2</v>
          </cell>
          <cell r="D41">
            <v>47500</v>
          </cell>
          <cell r="E41">
            <v>2375</v>
          </cell>
        </row>
        <row r="42">
          <cell r="A42">
            <v>38</v>
          </cell>
          <cell r="B42" t="str">
            <v>Loseta prefabricada en concreto,  e = 0,06 mts de 0,40 x 0,40 mts.COLOR BLANCA</v>
          </cell>
          <cell r="C42" t="str">
            <v>M2</v>
          </cell>
          <cell r="D42">
            <v>47500</v>
          </cell>
          <cell r="E42">
            <v>2375</v>
          </cell>
        </row>
        <row r="43">
          <cell r="A43">
            <v>39</v>
          </cell>
          <cell r="B43" t="str">
            <v>Loseta prefabricada en concreto,  e = 0,06 mts de 0,40 x 0,40 mts.COLOR AMARILLO A CUADROS</v>
          </cell>
          <cell r="C43" t="str">
            <v>M2</v>
          </cell>
          <cell r="D43">
            <v>47500</v>
          </cell>
          <cell r="E43">
            <v>2375</v>
          </cell>
        </row>
        <row r="44">
          <cell r="A44">
            <v>40</v>
          </cell>
          <cell r="B44" t="str">
            <v>Loseta prefabricada en concreto,  e = 0,06 mts de 0,40 x 0,40 mts.COLOR OCRE LISA. A RAYAS O A CUADROS.</v>
          </cell>
          <cell r="C44" t="str">
            <v>M2</v>
          </cell>
          <cell r="D44">
            <v>47500</v>
          </cell>
          <cell r="E44">
            <v>2375</v>
          </cell>
        </row>
        <row r="45">
          <cell r="A45">
            <v>41</v>
          </cell>
          <cell r="B45" t="str">
            <v>Loseta prefabricada en concreto,  e = 0,06 mts de 0,40 x 0,40 mts.COLOR VERDE A CUADROS</v>
          </cell>
          <cell r="C45" t="str">
            <v>M2</v>
          </cell>
          <cell r="D45">
            <v>47500</v>
          </cell>
          <cell r="E45">
            <v>2375</v>
          </cell>
        </row>
        <row r="46">
          <cell r="A46">
            <v>42</v>
          </cell>
          <cell r="B46" t="str">
            <v>Loseta prefabricada en concreto,  e = 0,06 mts de 0,40 x 0,40 mts.COLOR NEGRA LISA, A RAYAS O A CUADROS</v>
          </cell>
          <cell r="C46" t="str">
            <v>M2</v>
          </cell>
          <cell r="D46">
            <v>47500</v>
          </cell>
          <cell r="E46">
            <v>2375</v>
          </cell>
        </row>
        <row r="47">
          <cell r="A47">
            <v>43</v>
          </cell>
          <cell r="B47" t="str">
            <v>Sardinel prefabricado en concreto de 1,00 x 0,17 x 0,45 mts. Redondo</v>
          </cell>
          <cell r="C47" t="str">
            <v>UN</v>
          </cell>
          <cell r="D47">
            <v>17500</v>
          </cell>
          <cell r="E47">
            <v>875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cell r="B54" t="str">
            <v>Loseta prefabricada en concreto,  e = 0,06 mts de 0,40 x 0,40 mts.COLOR VERDE LISA</v>
          </cell>
          <cell r="C54" t="str">
            <v>M2</v>
          </cell>
          <cell r="D54">
            <v>45000</v>
          </cell>
          <cell r="E54">
            <v>2250</v>
          </cell>
        </row>
        <row r="55">
          <cell r="A55">
            <v>51</v>
          </cell>
          <cell r="B55" t="str">
            <v>Loseta prefabricada en concreto,  e = 0,06 mts de 0,40 x 0,40 mts.COLOR VERDE A RAYAS</v>
          </cell>
          <cell r="C55" t="str">
            <v>M2</v>
          </cell>
          <cell r="D55">
            <v>45000</v>
          </cell>
          <cell r="E55">
            <v>2250</v>
          </cell>
        </row>
        <row r="56">
          <cell r="A56">
            <v>52</v>
          </cell>
          <cell r="B56" t="str">
            <v>Loseta prefabricada en concreto,  e = 0,06 mts de 0,40 x 0,40 mts.COLOR OCRE LISA. A RAYAS O A CUADROS.</v>
          </cell>
          <cell r="C56" t="str">
            <v>M2</v>
          </cell>
          <cell r="D56">
            <v>38000</v>
          </cell>
          <cell r="E56">
            <v>1900</v>
          </cell>
        </row>
        <row r="57">
          <cell r="A57">
            <v>53</v>
          </cell>
          <cell r="B57" t="str">
            <v>Loseta prefabricada en concreto,  e = 0,06 mts de 0,40 x 0,40 mts.COLOR OCRE LISA. A RAYAS O A CUADROS.</v>
          </cell>
          <cell r="C57" t="str">
            <v>M2</v>
          </cell>
          <cell r="D57">
            <v>38000</v>
          </cell>
          <cell r="E57">
            <v>1900</v>
          </cell>
        </row>
        <row r="58">
          <cell r="A58">
            <v>54</v>
          </cell>
          <cell r="B58" t="str">
            <v>Adoquin en concreto, tipo VEHICULAR,  de 0,20 x 0,10 mts., e= 0,08 mts.,  COLOR NEGRO</v>
          </cell>
          <cell r="C58" t="str">
            <v>M2</v>
          </cell>
          <cell r="D58">
            <v>48500</v>
          </cell>
          <cell r="E58">
            <v>2425</v>
          </cell>
        </row>
        <row r="59">
          <cell r="A59">
            <v>55</v>
          </cell>
          <cell r="B59" t="str">
            <v>Adoquin en concreto, tipo VEHICULAR,  de 0,20 x 0,10 mts., e= 0,08 mts.,  COLOR ROJO,</v>
          </cell>
          <cell r="C59" t="str">
            <v>M2</v>
          </cell>
          <cell r="D59">
            <v>48500</v>
          </cell>
          <cell r="E59">
            <v>2425</v>
          </cell>
        </row>
        <row r="60">
          <cell r="A60">
            <v>56</v>
          </cell>
          <cell r="B60" t="str">
            <v>Adoquin en concreto, tipo  PEATONAL, de 0,20 x 0,10 mts., e= 0,06 mts.,  COLOR ROJO</v>
          </cell>
          <cell r="C60" t="str">
            <v>M2</v>
          </cell>
          <cell r="D60">
            <v>43500</v>
          </cell>
          <cell r="E60">
            <v>2175</v>
          </cell>
        </row>
        <row r="61">
          <cell r="A61">
            <v>57</v>
          </cell>
          <cell r="B61" t="str">
            <v>Bloque de concreto Split No 14 COLOR GRIS</v>
          </cell>
          <cell r="C61" t="str">
            <v>UN</v>
          </cell>
          <cell r="D61">
            <v>3700</v>
          </cell>
          <cell r="E61">
            <v>222</v>
          </cell>
        </row>
        <row r="62">
          <cell r="A62">
            <v>58</v>
          </cell>
          <cell r="B62" t="str">
            <v>Bloque de concreto Split No 15 COLOR OCRE</v>
          </cell>
          <cell r="C62" t="str">
            <v>UN</v>
          </cell>
          <cell r="D62">
            <v>5100</v>
          </cell>
          <cell r="E62">
            <v>306</v>
          </cell>
        </row>
        <row r="63">
          <cell r="A63">
            <v>59</v>
          </cell>
          <cell r="B63" t="str">
            <v>Loseta prefabricada en concreto,  e = 0,06 mts de 0,40 x 0,40 mts.COLOR CHOCOLATE LISA.</v>
          </cell>
          <cell r="C63" t="str">
            <v>M2</v>
          </cell>
          <cell r="D63">
            <v>47500</v>
          </cell>
          <cell r="E63">
            <v>2375</v>
          </cell>
        </row>
        <row r="64">
          <cell r="A64">
            <v>60</v>
          </cell>
          <cell r="E64">
            <v>0</v>
          </cell>
          <cell r="J64">
            <v>45000</v>
          </cell>
        </row>
        <row r="65">
          <cell r="A65">
            <v>61</v>
          </cell>
          <cell r="E65">
            <v>0</v>
          </cell>
        </row>
        <row r="66">
          <cell r="A66">
            <v>62</v>
          </cell>
          <cell r="E66">
            <v>0</v>
          </cell>
          <cell r="J66">
            <v>120000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cell r="G74" t="str">
            <v>No.</v>
          </cell>
          <cell r="H74" t="str">
            <v>DESCRIPCION</v>
          </cell>
          <cell r="I74" t="str">
            <v>UNID.</v>
          </cell>
          <cell r="J74" t="str">
            <v>VR. UNIT.</v>
          </cell>
        </row>
        <row r="75">
          <cell r="G75">
            <v>1</v>
          </cell>
          <cell r="H75" t="str">
            <v>Concreto 2500psi</v>
          </cell>
          <cell r="I75" t="str">
            <v>M3</v>
          </cell>
          <cell r="J75">
            <v>507123</v>
          </cell>
        </row>
        <row r="76">
          <cell r="A76" t="str">
            <v>REF.</v>
          </cell>
          <cell r="B76" t="str">
            <v>MATERIAL GRESS</v>
          </cell>
          <cell r="C76" t="str">
            <v>UNIDAD</v>
          </cell>
          <cell r="D76" t="str">
            <v>PRECIO</v>
          </cell>
          <cell r="E76" t="str">
            <v>TRANSPORTE</v>
          </cell>
          <cell r="G76">
            <v>2</v>
          </cell>
          <cell r="H76" t="str">
            <v>Formaleta</v>
          </cell>
          <cell r="I76" t="str">
            <v>M2</v>
          </cell>
          <cell r="J76">
            <v>15000</v>
          </cell>
        </row>
        <row r="77">
          <cell r="G77">
            <v>3</v>
          </cell>
        </row>
        <row r="78">
          <cell r="G78">
            <v>4</v>
          </cell>
        </row>
        <row r="79">
          <cell r="A79">
            <v>71</v>
          </cell>
          <cell r="B79" t="str">
            <v>Baldosa Duropiso Mancesa  30X30</v>
          </cell>
          <cell r="C79" t="str">
            <v>M²</v>
          </cell>
          <cell r="D79">
            <v>20500</v>
          </cell>
          <cell r="E79">
            <v>1230</v>
          </cell>
          <cell r="G79">
            <v>5</v>
          </cell>
        </row>
        <row r="80">
          <cell r="A80">
            <v>72</v>
          </cell>
          <cell r="B80" t="str">
            <v xml:space="preserve">Bloque No 4 Hueco </v>
          </cell>
          <cell r="C80" t="str">
            <v>Und</v>
          </cell>
          <cell r="D80">
            <v>650</v>
          </cell>
          <cell r="E80">
            <v>39</v>
          </cell>
          <cell r="G80">
            <v>6</v>
          </cell>
          <cell r="H80" t="str">
            <v>Mortero 1:4</v>
          </cell>
          <cell r="I80" t="str">
            <v>M3</v>
          </cell>
          <cell r="J80">
            <v>442068</v>
          </cell>
        </row>
        <row r="81">
          <cell r="A81">
            <v>73</v>
          </cell>
          <cell r="B81" t="str">
            <v>Bloque No 5 Hueco 12X20X30</v>
          </cell>
          <cell r="C81" t="str">
            <v>Und</v>
          </cell>
          <cell r="D81">
            <v>850</v>
          </cell>
          <cell r="E81">
            <v>51</v>
          </cell>
          <cell r="G81">
            <v>7</v>
          </cell>
          <cell r="H81" t="str">
            <v>Mortero 1:6</v>
          </cell>
          <cell r="I81" t="str">
            <v>M3</v>
          </cell>
          <cell r="J81">
            <v>383118</v>
          </cell>
        </row>
        <row r="82">
          <cell r="A82">
            <v>74</v>
          </cell>
          <cell r="B82" t="str">
            <v>Ladrillo Tolete</v>
          </cell>
          <cell r="C82" t="str">
            <v>Und</v>
          </cell>
          <cell r="D82">
            <v>240</v>
          </cell>
          <cell r="E82">
            <v>14.399999999999999</v>
          </cell>
          <cell r="G82">
            <v>8</v>
          </cell>
          <cell r="H82" t="str">
            <v>Concreto 3000psi</v>
          </cell>
          <cell r="I82" t="str">
            <v>M3</v>
          </cell>
          <cell r="J82">
            <v>515853</v>
          </cell>
        </row>
        <row r="83">
          <cell r="A83">
            <v>75</v>
          </cell>
          <cell r="B83" t="str">
            <v>Tuberia de gres, D= 6"</v>
          </cell>
          <cell r="C83" t="str">
            <v>ML</v>
          </cell>
          <cell r="E83">
            <v>0</v>
          </cell>
          <cell r="G83">
            <v>9</v>
          </cell>
          <cell r="H83" t="str">
            <v>Concreto Ciclópeo</v>
          </cell>
          <cell r="I83" t="str">
            <v>M3</v>
          </cell>
          <cell r="J83" t="e">
            <v>#REF!</v>
          </cell>
        </row>
        <row r="84">
          <cell r="A84">
            <v>76</v>
          </cell>
          <cell r="B84" t="str">
            <v>Adoquines de arcilla   para piso, e =.06 mt ,20 mt x,10 mt, deacuerdo a la NTC 2017.</v>
          </cell>
          <cell r="C84" t="str">
            <v>ML</v>
          </cell>
          <cell r="D84">
            <v>22500</v>
          </cell>
          <cell r="E84">
            <v>1350</v>
          </cell>
          <cell r="G84">
            <v>10</v>
          </cell>
          <cell r="H84" t="str">
            <v>Acero de refuerzo</v>
          </cell>
          <cell r="I84" t="str">
            <v>KG</v>
          </cell>
          <cell r="J84" t="e">
            <v>#REF!</v>
          </cell>
        </row>
        <row r="85">
          <cell r="A85">
            <v>77</v>
          </cell>
          <cell r="B85" t="str">
            <v>Tuberia de gres, D= 8"</v>
          </cell>
          <cell r="C85" t="str">
            <v>ML</v>
          </cell>
          <cell r="D85">
            <v>13100</v>
          </cell>
          <cell r="E85">
            <v>786</v>
          </cell>
          <cell r="G85">
            <v>11</v>
          </cell>
          <cell r="H85" t="str">
            <v>Concreto 3500psi</v>
          </cell>
          <cell r="I85" t="str">
            <v>M3</v>
          </cell>
          <cell r="J85">
            <v>261847</v>
          </cell>
        </row>
        <row r="86">
          <cell r="A86">
            <v>79</v>
          </cell>
          <cell r="B86" t="str">
            <v>Piso en gres de 0.10 x 0.20</v>
          </cell>
          <cell r="C86" t="str">
            <v>M²</v>
          </cell>
          <cell r="D86">
            <v>12500</v>
          </cell>
          <cell r="E86">
            <v>750</v>
          </cell>
          <cell r="G86">
            <v>12</v>
          </cell>
        </row>
        <row r="87">
          <cell r="A87">
            <v>80</v>
          </cell>
          <cell r="B87" t="str">
            <v>Ceramica Minimal Petroleo 45x45 Alfa</v>
          </cell>
          <cell r="C87" t="str">
            <v>M²</v>
          </cell>
          <cell r="D87">
            <v>28000</v>
          </cell>
          <cell r="E87">
            <v>1680</v>
          </cell>
          <cell r="G87">
            <v>13</v>
          </cell>
        </row>
        <row r="88">
          <cell r="A88">
            <v>81</v>
          </cell>
          <cell r="B88" t="str">
            <v>Ceramica  Blanco 20x20</v>
          </cell>
          <cell r="C88" t="str">
            <v>M²</v>
          </cell>
          <cell r="D88">
            <v>13000</v>
          </cell>
          <cell r="E88">
            <v>780</v>
          </cell>
          <cell r="G88">
            <v>14</v>
          </cell>
        </row>
        <row r="89">
          <cell r="A89">
            <v>82</v>
          </cell>
          <cell r="B89" t="str">
            <v xml:space="preserve">Ladrillo a la vista semiprensado por ambas caras </v>
          </cell>
          <cell r="C89" t="str">
            <v>Und</v>
          </cell>
          <cell r="D89">
            <v>1200</v>
          </cell>
          <cell r="E89">
            <v>72</v>
          </cell>
          <cell r="G89">
            <v>15</v>
          </cell>
        </row>
        <row r="90">
          <cell r="A90">
            <v>83</v>
          </cell>
          <cell r="B90" t="str">
            <v>Piso MIKONOS ARD Gris  (33,8 X 33,8) cm</v>
          </cell>
          <cell r="C90" t="str">
            <v>M²</v>
          </cell>
          <cell r="D90">
            <v>26000</v>
          </cell>
          <cell r="E90">
            <v>1560</v>
          </cell>
          <cell r="G90">
            <v>16</v>
          </cell>
        </row>
        <row r="91">
          <cell r="A91">
            <v>84</v>
          </cell>
          <cell r="B91" t="str">
            <v>Enchape pared AMARA Color Gris  (28,7 X 57,5) cm</v>
          </cell>
          <cell r="C91" t="str">
            <v>M²</v>
          </cell>
          <cell r="D91">
            <v>29500</v>
          </cell>
          <cell r="E91">
            <v>1770</v>
          </cell>
          <cell r="G91">
            <v>17</v>
          </cell>
        </row>
        <row r="92">
          <cell r="A92">
            <v>85</v>
          </cell>
          <cell r="E92">
            <v>0</v>
          </cell>
          <cell r="G92">
            <v>18</v>
          </cell>
        </row>
        <row r="93">
          <cell r="A93">
            <v>86</v>
          </cell>
          <cell r="E93">
            <v>0</v>
          </cell>
          <cell r="G93">
            <v>19</v>
          </cell>
        </row>
        <row r="94">
          <cell r="A94">
            <v>87</v>
          </cell>
          <cell r="E94">
            <v>0</v>
          </cell>
          <cell r="G94">
            <v>20</v>
          </cell>
        </row>
        <row r="95">
          <cell r="A95">
            <v>88</v>
          </cell>
          <cell r="E95">
            <v>0</v>
          </cell>
          <cell r="G95">
            <v>21</v>
          </cell>
        </row>
        <row r="96">
          <cell r="A96">
            <v>89</v>
          </cell>
          <cell r="E96">
            <v>0</v>
          </cell>
          <cell r="G96">
            <v>22</v>
          </cell>
        </row>
        <row r="97">
          <cell r="A97">
            <v>90</v>
          </cell>
          <cell r="E97">
            <v>0</v>
          </cell>
          <cell r="G97">
            <v>23</v>
          </cell>
        </row>
        <row r="98">
          <cell r="A98">
            <v>91</v>
          </cell>
          <cell r="E98">
            <v>0</v>
          </cell>
          <cell r="G98">
            <v>24</v>
          </cell>
        </row>
        <row r="99">
          <cell r="A99">
            <v>92</v>
          </cell>
          <cell r="E99">
            <v>0</v>
          </cell>
          <cell r="G99">
            <v>25</v>
          </cell>
        </row>
        <row r="100">
          <cell r="A100">
            <v>93</v>
          </cell>
          <cell r="E100">
            <v>0</v>
          </cell>
          <cell r="G100">
            <v>26</v>
          </cell>
        </row>
        <row r="101">
          <cell r="A101">
            <v>94</v>
          </cell>
          <cell r="E101">
            <v>0</v>
          </cell>
          <cell r="G101">
            <v>27</v>
          </cell>
        </row>
        <row r="102">
          <cell r="A102">
            <v>95</v>
          </cell>
          <cell r="E102">
            <v>0</v>
          </cell>
          <cell r="G102">
            <v>28</v>
          </cell>
        </row>
        <row r="103">
          <cell r="A103">
            <v>96</v>
          </cell>
          <cell r="E103">
            <v>0</v>
          </cell>
          <cell r="G103">
            <v>29</v>
          </cell>
        </row>
        <row r="104">
          <cell r="A104">
            <v>97</v>
          </cell>
          <cell r="E104">
            <v>0</v>
          </cell>
          <cell r="G104">
            <v>30</v>
          </cell>
        </row>
        <row r="105">
          <cell r="A105">
            <v>98</v>
          </cell>
          <cell r="E105">
            <v>0</v>
          </cell>
          <cell r="G105">
            <v>31</v>
          </cell>
        </row>
        <row r="106">
          <cell r="A106">
            <v>99</v>
          </cell>
          <cell r="E106">
            <v>0</v>
          </cell>
          <cell r="G106">
            <v>32</v>
          </cell>
        </row>
        <row r="107">
          <cell r="A107">
            <v>100</v>
          </cell>
          <cell r="E107">
            <v>0</v>
          </cell>
          <cell r="G107">
            <v>33</v>
          </cell>
        </row>
        <row r="108">
          <cell r="A108">
            <v>101</v>
          </cell>
          <cell r="E108">
            <v>0</v>
          </cell>
          <cell r="G108">
            <v>34</v>
          </cell>
        </row>
        <row r="109">
          <cell r="A109">
            <v>102</v>
          </cell>
          <cell r="E109">
            <v>0</v>
          </cell>
          <cell r="G109">
            <v>35</v>
          </cell>
        </row>
        <row r="110">
          <cell r="A110">
            <v>103</v>
          </cell>
          <cell r="E110">
            <v>0</v>
          </cell>
          <cell r="G110">
            <v>36</v>
          </cell>
        </row>
        <row r="111">
          <cell r="A111">
            <v>104</v>
          </cell>
          <cell r="E111">
            <v>0</v>
          </cell>
          <cell r="G111">
            <v>37</v>
          </cell>
        </row>
        <row r="112">
          <cell r="A112">
            <v>105</v>
          </cell>
          <cell r="E112">
            <v>0</v>
          </cell>
          <cell r="G112">
            <v>38</v>
          </cell>
        </row>
        <row r="113">
          <cell r="A113">
            <v>106</v>
          </cell>
          <cell r="E113">
            <v>0</v>
          </cell>
          <cell r="G113">
            <v>39</v>
          </cell>
        </row>
        <row r="114">
          <cell r="A114">
            <v>107</v>
          </cell>
          <cell r="E114">
            <v>0</v>
          </cell>
          <cell r="G114">
            <v>40</v>
          </cell>
        </row>
        <row r="115">
          <cell r="A115">
            <v>108</v>
          </cell>
          <cell r="E115">
            <v>0</v>
          </cell>
          <cell r="G115">
            <v>41</v>
          </cell>
        </row>
        <row r="116">
          <cell r="A116">
            <v>109</v>
          </cell>
          <cell r="E116">
            <v>0</v>
          </cell>
          <cell r="G116">
            <v>42</v>
          </cell>
        </row>
        <row r="117">
          <cell r="A117">
            <v>110</v>
          </cell>
          <cell r="E117">
            <v>0</v>
          </cell>
          <cell r="G117">
            <v>43</v>
          </cell>
        </row>
        <row r="118">
          <cell r="G118">
            <v>44</v>
          </cell>
        </row>
        <row r="119">
          <cell r="A119" t="str">
            <v>REF.</v>
          </cell>
          <cell r="B119" t="str">
            <v>MATERIAL ELECTRICO</v>
          </cell>
          <cell r="C119" t="str">
            <v>UNIDAD</v>
          </cell>
          <cell r="D119" t="str">
            <v>PRECIO</v>
          </cell>
          <cell r="E119" t="str">
            <v>TRANSPORTE</v>
          </cell>
          <cell r="G119">
            <v>45</v>
          </cell>
        </row>
        <row r="120">
          <cell r="G120">
            <v>46</v>
          </cell>
        </row>
        <row r="121">
          <cell r="A121">
            <v>111</v>
          </cell>
          <cell r="B121" t="str">
            <v>Poste Cemento 750 Kg x 12mrs</v>
          </cell>
          <cell r="C121" t="str">
            <v>UN</v>
          </cell>
          <cell r="E121">
            <v>0</v>
          </cell>
          <cell r="G121">
            <v>47</v>
          </cell>
        </row>
        <row r="122">
          <cell r="A122">
            <v>112</v>
          </cell>
          <cell r="B122" t="str">
            <v>Cable ACSR Nº 1/0</v>
          </cell>
          <cell r="C122" t="str">
            <v>ML</v>
          </cell>
          <cell r="E122">
            <v>0</v>
          </cell>
          <cell r="G122">
            <v>48</v>
          </cell>
        </row>
        <row r="123">
          <cell r="A123">
            <v>113</v>
          </cell>
          <cell r="B123" t="str">
            <v>Conectores Linea Viva</v>
          </cell>
          <cell r="C123" t="str">
            <v>UN</v>
          </cell>
          <cell r="E123">
            <v>0</v>
          </cell>
          <cell r="G123">
            <v>49</v>
          </cell>
        </row>
        <row r="124">
          <cell r="A124">
            <v>114</v>
          </cell>
          <cell r="B124" t="str">
            <v>Pernos de Maquina de 10"</v>
          </cell>
          <cell r="C124" t="str">
            <v>UN</v>
          </cell>
          <cell r="E124">
            <v>0</v>
          </cell>
          <cell r="G124">
            <v>50</v>
          </cell>
        </row>
        <row r="125">
          <cell r="A125">
            <v>115</v>
          </cell>
          <cell r="B125" t="str">
            <v>Cruceta Metalica de 2 1/2 x 2 1/2 x 3/16 x 2 x 1</v>
          </cell>
          <cell r="C125" t="str">
            <v>UN</v>
          </cell>
          <cell r="E125">
            <v>0</v>
          </cell>
          <cell r="G125">
            <v>51</v>
          </cell>
        </row>
        <row r="126">
          <cell r="A126">
            <v>116</v>
          </cell>
          <cell r="B126" t="str">
            <v>Diagonal de 0.6mts</v>
          </cell>
          <cell r="C126" t="str">
            <v>UN</v>
          </cell>
          <cell r="E126">
            <v>0</v>
          </cell>
          <cell r="G126">
            <v>52</v>
          </cell>
        </row>
        <row r="127">
          <cell r="A127">
            <v>117</v>
          </cell>
          <cell r="B127" t="str">
            <v xml:space="preserve">Aislador tipo disco de 6" </v>
          </cell>
          <cell r="C127" t="str">
            <v>UN</v>
          </cell>
          <cell r="E127">
            <v>0</v>
          </cell>
          <cell r="G127">
            <v>53</v>
          </cell>
        </row>
        <row r="128">
          <cell r="A128">
            <v>118</v>
          </cell>
          <cell r="B128" t="str">
            <v>Grapa de retención</v>
          </cell>
          <cell r="C128" t="str">
            <v>UN</v>
          </cell>
          <cell r="E128">
            <v>0</v>
          </cell>
          <cell r="G128">
            <v>54</v>
          </cell>
        </row>
        <row r="129">
          <cell r="A129">
            <v>119</v>
          </cell>
          <cell r="B129" t="str">
            <v>Tuercas de ojo</v>
          </cell>
          <cell r="C129" t="str">
            <v>UN</v>
          </cell>
          <cell r="E129">
            <v>0</v>
          </cell>
          <cell r="G129">
            <v>55</v>
          </cell>
        </row>
        <row r="130">
          <cell r="A130">
            <v>120</v>
          </cell>
          <cell r="B130" t="str">
            <v>Collarines de 5 a 6</v>
          </cell>
          <cell r="C130" t="str">
            <v>UN</v>
          </cell>
          <cell r="E130">
            <v>0</v>
          </cell>
          <cell r="G130">
            <v>56</v>
          </cell>
        </row>
        <row r="131">
          <cell r="A131">
            <v>121</v>
          </cell>
          <cell r="B131" t="str">
            <v>Cruceta para Transformador</v>
          </cell>
          <cell r="C131" t="str">
            <v>UN</v>
          </cell>
          <cell r="E131">
            <v>0</v>
          </cell>
          <cell r="G131">
            <v>57</v>
          </cell>
        </row>
        <row r="132">
          <cell r="A132">
            <v>122</v>
          </cell>
          <cell r="B132" t="str">
            <v>Corta Circuitos</v>
          </cell>
          <cell r="C132" t="str">
            <v>UN</v>
          </cell>
          <cell r="E132">
            <v>0</v>
          </cell>
          <cell r="G132">
            <v>58</v>
          </cell>
        </row>
        <row r="133">
          <cell r="A133">
            <v>123</v>
          </cell>
          <cell r="B133" t="str">
            <v>Para Rayos</v>
          </cell>
          <cell r="C133" t="str">
            <v>UN</v>
          </cell>
          <cell r="E133">
            <v>0</v>
          </cell>
          <cell r="G133">
            <v>59</v>
          </cell>
        </row>
        <row r="134">
          <cell r="A134">
            <v>124</v>
          </cell>
          <cell r="B134" t="str">
            <v>Polo a Tierra</v>
          </cell>
          <cell r="C134" t="str">
            <v>UN</v>
          </cell>
          <cell r="E134">
            <v>0</v>
          </cell>
          <cell r="G134">
            <v>60</v>
          </cell>
        </row>
        <row r="135">
          <cell r="A135">
            <v>125</v>
          </cell>
          <cell r="B135" t="str">
            <v xml:space="preserve">Transformador  </v>
          </cell>
          <cell r="C135" t="str">
            <v>UN</v>
          </cell>
          <cell r="E135">
            <v>0</v>
          </cell>
          <cell r="G135">
            <v>61</v>
          </cell>
        </row>
        <row r="136">
          <cell r="A136">
            <v>126</v>
          </cell>
          <cell r="B136" t="str">
            <v>Tubo de 2"</v>
          </cell>
          <cell r="C136" t="str">
            <v>ML</v>
          </cell>
          <cell r="E136">
            <v>0</v>
          </cell>
          <cell r="G136">
            <v>62</v>
          </cell>
        </row>
        <row r="137">
          <cell r="A137">
            <v>127</v>
          </cell>
          <cell r="B137" t="str">
            <v>Cable Nº 6 THHN</v>
          </cell>
          <cell r="C137" t="str">
            <v>ML</v>
          </cell>
          <cell r="E137">
            <v>0</v>
          </cell>
          <cell r="G137">
            <v>63</v>
          </cell>
        </row>
        <row r="138">
          <cell r="A138">
            <v>128</v>
          </cell>
          <cell r="B138" t="str">
            <v>Caja Contador</v>
          </cell>
          <cell r="C138" t="str">
            <v>UN</v>
          </cell>
          <cell r="E138">
            <v>0</v>
          </cell>
          <cell r="G138">
            <v>64</v>
          </cell>
        </row>
        <row r="139">
          <cell r="A139">
            <v>129</v>
          </cell>
          <cell r="B139" t="str">
            <v>Contador</v>
          </cell>
          <cell r="C139" t="str">
            <v>UN</v>
          </cell>
          <cell r="E139">
            <v>0</v>
          </cell>
          <cell r="G139">
            <v>65</v>
          </cell>
        </row>
        <row r="140">
          <cell r="A140">
            <v>130</v>
          </cell>
          <cell r="B140" t="str">
            <v>Automatico de protección</v>
          </cell>
          <cell r="C140" t="str">
            <v>UN</v>
          </cell>
          <cell r="E140">
            <v>0</v>
          </cell>
          <cell r="G140">
            <v>66</v>
          </cell>
        </row>
        <row r="141">
          <cell r="A141">
            <v>131</v>
          </cell>
          <cell r="B141" t="str">
            <v>Caja Circuitos</v>
          </cell>
          <cell r="C141" t="str">
            <v>UN</v>
          </cell>
          <cell r="E141">
            <v>0</v>
          </cell>
          <cell r="G141">
            <v>67</v>
          </cell>
        </row>
        <row r="142">
          <cell r="A142">
            <v>132</v>
          </cell>
          <cell r="B142" t="str">
            <v>Automaticos</v>
          </cell>
          <cell r="C142" t="str">
            <v>ML</v>
          </cell>
          <cell r="E142">
            <v>0</v>
          </cell>
          <cell r="G142">
            <v>68</v>
          </cell>
        </row>
        <row r="143">
          <cell r="A143">
            <v>133</v>
          </cell>
          <cell r="B143" t="str">
            <v>Linea Tierra</v>
          </cell>
          <cell r="C143" t="str">
            <v>ML</v>
          </cell>
          <cell r="E143">
            <v>0</v>
          </cell>
          <cell r="G143">
            <v>69</v>
          </cell>
        </row>
        <row r="144">
          <cell r="A144">
            <v>134</v>
          </cell>
          <cell r="B144" t="str">
            <v>Cinta Bandy de 3/4</v>
          </cell>
          <cell r="C144" t="str">
            <v>ML</v>
          </cell>
          <cell r="E144">
            <v>0</v>
          </cell>
          <cell r="G144">
            <v>70</v>
          </cell>
        </row>
        <row r="145">
          <cell r="A145">
            <v>135</v>
          </cell>
          <cell r="B145" t="str">
            <v>Hebillas de 3/4</v>
          </cell>
          <cell r="C145" t="str">
            <v>UN</v>
          </cell>
          <cell r="E145">
            <v>0</v>
          </cell>
          <cell r="G145">
            <v>71</v>
          </cell>
        </row>
        <row r="146">
          <cell r="A146">
            <v>136</v>
          </cell>
          <cell r="B146" t="str">
            <v>Vigetas</v>
          </cell>
          <cell r="C146" t="str">
            <v>UN</v>
          </cell>
          <cell r="E146">
            <v>0</v>
          </cell>
          <cell r="G146">
            <v>72</v>
          </cell>
        </row>
        <row r="147">
          <cell r="A147">
            <v>137</v>
          </cell>
          <cell r="B147" t="str">
            <v>Varilla de 1.50mts anclaje</v>
          </cell>
          <cell r="C147" t="str">
            <v>UN</v>
          </cell>
          <cell r="E147">
            <v>0</v>
          </cell>
          <cell r="G147">
            <v>73</v>
          </cell>
        </row>
        <row r="148">
          <cell r="A148">
            <v>138</v>
          </cell>
          <cell r="B148" t="str">
            <v>Arandela de 4 x 4</v>
          </cell>
          <cell r="C148" t="str">
            <v>UN</v>
          </cell>
          <cell r="E148">
            <v>0</v>
          </cell>
          <cell r="G148">
            <v>74</v>
          </cell>
        </row>
        <row r="149">
          <cell r="A149">
            <v>139</v>
          </cell>
          <cell r="B149" t="str">
            <v>Arandela de 2 x 2</v>
          </cell>
          <cell r="C149" t="str">
            <v>CUARTO</v>
          </cell>
          <cell r="E149">
            <v>0</v>
          </cell>
          <cell r="G149">
            <v>75</v>
          </cell>
        </row>
        <row r="150">
          <cell r="A150">
            <v>140</v>
          </cell>
          <cell r="B150" t="str">
            <v>Arandela de presion para 1 1/2</v>
          </cell>
          <cell r="C150" t="str">
            <v>UN</v>
          </cell>
          <cell r="E150">
            <v>0</v>
          </cell>
          <cell r="G150">
            <v>76</v>
          </cell>
        </row>
        <row r="151">
          <cell r="A151">
            <v>141</v>
          </cell>
          <cell r="B151" t="str">
            <v>Pernos de Maquina de 2"  x 1 1/2</v>
          </cell>
          <cell r="C151" t="str">
            <v>UN</v>
          </cell>
          <cell r="E151">
            <v>0</v>
          </cell>
          <cell r="G151">
            <v>77</v>
          </cell>
        </row>
        <row r="152">
          <cell r="A152">
            <v>142</v>
          </cell>
          <cell r="B152" t="str">
            <v>Cable Acero de 3/8</v>
          </cell>
          <cell r="C152" t="str">
            <v>UN</v>
          </cell>
          <cell r="E152">
            <v>0</v>
          </cell>
          <cell r="G152">
            <v>78</v>
          </cell>
        </row>
        <row r="153">
          <cell r="A153">
            <v>143</v>
          </cell>
          <cell r="B153" t="str">
            <v>Aisladores Tipo Tensor</v>
          </cell>
          <cell r="C153" t="str">
            <v>UN</v>
          </cell>
          <cell r="E153">
            <v>0</v>
          </cell>
          <cell r="G153">
            <v>79</v>
          </cell>
        </row>
        <row r="154">
          <cell r="A154">
            <v>144</v>
          </cell>
          <cell r="B154" t="str">
            <v>Guarda Cabos</v>
          </cell>
          <cell r="C154" t="str">
            <v>ML</v>
          </cell>
          <cell r="E154">
            <v>0</v>
          </cell>
          <cell r="G154">
            <v>80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B172" t="str">
            <v>Transformador trifásico de 15 KVA, 13200/220 voltios</v>
          </cell>
          <cell r="C172" t="str">
            <v>UN</v>
          </cell>
          <cell r="D172">
            <v>4657500</v>
          </cell>
          <cell r="E172">
            <v>279450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B199" t="str">
            <v>Caneca metálica mediana, en malla tipo cafetera, pivotante, sobre paral tubular metálico, con logotipo de la Alcaldia, según diseño</v>
          </cell>
          <cell r="C199" t="str">
            <v>UN</v>
          </cell>
          <cell r="D199">
            <v>170000</v>
          </cell>
          <cell r="E199">
            <v>10200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2800</v>
          </cell>
          <cell r="E204">
            <v>168</v>
          </cell>
        </row>
        <row r="205">
          <cell r="A205">
            <v>192</v>
          </cell>
          <cell r="B205" t="str">
            <v>Acero Fy = 60.000 PSI</v>
          </cell>
          <cell r="C205" t="str">
            <v>KG</v>
          </cell>
          <cell r="D205">
            <v>2800</v>
          </cell>
          <cell r="E205">
            <v>168</v>
          </cell>
        </row>
        <row r="206">
          <cell r="A206">
            <v>193</v>
          </cell>
          <cell r="B206" t="str">
            <v>Alambre negro</v>
          </cell>
          <cell r="C206" t="str">
            <v>KG</v>
          </cell>
          <cell r="D206">
            <v>3800</v>
          </cell>
          <cell r="E206">
            <v>228</v>
          </cell>
        </row>
        <row r="207">
          <cell r="A207">
            <v>194</v>
          </cell>
          <cell r="B207" t="str">
            <v>Caneca metálica PEQUEÑA,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Ø3/8"</v>
          </cell>
          <cell r="C248" t="str">
            <v>KG</v>
          </cell>
          <cell r="D248">
            <v>2100</v>
          </cell>
          <cell r="E248">
            <v>126</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Ondulada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2083.3333333333335</v>
          </cell>
          <cell r="E359">
            <v>125</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A</v>
          </cell>
          <cell r="C388" t="str">
            <v>Gl</v>
          </cell>
          <cell r="D388">
            <v>35000</v>
          </cell>
          <cell r="E388">
            <v>2100</v>
          </cell>
        </row>
        <row r="389">
          <cell r="A389">
            <v>366</v>
          </cell>
          <cell r="B389" t="str">
            <v>CINTA DE ENMASCARAR</v>
          </cell>
          <cell r="C389" t="str">
            <v>UND</v>
          </cell>
          <cell r="D389">
            <v>4000</v>
          </cell>
          <cell r="E389">
            <v>240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v>
          </cell>
          <cell r="E417">
            <v>0.6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285000</v>
          </cell>
          <cell r="E420">
            <v>17100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1100</v>
          </cell>
          <cell r="E422">
            <v>66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1900</v>
          </cell>
          <cell r="E425">
            <v>114</v>
          </cell>
        </row>
        <row r="426">
          <cell r="A426">
            <v>400</v>
          </cell>
          <cell r="B426" t="str">
            <v>Señalización horizontal: Flecha con microesfera marca 3M al 60% con pintura reflectiva tipo T. P., según norma INVIAS</v>
          </cell>
          <cell r="C426" t="str">
            <v>UN</v>
          </cell>
          <cell r="D426">
            <v>31000</v>
          </cell>
          <cell r="E426">
            <v>1860</v>
          </cell>
        </row>
        <row r="427">
          <cell r="A427">
            <v>401</v>
          </cell>
          <cell r="B427" t="str">
            <v>Señalización horizontal: Linea de cebra con microesfera marca 3M al 60% con pintura reflectiva tipo T. P., según norma INVIAS</v>
          </cell>
          <cell r="C427" t="str">
            <v>ML</v>
          </cell>
          <cell r="D427">
            <v>7000</v>
          </cell>
          <cell r="E427">
            <v>420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Señalización horizontal: Pare con microesfera marca 3M al 60% con pintura reflectiva tipo T. P., según norma INVIAS</v>
          </cell>
          <cell r="C429" t="str">
            <v>UN</v>
          </cell>
          <cell r="D429">
            <v>29500</v>
          </cell>
          <cell r="E429">
            <v>1770</v>
          </cell>
        </row>
        <row r="430">
          <cell r="A430">
            <v>404</v>
          </cell>
          <cell r="B430" t="str">
            <v>Señalización horizontal: Lineas centrales con microesfera marca 3M al 60% con pintura reflectiva tipo T. P., según norma INVIAS</v>
          </cell>
          <cell r="C430" t="str">
            <v>ML</v>
          </cell>
          <cell r="D430">
            <v>6500</v>
          </cell>
          <cell r="E430">
            <v>390</v>
          </cell>
        </row>
        <row r="431">
          <cell r="A431">
            <v>405</v>
          </cell>
          <cell r="B431" t="str">
            <v>Señalización horizontal: Lineas de borde con microesfera marca 3M al 60% con pintura reflectiva tipo T. P., según norma INVIAS</v>
          </cell>
          <cell r="C431" t="str">
            <v>ML</v>
          </cell>
          <cell r="D431">
            <v>6500</v>
          </cell>
          <cell r="E431">
            <v>390</v>
          </cell>
        </row>
        <row r="432">
          <cell r="A432">
            <v>406</v>
          </cell>
          <cell r="B432" t="str">
            <v>Impermeabilizante SIKA</v>
          </cell>
          <cell r="C432" t="str">
            <v>Kg</v>
          </cell>
          <cell r="D432">
            <v>68900</v>
          </cell>
          <cell r="E432">
            <v>4134</v>
          </cell>
        </row>
        <row r="433">
          <cell r="A433">
            <v>407</v>
          </cell>
          <cell r="B433" t="str">
            <v>Lavamanos Institucional Briggs</v>
          </cell>
          <cell r="C433" t="str">
            <v>UN</v>
          </cell>
          <cell r="D433">
            <v>130000</v>
          </cell>
          <cell r="E433">
            <v>7800</v>
          </cell>
        </row>
        <row r="434">
          <cell r="A434">
            <v>408</v>
          </cell>
          <cell r="B434" t="str">
            <v>Sanitario</v>
          </cell>
          <cell r="C434" t="str">
            <v>GL</v>
          </cell>
          <cell r="D434">
            <v>112000</v>
          </cell>
          <cell r="E434">
            <v>6720</v>
          </cell>
        </row>
        <row r="435">
          <cell r="A435">
            <v>409</v>
          </cell>
          <cell r="B435" t="str">
            <v>Juego de cancha multiple en tuberia de 2"</v>
          </cell>
          <cell r="C435" t="str">
            <v>GL</v>
          </cell>
          <cell r="D435">
            <v>3600000</v>
          </cell>
          <cell r="E435">
            <v>216000</v>
          </cell>
        </row>
        <row r="436">
          <cell r="A436">
            <v>410</v>
          </cell>
          <cell r="B436" t="str">
            <v>Vidrio liso 4 mm</v>
          </cell>
          <cell r="C436" t="str">
            <v>M2</v>
          </cell>
          <cell r="D436">
            <v>19500</v>
          </cell>
          <cell r="E436">
            <v>1170</v>
          </cell>
        </row>
        <row r="437">
          <cell r="A437">
            <v>411</v>
          </cell>
          <cell r="B437" t="str">
            <v>Vidrio templado de 5 mm</v>
          </cell>
          <cell r="C437" t="str">
            <v>M2</v>
          </cell>
          <cell r="D437">
            <v>23400</v>
          </cell>
          <cell r="E437">
            <v>1404</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435</v>
          </cell>
          <cell r="E463">
            <v>0</v>
          </cell>
        </row>
        <row r="464">
          <cell r="A464">
            <v>436</v>
          </cell>
          <cell r="E464">
            <v>0</v>
          </cell>
        </row>
        <row r="465">
          <cell r="A465">
            <v>437</v>
          </cell>
          <cell r="E465">
            <v>0</v>
          </cell>
        </row>
        <row r="466">
          <cell r="A466">
            <v>438</v>
          </cell>
          <cell r="E466">
            <v>0</v>
          </cell>
        </row>
        <row r="467">
          <cell r="A467">
            <v>439</v>
          </cell>
          <cell r="E467">
            <v>0</v>
          </cell>
        </row>
        <row r="468">
          <cell r="A468">
            <v>440</v>
          </cell>
          <cell r="E468">
            <v>0</v>
          </cell>
        </row>
        <row r="469">
          <cell r="A469">
            <v>441</v>
          </cell>
          <cell r="E469">
            <v>0</v>
          </cell>
        </row>
        <row r="470">
          <cell r="A470">
            <v>442</v>
          </cell>
          <cell r="E470">
            <v>0</v>
          </cell>
        </row>
        <row r="471">
          <cell r="A471">
            <v>443</v>
          </cell>
          <cell r="E471">
            <v>0</v>
          </cell>
        </row>
        <row r="472">
          <cell r="A472">
            <v>444</v>
          </cell>
          <cell r="E472">
            <v>0</v>
          </cell>
        </row>
        <row r="473">
          <cell r="A473">
            <v>445</v>
          </cell>
          <cell r="E473">
            <v>0</v>
          </cell>
        </row>
        <row r="474">
          <cell r="A474">
            <v>446</v>
          </cell>
          <cell r="E474">
            <v>0</v>
          </cell>
        </row>
        <row r="475">
          <cell r="A475">
            <v>447</v>
          </cell>
          <cell r="E475">
            <v>0</v>
          </cell>
        </row>
        <row r="476">
          <cell r="A476">
            <v>448</v>
          </cell>
          <cell r="E476">
            <v>0</v>
          </cell>
        </row>
        <row r="477">
          <cell r="A477">
            <v>449</v>
          </cell>
          <cell r="E477">
            <v>0</v>
          </cell>
        </row>
        <row r="478">
          <cell r="A478">
            <v>450</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4000</v>
          </cell>
          <cell r="E586">
            <v>240</v>
          </cell>
        </row>
        <row r="587">
          <cell r="A587">
            <v>552</v>
          </cell>
          <cell r="B587" t="str">
            <v>Tabla burra de 0.30 x 3.00 mts</v>
          </cell>
          <cell r="C587" t="str">
            <v xml:space="preserve">UN </v>
          </cell>
          <cell r="D587">
            <v>17000</v>
          </cell>
          <cell r="E587">
            <v>1020</v>
          </cell>
        </row>
        <row r="588">
          <cell r="A588">
            <v>553</v>
          </cell>
          <cell r="B588" t="str">
            <v>Estacas, pintura, puntillas</v>
          </cell>
          <cell r="C588" t="str">
            <v>GLB</v>
          </cell>
          <cell r="D588">
            <v>900</v>
          </cell>
          <cell r="E588">
            <v>54</v>
          </cell>
        </row>
        <row r="589">
          <cell r="A589">
            <v>554</v>
          </cell>
          <cell r="B589" t="str">
            <v>Guadua</v>
          </cell>
          <cell r="C589" t="str">
            <v>ML</v>
          </cell>
          <cell r="D589">
            <v>2500</v>
          </cell>
          <cell r="E589">
            <v>150</v>
          </cell>
        </row>
        <row r="590">
          <cell r="A590">
            <v>555</v>
          </cell>
          <cell r="B590" t="str">
            <v>Liston de Madera</v>
          </cell>
          <cell r="C590" t="str">
            <v>UN</v>
          </cell>
          <cell r="D590">
            <v>800</v>
          </cell>
          <cell r="E590">
            <v>48</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442068</v>
          </cell>
          <cell r="E733">
            <v>26524.079999999998</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refreshError="1"/>
      <sheetData sheetId="40" refreshError="1"/>
      <sheetData sheetId="41"/>
      <sheetData sheetId="42" refreshError="1"/>
      <sheetData sheetId="43"/>
      <sheetData sheetId="44"/>
      <sheetData sheetId="45"/>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TA DE MODIFICACION  (2)"/>
      <sheetName val="CONT_ADI"/>
      <sheetName val="aCCIDENTES%20DE%201995%20-%2019"/>
      <sheetName val="Datos"/>
      <sheetName val="aCCIDENTES DE 1995 - 1996.xls"/>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Documents and Settings\Pedro "/>
      <sheetName val="\Users\USUARIO\Downloads\a  aaI"/>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oja2"/>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Users\ANDRES FELIPE MUÑOZ\Down"/>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Base_Muestras"/>
      <sheetName val="Formulario_N°_4"/>
      <sheetName val="MAT"/>
      <sheetName val="HER"/>
      <sheetName val="PER"/>
      <sheetName val="TRANS"/>
      <sheetName val="AC2-AG9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APU"/>
      <sheetName val="PRECIO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refreshError="1"/>
      <sheetData sheetId="954"/>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sheetData sheetId="983" refreshError="1"/>
      <sheetData sheetId="984"/>
      <sheetData sheetId="985" refreshError="1"/>
      <sheetData sheetId="986" refreshError="1"/>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CARRERA QUINTA."/>
      <sheetName val="PRECIOS"/>
      <sheetName val="ETAPA 1"/>
      <sheetName val="ETAPA 2"/>
      <sheetName val="ETAPA 3"/>
      <sheetName val="MODELO APU"/>
      <sheetName val="localizacion y replanteo"/>
      <sheetName val="CERRAMIENTO "/>
      <sheetName val="DEMOLIC"/>
      <sheetName val="DEMOLIC EN CONCRETO"/>
      <sheetName val="DEMOLIC EN CICLOPEO"/>
      <sheetName val="DEMOLI MUROS"/>
      <sheetName val="ROTURA Y EXC DE RODADURA"/>
      <sheetName val="NIVELACION DE TAPAS"/>
      <sheetName val="CORTE Y NEVEL"/>
      <sheetName val="RELLENO"/>
      <sheetName val="RELLENO EXCAVACION"/>
      <sheetName val="APB6"/>
      <sheetName val="L. TOPEROL"/>
      <sheetName val="AZUL RAYADA"/>
      <sheetName val="VERDE RAYADA"/>
      <sheetName val="L. AMARILLO OSCURO"/>
      <sheetName val="L. GRIS OS. LIS"/>
      <sheetName val="L.CUATRO C  OCRE"/>
      <sheetName val="L. NEGRA LIS"/>
      <sheetName val="ADOQ. P. OCRE"/>
      <sheetName val="ADOQ.V.OCRE"/>
      <sheetName val="ADOQ.V.GRIS"/>
      <sheetName val="ADOQ ARCILLA"/>
      <sheetName val="APB7 (2)"/>
      <sheetName val="APB7"/>
      <sheetName val="PLACA MINUSV"/>
      <sheetName val="SARDINEL"/>
      <sheetName val="BORDILLO PREF"/>
      <sheetName val="BORDILLO SITU"/>
      <sheetName val="BORDILLO SITU (2)"/>
      <sheetName val="CONCRETO ESTAMPADO ANTICADO."/>
      <sheetName val="CONCRETO PARA FRANJA DE AJUSTE."/>
      <sheetName val="CONCRETO ESTRIADO"/>
      <sheetName val="SUBASE G"/>
      <sheetName val="IMPRIMACION"/>
      <sheetName val="BASE G"/>
      <sheetName val="Cajeo M."/>
      <sheetName val="CAPETA ASFAL"/>
      <sheetName val="CEBRA"/>
      <sheetName val="FLECHA"/>
      <sheetName val="SE. VERTICAL"/>
      <sheetName val="CICLOPEO"/>
      <sheetName val="MURO ESTRUCTURAL EN BLOQUE SPLI"/>
      <sheetName val="MURO ESTRUCTURAL EN BLOQUE  OCR"/>
      <sheetName val="ARENA PARA JUEGOS."/>
      <sheetName val="GRAVA PARA Z BLANDAS."/>
      <sheetName val="GRAMA"/>
      <sheetName val="TRA Y REC TALUD "/>
      <sheetName val="TRAT. CORT. RAIZ"/>
      <sheetName val="TALA DE ARBOLES"/>
      <sheetName val="ARBOLES"/>
      <sheetName val="BANCA"/>
      <sheetName val="MOGADORES"/>
      <sheetName val="BOLARDOS"/>
      <sheetName val="CANECA ANCLADA"/>
      <sheetName val="CANECA PIVOTANTE"/>
      <sheetName val="juego didacticos"/>
      <sheetName val="Exca 0-2mt"/>
      <sheetName val="Exca 2-4mt"/>
      <sheetName val="TUBO 6"/>
      <sheetName val="SUMIDERO"/>
      <sheetName val="CABEZAL"/>
      <sheetName val="RELLENO GRANULAR"/>
      <sheetName val="RELLENO SUBASE"/>
      <sheetName val="RELLENO EXC"/>
      <sheetName val="RETIRO EXC"/>
      <sheetName val="Excavacion a mano"/>
      <sheetName val="Tuberia 8&quot; de gres "/>
      <sheetName val="Constr. posos de inspec"/>
      <sheetName val="Relleno de brecha con materia "/>
      <sheetName val="Relleno de brecha con recebo"/>
      <sheetName val="Retiro de sobran"/>
      <sheetName val="placa poli"/>
      <sheetName val="cañuela"/>
      <sheetName val="junta dila"/>
      <sheetName val="placa grade"/>
      <sheetName val="VIGA CIM"/>
      <sheetName val="COLUM GRAD"/>
      <sheetName val="viga sup"/>
      <sheetName val="muro"/>
      <sheetName val="cancha"/>
      <sheetName val="concreto muro gra"/>
      <sheetName val="poste"/>
      <sheetName val="malla"/>
      <sheetName val="Hoja1"/>
    </sheetNames>
    <sheetDataSet>
      <sheetData sheetId="0"/>
      <sheetData sheetId="1">
        <row r="1">
          <cell r="A1" t="str">
            <v>REF.</v>
          </cell>
          <cell r="B1" t="str">
            <v>MATERIAL PLAYA</v>
          </cell>
          <cell r="C1" t="str">
            <v>UNIDAD</v>
          </cell>
          <cell r="D1" t="str">
            <v>PRECIO</v>
          </cell>
          <cell r="E1" t="str">
            <v>TRANSPORTE</v>
          </cell>
        </row>
        <row r="2">
          <cell r="A2">
            <v>1</v>
          </cell>
          <cell r="B2" t="str">
            <v>Abono agrícola</v>
          </cell>
          <cell r="C2" t="str">
            <v>KG</v>
          </cell>
          <cell r="D2">
            <v>2500</v>
          </cell>
          <cell r="E2">
            <v>150</v>
          </cell>
        </row>
        <row r="3">
          <cell r="A3">
            <v>2</v>
          </cell>
          <cell r="B3" t="str">
            <v>Arena fina</v>
          </cell>
          <cell r="C3" t="str">
            <v>M3</v>
          </cell>
          <cell r="D3">
            <v>17000</v>
          </cell>
          <cell r="E3">
            <v>1020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vía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Adoquín en concreto, tipo  PEATONAL, de 0,20 x 0,10 mts., e= 0,06 mts.,  COLOR OCRE</v>
          </cell>
          <cell r="C25" t="str">
            <v>M2</v>
          </cell>
          <cell r="D25">
            <v>38850</v>
          </cell>
          <cell r="E25">
            <v>2331</v>
          </cell>
        </row>
        <row r="26">
          <cell r="A26">
            <v>22</v>
          </cell>
          <cell r="B26" t="str">
            <v>adoquín en concreto, tipo  PEATONAL, en concreto, de 0,20 x 0,10 mts., e= 0,06 mts.,  COLOR GRIS</v>
          </cell>
          <cell r="C26" t="str">
            <v>M2</v>
          </cell>
          <cell r="D26">
            <v>26050</v>
          </cell>
          <cell r="E26">
            <v>1563</v>
          </cell>
        </row>
        <row r="27">
          <cell r="A27">
            <v>23</v>
          </cell>
          <cell r="B27" t="str">
            <v>adoquín en concreto, tipo VEHICULAR ,  de 0,20 x 0,10 mts., e= 0,08 mts.,  COLOR NEGRO</v>
          </cell>
          <cell r="C27" t="str">
            <v>M2</v>
          </cell>
          <cell r="D27">
            <v>35305</v>
          </cell>
          <cell r="E27">
            <v>1412.2</v>
          </cell>
        </row>
        <row r="28">
          <cell r="A28">
            <v>24</v>
          </cell>
          <cell r="B28" t="str">
            <v>adoquín en concreto, tipo VEHICULAR ,  de 0,20 x 0,10 mts., e= 0,08 mts.,  COLOR OCRE</v>
          </cell>
          <cell r="C28" t="str">
            <v>M2</v>
          </cell>
          <cell r="D28">
            <v>44678</v>
          </cell>
          <cell r="E28">
            <v>1787.1200000000001</v>
          </cell>
        </row>
        <row r="29">
          <cell r="A29">
            <v>25</v>
          </cell>
          <cell r="B29" t="str">
            <v>adoquín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OSCURO LISA</v>
          </cell>
          <cell r="C38" t="str">
            <v>M2</v>
          </cell>
          <cell r="D38">
            <v>26200</v>
          </cell>
          <cell r="E38">
            <v>1572</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1514</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41100</v>
          </cell>
          <cell r="E42">
            <v>1644</v>
          </cell>
        </row>
        <row r="43">
          <cell r="A43">
            <v>39</v>
          </cell>
          <cell r="B43" t="str">
            <v>Sardinel prefabricado en concreto de 1,00 x 0,17 x 0,45 mts. Redondo</v>
          </cell>
          <cell r="C43" t="str">
            <v>UN</v>
          </cell>
          <cell r="D43">
            <v>11000</v>
          </cell>
          <cell r="E43">
            <v>660</v>
          </cell>
        </row>
        <row r="44">
          <cell r="A44">
            <v>40</v>
          </cell>
          <cell r="B44" t="str">
            <v>Bloque de concreto Split No 15</v>
          </cell>
          <cell r="C44" t="str">
            <v>UN</v>
          </cell>
          <cell r="D44">
            <v>1200</v>
          </cell>
          <cell r="E44">
            <v>72</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B49" t="str">
            <v>Suministro e instalación de losetas prefabricadas en concreto color OCRE cuatro cuadros para piso de e= .06 mt. de .40x.40. Incluye: mortero fluido e=.04cms y colchón de arena e=.03 y sello juntas</v>
          </cell>
          <cell r="C49" t="str">
            <v>M2</v>
          </cell>
          <cell r="D49">
            <v>37850</v>
          </cell>
          <cell r="E49">
            <v>2271</v>
          </cell>
        </row>
        <row r="50">
          <cell r="A50">
            <v>46</v>
          </cell>
          <cell r="B50" t="str">
            <v>Suministro e instalación de losetas prefabricadas en concreto color AMARILLO OSCURO cuatro cuadros para piso de e= .06 mt. de .40x.40. Incluye: mortero fluido e=.04cms y colchón de arena e=.03 y sello juntas</v>
          </cell>
          <cell r="D50">
            <v>37850</v>
          </cell>
          <cell r="E50">
            <v>2271</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tubería de gres, D= 6"</v>
          </cell>
          <cell r="C82" t="str">
            <v>ML</v>
          </cell>
          <cell r="E82">
            <v>0</v>
          </cell>
        </row>
        <row r="83">
          <cell r="A83">
            <v>76</v>
          </cell>
          <cell r="B83" t="str">
            <v>adoquínes de arcilla   para piso, e =.06 mt ,20 mt x,10 mt, deacuerdo a la NTC 2017.</v>
          </cell>
          <cell r="C83" t="str">
            <v>ML</v>
          </cell>
          <cell r="D83">
            <v>25000</v>
          </cell>
          <cell r="E83">
            <v>1500</v>
          </cell>
        </row>
        <row r="84">
          <cell r="A84">
            <v>77</v>
          </cell>
          <cell r="B84" t="str">
            <v>tubería de gres, D= 8"</v>
          </cell>
          <cell r="C84" t="str">
            <v>ML</v>
          </cell>
          <cell r="D84">
            <v>13100</v>
          </cell>
          <cell r="E84">
            <v>786</v>
          </cell>
        </row>
        <row r="85">
          <cell r="A85">
            <v>78</v>
          </cell>
          <cell r="E85">
            <v>0</v>
          </cell>
        </row>
        <row r="86">
          <cell r="A86">
            <v>79</v>
          </cell>
          <cell r="E86">
            <v>0</v>
          </cell>
        </row>
        <row r="87">
          <cell r="A87">
            <v>80</v>
          </cell>
          <cell r="E87">
            <v>0</v>
          </cell>
        </row>
        <row r="88">
          <cell r="A88">
            <v>81</v>
          </cell>
          <cell r="E88">
            <v>0</v>
          </cell>
        </row>
        <row r="89">
          <cell r="A89">
            <v>82</v>
          </cell>
          <cell r="E89">
            <v>0</v>
          </cell>
        </row>
        <row r="90">
          <cell r="A90">
            <v>83</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Metálica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Automáticos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presión para 1 1/2</v>
          </cell>
          <cell r="C150" t="str">
            <v>UN</v>
          </cell>
          <cell r="E150">
            <v>0</v>
          </cell>
        </row>
        <row r="151">
          <cell r="A151">
            <v>141</v>
          </cell>
          <cell r="B151" t="str">
            <v>Pernos de Máquina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ángulo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Fy = 37.000 PSI</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de Neiva, según diseño</v>
          </cell>
          <cell r="C207" t="str">
            <v>UN</v>
          </cell>
          <cell r="D207">
            <v>94187</v>
          </cell>
          <cell r="E207">
            <v>5651.2199999999993</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metálica para cabinas Telefónicas,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húmedo de 3" norma AWWA-C503</v>
          </cell>
          <cell r="C213" t="str">
            <v>UN</v>
          </cell>
          <cell r="D213">
            <v>1210000</v>
          </cell>
          <cell r="E213">
            <v>72600</v>
          </cell>
        </row>
        <row r="214">
          <cell r="A214">
            <v>201</v>
          </cell>
          <cell r="B214" t="str">
            <v>Hidrante tipo húmedo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 Q2</v>
          </cell>
          <cell r="C216" t="str">
            <v>Und</v>
          </cell>
          <cell r="D216">
            <v>43000</v>
          </cell>
          <cell r="E216">
            <v>2580</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ángulo de 1½" x 1/4" para sumidero A. LL., según diseño EPP</v>
          </cell>
          <cell r="C223" t="str">
            <v>UN</v>
          </cell>
          <cell r="D223">
            <v>180000</v>
          </cell>
          <cell r="E223">
            <v>10800</v>
          </cell>
        </row>
        <row r="224">
          <cell r="A224">
            <v>211</v>
          </cell>
          <cell r="B224" t="str">
            <v>Rejilla en varilla de 5/8" cada 3 cm y marco en ángulo de 1"x31/6", bisagrada según modelo de EPP</v>
          </cell>
          <cell r="C224" t="str">
            <v>ML</v>
          </cell>
          <cell r="E224">
            <v>0</v>
          </cell>
        </row>
        <row r="225">
          <cell r="A225">
            <v>212</v>
          </cell>
          <cell r="B225" t="str">
            <v>Tapa válvula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válvula de compuerta elástica de 3" en Hierro dúctil (ASTM-A-536)</v>
          </cell>
          <cell r="C236" t="str">
            <v>UN</v>
          </cell>
          <cell r="E236">
            <v>0</v>
          </cell>
        </row>
        <row r="237">
          <cell r="A237">
            <v>224</v>
          </cell>
          <cell r="B237" t="str">
            <v>válvula de compuerta elástica de 4" en Hierro dúctil (ASTM-A-536)</v>
          </cell>
          <cell r="C237" t="str">
            <v>UN</v>
          </cell>
          <cell r="E237">
            <v>0</v>
          </cell>
        </row>
        <row r="238">
          <cell r="A238">
            <v>225</v>
          </cell>
          <cell r="B238" t="str">
            <v>válvula de compuerta elástica de 6" en Hierro dúctil (ASTM-A-536)</v>
          </cell>
          <cell r="C238" t="str">
            <v>UN</v>
          </cell>
          <cell r="E238">
            <v>0</v>
          </cell>
        </row>
        <row r="239">
          <cell r="A239">
            <v>226</v>
          </cell>
          <cell r="B239" t="str">
            <v>válvula de compuerta elástica de 8" en Hierro dúctil (ASTM-A-536)</v>
          </cell>
          <cell r="C239" t="str">
            <v>UN</v>
          </cell>
          <cell r="E239">
            <v>0</v>
          </cell>
        </row>
        <row r="240">
          <cell r="A240">
            <v>227</v>
          </cell>
          <cell r="B240" t="str">
            <v>válvula de mariposa de 16" en Hierro dúctil (ASTM-A-536) brida PN 10</v>
          </cell>
          <cell r="C240" t="str">
            <v>UN</v>
          </cell>
          <cell r="E240">
            <v>0</v>
          </cell>
        </row>
        <row r="241">
          <cell r="A241">
            <v>228</v>
          </cell>
          <cell r="B241" t="str">
            <v>válvula de mariposa de 20" en Hierro dúctil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E246">
            <v>0</v>
          </cell>
        </row>
        <row r="247">
          <cell r="A247">
            <v>234</v>
          </cell>
          <cell r="E247">
            <v>0</v>
          </cell>
        </row>
        <row r="248">
          <cell r="A248">
            <v>235</v>
          </cell>
          <cell r="E248">
            <v>0</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E272">
            <v>0</v>
          </cell>
        </row>
        <row r="273">
          <cell r="A273">
            <v>257</v>
          </cell>
          <cell r="E273">
            <v>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unión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unión Z</v>
          </cell>
          <cell r="C305" t="str">
            <v>UN</v>
          </cell>
          <cell r="D305">
            <v>44830</v>
          </cell>
          <cell r="E305">
            <v>2689.7999999999997</v>
          </cell>
        </row>
        <row r="306">
          <cell r="A306">
            <v>287</v>
          </cell>
          <cell r="B306" t="str">
            <v>Adaptador PVC-AC de 8" unión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unión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tapón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unión mecánica </v>
          </cell>
          <cell r="C324" t="str">
            <v>ML</v>
          </cell>
          <cell r="E324">
            <v>0</v>
          </cell>
        </row>
        <row r="325">
          <cell r="A325">
            <v>305</v>
          </cell>
          <cell r="B325" t="str">
            <v xml:space="preserve">Tubo PVC  RDE 21 D= 16" unión mecánica </v>
          </cell>
          <cell r="C325" t="str">
            <v>ML</v>
          </cell>
          <cell r="E325">
            <v>0</v>
          </cell>
        </row>
        <row r="326">
          <cell r="A326">
            <v>306</v>
          </cell>
          <cell r="B326" t="str">
            <v xml:space="preserve">Tubo PVC  RDE 21 D= 2" unión mecánica </v>
          </cell>
          <cell r="C326" t="str">
            <v>ML</v>
          </cell>
          <cell r="E326">
            <v>0</v>
          </cell>
        </row>
        <row r="327">
          <cell r="A327">
            <v>307</v>
          </cell>
          <cell r="B327" t="str">
            <v xml:space="preserve">Tubo PVC  RDE 21 D= 3" unión mecánica </v>
          </cell>
          <cell r="C327" t="str">
            <v>ML</v>
          </cell>
          <cell r="E327">
            <v>0</v>
          </cell>
        </row>
        <row r="328">
          <cell r="A328">
            <v>308</v>
          </cell>
          <cell r="B328" t="str">
            <v xml:space="preserve">Tubo PVC  RDE 21 D= 4" unión mecánica </v>
          </cell>
          <cell r="C328" t="str">
            <v>ML</v>
          </cell>
          <cell r="E328">
            <v>0</v>
          </cell>
        </row>
        <row r="329">
          <cell r="A329">
            <v>309</v>
          </cell>
          <cell r="B329" t="str">
            <v xml:space="preserve">Tubo PVC  RDE 21 D= 8" unión mecánica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unión Universal de 16" </v>
          </cell>
          <cell r="C341" t="str">
            <v>UN</v>
          </cell>
          <cell r="E341">
            <v>0</v>
          </cell>
        </row>
        <row r="342">
          <cell r="A342">
            <v>322</v>
          </cell>
          <cell r="B342" t="str">
            <v xml:space="preserve">unión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E344">
            <v>0</v>
          </cell>
        </row>
        <row r="345">
          <cell r="A345">
            <v>325</v>
          </cell>
          <cell r="E345">
            <v>0</v>
          </cell>
        </row>
        <row r="346">
          <cell r="A346">
            <v>326</v>
          </cell>
          <cell r="E346">
            <v>0</v>
          </cell>
        </row>
        <row r="347">
          <cell r="A347">
            <v>327</v>
          </cell>
          <cell r="E347">
            <v>0</v>
          </cell>
        </row>
        <row r="348">
          <cell r="A348">
            <v>328</v>
          </cell>
          <cell r="E348">
            <v>0</v>
          </cell>
        </row>
        <row r="349">
          <cell r="A349">
            <v>329</v>
          </cell>
          <cell r="E349">
            <v>0</v>
          </cell>
        </row>
        <row r="350">
          <cell r="A350">
            <v>330</v>
          </cell>
          <cell r="E350">
            <v>0</v>
          </cell>
        </row>
        <row r="351">
          <cell r="A351">
            <v>331</v>
          </cell>
          <cell r="E351">
            <v>0</v>
          </cell>
        </row>
        <row r="352">
          <cell r="A352">
            <v>332</v>
          </cell>
          <cell r="E352">
            <v>0</v>
          </cell>
        </row>
        <row r="353">
          <cell r="A353">
            <v>333</v>
          </cell>
          <cell r="E353">
            <v>0</v>
          </cell>
        </row>
        <row r="354">
          <cell r="A354">
            <v>334</v>
          </cell>
          <cell r="E354">
            <v>0</v>
          </cell>
        </row>
        <row r="355">
          <cell r="A355">
            <v>335</v>
          </cell>
          <cell r="E355">
            <v>0</v>
          </cell>
        </row>
        <row r="356">
          <cell r="A356">
            <v>336</v>
          </cell>
          <cell r="E356">
            <v>0</v>
          </cell>
        </row>
        <row r="357">
          <cell r="A357">
            <v>337</v>
          </cell>
          <cell r="E357">
            <v>0</v>
          </cell>
        </row>
        <row r="358">
          <cell r="A358">
            <v>338</v>
          </cell>
          <cell r="E358">
            <v>0</v>
          </cell>
        </row>
        <row r="359">
          <cell r="A359">
            <v>339</v>
          </cell>
          <cell r="E359">
            <v>0</v>
          </cell>
        </row>
        <row r="360">
          <cell r="A360">
            <v>340</v>
          </cell>
          <cell r="E360">
            <v>0</v>
          </cell>
        </row>
        <row r="361">
          <cell r="A361">
            <v>341</v>
          </cell>
          <cell r="E361">
            <v>0</v>
          </cell>
        </row>
        <row r="362">
          <cell r="A362">
            <v>342</v>
          </cell>
          <cell r="E362">
            <v>0</v>
          </cell>
        </row>
        <row r="363">
          <cell r="A363">
            <v>343</v>
          </cell>
          <cell r="E363">
            <v>0</v>
          </cell>
        </row>
        <row r="364">
          <cell r="A364">
            <v>344</v>
          </cell>
          <cell r="E364">
            <v>0</v>
          </cell>
        </row>
        <row r="365">
          <cell r="A365">
            <v>345</v>
          </cell>
          <cell r="E365">
            <v>0</v>
          </cell>
        </row>
        <row r="366">
          <cell r="A366">
            <v>346</v>
          </cell>
          <cell r="E366">
            <v>0</v>
          </cell>
        </row>
        <row r="367">
          <cell r="A367">
            <v>347</v>
          </cell>
          <cell r="E367">
            <v>0</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35000</v>
          </cell>
          <cell r="E385">
            <v>2100</v>
          </cell>
        </row>
        <row r="386">
          <cell r="A386">
            <v>363</v>
          </cell>
          <cell r="B386" t="str">
            <v>Solvente para esmalte</v>
          </cell>
          <cell r="C386" t="str">
            <v>GL</v>
          </cell>
          <cell r="D386">
            <v>6000</v>
          </cell>
          <cell r="E386">
            <v>360</v>
          </cell>
        </row>
        <row r="387">
          <cell r="A387">
            <v>364</v>
          </cell>
          <cell r="E387">
            <v>0</v>
          </cell>
        </row>
        <row r="388">
          <cell r="A388">
            <v>365</v>
          </cell>
          <cell r="E388">
            <v>0</v>
          </cell>
        </row>
        <row r="389">
          <cell r="A389">
            <v>366</v>
          </cell>
          <cell r="E389">
            <v>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penetración 80-100 (debe cumplir con especificación INVIAS, art.410/02). </v>
          </cell>
          <cell r="C419" t="str">
            <v>GL</v>
          </cell>
          <cell r="D419">
            <v>4500</v>
          </cell>
          <cell r="E419">
            <v>270</v>
          </cell>
        </row>
        <row r="420">
          <cell r="A420">
            <v>394</v>
          </cell>
          <cell r="B420" t="str">
            <v>Cemento asfáltico para bacheo tipo MDC-0 debe cumplir especificaciòn INVIAS art.450/02.E=0.05</v>
          </cell>
          <cell r="C420" t="str">
            <v>M3</v>
          </cell>
          <cell r="D420">
            <v>227000</v>
          </cell>
          <cell r="E420">
            <v>13620</v>
          </cell>
        </row>
        <row r="421">
          <cell r="A421">
            <v>395</v>
          </cell>
          <cell r="B421" t="str">
            <v>digitación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ángulo 2" x 2" x 1/4", según norma INVIAS</v>
          </cell>
          <cell r="C428" t="str">
            <v>UN</v>
          </cell>
          <cell r="D428">
            <v>250000</v>
          </cell>
          <cell r="E428">
            <v>15000</v>
          </cell>
        </row>
        <row r="429">
          <cell r="A429">
            <v>403</v>
          </cell>
          <cell r="E429">
            <v>0</v>
          </cell>
        </row>
        <row r="430">
          <cell r="A430">
            <v>404</v>
          </cell>
          <cell r="E430">
            <v>0</v>
          </cell>
        </row>
        <row r="431">
          <cell r="A431">
            <v>405</v>
          </cell>
          <cell r="E431">
            <v>0</v>
          </cell>
        </row>
        <row r="432">
          <cell r="A432">
            <v>406</v>
          </cell>
          <cell r="B432" t="str">
            <v>Juego de cancha multiple en tuberia de 2"</v>
          </cell>
          <cell r="C432" t="str">
            <v>GL</v>
          </cell>
          <cell r="D432">
            <v>3600000</v>
          </cell>
          <cell r="E432">
            <v>216000</v>
          </cell>
        </row>
        <row r="433">
          <cell r="A433">
            <v>407</v>
          </cell>
          <cell r="B433" t="str">
            <v>Juegos didacticos</v>
          </cell>
          <cell r="C433" t="str">
            <v>GL</v>
          </cell>
          <cell r="D433">
            <v>5100000</v>
          </cell>
          <cell r="E433">
            <v>306000</v>
          </cell>
        </row>
        <row r="434">
          <cell r="A434">
            <v>408</v>
          </cell>
          <cell r="E434">
            <v>0</v>
          </cell>
        </row>
        <row r="435">
          <cell r="A435">
            <v>409</v>
          </cell>
          <cell r="E435">
            <v>0</v>
          </cell>
        </row>
        <row r="436">
          <cell r="A436">
            <v>410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metálica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ángulo 1/8"x2"</v>
          </cell>
          <cell r="C481" t="str">
            <v>ML</v>
          </cell>
          <cell r="D481">
            <v>7500</v>
          </cell>
          <cell r="E481">
            <v>450</v>
          </cell>
        </row>
        <row r="482">
          <cell r="A482">
            <v>453</v>
          </cell>
          <cell r="B482" t="str">
            <v>ángulo 3/16"x2"</v>
          </cell>
          <cell r="C482" t="str">
            <v>ML</v>
          </cell>
          <cell r="D482">
            <v>10100</v>
          </cell>
          <cell r="E482">
            <v>606</v>
          </cell>
        </row>
        <row r="483">
          <cell r="A483">
            <v>454</v>
          </cell>
          <cell r="B483" t="str">
            <v>ángulo de 1"x1/8"</v>
          </cell>
          <cell r="C483" t="str">
            <v>ML</v>
          </cell>
          <cell r="D483">
            <v>1950</v>
          </cell>
          <cell r="E483">
            <v>117</v>
          </cell>
        </row>
        <row r="484">
          <cell r="A484">
            <v>455</v>
          </cell>
          <cell r="B484" t="str">
            <v>ángulo de 1"x1/8"</v>
          </cell>
          <cell r="C484" t="str">
            <v>ML</v>
          </cell>
          <cell r="D484">
            <v>2000</v>
          </cell>
          <cell r="E484">
            <v>120</v>
          </cell>
        </row>
        <row r="485">
          <cell r="A485">
            <v>456</v>
          </cell>
          <cell r="B485" t="str">
            <v>ángulo de 11/2" x 3/16</v>
          </cell>
          <cell r="C485" t="str">
            <v>ML</v>
          </cell>
          <cell r="D485">
            <v>6400</v>
          </cell>
          <cell r="E485">
            <v>384</v>
          </cell>
        </row>
        <row r="486">
          <cell r="A486">
            <v>457</v>
          </cell>
          <cell r="B486" t="str">
            <v>ángulo de 11/2"x1/8"</v>
          </cell>
          <cell r="C486" t="str">
            <v>ML</v>
          </cell>
          <cell r="D486">
            <v>6500</v>
          </cell>
          <cell r="E486">
            <v>390</v>
          </cell>
        </row>
        <row r="487">
          <cell r="A487">
            <v>458</v>
          </cell>
          <cell r="B487" t="str">
            <v>ángulo de 2 1/2" x 1/4</v>
          </cell>
          <cell r="C487" t="str">
            <v>ML</v>
          </cell>
          <cell r="D487">
            <v>13300</v>
          </cell>
          <cell r="E487">
            <v>798</v>
          </cell>
        </row>
        <row r="488">
          <cell r="A488">
            <v>459</v>
          </cell>
          <cell r="B488" t="str">
            <v>ángulo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Lámina C.R. Cal.18</v>
          </cell>
          <cell r="C504" t="str">
            <v>M2</v>
          </cell>
          <cell r="D504">
            <v>26000</v>
          </cell>
          <cell r="E504">
            <v>1560</v>
          </cell>
        </row>
        <row r="505">
          <cell r="A505">
            <v>476</v>
          </cell>
          <cell r="B505" t="str">
            <v>Lámina C.R. Cal.20</v>
          </cell>
          <cell r="C505" t="str">
            <v>M2</v>
          </cell>
          <cell r="D505">
            <v>19500</v>
          </cell>
          <cell r="E505">
            <v>1170</v>
          </cell>
        </row>
        <row r="506">
          <cell r="A506">
            <v>477</v>
          </cell>
          <cell r="B506" t="str">
            <v>Lámina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9000</v>
          </cell>
          <cell r="E516">
            <v>540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E536">
            <v>0</v>
          </cell>
        </row>
        <row r="537">
          <cell r="A537">
            <v>508</v>
          </cell>
          <cell r="E537">
            <v>0</v>
          </cell>
        </row>
        <row r="538">
          <cell r="A538">
            <v>509</v>
          </cell>
          <cell r="E538">
            <v>0</v>
          </cell>
        </row>
        <row r="539">
          <cell r="A539">
            <v>510</v>
          </cell>
          <cell r="E539">
            <v>0</v>
          </cell>
        </row>
        <row r="540">
          <cell r="A540">
            <v>511</v>
          </cell>
          <cell r="E540">
            <v>0</v>
          </cell>
        </row>
        <row r="541">
          <cell r="A541">
            <v>512</v>
          </cell>
          <cell r="E541">
            <v>0</v>
          </cell>
        </row>
        <row r="542">
          <cell r="A542">
            <v>513</v>
          </cell>
          <cell r="E542">
            <v>0</v>
          </cell>
        </row>
        <row r="543">
          <cell r="A543">
            <v>514</v>
          </cell>
          <cell r="E543">
            <v>0</v>
          </cell>
        </row>
        <row r="544">
          <cell r="A544">
            <v>515</v>
          </cell>
          <cell r="E544">
            <v>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polín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listón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polín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tubería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Lámina GALVANIZADA  0.25X0.35M, INCLUYE ángulo Y SUPLEMENTO </v>
          </cell>
          <cell r="C724" t="str">
            <v>ML</v>
          </cell>
          <cell r="D724">
            <v>90000</v>
          </cell>
          <cell r="E724">
            <v>5400</v>
          </cell>
        </row>
        <row r="725">
          <cell r="B725" t="str">
            <v>ángulo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tubería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tubería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tubería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ángulo de 2 1/2" x 1/4</v>
          </cell>
          <cell r="C754" t="str">
            <v>ML</v>
          </cell>
          <cell r="D754">
            <v>13300</v>
          </cell>
          <cell r="E754">
            <v>798</v>
          </cell>
        </row>
        <row r="755">
          <cell r="B755" t="str">
            <v>ángulo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ángulo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ángulo de 1"x1/8"</v>
          </cell>
          <cell r="C765" t="str">
            <v>ML</v>
          </cell>
          <cell r="D765">
            <v>2000</v>
          </cell>
          <cell r="E765">
            <v>120</v>
          </cell>
        </row>
        <row r="766">
          <cell r="B766" t="str">
            <v>Platina de 1/2"x1/8"</v>
          </cell>
          <cell r="C766" t="str">
            <v>ML</v>
          </cell>
          <cell r="D766">
            <v>1300</v>
          </cell>
          <cell r="E766">
            <v>78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ISTORICOS FUEL OIL EXP"/>
      <sheetName val="PR 1"/>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PU"/>
      <sheetName val="A. P. U."/>
      <sheetName val="\E\a  aaInformación GRUPO 4\A M"/>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DATOS"/>
      <sheetName val="INFORME SEMANAL"/>
      <sheetName val="AVANCE SEMANAL"/>
      <sheetName val="CLIMA mes"/>
      <sheetName val="REG FOTO"/>
      <sheetName val="SISOMA"/>
      <sheetName val="BASES"/>
      <sheetName val="CDItem"/>
      <sheetName val="otros"/>
      <sheetName val="\Users\USUARIO\Downloads\MANTEN"/>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CrudosA"/>
      <sheetName val="casosWTI"/>
      <sheetName val="[a  aaInformación]__cceficien_4"/>
      <sheetName val="[a  aaInformación]__cceficien_3"/>
      <sheetName val="[a  aaInformación]//cceficien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5"/>
      <sheetName val="[a  aaInformación]__cceficien_6"/>
      <sheetName val="[a  aaInformación]__cceficien_8"/>
      <sheetName val="[a  aaInformación]__cceficien_7"/>
      <sheetName val="[a  aaInformación]__cceficien_9"/>
      <sheetName val="M.O."/>
      <sheetName val="PANEL"/>
      <sheetName val="ITEMS"/>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A. P. U."/>
      <sheetName val="ESTADO RED"/>
      <sheetName val="LISTADO EQUIPOS"/>
      <sheetName val="LISTADO MATERIALES"/>
      <sheetName val="PRESUP"/>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IU"/>
      <sheetName val="[a  aaInformación]__192_168__10"/>
      <sheetName val="a  aaInformaci%C3%B3n"/>
      <sheetName val="OCTUBRE"/>
      <sheetName val="CRA.MODI"/>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9"/>
      <sheetName val="[a  aaInformación]__cceficie_18"/>
      <sheetName val="[a  aaInformación]__cceficie_17"/>
      <sheetName val="\G\MANTENIMIENTO RUTA 1001_MARZ"/>
      <sheetName val="Emboquillar"/>
      <sheetName val="Acometidacobrerígido"/>
      <sheetName val="Acometidatoma"/>
      <sheetName val="Acometidahasta1&quot;"/>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46W9"/>
      <sheetName val="Presentacion"/>
      <sheetName val="\C\MANTENIMIENTO RUTA 1001_MARZ"/>
      <sheetName val="\C\C\MANTENIMIENTO RUTA 1001_MA"/>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a  aaInformación]__cceficie_41"/>
      <sheetName val="CARRETERAS"/>
      <sheetName val="GENERALIDADES "/>
      <sheetName val="[a  aaInformación]__cceficie_42"/>
      <sheetName val="Res-Accide-10"/>
      <sheetName val="acer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5">
          <cell r="F5" t="str">
            <v>SHELL</v>
          </cell>
          <cell r="G5" t="str">
            <v>45x45cm</v>
          </cell>
        </row>
        <row r="6">
          <cell r="F6" t="str">
            <v>CORAL</v>
          </cell>
          <cell r="G6"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Modelo"/>
      <sheetName val="UNITARIOS GENERALES"/>
      <sheetName val="glvc"/>
      <sheetName val="BASE"/>
      <sheetName val="PE_02"/>
      <sheetName val="PE-02"/>
      <sheetName val="Listado"/>
      <sheetName val="PESOS"/>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BASES"/>
      <sheetName val="MC SF GAVIONES"/>
      <sheetName val="civ_roma"/>
      <sheetName val="Sheet1"/>
      <sheetName val="Personalizar"/>
      <sheetName val="desmon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PRESUPUESTO"/>
      <sheetName val="SMMV"/>
      <sheetName val="FACTOR PRESTACIONAL"/>
      <sheetName val="CUADRILLAS"/>
      <sheetName val="BASICOS"/>
      <sheetName val="APU-Modelo"/>
      <sheetName val="INSUMOS"/>
      <sheetName val="M. VIAS"/>
      <sheetName val="M. AL_SANITARIO"/>
      <sheetName val="M. AL_PLUVIAL"/>
      <sheetName val="M. ACUEDUCTO"/>
      <sheetName val="AIU"/>
      <sheetName val="PAGA"/>
      <sheetName val="PMT"/>
      <sheetName val="F. MULT"/>
      <sheetName val="INTERVENTORÍA"/>
      <sheetName val="1.1.1"/>
      <sheetName val="1.1.2"/>
      <sheetName val="1.2.1"/>
      <sheetName val="1.2.2"/>
      <sheetName val="1.2.3"/>
      <sheetName val="1.2.4"/>
      <sheetName val="1.3.1"/>
      <sheetName val="1.3.2"/>
      <sheetName val="1.4.1"/>
      <sheetName val="1.4.2"/>
      <sheetName val="1.4.3"/>
      <sheetName val="1.4.4"/>
      <sheetName val="1.4.5 ADOQUIN"/>
      <sheetName val="1.5.1"/>
      <sheetName val="1.5.2"/>
      <sheetName val="1.5.3"/>
      <sheetName val="1.5.4"/>
      <sheetName val="1.6.1 EMPRADIZ"/>
      <sheetName val="1.5.5"/>
      <sheetName val="1.6.2"/>
      <sheetName val="2.1.1 A"/>
      <sheetName val="2.1.2 A"/>
      <sheetName val="2.2.1 A"/>
      <sheetName val="2.2.2 A"/>
      <sheetName val="2.2.3 A"/>
      <sheetName val="2.3.1 A"/>
      <sheetName val="2.3.2 A"/>
      <sheetName val="2.3.3 A"/>
      <sheetName val="2.3.4 A"/>
      <sheetName val="2.3.5 A"/>
      <sheetName val="2.3.6 A"/>
      <sheetName val="2.4.1 A"/>
      <sheetName val="2.4.2 A"/>
      <sheetName val="2.4.3 A"/>
      <sheetName val="2.5.1 A"/>
      <sheetName val="2.5.2 A"/>
      <sheetName val="2.5.3 Sill"/>
      <sheetName val="2.5.4 A"/>
      <sheetName val="2.6.1 A"/>
      <sheetName val="2.6.2 A"/>
      <sheetName val="3.1.1 P"/>
      <sheetName val="3.2.1 P"/>
      <sheetName val="3.2.2 P"/>
      <sheetName val="3.2.3 P"/>
      <sheetName val="3.3.1 P"/>
      <sheetName val="3.3.2 P"/>
      <sheetName val="2.3.3 A (2)"/>
      <sheetName val="2.3.4 A (2)"/>
      <sheetName val="3.4.1 P"/>
      <sheetName val="3.4.2 P"/>
      <sheetName val="3.4.3 P"/>
      <sheetName val="3.5.1 P"/>
      <sheetName val="3.5.2 P"/>
      <sheetName val="3.6.1 P"/>
      <sheetName val="3.7.1 P"/>
      <sheetName val="4.1.1"/>
      <sheetName val="4.2.1"/>
      <sheetName val="4.2.2"/>
      <sheetName val="4.2.3"/>
      <sheetName val="4.3.1"/>
      <sheetName val="4.3.2"/>
      <sheetName val="4.3.3"/>
      <sheetName val="4.3.4"/>
      <sheetName val="4.3.5"/>
      <sheetName val="4.4.1"/>
      <sheetName val="4.4.2"/>
      <sheetName val="4.4.3"/>
      <sheetName val="4.4.4"/>
      <sheetName val="4.4.5"/>
      <sheetName val="4.5.1"/>
      <sheetName val="4.5.2"/>
      <sheetName val="4.5.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A2" t="str">
            <v>EQUIPOS Y HERRAMIENTAS</v>
          </cell>
        </row>
        <row r="4">
          <cell r="A4" t="str">
            <v>CÓDIGO</v>
          </cell>
          <cell r="B4" t="str">
            <v>DESCRIPCIÓN</v>
          </cell>
          <cell r="C4" t="str">
            <v>UNIDAD</v>
          </cell>
          <cell r="D4" t="str">
            <v>VALOR $</v>
          </cell>
          <cell r="E4" t="str">
            <v>FECHA</v>
          </cell>
        </row>
        <row r="5">
          <cell r="A5" t="str">
            <v>CAN</v>
          </cell>
          <cell r="B5" t="str">
            <v>Apisonador tipo canguro</v>
          </cell>
          <cell r="C5" t="str">
            <v>Dia</v>
          </cell>
          <cell r="D5">
            <v>95693</v>
          </cell>
        </row>
        <row r="6">
          <cell r="A6" t="str">
            <v>RANA</v>
          </cell>
          <cell r="B6" t="str">
            <v>Apisonador tipo rana</v>
          </cell>
          <cell r="C6" t="str">
            <v>Dia</v>
          </cell>
          <cell r="D6">
            <v>63796</v>
          </cell>
        </row>
        <row r="7">
          <cell r="A7" t="str">
            <v>CGR</v>
          </cell>
          <cell r="B7" t="str">
            <v>Camión grua</v>
          </cell>
          <cell r="C7" t="str">
            <v>Dia</v>
          </cell>
          <cell r="D7">
            <v>318978</v>
          </cell>
        </row>
        <row r="8">
          <cell r="A8" t="str">
            <v>CAM</v>
          </cell>
          <cell r="B8" t="str">
            <v>Camioneta transporte menor</v>
          </cell>
          <cell r="C8" t="str">
            <v>Viaje</v>
          </cell>
          <cell r="D8">
            <v>31898</v>
          </cell>
        </row>
        <row r="9">
          <cell r="A9" t="str">
            <v>COR</v>
          </cell>
          <cell r="B9" t="str">
            <v>Cortadora de disco diamante</v>
          </cell>
          <cell r="C9" t="str">
            <v>Día</v>
          </cell>
          <cell r="D9">
            <v>65000</v>
          </cell>
        </row>
        <row r="10">
          <cell r="A10" t="str">
            <v>COM</v>
          </cell>
          <cell r="B10" t="str">
            <v>Equipo compresor 120 HP y martillo neumático</v>
          </cell>
          <cell r="C10" t="str">
            <v>Hora</v>
          </cell>
          <cell r="D10">
            <v>95000</v>
          </cell>
        </row>
        <row r="11">
          <cell r="A11" t="str">
            <v>TOP</v>
          </cell>
          <cell r="B11" t="str">
            <v>Equipo de topografía.</v>
          </cell>
          <cell r="C11" t="str">
            <v>Día</v>
          </cell>
          <cell r="D11">
            <v>160000</v>
          </cell>
        </row>
        <row r="12">
          <cell r="A12" t="str">
            <v>DIF</v>
          </cell>
          <cell r="B12" t="str">
            <v>Equipo diferencial para 500kg</v>
          </cell>
          <cell r="C12" t="str">
            <v>Día</v>
          </cell>
          <cell r="D12">
            <v>94189</v>
          </cell>
        </row>
        <row r="13">
          <cell r="A13" t="str">
            <v>FORPZ</v>
          </cell>
          <cell r="B13" t="str">
            <v>Formaleta metálica para pozo</v>
          </cell>
          <cell r="C13" t="str">
            <v>Día</v>
          </cell>
          <cell r="D13">
            <v>80000</v>
          </cell>
        </row>
        <row r="14">
          <cell r="A14" t="str">
            <v>FORPV</v>
          </cell>
          <cell r="B14" t="str">
            <v>Formaleta maestra para pavimentos</v>
          </cell>
          <cell r="C14" t="str">
            <v>Día</v>
          </cell>
          <cell r="D14">
            <v>25000</v>
          </cell>
        </row>
        <row r="15">
          <cell r="A15" t="str">
            <v>HM5</v>
          </cell>
          <cell r="B15" t="str">
            <v>Herramienta Menor (5% de la mano de obra).</v>
          </cell>
          <cell r="C15" t="str">
            <v>%</v>
          </cell>
          <cell r="D15">
            <v>0.05</v>
          </cell>
        </row>
        <row r="16">
          <cell r="A16" t="str">
            <v>HM3</v>
          </cell>
          <cell r="B16" t="str">
            <v>Herramienta Menor (3% de la mano de obra).</v>
          </cell>
          <cell r="C16" t="str">
            <v>%</v>
          </cell>
          <cell r="D16">
            <v>0.03</v>
          </cell>
        </row>
        <row r="17">
          <cell r="A17" t="str">
            <v>HM10</v>
          </cell>
          <cell r="B17" t="str">
            <v>Herramienta Menor (10% de la mano de obra).</v>
          </cell>
          <cell r="C17" t="str">
            <v>%</v>
          </cell>
          <cell r="D17">
            <v>0.1</v>
          </cell>
        </row>
        <row r="18">
          <cell r="A18" t="str">
            <v>MEZ</v>
          </cell>
          <cell r="B18" t="str">
            <v>Mezcladora mecánica (1.0 bultos)</v>
          </cell>
          <cell r="C18" t="str">
            <v>Dia</v>
          </cell>
          <cell r="D18">
            <v>80000</v>
          </cell>
        </row>
        <row r="19">
          <cell r="A19" t="str">
            <v>MOT</v>
          </cell>
          <cell r="B19" t="str">
            <v>Motobomba 3" Autocebante Diesel</v>
          </cell>
          <cell r="C19" t="str">
            <v>Dia</v>
          </cell>
          <cell r="D19">
            <v>41000</v>
          </cell>
        </row>
        <row r="20">
          <cell r="A20" t="str">
            <v>MOS</v>
          </cell>
          <cell r="B20" t="str">
            <v>Motosierra</v>
          </cell>
          <cell r="C20" t="str">
            <v>Dia</v>
          </cell>
          <cell r="D20">
            <v>53000</v>
          </cell>
        </row>
        <row r="21">
          <cell r="A21" t="str">
            <v>RETROLL</v>
          </cell>
          <cell r="B21" t="str">
            <v>Retroexcavadora de llanta</v>
          </cell>
          <cell r="C21" t="str">
            <v>Hora</v>
          </cell>
          <cell r="D21">
            <v>130000</v>
          </cell>
        </row>
        <row r="22">
          <cell r="A22" t="str">
            <v>RETROOR</v>
          </cell>
          <cell r="B22" t="str">
            <v>Retroexcavadora de oruga</v>
          </cell>
          <cell r="C22" t="str">
            <v>Hora</v>
          </cell>
          <cell r="D22">
            <v>180000</v>
          </cell>
        </row>
        <row r="23">
          <cell r="A23" t="str">
            <v>VIB</v>
          </cell>
          <cell r="B23" t="str">
            <v>Vibrocompactador 10Ton</v>
          </cell>
          <cell r="C23" t="str">
            <v>Hora</v>
          </cell>
          <cell r="D23">
            <v>110000</v>
          </cell>
        </row>
        <row r="24">
          <cell r="A24" t="str">
            <v>VOL</v>
          </cell>
          <cell r="B24" t="str">
            <v>Volqueta de 5M3</v>
          </cell>
          <cell r="C24" t="str">
            <v>Hora</v>
          </cell>
          <cell r="D24">
            <v>63000</v>
          </cell>
        </row>
        <row r="25">
          <cell r="A25" t="str">
            <v>MOTO</v>
          </cell>
          <cell r="B25" t="str">
            <v>Motoniveladora</v>
          </cell>
          <cell r="C25" t="str">
            <v>Hora</v>
          </cell>
          <cell r="D25">
            <v>140000</v>
          </cell>
        </row>
        <row r="26">
          <cell r="A26" t="str">
            <v>EPH</v>
          </cell>
          <cell r="B26" t="str">
            <v>Equipo Compresor para Prueba Hidrostática</v>
          </cell>
          <cell r="C26" t="str">
            <v>Día</v>
          </cell>
          <cell r="D26">
            <v>695549</v>
          </cell>
        </row>
        <row r="27">
          <cell r="A27" t="str">
            <v>CTI</v>
          </cell>
          <cell r="B27" t="str">
            <v>Carro tanque irrigador de emulsion asfaltica</v>
          </cell>
          <cell r="C27" t="str">
            <v>Hora</v>
          </cell>
          <cell r="D27">
            <v>60000</v>
          </cell>
        </row>
        <row r="28">
          <cell r="A28" t="str">
            <v>TAL</v>
          </cell>
          <cell r="B28" t="str">
            <v>Taladro 1/2" Percutor Alámbrico (madera y metal)</v>
          </cell>
          <cell r="C28" t="str">
            <v>Día</v>
          </cell>
          <cell r="D28">
            <v>28800</v>
          </cell>
        </row>
        <row r="29">
          <cell r="A29" t="str">
            <v>VIBRO</v>
          </cell>
          <cell r="B29" t="str">
            <v>Vibrador de mezcla</v>
          </cell>
          <cell r="C29" t="str">
            <v>Día</v>
          </cell>
          <cell r="D29">
            <v>55000</v>
          </cell>
        </row>
        <row r="30">
          <cell r="A30" t="str">
            <v>COMPP</v>
          </cell>
          <cell r="B30" t="str">
            <v>Equipo compresor (barrido y soplado)</v>
          </cell>
          <cell r="C30" t="str">
            <v>Día</v>
          </cell>
          <cell r="D30">
            <v>80000</v>
          </cell>
        </row>
        <row r="31">
          <cell r="A31" t="str">
            <v>SOL</v>
          </cell>
          <cell r="B31" t="str">
            <v>Equipo de soldadura</v>
          </cell>
          <cell r="C31" t="str">
            <v>Día</v>
          </cell>
          <cell r="D31">
            <v>125000</v>
          </cell>
        </row>
        <row r="32">
          <cell r="A32" t="str">
            <v>DIS</v>
          </cell>
          <cell r="B32" t="str">
            <v>Disco de 14" corte diamantado tipo ZDH500 ó similar</v>
          </cell>
          <cell r="C32" t="str">
            <v>Und</v>
          </cell>
          <cell r="D32">
            <v>636100</v>
          </cell>
        </row>
        <row r="33">
          <cell r="A33" t="str">
            <v>CTA</v>
          </cell>
          <cell r="B33" t="str">
            <v>Carrotanque de agua</v>
          </cell>
          <cell r="C33" t="str">
            <v>Viaje</v>
          </cell>
          <cell r="D33">
            <v>362265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Hoja1"/>
    </sheetNames>
    <sheetDataSet>
      <sheetData sheetId="0"/>
      <sheetData sheetId="1" refreshError="1"/>
      <sheetData sheetId="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 val="Pivot"/>
      <sheetName val="Datos"/>
      <sheetName val="PROGR VER02"/>
      <sheetName val="acta"/>
      <sheetName val="Itemes Renovación"/>
      <sheetName val="Hoja1"/>
      <sheetName val="General"/>
      <sheetName val="PREACTA"/>
      <sheetName val="210.2.2"/>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OBRA NEIVA"/>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 sheetId="1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Coloc. e Interc. Tapones"/>
      <sheetName val="Cambio de Valv."/>
      <sheetName val="Interc de Hidr."/>
      <sheetName val="Interc.tapones"/>
      <sheetName val="Interc.válv."/>
      <sheetName val="Paral. 1"/>
      <sheetName val="Paral. 2"/>
      <sheetName val="Paral. 3"/>
      <sheetName val="Paral.4"/>
      <sheetName val="Varios."/>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ALC PROD MENSUAL"/>
      <sheetName val="PLAN DE INVERSION ANTICIPO"/>
      <sheetName val="inv mensual"/>
      <sheetName val="borrador flujo inv"/>
      <sheetName val="social-ambiental"/>
      <sheetName val="AU"/>
      <sheetName val="TABLAS"/>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refreshError="1"/>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sheetData sheetId="42"/>
      <sheetData sheetId="43" refreshError="1"/>
      <sheetData sheetId="44"/>
      <sheetData sheetId="45"/>
      <sheetData sheetId="46"/>
      <sheetData sheetId="47"/>
      <sheetData sheetId="48"/>
      <sheetData sheetId="49" refreshError="1"/>
      <sheetData sheetId="50"/>
      <sheetData sheetId="51"/>
      <sheetData sheetId="52"/>
      <sheetData sheetId="53"/>
      <sheetData sheetId="54"/>
      <sheetData sheetId="5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PRESUPUESTO PUENTE CLL 10B"/>
      <sheetName val="LOCALIZACION Y REPLANTEO"/>
      <sheetName val="DEMOLICION"/>
      <sheetName val="DEMOLICION DE OBRAS EN CONC"/>
      <sheetName val="DEMOLICION  EN CONC CICLO"/>
      <sheetName val="EXCAV. MANUAL"/>
      <sheetName val="EXCAV.  MECANICA"/>
      <sheetName val="EXCAV.  MECANICA  BAJO AGUA"/>
      <sheetName val="EXCAV.  ROCA"/>
      <sheetName val="RELLENO"/>
      <sheetName val="CCTO. 3000 ESTRIB"/>
      <sheetName val="CCTO. 3000 PLACA P.V."/>
      <sheetName val="ACERO No.3"/>
      <sheetName val="ACERO No.4"/>
      <sheetName val="ACERO No.5 "/>
      <sheetName val="ACERO No.6"/>
      <sheetName val="ACERO No.7 "/>
      <sheetName val="BARANDA VEHICULAR"/>
      <sheetName val="BARANDA  PEATONAL"/>
      <sheetName val="Hoja1"/>
    </sheetNames>
    <sheetDataSet>
      <sheetData sheetId="0">
        <row r="2">
          <cell r="G2" t="str">
            <v>No.</v>
          </cell>
          <cell r="H2" t="str">
            <v>EQUIPO</v>
          </cell>
          <cell r="I2" t="str">
            <v>UNID.</v>
          </cell>
          <cell r="J2" t="str">
            <v>VR. UNIT.</v>
          </cell>
        </row>
        <row r="3">
          <cell r="G3">
            <v>1</v>
          </cell>
          <cell r="H3" t="str">
            <v>Canguro . Compactador</v>
          </cell>
          <cell r="I3" t="str">
            <v>Dia</v>
          </cell>
        </row>
        <row r="4">
          <cell r="G4">
            <v>2</v>
          </cell>
          <cell r="H4" t="str">
            <v>Cargador</v>
          </cell>
          <cell r="I4" t="str">
            <v>Hora</v>
          </cell>
        </row>
        <row r="5">
          <cell r="G5">
            <v>3</v>
          </cell>
          <cell r="H5" t="str">
            <v>Cilindro vibrocompactador</v>
          </cell>
          <cell r="I5" t="str">
            <v>Hora</v>
          </cell>
        </row>
        <row r="6">
          <cell r="G6">
            <v>4</v>
          </cell>
          <cell r="H6" t="str">
            <v>Compresor con martillo</v>
          </cell>
          <cell r="I6" t="str">
            <v>Hora</v>
          </cell>
          <cell r="J6">
            <v>46400</v>
          </cell>
        </row>
        <row r="7">
          <cell r="G7">
            <v>5</v>
          </cell>
          <cell r="H7" t="str">
            <v>Cortadora de disco para asfalto, incluye disco diamantado</v>
          </cell>
          <cell r="I7" t="str">
            <v>Dia</v>
          </cell>
          <cell r="J7">
            <v>150000</v>
          </cell>
        </row>
        <row r="8">
          <cell r="G8">
            <v>6</v>
          </cell>
          <cell r="H8" t="str">
            <v>Equipo de topografía</v>
          </cell>
          <cell r="I8" t="str">
            <v>Dia</v>
          </cell>
          <cell r="J8">
            <v>80000</v>
          </cell>
        </row>
        <row r="9">
          <cell r="G9">
            <v>7</v>
          </cell>
          <cell r="H9" t="str">
            <v>Grúa</v>
          </cell>
          <cell r="I9" t="str">
            <v>Hora</v>
          </cell>
        </row>
        <row r="10">
          <cell r="G10">
            <v>8</v>
          </cell>
          <cell r="H10" t="str">
            <v>Mezcladora de concreto</v>
          </cell>
          <cell r="I10" t="str">
            <v>Dia</v>
          </cell>
          <cell r="J10">
            <v>50000</v>
          </cell>
        </row>
        <row r="11">
          <cell r="G11">
            <v>9</v>
          </cell>
          <cell r="H11" t="str">
            <v>Pulidora, incluye disco diamantado</v>
          </cell>
          <cell r="I11" t="str">
            <v>Dia</v>
          </cell>
          <cell r="J11">
            <v>45000</v>
          </cell>
        </row>
        <row r="12">
          <cell r="G12">
            <v>10</v>
          </cell>
          <cell r="H12" t="str">
            <v xml:space="preserve">Vibrador de concreto </v>
          </cell>
          <cell r="I12" t="str">
            <v>Dia</v>
          </cell>
          <cell r="J12">
            <v>35000</v>
          </cell>
        </row>
        <row r="13">
          <cell r="G13">
            <v>11</v>
          </cell>
          <cell r="H13" t="str">
            <v>Vibrocompactador manual (rana)</v>
          </cell>
          <cell r="I13" t="str">
            <v>Dia</v>
          </cell>
          <cell r="J13">
            <v>35000</v>
          </cell>
        </row>
        <row r="14">
          <cell r="G14">
            <v>12</v>
          </cell>
          <cell r="H14" t="str">
            <v>Volqueta,  6 M3</v>
          </cell>
          <cell r="I14" t="str">
            <v>Hora</v>
          </cell>
          <cell r="J14">
            <v>60000</v>
          </cell>
        </row>
        <row r="15">
          <cell r="G15">
            <v>13</v>
          </cell>
        </row>
        <row r="16">
          <cell r="G16">
            <v>14</v>
          </cell>
          <cell r="H16" t="str">
            <v>Retrocargador sobre llanta CAT 910 o simi</v>
          </cell>
          <cell r="I16" t="str">
            <v>Hora</v>
          </cell>
          <cell r="J16">
            <v>90000</v>
          </cell>
        </row>
        <row r="17">
          <cell r="G17">
            <v>15</v>
          </cell>
          <cell r="H17" t="str">
            <v>Retrocargador sobre orugas 902 o simil</v>
          </cell>
          <cell r="I17" t="str">
            <v>Hora</v>
          </cell>
          <cell r="J17">
            <v>130000</v>
          </cell>
        </row>
        <row r="18">
          <cell r="G18">
            <v>16</v>
          </cell>
          <cell r="H18" t="str">
            <v>Buldózer CAT D4 o similar</v>
          </cell>
          <cell r="I18" t="str">
            <v>Hora</v>
          </cell>
          <cell r="J18">
            <v>60000</v>
          </cell>
        </row>
        <row r="19">
          <cell r="G19">
            <v>17</v>
          </cell>
          <cell r="H19" t="str">
            <v>Buldózer CAT D5 o similar</v>
          </cell>
          <cell r="I19" t="str">
            <v>Hora</v>
          </cell>
          <cell r="J19">
            <v>70000</v>
          </cell>
        </row>
        <row r="20">
          <cell r="G20">
            <v>18</v>
          </cell>
          <cell r="H20" t="str">
            <v>Buldózer CAT D6 o similar</v>
          </cell>
          <cell r="I20" t="str">
            <v>Hora</v>
          </cell>
          <cell r="J20">
            <v>80000</v>
          </cell>
        </row>
        <row r="21">
          <cell r="G21">
            <v>19</v>
          </cell>
          <cell r="H21" t="str">
            <v>Motoniveladora CAT 120 o similar</v>
          </cell>
          <cell r="I21" t="str">
            <v>Hora</v>
          </cell>
          <cell r="J21">
            <v>90000</v>
          </cell>
        </row>
        <row r="22">
          <cell r="G22">
            <v>20</v>
          </cell>
          <cell r="H22" t="str">
            <v xml:space="preserve">Compresor genérico </v>
          </cell>
          <cell r="I22" t="str">
            <v>Hora</v>
          </cell>
          <cell r="J22">
            <v>35180.172299999998</v>
          </cell>
        </row>
        <row r="23">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G25">
            <v>23</v>
          </cell>
          <cell r="H25" t="str">
            <v>Barredora Raygo o simil</v>
          </cell>
          <cell r="I25" t="str">
            <v>Hora</v>
          </cell>
          <cell r="J25">
            <v>29316.810249999999</v>
          </cell>
        </row>
        <row r="26">
          <cell r="G26">
            <v>24</v>
          </cell>
          <cell r="H26" t="str">
            <v>Cargador CAT 930 o similar</v>
          </cell>
          <cell r="I26" t="str">
            <v>Hora</v>
          </cell>
          <cell r="J26">
            <v>70000</v>
          </cell>
        </row>
        <row r="27">
          <cell r="G27">
            <v>25</v>
          </cell>
          <cell r="H27" t="str">
            <v>Vibriocompactador dinapac CAT 15A o simil</v>
          </cell>
          <cell r="I27" t="str">
            <v>Hora</v>
          </cell>
          <cell r="J27">
            <v>85000</v>
          </cell>
        </row>
        <row r="28">
          <cell r="G28">
            <v>26</v>
          </cell>
          <cell r="H28" t="str">
            <v>Vibriocompactador manual (Rana generico)</v>
          </cell>
          <cell r="I28" t="str">
            <v>Dia</v>
          </cell>
          <cell r="J28">
            <v>35180.172299999998</v>
          </cell>
        </row>
        <row r="29">
          <cell r="G29">
            <v>27</v>
          </cell>
          <cell r="H29" t="str">
            <v>Carrotanque Agua</v>
          </cell>
          <cell r="I29" t="str">
            <v>Hora</v>
          </cell>
          <cell r="J29">
            <v>35600</v>
          </cell>
        </row>
        <row r="30">
          <cell r="G30">
            <v>28</v>
          </cell>
          <cell r="H30" t="str">
            <v>FINISHR CMI AP1100</v>
          </cell>
          <cell r="I30" t="str">
            <v>Hora</v>
          </cell>
          <cell r="J30">
            <v>130000</v>
          </cell>
        </row>
        <row r="31">
          <cell r="G31">
            <v>29</v>
          </cell>
          <cell r="H31" t="str">
            <v>Motosierra</v>
          </cell>
          <cell r="I31" t="str">
            <v>Glob</v>
          </cell>
          <cell r="J31">
            <v>45000</v>
          </cell>
        </row>
        <row r="32">
          <cell r="G32">
            <v>30</v>
          </cell>
          <cell r="H32" t="str">
            <v>Andamios</v>
          </cell>
          <cell r="I32" t="str">
            <v>Hora</v>
          </cell>
          <cell r="J32">
            <v>15000</v>
          </cell>
        </row>
        <row r="33">
          <cell r="G33">
            <v>31</v>
          </cell>
          <cell r="H33" t="str">
            <v>Retroexcavadora</v>
          </cell>
          <cell r="I33" t="str">
            <v>Hora</v>
          </cell>
          <cell r="J33">
            <v>70000</v>
          </cell>
        </row>
        <row r="34">
          <cell r="G34">
            <v>32</v>
          </cell>
          <cell r="H34" t="str">
            <v>Motobomba 3"</v>
          </cell>
          <cell r="I34" t="str">
            <v>Hora</v>
          </cell>
          <cell r="J34">
            <v>30000</v>
          </cell>
        </row>
        <row r="35">
          <cell r="G35">
            <v>33</v>
          </cell>
          <cell r="H35" t="str">
            <v>Equipo de soldadura</v>
          </cell>
          <cell r="I35" t="str">
            <v>Dia</v>
          </cell>
          <cell r="J35">
            <v>45000</v>
          </cell>
        </row>
        <row r="36">
          <cell r="G36">
            <v>34</v>
          </cell>
        </row>
        <row r="37">
          <cell r="G37">
            <v>35</v>
          </cell>
        </row>
        <row r="38">
          <cell r="G38">
            <v>36</v>
          </cell>
        </row>
        <row r="39">
          <cell r="G39">
            <v>36</v>
          </cell>
        </row>
        <row r="40">
          <cell r="G40">
            <v>37</v>
          </cell>
        </row>
        <row r="41">
          <cell r="G41">
            <v>37</v>
          </cell>
        </row>
        <row r="42">
          <cell r="G42">
            <v>38</v>
          </cell>
        </row>
        <row r="43">
          <cell r="G43">
            <v>38</v>
          </cell>
        </row>
        <row r="44">
          <cell r="G44">
            <v>39</v>
          </cell>
        </row>
        <row r="45">
          <cell r="G45">
            <v>40</v>
          </cell>
        </row>
        <row r="46">
          <cell r="G46">
            <v>40</v>
          </cell>
        </row>
        <row r="47">
          <cell r="G47">
            <v>41</v>
          </cell>
        </row>
        <row r="48">
          <cell r="G48">
            <v>42</v>
          </cell>
        </row>
        <row r="49">
          <cell r="G49">
            <v>43</v>
          </cell>
        </row>
        <row r="50">
          <cell r="G50">
            <v>44</v>
          </cell>
        </row>
        <row r="51">
          <cell r="G51">
            <v>45</v>
          </cell>
        </row>
        <row r="52">
          <cell r="G52">
            <v>46</v>
          </cell>
        </row>
        <row r="53">
          <cell r="G53">
            <v>47</v>
          </cell>
        </row>
        <row r="54">
          <cell r="G54">
            <v>48</v>
          </cell>
        </row>
        <row r="55">
          <cell r="G55">
            <v>49</v>
          </cell>
        </row>
        <row r="56">
          <cell r="G56">
            <v>50</v>
          </cell>
        </row>
        <row r="57">
          <cell r="G57">
            <v>51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todos"/>
      <sheetName val="LISTADO"/>
      <sheetName val="1"/>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 val="Form5 _Pág_ 2"/>
      <sheetName val="Form5 _Pág_ 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ORIETA MONUMENTO LUNA ROJA I "/>
      <sheetName val="INTERVENCION "/>
      <sheetName val="INTERVIADOR VIAL EL TIZON"/>
      <sheetName val="INTERCAMBIADOR VIAL DE LA USCO"/>
      <sheetName val="MO"/>
      <sheetName val="GLORIETA CRUZ ROJA"/>
      <sheetName val="GLORIETA MONUMENTO LA MADRE TIE"/>
      <sheetName val="GLORIETA MONUMENTO AL SUR"/>
      <sheetName val="GLORIETA SANTA ISABEL"/>
      <sheetName val="GLORIETA El DOMO DE LAS ANTIPOD"/>
      <sheetName val="GLORIETA ANDALUCIA"/>
      <sheetName val="GLORIETA LOS PETROGLIFOS"/>
      <sheetName val="GLORIETA MERCANEIVA"/>
      <sheetName val="GLORIETA MONUMENTO LAS TAMBORAS"/>
      <sheetName val="FACTOR PRESTACIONAL"/>
      <sheetName val="MANTENIMIENTO "/>
      <sheetName val="PRECIO JORNAL "/>
      <sheetName val="CUADRILLAS"/>
      <sheetName val="Hoja1"/>
      <sheetName val="PRESUPUESTO"/>
      <sheetName val="SMMV"/>
      <sheetName val="BASICOS"/>
      <sheetName val="M. PRELIMINARES"/>
      <sheetName val="M.PREPARACION TERRENO"/>
      <sheetName val="M. CABEZAL RIEGO"/>
      <sheetName val="M. REDES HIDRAULICAS"/>
      <sheetName val="M. MATERIAL VEGETAL"/>
      <sheetName val="M. LIMPIEZA FINAL"/>
      <sheetName val="AIU"/>
      <sheetName val="PMA"/>
      <sheetName val="PMT"/>
      <sheetName val="F. MULT"/>
      <sheetName val="INTERVENTORÍA"/>
      <sheetName val="1.1.1"/>
      <sheetName val="1.1.2"/>
      <sheetName val="2.1.1 A"/>
      <sheetName val="2.2.1 A"/>
      <sheetName val="2.3.1 A"/>
      <sheetName val="2.4.1 A"/>
      <sheetName val="3.1.1 P"/>
      <sheetName val="4.1.1"/>
      <sheetName val="4.2.1"/>
      <sheetName val="5.1.1"/>
      <sheetName val="5.1.2"/>
      <sheetName val="5.2.1"/>
      <sheetName val="5.2.2"/>
      <sheetName val="5.3.1"/>
      <sheetName val="5.4.1"/>
      <sheetName val="5.4.2"/>
      <sheetName val="5.4.3"/>
      <sheetName val="5.4.4"/>
      <sheetName val="6.1"/>
      <sheetName val="7.1"/>
      <sheetName val="7.2"/>
      <sheetName val="7.3"/>
      <sheetName val="8.1"/>
      <sheetName val="9.1"/>
    </sheetNames>
    <sheetDataSet>
      <sheetData sheetId="0"/>
      <sheetData sheetId="1"/>
      <sheetData sheetId="2"/>
      <sheetData sheetId="3"/>
      <sheetData sheetId="4">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row>
        <row r="4">
          <cell r="A4" t="str">
            <v>CÓDIGO</v>
          </cell>
          <cell r="B4" t="str">
            <v>TIPO DE CUADRILLA</v>
          </cell>
          <cell r="C4" t="str">
            <v>OCUPACION</v>
          </cell>
          <cell r="D4" t="str">
            <v>CANT/. SALARIOS</v>
          </cell>
          <cell r="E4" t="str">
            <v>JORNAL</v>
          </cell>
          <cell r="F4" t="str">
            <v>CANTIDAD</v>
          </cell>
          <cell r="G4" t="str">
            <v>V/PARCIAL</v>
          </cell>
          <cell r="H4" t="str">
            <v>VR/. PARCIAL CUADRILLA</v>
          </cell>
          <cell r="I4" t="str">
            <v>FACTOR PRESTACIONAL (%)</v>
          </cell>
          <cell r="J4" t="str">
            <v xml:space="preserve">PRESTACIONES </v>
          </cell>
          <cell r="K4" t="str">
            <v>VR/.TOTAL PRESTACIONES</v>
          </cell>
          <cell r="L4" t="str">
            <v>VR/. JORNAL CUADRILLA</v>
          </cell>
          <cell r="M4" t="str">
            <v>UNIDAD</v>
          </cell>
          <cell r="N4" t="str">
            <v>VR/. HORA TRABAJADOR</v>
          </cell>
          <cell r="O4" t="str">
            <v>VR/. HORA CUADRILLA</v>
          </cell>
        </row>
        <row r="5">
          <cell r="A5" t="str">
            <v>A</v>
          </cell>
          <cell r="B5" t="str">
            <v>Ayudante</v>
          </cell>
          <cell r="C5" t="str">
            <v>AYUDANTE</v>
          </cell>
          <cell r="D5" t="str">
            <v>1.2 S.M.L.V.</v>
          </cell>
          <cell r="E5">
            <v>56940</v>
          </cell>
          <cell r="F5">
            <v>1</v>
          </cell>
          <cell r="G5">
            <v>56940</v>
          </cell>
          <cell r="H5">
            <v>56940</v>
          </cell>
          <cell r="I5">
            <v>0.49134752619195399</v>
          </cell>
          <cell r="J5">
            <v>27977.328141369861</v>
          </cell>
          <cell r="K5">
            <v>27977.328141369861</v>
          </cell>
          <cell r="L5">
            <v>84917.328141369857</v>
          </cell>
          <cell r="M5" t="str">
            <v>HC</v>
          </cell>
          <cell r="N5">
            <v>10614.666017671232</v>
          </cell>
          <cell r="O5">
            <v>10614.666017671232</v>
          </cell>
        </row>
        <row r="6">
          <cell r="A6" t="str">
            <v>2A</v>
          </cell>
          <cell r="B6" t="str">
            <v>2 Ayudantes</v>
          </cell>
          <cell r="C6" t="str">
            <v>AYUDANTE</v>
          </cell>
          <cell r="D6" t="str">
            <v>1.2 S.M.L.V.</v>
          </cell>
          <cell r="E6">
            <v>56940</v>
          </cell>
          <cell r="F6">
            <v>2</v>
          </cell>
          <cell r="G6">
            <v>113880</v>
          </cell>
          <cell r="H6">
            <v>113880</v>
          </cell>
          <cell r="I6">
            <v>0.49134752619195399</v>
          </cell>
          <cell r="J6">
            <v>55954.656282739721</v>
          </cell>
          <cell r="K6">
            <v>55954.656282739721</v>
          </cell>
          <cell r="L6">
            <v>169834.65628273971</v>
          </cell>
          <cell r="M6" t="str">
            <v>HC</v>
          </cell>
          <cell r="N6">
            <v>21229.332035342464</v>
          </cell>
          <cell r="O6">
            <v>21229.332035342464</v>
          </cell>
        </row>
        <row r="7">
          <cell r="A7" t="str">
            <v>AA</v>
          </cell>
          <cell r="B7" t="str">
            <v>Cuadrilla AA: Albañilería. (1 Of. + 1 Ayud.).</v>
          </cell>
          <cell r="C7" t="str">
            <v>OFICIAL</v>
          </cell>
          <cell r="D7" t="str">
            <v>1.5 S.M.L.V.</v>
          </cell>
          <cell r="E7">
            <v>71175</v>
          </cell>
          <cell r="F7">
            <v>1</v>
          </cell>
          <cell r="G7">
            <v>71175</v>
          </cell>
          <cell r="H7">
            <v>128115</v>
          </cell>
          <cell r="I7">
            <v>0.48200630904917929</v>
          </cell>
          <cell r="J7">
            <v>34306.799046575339</v>
          </cell>
          <cell r="K7">
            <v>62284.127187945196</v>
          </cell>
          <cell r="L7">
            <v>190399.12718794518</v>
          </cell>
          <cell r="M7" t="str">
            <v>HC</v>
          </cell>
          <cell r="N7">
            <v>13185.224880821917</v>
          </cell>
          <cell r="O7">
            <v>23799.890898493148</v>
          </cell>
        </row>
        <row r="8">
          <cell r="A8">
            <v>0</v>
          </cell>
          <cell r="B8">
            <v>0</v>
          </cell>
          <cell r="C8" t="str">
            <v>AYUDANTE</v>
          </cell>
          <cell r="D8" t="str">
            <v>1.2 S.M.L.V.</v>
          </cell>
          <cell r="E8">
            <v>56940</v>
          </cell>
          <cell r="F8">
            <v>1</v>
          </cell>
          <cell r="G8">
            <v>56940</v>
          </cell>
          <cell r="H8">
            <v>0</v>
          </cell>
          <cell r="I8">
            <v>0.49134752619195399</v>
          </cell>
          <cell r="J8">
            <v>27977.328141369861</v>
          </cell>
          <cell r="K8">
            <v>0</v>
          </cell>
          <cell r="L8">
            <v>0</v>
          </cell>
          <cell r="M8">
            <v>0</v>
          </cell>
          <cell r="N8">
            <v>10614.666017671232</v>
          </cell>
          <cell r="O8">
            <v>0</v>
          </cell>
        </row>
        <row r="9">
          <cell r="A9" t="str">
            <v>BB</v>
          </cell>
          <cell r="B9" t="str">
            <v>Cuadrilla BB: Instalaciones básicas. (1 Of. + 1 Ayud.).</v>
          </cell>
          <cell r="C9" t="str">
            <v>OFICIAL</v>
          </cell>
          <cell r="D9" t="str">
            <v>2.0 S.M.L.V.</v>
          </cell>
          <cell r="E9">
            <v>94900</v>
          </cell>
          <cell r="F9">
            <v>1</v>
          </cell>
          <cell r="G9">
            <v>94900</v>
          </cell>
          <cell r="H9">
            <v>151840</v>
          </cell>
          <cell r="I9">
            <v>0.48297439754163873</v>
          </cell>
          <cell r="J9">
            <v>45834.270326701517</v>
          </cell>
          <cell r="K9">
            <v>73811.598468071374</v>
          </cell>
          <cell r="L9">
            <v>225651.59846807137</v>
          </cell>
          <cell r="M9" t="str">
            <v>HC</v>
          </cell>
          <cell r="N9">
            <v>17591.78379083769</v>
          </cell>
          <cell r="O9">
            <v>28206.449808508922</v>
          </cell>
        </row>
        <row r="10">
          <cell r="A10">
            <v>0</v>
          </cell>
          <cell r="B10">
            <v>0</v>
          </cell>
          <cell r="C10" t="str">
            <v>AYUDANTE</v>
          </cell>
          <cell r="D10" t="str">
            <v>1.2 S.M.L.V.</v>
          </cell>
          <cell r="E10">
            <v>56940</v>
          </cell>
          <cell r="F10">
            <v>1</v>
          </cell>
          <cell r="G10">
            <v>56940</v>
          </cell>
          <cell r="H10">
            <v>0</v>
          </cell>
          <cell r="I10">
            <v>0.49134752619195399</v>
          </cell>
          <cell r="J10">
            <v>27977.328141369861</v>
          </cell>
          <cell r="K10">
            <v>0</v>
          </cell>
          <cell r="L10">
            <v>0</v>
          </cell>
          <cell r="M10">
            <v>0</v>
          </cell>
          <cell r="N10">
            <v>10614.666017671232</v>
          </cell>
          <cell r="O10">
            <v>0</v>
          </cell>
        </row>
        <row r="11">
          <cell r="A11" t="str">
            <v>CC</v>
          </cell>
          <cell r="B11" t="str">
            <v>Cuadrilla CC: Pinturas.(1 Of.Pint.+ 1 Estuc. + 1 Ayud.).</v>
          </cell>
          <cell r="C11" t="str">
            <v>OFICIAL DE PINTURA</v>
          </cell>
          <cell r="D11" t="str">
            <v>2.5 S.M.L.V.</v>
          </cell>
          <cell r="E11">
            <v>118625</v>
          </cell>
          <cell r="F11">
            <v>1</v>
          </cell>
          <cell r="G11">
            <v>118625</v>
          </cell>
          <cell r="H11">
            <v>246740</v>
          </cell>
          <cell r="I11">
            <v>0.43958166594973758</v>
          </cell>
          <cell r="J11">
            <v>52145.375123287617</v>
          </cell>
          <cell r="K11">
            <v>114429.50231123282</v>
          </cell>
          <cell r="L11">
            <v>361169.50231123285</v>
          </cell>
          <cell r="M11" t="str">
            <v>HC</v>
          </cell>
          <cell r="N11">
            <v>21346.296890410951</v>
          </cell>
          <cell r="O11">
            <v>45146.187788904099</v>
          </cell>
        </row>
        <row r="12">
          <cell r="A12">
            <v>0</v>
          </cell>
          <cell r="B12">
            <v>0</v>
          </cell>
          <cell r="C12" t="str">
            <v>ESTUCADOR</v>
          </cell>
          <cell r="D12" t="str">
            <v>1.5 S.M.L.V.</v>
          </cell>
          <cell r="E12">
            <v>71175</v>
          </cell>
          <cell r="F12">
            <v>1</v>
          </cell>
          <cell r="G12">
            <v>71175</v>
          </cell>
          <cell r="H12">
            <v>0</v>
          </cell>
          <cell r="I12">
            <v>0.48200630904917929</v>
          </cell>
          <cell r="J12">
            <v>34306.799046575339</v>
          </cell>
          <cell r="K12">
            <v>0</v>
          </cell>
          <cell r="L12">
            <v>0</v>
          </cell>
          <cell r="M12">
            <v>0</v>
          </cell>
          <cell r="N12">
            <v>13185.224880821917</v>
          </cell>
          <cell r="O12">
            <v>0</v>
          </cell>
        </row>
        <row r="13">
          <cell r="A13">
            <v>0</v>
          </cell>
          <cell r="B13">
            <v>0</v>
          </cell>
          <cell r="C13" t="str">
            <v>AYUDANTE</v>
          </cell>
          <cell r="D13" t="str">
            <v>1.2 S.M.L.V.</v>
          </cell>
          <cell r="E13">
            <v>56940</v>
          </cell>
          <cell r="F13">
            <v>1</v>
          </cell>
          <cell r="G13">
            <v>56940</v>
          </cell>
          <cell r="H13">
            <v>0</v>
          </cell>
          <cell r="I13">
            <v>0.49134752619195399</v>
          </cell>
          <cell r="J13">
            <v>27977.328141369861</v>
          </cell>
          <cell r="K13">
            <v>0</v>
          </cell>
          <cell r="L13">
            <v>0</v>
          </cell>
          <cell r="M13">
            <v>0</v>
          </cell>
          <cell r="N13">
            <v>10614.666017671232</v>
          </cell>
          <cell r="O13">
            <v>0</v>
          </cell>
        </row>
        <row r="14">
          <cell r="A14" t="str">
            <v>DD</v>
          </cell>
          <cell r="B14" t="str">
            <v>Cuadrilla DD: Instaladores riego (1 Of. + 3 Ayud.).</v>
          </cell>
          <cell r="C14" t="str">
            <v>OFICIAL</v>
          </cell>
          <cell r="D14" t="str">
            <v>2 S.M.L.V.</v>
          </cell>
          <cell r="E14">
            <v>94900</v>
          </cell>
          <cell r="F14">
            <v>1</v>
          </cell>
          <cell r="G14">
            <v>94900</v>
          </cell>
          <cell r="H14">
            <v>279955</v>
          </cell>
          <cell r="I14">
            <v>0.48297439754163873</v>
          </cell>
          <cell r="J14">
            <v>45834.270326701517</v>
          </cell>
          <cell r="K14">
            <v>135548.93432670151</v>
          </cell>
          <cell r="L14">
            <v>415503.93432670151</v>
          </cell>
          <cell r="M14" t="str">
            <v>HC</v>
          </cell>
          <cell r="N14">
            <v>17591.78379083769</v>
          </cell>
          <cell r="O14">
            <v>51937.991790837688</v>
          </cell>
        </row>
        <row r="15">
          <cell r="A15">
            <v>0</v>
          </cell>
          <cell r="B15">
            <v>0</v>
          </cell>
          <cell r="C15" t="str">
            <v>AYUDANTE</v>
          </cell>
          <cell r="D15" t="str">
            <v>1.3 S.M.L.V.</v>
          </cell>
          <cell r="E15">
            <v>61685</v>
          </cell>
          <cell r="F15">
            <v>3</v>
          </cell>
          <cell r="G15">
            <v>185055</v>
          </cell>
          <cell r="H15">
            <v>0</v>
          </cell>
          <cell r="I15">
            <v>0.48480000000000001</v>
          </cell>
          <cell r="J15">
            <v>89714.664000000004</v>
          </cell>
          <cell r="K15">
            <v>0</v>
          </cell>
          <cell r="L15">
            <v>0</v>
          </cell>
          <cell r="M15">
            <v>0</v>
          </cell>
          <cell r="N15">
            <v>34346.207999999999</v>
          </cell>
          <cell r="O15">
            <v>0</v>
          </cell>
        </row>
        <row r="16">
          <cell r="A16" t="str">
            <v>EE</v>
          </cell>
          <cell r="B16" t="str">
            <v>Cuadrilla EE: Cableado estructurado.(1 Of. Instal.).</v>
          </cell>
          <cell r="C16" t="str">
            <v>OFICIAL INSTALACIÓN</v>
          </cell>
          <cell r="D16" t="str">
            <v>2.5 S.M.L.V.</v>
          </cell>
          <cell r="E16">
            <v>118625</v>
          </cell>
          <cell r="F16">
            <v>2</v>
          </cell>
          <cell r="G16">
            <v>237250</v>
          </cell>
          <cell r="H16">
            <v>237250</v>
          </cell>
          <cell r="I16">
            <v>0.43958166594973758</v>
          </cell>
          <cell r="J16">
            <v>104290.75024657523</v>
          </cell>
          <cell r="K16">
            <v>104290.75024657523</v>
          </cell>
          <cell r="L16">
            <v>341540.75024657522</v>
          </cell>
          <cell r="M16" t="str">
            <v>HC</v>
          </cell>
          <cell r="N16">
            <v>42692.593780821902</v>
          </cell>
          <cell r="O16">
            <v>42692.593780821902</v>
          </cell>
        </row>
        <row r="17">
          <cell r="A17" t="str">
            <v>FF</v>
          </cell>
          <cell r="B17" t="str">
            <v>Cuadrilla FF: Eléctricas. ( 1 Of. + 1 Ayud.).</v>
          </cell>
          <cell r="C17" t="str">
            <v>OFICIAL</v>
          </cell>
          <cell r="D17" t="str">
            <v>2.0 S.M.L.V.</v>
          </cell>
          <cell r="E17">
            <v>94900</v>
          </cell>
          <cell r="F17">
            <v>1</v>
          </cell>
          <cell r="G17">
            <v>94900</v>
          </cell>
          <cell r="H17">
            <v>151840</v>
          </cell>
          <cell r="I17">
            <v>0.48297439754163873</v>
          </cell>
          <cell r="J17">
            <v>45834.270326701517</v>
          </cell>
          <cell r="K17">
            <v>73811.598468071374</v>
          </cell>
          <cell r="L17">
            <v>225651.59846807137</v>
          </cell>
          <cell r="M17" t="str">
            <v>HC</v>
          </cell>
          <cell r="N17">
            <v>17591.78379083769</v>
          </cell>
          <cell r="O17">
            <v>28206.449808508922</v>
          </cell>
        </row>
        <row r="18">
          <cell r="A18">
            <v>0</v>
          </cell>
          <cell r="B18">
            <v>0</v>
          </cell>
          <cell r="C18" t="str">
            <v>AYUDANTE</v>
          </cell>
          <cell r="D18" t="str">
            <v>1.2 S.M.L.V.</v>
          </cell>
          <cell r="E18">
            <v>56940</v>
          </cell>
          <cell r="F18">
            <v>1</v>
          </cell>
          <cell r="G18">
            <v>56940</v>
          </cell>
          <cell r="H18">
            <v>0</v>
          </cell>
          <cell r="I18">
            <v>0.49134752619195399</v>
          </cell>
          <cell r="J18">
            <v>27977.328141369861</v>
          </cell>
          <cell r="K18">
            <v>0</v>
          </cell>
          <cell r="L18">
            <v>0</v>
          </cell>
          <cell r="M18">
            <v>0</v>
          </cell>
          <cell r="N18">
            <v>10614.666017671232</v>
          </cell>
          <cell r="O18">
            <v>0</v>
          </cell>
        </row>
        <row r="19">
          <cell r="A19" t="str">
            <v>FF1</v>
          </cell>
          <cell r="B19" t="str">
            <v>Cuadrilla FF1: Eléctricas especializadas. (0.6 Encar. + 2 Of. + 1 Ayud).</v>
          </cell>
          <cell r="C19" t="str">
            <v>ENCARGADO DE OBRA</v>
          </cell>
          <cell r="D19" t="str">
            <v>3.0 S.M.L.V.</v>
          </cell>
          <cell r="E19">
            <v>142350</v>
          </cell>
          <cell r="F19">
            <v>0.6</v>
          </cell>
          <cell r="G19">
            <v>85410</v>
          </cell>
          <cell r="H19">
            <v>393835</v>
          </cell>
          <cell r="I19">
            <v>0.43827022636661472</v>
          </cell>
          <cell r="J19">
            <v>37432.660033972563</v>
          </cell>
          <cell r="K19">
            <v>176030.20932712313</v>
          </cell>
          <cell r="L19">
            <v>569865.20932712313</v>
          </cell>
          <cell r="M19" t="str">
            <v>HC</v>
          </cell>
          <cell r="N19">
            <v>15355.332504246569</v>
          </cell>
          <cell r="O19">
            <v>71233.151165890391</v>
          </cell>
        </row>
        <row r="20">
          <cell r="A20">
            <v>0</v>
          </cell>
          <cell r="B20">
            <v>0</v>
          </cell>
          <cell r="C20" t="str">
            <v>OFICIAL</v>
          </cell>
          <cell r="D20" t="str">
            <v>2.5 S.M.L.V.</v>
          </cell>
          <cell r="E20">
            <v>118625</v>
          </cell>
          <cell r="F20">
            <v>2</v>
          </cell>
          <cell r="G20">
            <v>237250</v>
          </cell>
          <cell r="H20">
            <v>0</v>
          </cell>
          <cell r="I20">
            <v>0.43958166594973758</v>
          </cell>
          <cell r="J20">
            <v>104290.75024657523</v>
          </cell>
          <cell r="K20">
            <v>0</v>
          </cell>
          <cell r="L20">
            <v>0</v>
          </cell>
          <cell r="M20">
            <v>0</v>
          </cell>
          <cell r="N20">
            <v>42692.593780821902</v>
          </cell>
          <cell r="O20">
            <v>0</v>
          </cell>
        </row>
        <row r="21">
          <cell r="A21">
            <v>0</v>
          </cell>
          <cell r="B21">
            <v>0</v>
          </cell>
          <cell r="C21" t="str">
            <v>AYUDANTE</v>
          </cell>
          <cell r="D21" t="str">
            <v>1.5 S.M.L.V.</v>
          </cell>
          <cell r="E21">
            <v>71175</v>
          </cell>
          <cell r="F21">
            <v>1</v>
          </cell>
          <cell r="G21">
            <v>71175</v>
          </cell>
          <cell r="H21">
            <v>0</v>
          </cell>
          <cell r="I21">
            <v>0.48200630904917929</v>
          </cell>
          <cell r="J21">
            <v>34306.799046575339</v>
          </cell>
          <cell r="K21">
            <v>0</v>
          </cell>
          <cell r="L21">
            <v>0</v>
          </cell>
          <cell r="M21">
            <v>0</v>
          </cell>
          <cell r="N21">
            <v>13185.224880821917</v>
          </cell>
          <cell r="O21">
            <v>0</v>
          </cell>
        </row>
        <row r="22">
          <cell r="A22" t="str">
            <v>GG</v>
          </cell>
          <cell r="B22" t="str">
            <v>Cuadrilla GG: Drywall. (1 Of.Acab. + 1 Of.2 + 1 Ayud.).</v>
          </cell>
          <cell r="C22" t="str">
            <v>OFICIAL DE ACABADOS 1</v>
          </cell>
          <cell r="D22" t="str">
            <v>2.0 S.M.L.V.</v>
          </cell>
          <cell r="E22">
            <v>94900</v>
          </cell>
          <cell r="F22">
            <v>1</v>
          </cell>
          <cell r="G22">
            <v>94900</v>
          </cell>
          <cell r="H22">
            <v>223015</v>
          </cell>
          <cell r="I22">
            <v>0.48297439754163873</v>
          </cell>
          <cell r="J22">
            <v>45834.270326701517</v>
          </cell>
          <cell r="K22">
            <v>108118.39751464671</v>
          </cell>
          <cell r="L22">
            <v>331133.3975146467</v>
          </cell>
          <cell r="M22" t="str">
            <v>HC</v>
          </cell>
          <cell r="N22">
            <v>17591.78379083769</v>
          </cell>
          <cell r="O22">
            <v>41391.674689330837</v>
          </cell>
        </row>
        <row r="23">
          <cell r="A23">
            <v>0</v>
          </cell>
          <cell r="B23">
            <v>0</v>
          </cell>
          <cell r="C23" t="str">
            <v>OFICIAL 2</v>
          </cell>
          <cell r="D23" t="str">
            <v>1.5 S.M.L.V.</v>
          </cell>
          <cell r="E23">
            <v>71175</v>
          </cell>
          <cell r="F23">
            <v>1</v>
          </cell>
          <cell r="G23">
            <v>71175</v>
          </cell>
          <cell r="H23">
            <v>0</v>
          </cell>
          <cell r="I23">
            <v>0.48200630904917929</v>
          </cell>
          <cell r="J23">
            <v>34306.799046575339</v>
          </cell>
          <cell r="K23">
            <v>0</v>
          </cell>
          <cell r="L23">
            <v>0</v>
          </cell>
          <cell r="M23">
            <v>0</v>
          </cell>
          <cell r="N23">
            <v>13185.224880821917</v>
          </cell>
          <cell r="O23">
            <v>0</v>
          </cell>
        </row>
        <row r="24">
          <cell r="A24">
            <v>0</v>
          </cell>
          <cell r="B24">
            <v>0</v>
          </cell>
          <cell r="C24" t="str">
            <v>AYUDANTE</v>
          </cell>
          <cell r="D24" t="str">
            <v>1.2 S.M.L.V.</v>
          </cell>
          <cell r="E24">
            <v>56940</v>
          </cell>
          <cell r="F24">
            <v>1</v>
          </cell>
          <cell r="G24">
            <v>56940</v>
          </cell>
          <cell r="H24">
            <v>0</v>
          </cell>
          <cell r="I24">
            <v>0.49134752619195399</v>
          </cell>
          <cell r="J24">
            <v>27977.328141369861</v>
          </cell>
          <cell r="K24">
            <v>0</v>
          </cell>
          <cell r="L24">
            <v>0</v>
          </cell>
          <cell r="M24">
            <v>0</v>
          </cell>
          <cell r="N24">
            <v>10614.666017671232</v>
          </cell>
          <cell r="O24">
            <v>0</v>
          </cell>
        </row>
        <row r="25">
          <cell r="A25" t="str">
            <v>HH</v>
          </cell>
          <cell r="B25" t="str">
            <v>Cuadrilla HH: Metálicas. (1 Sold. + 1 Of. + 1 Ayud.).</v>
          </cell>
          <cell r="C25" t="str">
            <v>SOLDADOR</v>
          </cell>
          <cell r="D25" t="str">
            <v>2.2 S.M.L.V.</v>
          </cell>
          <cell r="E25">
            <v>104390</v>
          </cell>
          <cell r="F25">
            <v>1</v>
          </cell>
          <cell r="G25">
            <v>104390</v>
          </cell>
          <cell r="H25">
            <v>237250</v>
          </cell>
          <cell r="I25">
            <v>0.47860000000000003</v>
          </cell>
          <cell r="J25">
            <v>49961.054000000004</v>
          </cell>
          <cell r="K25">
            <v>117949.31200000001</v>
          </cell>
          <cell r="L25">
            <v>355199.31200000003</v>
          </cell>
          <cell r="M25" t="str">
            <v>HC</v>
          </cell>
          <cell r="N25">
            <v>19293.88175</v>
          </cell>
          <cell r="O25">
            <v>44399.913999999997</v>
          </cell>
        </row>
        <row r="26">
          <cell r="A26">
            <v>0</v>
          </cell>
          <cell r="B26">
            <v>0</v>
          </cell>
          <cell r="C26" t="str">
            <v>OFICIAL</v>
          </cell>
          <cell r="D26" t="str">
            <v>1.7 S.M.L.V.</v>
          </cell>
          <cell r="E26">
            <v>80665</v>
          </cell>
          <cell r="F26">
            <v>1</v>
          </cell>
          <cell r="G26">
            <v>80665</v>
          </cell>
          <cell r="H26">
            <v>0</v>
          </cell>
          <cell r="I26">
            <v>0.51990000000000003</v>
          </cell>
          <cell r="J26">
            <v>41937.733500000002</v>
          </cell>
          <cell r="K26">
            <v>0</v>
          </cell>
          <cell r="L26">
            <v>0</v>
          </cell>
          <cell r="M26">
            <v>0</v>
          </cell>
          <cell r="N26">
            <v>15325.3416875</v>
          </cell>
          <cell r="O26">
            <v>0</v>
          </cell>
        </row>
        <row r="27">
          <cell r="A27">
            <v>0</v>
          </cell>
          <cell r="B27">
            <v>0</v>
          </cell>
          <cell r="C27" t="str">
            <v>AYUDANTE</v>
          </cell>
          <cell r="D27" t="str">
            <v>1.1 S.M.L.V.</v>
          </cell>
          <cell r="E27">
            <v>52195</v>
          </cell>
          <cell r="F27">
            <v>1</v>
          </cell>
          <cell r="G27">
            <v>52195</v>
          </cell>
          <cell r="H27">
            <v>0</v>
          </cell>
          <cell r="I27">
            <v>0.49909999999999999</v>
          </cell>
          <cell r="J27">
            <v>26050.5245</v>
          </cell>
          <cell r="K27">
            <v>0</v>
          </cell>
          <cell r="L27">
            <v>0</v>
          </cell>
          <cell r="M27">
            <v>0</v>
          </cell>
          <cell r="N27">
            <v>9780.6905624999999</v>
          </cell>
          <cell r="O27">
            <v>0</v>
          </cell>
        </row>
        <row r="28">
          <cell r="A28" t="str">
            <v>II</v>
          </cell>
          <cell r="B28" t="str">
            <v>Cuadrilla II: Topografía. (1 Top. + 1 Aux.Top.+ 1 Cade.).</v>
          </cell>
          <cell r="C28" t="str">
            <v>TOPÓGRAFO</v>
          </cell>
          <cell r="D28" t="str">
            <v>4.0 S.M.L.V.</v>
          </cell>
          <cell r="E28">
            <v>189800</v>
          </cell>
          <cell r="F28">
            <v>1</v>
          </cell>
          <cell r="G28">
            <v>189800</v>
          </cell>
          <cell r="H28">
            <v>450775</v>
          </cell>
          <cell r="I28">
            <v>0.43663092688771132</v>
          </cell>
          <cell r="J28">
            <v>82872.549923287603</v>
          </cell>
          <cell r="K28">
            <v>197405.69176986281</v>
          </cell>
          <cell r="L28">
            <v>648180.69176986278</v>
          </cell>
          <cell r="M28" t="str">
            <v>HC</v>
          </cell>
          <cell r="N28">
            <v>34084.068740410949</v>
          </cell>
          <cell r="O28">
            <v>81022.586471232848</v>
          </cell>
        </row>
        <row r="29">
          <cell r="A29">
            <v>0</v>
          </cell>
          <cell r="B29">
            <v>0</v>
          </cell>
          <cell r="C29" t="str">
            <v>AUX. DE TOPOGRAFÍA</v>
          </cell>
          <cell r="D29" t="str">
            <v>3.0 S.M.L.V.</v>
          </cell>
          <cell r="E29">
            <v>142350</v>
          </cell>
          <cell r="F29">
            <v>1</v>
          </cell>
          <cell r="G29">
            <v>142350</v>
          </cell>
          <cell r="H29">
            <v>0</v>
          </cell>
          <cell r="I29">
            <v>0.43827022636661472</v>
          </cell>
          <cell r="J29">
            <v>62387.766723287605</v>
          </cell>
          <cell r="K29">
            <v>0</v>
          </cell>
          <cell r="L29">
            <v>0</v>
          </cell>
          <cell r="M29">
            <v>0</v>
          </cell>
          <cell r="N29">
            <v>25592.220840410951</v>
          </cell>
          <cell r="O29">
            <v>0</v>
          </cell>
        </row>
        <row r="30">
          <cell r="A30">
            <v>0</v>
          </cell>
          <cell r="B30">
            <v>0</v>
          </cell>
          <cell r="C30" t="str">
            <v>CADENERO</v>
          </cell>
          <cell r="D30" t="str">
            <v>2.5 S.M.L.V.</v>
          </cell>
          <cell r="E30">
            <v>118625</v>
          </cell>
          <cell r="F30">
            <v>1</v>
          </cell>
          <cell r="G30">
            <v>118625</v>
          </cell>
          <cell r="H30">
            <v>0</v>
          </cell>
          <cell r="I30">
            <v>0.43958166594973758</v>
          </cell>
          <cell r="J30">
            <v>52145.375123287617</v>
          </cell>
          <cell r="K30">
            <v>0</v>
          </cell>
          <cell r="L30">
            <v>0</v>
          </cell>
          <cell r="M30">
            <v>0</v>
          </cell>
          <cell r="N30">
            <v>21346.296890410951</v>
          </cell>
          <cell r="O30">
            <v>0</v>
          </cell>
        </row>
        <row r="31">
          <cell r="A31" t="str">
            <v>JJ</v>
          </cell>
          <cell r="B31" t="str">
            <v>Cuadrilla JJ: Red contra incendios. (1 Jef. + 1 Of.1 + 1 Of.2 + 1 Ayud. ).</v>
          </cell>
          <cell r="C31" t="str">
            <v>JEFE DE OBRA</v>
          </cell>
          <cell r="D31" t="str">
            <v>3.0  S.M.L.V.</v>
          </cell>
          <cell r="E31">
            <v>142350</v>
          </cell>
          <cell r="F31">
            <v>1</v>
          </cell>
          <cell r="G31">
            <v>142350</v>
          </cell>
          <cell r="H31">
            <v>427050</v>
          </cell>
          <cell r="I31">
            <v>0.43827022636661472</v>
          </cell>
          <cell r="J31">
            <v>62387.766723287605</v>
          </cell>
          <cell r="K31">
            <v>194674.21121985209</v>
          </cell>
          <cell r="L31">
            <v>621724.21121985209</v>
          </cell>
          <cell r="M31" t="str">
            <v>HC</v>
          </cell>
          <cell r="N31">
            <v>25592.220840410951</v>
          </cell>
          <cell r="O31">
            <v>77715.526402481511</v>
          </cell>
        </row>
        <row r="32">
          <cell r="A32">
            <v>0</v>
          </cell>
          <cell r="B32">
            <v>0</v>
          </cell>
          <cell r="C32" t="str">
            <v>OFICIAL 1</v>
          </cell>
          <cell r="D32" t="str">
            <v>2.5  S.M.L.V.</v>
          </cell>
          <cell r="E32">
            <v>118625</v>
          </cell>
          <cell r="F32">
            <v>1</v>
          </cell>
          <cell r="G32">
            <v>118625</v>
          </cell>
          <cell r="H32">
            <v>0</v>
          </cell>
          <cell r="I32">
            <v>0.43958166594973758</v>
          </cell>
          <cell r="J32">
            <v>52145.375123287617</v>
          </cell>
          <cell r="K32">
            <v>0</v>
          </cell>
          <cell r="L32">
            <v>0</v>
          </cell>
          <cell r="M32">
            <v>0</v>
          </cell>
          <cell r="N32">
            <v>21346.296890410951</v>
          </cell>
          <cell r="O32">
            <v>0</v>
          </cell>
        </row>
        <row r="33">
          <cell r="A33">
            <v>0</v>
          </cell>
          <cell r="B33">
            <v>0</v>
          </cell>
          <cell r="C33" t="str">
            <v>OFICIAL 2</v>
          </cell>
          <cell r="D33" t="str">
            <v>2.0  S.M.L.V.</v>
          </cell>
          <cell r="E33">
            <v>94900</v>
          </cell>
          <cell r="F33">
            <v>1</v>
          </cell>
          <cell r="G33">
            <v>94900</v>
          </cell>
          <cell r="H33">
            <v>0</v>
          </cell>
          <cell r="I33">
            <v>0.48297439754163873</v>
          </cell>
          <cell r="J33">
            <v>45834.270326701517</v>
          </cell>
          <cell r="K33">
            <v>0</v>
          </cell>
          <cell r="L33">
            <v>0</v>
          </cell>
          <cell r="M33">
            <v>0</v>
          </cell>
          <cell r="N33">
            <v>17591.78379083769</v>
          </cell>
          <cell r="O33">
            <v>0</v>
          </cell>
        </row>
        <row r="34">
          <cell r="A34">
            <v>0</v>
          </cell>
          <cell r="B34">
            <v>0</v>
          </cell>
          <cell r="C34" t="str">
            <v>AYUDANTE</v>
          </cell>
          <cell r="D34" t="str">
            <v>1.5  S.M.L.V.</v>
          </cell>
          <cell r="E34">
            <v>71175</v>
          </cell>
          <cell r="F34">
            <v>1</v>
          </cell>
          <cell r="G34">
            <v>71175</v>
          </cell>
          <cell r="H34">
            <v>0</v>
          </cell>
          <cell r="I34">
            <v>0.48200630904917929</v>
          </cell>
          <cell r="J34">
            <v>34306.799046575339</v>
          </cell>
          <cell r="K34">
            <v>0</v>
          </cell>
          <cell r="L34">
            <v>0</v>
          </cell>
          <cell r="M34">
            <v>0</v>
          </cell>
          <cell r="N34">
            <v>13185.224880821917</v>
          </cell>
          <cell r="O34">
            <v>0</v>
          </cell>
        </row>
        <row r="35">
          <cell r="A35" t="str">
            <v>KK</v>
          </cell>
          <cell r="B35" t="str">
            <v>Cuadrilla KK: Aseo. (2 Ayudantes).</v>
          </cell>
          <cell r="C35" t="str">
            <v>AYUDANTE</v>
          </cell>
          <cell r="D35" t="str">
            <v>1.2  S.M.L.V.</v>
          </cell>
          <cell r="E35">
            <v>56940</v>
          </cell>
          <cell r="F35">
            <v>2</v>
          </cell>
          <cell r="G35">
            <v>113880</v>
          </cell>
          <cell r="H35">
            <v>113880</v>
          </cell>
          <cell r="I35">
            <v>0.49134752619195399</v>
          </cell>
          <cell r="J35">
            <v>55954.656282739721</v>
          </cell>
          <cell r="K35">
            <v>55954.656282739721</v>
          </cell>
          <cell r="L35">
            <v>169834.65628273971</v>
          </cell>
          <cell r="M35" t="str">
            <v>HC</v>
          </cell>
          <cell r="N35">
            <v>21229.332035342464</v>
          </cell>
          <cell r="O35">
            <v>21229.332035342464</v>
          </cell>
        </row>
        <row r="36">
          <cell r="A36" t="str">
            <v>LL</v>
          </cell>
          <cell r="B36" t="str">
            <v>Cuadrilla LL: jardineria (1 Of. + 3 Ayud.).</v>
          </cell>
          <cell r="C36" t="str">
            <v>OFICIAL</v>
          </cell>
          <cell r="D36" t="str">
            <v>1.6 S.M.L.V.</v>
          </cell>
          <cell r="E36">
            <v>75920</v>
          </cell>
          <cell r="F36">
            <v>1</v>
          </cell>
          <cell r="G36">
            <v>75920</v>
          </cell>
          <cell r="H36">
            <v>218270</v>
          </cell>
          <cell r="I36">
            <v>0.4773</v>
          </cell>
          <cell r="J36">
            <v>36236.616000000002</v>
          </cell>
          <cell r="K36">
            <v>114091.86255818669</v>
          </cell>
          <cell r="L36">
            <v>332361.86255818669</v>
          </cell>
          <cell r="M36" t="str">
            <v>HC</v>
          </cell>
          <cell r="N36">
            <v>14019.577000000001</v>
          </cell>
          <cell r="O36">
            <v>41545.232819773337</v>
          </cell>
        </row>
        <row r="37">
          <cell r="A37">
            <v>0</v>
          </cell>
          <cell r="B37">
            <v>0</v>
          </cell>
          <cell r="C37" t="str">
            <v>AYUDANTE</v>
          </cell>
          <cell r="D37" t="str">
            <v>1 S.M.L.V.</v>
          </cell>
          <cell r="E37">
            <v>47450</v>
          </cell>
          <cell r="F37">
            <v>3</v>
          </cell>
          <cell r="G37">
            <v>142350</v>
          </cell>
          <cell r="H37">
            <v>0</v>
          </cell>
          <cell r="I37">
            <v>0.54692832144844883</v>
          </cell>
          <cell r="J37">
            <v>77855.246558186685</v>
          </cell>
          <cell r="K37">
            <v>0</v>
          </cell>
          <cell r="L37">
            <v>0</v>
          </cell>
          <cell r="M37">
            <v>0</v>
          </cell>
          <cell r="N37">
            <v>27525.655819773336</v>
          </cell>
          <cell r="O37">
            <v>0</v>
          </cell>
        </row>
        <row r="38">
          <cell r="A38" t="str">
            <v>MM</v>
          </cell>
          <cell r="B38" t="str">
            <v>Cuadrilla MM: Pavimentos. (1 Of.Pav.+ 1 Rastr. + 4 Ayud.).</v>
          </cell>
          <cell r="C38" t="str">
            <v>OFICIAL PAVIMENTO</v>
          </cell>
          <cell r="D38" t="str">
            <v>3.0 S.M.L.V.</v>
          </cell>
          <cell r="E38">
            <v>142350</v>
          </cell>
          <cell r="F38">
            <v>1</v>
          </cell>
          <cell r="G38">
            <v>142350</v>
          </cell>
          <cell r="H38">
            <v>521950</v>
          </cell>
          <cell r="I38">
            <v>0.43827022636661472</v>
          </cell>
          <cell r="J38">
            <v>62387.766723287605</v>
          </cell>
          <cell r="K38">
            <v>245449.23323629049</v>
          </cell>
          <cell r="L38">
            <v>767399.23323629051</v>
          </cell>
          <cell r="M38" t="str">
            <v>HC</v>
          </cell>
          <cell r="N38">
            <v>25592.220840410951</v>
          </cell>
          <cell r="O38">
            <v>95924.904154536314</v>
          </cell>
        </row>
        <row r="39">
          <cell r="A39">
            <v>0</v>
          </cell>
          <cell r="B39">
            <v>0</v>
          </cell>
          <cell r="C39" t="str">
            <v>RASTRILLERO</v>
          </cell>
          <cell r="D39" t="str">
            <v>2.0 S.M.L.V.</v>
          </cell>
          <cell r="E39">
            <v>94900</v>
          </cell>
          <cell r="F39">
            <v>1</v>
          </cell>
          <cell r="G39">
            <v>94900</v>
          </cell>
          <cell r="H39">
            <v>0</v>
          </cell>
          <cell r="I39">
            <v>0.48297439754163873</v>
          </cell>
          <cell r="J39">
            <v>45834.270326701517</v>
          </cell>
          <cell r="K39">
            <v>0</v>
          </cell>
          <cell r="L39">
            <v>0</v>
          </cell>
          <cell r="M39">
            <v>0</v>
          </cell>
          <cell r="N39">
            <v>17591.78379083769</v>
          </cell>
          <cell r="O39">
            <v>0</v>
          </cell>
        </row>
        <row r="40">
          <cell r="A40">
            <v>0</v>
          </cell>
          <cell r="B40">
            <v>0</v>
          </cell>
          <cell r="C40" t="str">
            <v>AYUDANTE</v>
          </cell>
          <cell r="D40" t="str">
            <v>1.5 S.M.L.V.</v>
          </cell>
          <cell r="E40">
            <v>71175</v>
          </cell>
          <cell r="F40">
            <v>4</v>
          </cell>
          <cell r="G40">
            <v>284700</v>
          </cell>
          <cell r="H40">
            <v>0</v>
          </cell>
          <cell r="I40">
            <v>0.48200630904917929</v>
          </cell>
          <cell r="J40">
            <v>137227.19618630136</v>
          </cell>
          <cell r="K40">
            <v>0</v>
          </cell>
          <cell r="L40">
            <v>0</v>
          </cell>
          <cell r="M40">
            <v>0</v>
          </cell>
          <cell r="N40">
            <v>52740.89952328767</v>
          </cell>
          <cell r="O40">
            <v>0</v>
          </cell>
        </row>
        <row r="41">
          <cell r="A41" t="str">
            <v>NN</v>
          </cell>
          <cell r="B41" t="str">
            <v>Cuadrilla NN: Albañileria (1 Of. + 3 Ayud.).</v>
          </cell>
          <cell r="C41" t="str">
            <v>OFICIAL</v>
          </cell>
          <cell r="D41" t="str">
            <v>1.6 S.M.L.V.</v>
          </cell>
          <cell r="E41">
            <v>75920</v>
          </cell>
          <cell r="F41">
            <v>1</v>
          </cell>
          <cell r="G41">
            <v>75920</v>
          </cell>
          <cell r="H41">
            <v>218270</v>
          </cell>
          <cell r="I41">
            <v>0.4773</v>
          </cell>
          <cell r="J41">
            <v>36236.616000000002</v>
          </cell>
          <cell r="K41">
            <v>114091.86255818669</v>
          </cell>
          <cell r="L41">
            <v>332361.86255818669</v>
          </cell>
          <cell r="M41" t="str">
            <v>HC</v>
          </cell>
          <cell r="N41">
            <v>14019.577000000001</v>
          </cell>
          <cell r="O41">
            <v>41545.232819773337</v>
          </cell>
        </row>
        <row r="42">
          <cell r="A42">
            <v>0</v>
          </cell>
          <cell r="B42">
            <v>0</v>
          </cell>
          <cell r="C42" t="str">
            <v>AYUDANTE</v>
          </cell>
          <cell r="D42" t="str">
            <v>1 S.M.L.V.</v>
          </cell>
          <cell r="E42">
            <v>47450</v>
          </cell>
          <cell r="F42">
            <v>3</v>
          </cell>
          <cell r="G42">
            <v>142350</v>
          </cell>
          <cell r="H42">
            <v>0</v>
          </cell>
          <cell r="I42">
            <v>0.54692832144844883</v>
          </cell>
          <cell r="J42">
            <v>77855.246558186685</v>
          </cell>
          <cell r="K42">
            <v>0</v>
          </cell>
          <cell r="L42">
            <v>0</v>
          </cell>
          <cell r="M42">
            <v>0</v>
          </cell>
          <cell r="N42">
            <v>27525.655819773336</v>
          </cell>
          <cell r="O42">
            <v>0</v>
          </cell>
        </row>
        <row r="43">
          <cell r="A43" t="str">
            <v>OO</v>
          </cell>
          <cell r="B43" t="str">
            <v xml:space="preserve">Operador de maquinaria pesada. </v>
          </cell>
          <cell r="C43" t="str">
            <v>OPERADOR</v>
          </cell>
          <cell r="D43" t="str">
            <v>3.0 S.M.L.V.</v>
          </cell>
          <cell r="E43">
            <v>142350</v>
          </cell>
          <cell r="F43">
            <v>1</v>
          </cell>
          <cell r="G43">
            <v>142350</v>
          </cell>
          <cell r="H43">
            <v>142350</v>
          </cell>
          <cell r="I43">
            <v>0.43827022636661472</v>
          </cell>
          <cell r="J43">
            <v>62387.766723287605</v>
          </cell>
          <cell r="K43">
            <v>62387.766723287605</v>
          </cell>
          <cell r="L43">
            <v>204737.76672328761</v>
          </cell>
          <cell r="M43" t="str">
            <v>HC</v>
          </cell>
          <cell r="N43">
            <v>25592.220840410951</v>
          </cell>
          <cell r="O43">
            <v>25592.220840410951</v>
          </cell>
        </row>
        <row r="44">
          <cell r="A44" t="str">
            <v>PP</v>
          </cell>
          <cell r="B44" t="str">
            <v>Cuadrilla PP: perforación de pozo profundo (1 Of.Insta.+ 2 Ayud.).</v>
          </cell>
          <cell r="C44" t="str">
            <v>OFICIAL PERFORADOR</v>
          </cell>
          <cell r="D44" t="str">
            <v>2.76 S.M.L.V.</v>
          </cell>
          <cell r="E44">
            <v>130962</v>
          </cell>
          <cell r="F44">
            <v>1</v>
          </cell>
          <cell r="G44">
            <v>130962</v>
          </cell>
          <cell r="H44">
            <v>283751</v>
          </cell>
          <cell r="I44">
            <v>0.43640000000000001</v>
          </cell>
          <cell r="J44">
            <v>57151.816800000001</v>
          </cell>
          <cell r="K44">
            <v>130001.61199999999</v>
          </cell>
          <cell r="L44">
            <v>413752.61199999996</v>
          </cell>
          <cell r="M44" t="str">
            <v>HC</v>
          </cell>
          <cell r="N44">
            <v>23514.2271</v>
          </cell>
          <cell r="O44">
            <v>51719.076499999996</v>
          </cell>
        </row>
        <row r="45">
          <cell r="A45">
            <v>0</v>
          </cell>
          <cell r="B45">
            <v>0</v>
          </cell>
          <cell r="C45" t="str">
            <v>AYUDANTE PERFORACION</v>
          </cell>
          <cell r="D45" t="str">
            <v>1.61 S.M.L.V.</v>
          </cell>
          <cell r="E45">
            <v>76394.5</v>
          </cell>
          <cell r="F45">
            <v>2</v>
          </cell>
          <cell r="G45">
            <v>152789</v>
          </cell>
          <cell r="H45">
            <v>0</v>
          </cell>
          <cell r="I45">
            <v>0.4768</v>
          </cell>
          <cell r="J45">
            <v>72849.795199999993</v>
          </cell>
          <cell r="K45">
            <v>0</v>
          </cell>
          <cell r="L45">
            <v>0</v>
          </cell>
          <cell r="M45">
            <v>0</v>
          </cell>
          <cell r="N45">
            <v>28204.849399999999</v>
          </cell>
          <cell r="O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row>
        <row r="52">
          <cell r="B52">
            <v>0</v>
          </cell>
          <cell r="C52">
            <v>0</v>
          </cell>
          <cell r="D52">
            <v>0</v>
          </cell>
          <cell r="E52">
            <v>0</v>
          </cell>
          <cell r="F52">
            <v>0</v>
          </cell>
          <cell r="G52">
            <v>0</v>
          </cell>
          <cell r="H52">
            <v>0</v>
          </cell>
          <cell r="I52">
            <v>0</v>
          </cell>
          <cell r="J52">
            <v>0</v>
          </cell>
          <cell r="K52">
            <v>0</v>
          </cell>
          <cell r="L52">
            <v>0</v>
          </cell>
          <cell r="M52">
            <v>0</v>
          </cell>
          <cell r="N52">
            <v>0</v>
          </cell>
          <cell r="O52">
            <v>0</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row>
      </sheetData>
      <sheetData sheetId="5"/>
      <sheetData sheetId="6"/>
      <sheetData sheetId="7"/>
      <sheetData sheetId="8"/>
      <sheetData sheetId="9"/>
      <sheetData sheetId="10"/>
      <sheetData sheetId="11"/>
      <sheetData sheetId="12"/>
      <sheetData sheetId="13"/>
      <sheetData sheetId="14"/>
      <sheetData sheetId="15"/>
      <sheetData sheetId="16"/>
      <sheetData sheetId="17">
        <row r="3">
          <cell r="A3">
            <v>1</v>
          </cell>
        </row>
      </sheetData>
      <sheetData sheetId="18" refreshError="1"/>
      <sheetData sheetId="19"/>
      <sheetData sheetId="20"/>
      <sheetData sheetId="21"/>
      <sheetData sheetId="22">
        <row r="42">
          <cell r="F42">
            <v>2888.3500000000004</v>
          </cell>
        </row>
      </sheetData>
      <sheetData sheetId="23">
        <row r="27">
          <cell r="C27">
            <v>1040.5719999999999</v>
          </cell>
        </row>
      </sheetData>
      <sheetData sheetId="24"/>
      <sheetData sheetId="25">
        <row r="42">
          <cell r="G42">
            <v>5633.5500000000011</v>
          </cell>
        </row>
      </sheetData>
      <sheetData sheetId="26">
        <row r="24">
          <cell r="E24">
            <v>5200.9500000000007</v>
          </cell>
        </row>
      </sheetData>
      <sheetData sheetId="27">
        <row r="40">
          <cell r="D40">
            <v>2880.2</v>
          </cell>
        </row>
      </sheetData>
      <sheetData sheetId="28"/>
      <sheetData sheetId="29">
        <row r="22">
          <cell r="F22">
            <v>34140000</v>
          </cell>
        </row>
      </sheetData>
      <sheetData sheetId="30">
        <row r="26">
          <cell r="F26">
            <v>32744422</v>
          </cell>
        </row>
      </sheetData>
      <sheetData sheetId="31"/>
      <sheetData sheetId="32">
        <row r="40">
          <cell r="D40">
            <v>71583260</v>
          </cell>
        </row>
      </sheetData>
      <sheetData sheetId="33">
        <row r="56">
          <cell r="H56">
            <v>3151</v>
          </cell>
        </row>
      </sheetData>
      <sheetData sheetId="34"/>
      <sheetData sheetId="35">
        <row r="56">
          <cell r="H56">
            <v>58977</v>
          </cell>
        </row>
      </sheetData>
      <sheetData sheetId="36">
        <row r="56">
          <cell r="H56">
            <v>134084</v>
          </cell>
        </row>
      </sheetData>
      <sheetData sheetId="37">
        <row r="56">
          <cell r="H56">
            <v>5803</v>
          </cell>
        </row>
      </sheetData>
      <sheetData sheetId="38"/>
      <sheetData sheetId="39"/>
      <sheetData sheetId="40"/>
      <sheetData sheetId="41"/>
      <sheetData sheetId="42">
        <row r="55">
          <cell r="H55">
            <v>47307</v>
          </cell>
        </row>
      </sheetData>
      <sheetData sheetId="43">
        <row r="55">
          <cell r="H55">
            <v>26807</v>
          </cell>
        </row>
      </sheetData>
      <sheetData sheetId="44">
        <row r="77">
          <cell r="H77">
            <v>12496</v>
          </cell>
        </row>
      </sheetData>
      <sheetData sheetId="45">
        <row r="77">
          <cell r="H77">
            <v>6816</v>
          </cell>
        </row>
      </sheetData>
      <sheetData sheetId="46"/>
      <sheetData sheetId="47"/>
      <sheetData sheetId="48">
        <row r="63">
          <cell r="H63">
            <v>80678</v>
          </cell>
        </row>
      </sheetData>
      <sheetData sheetId="49"/>
      <sheetData sheetId="50">
        <row r="62">
          <cell r="H62">
            <v>7200434</v>
          </cell>
        </row>
      </sheetData>
      <sheetData sheetId="51"/>
      <sheetData sheetId="52">
        <row r="55">
          <cell r="H55">
            <v>4021</v>
          </cell>
        </row>
      </sheetData>
      <sheetData sheetId="53">
        <row r="62">
          <cell r="H62">
            <v>12420</v>
          </cell>
        </row>
      </sheetData>
      <sheetData sheetId="54">
        <row r="62">
          <cell r="H62">
            <v>5583</v>
          </cell>
        </row>
      </sheetData>
      <sheetData sheetId="55">
        <row r="62">
          <cell r="H62">
            <v>3576</v>
          </cell>
        </row>
      </sheetData>
      <sheetData sheetId="5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MC SF GAVIONES"/>
      <sheetName val="PESOS"/>
      <sheetName val="civ_roma"/>
      <sheetName val="Sheet1"/>
      <sheetName val="glvc"/>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tems"/>
      <sheetName val="PR 1"/>
      <sheetName val="PUNITARIOS PARA 241201 2S"/>
      <sheetName val="ESTADO RED TEC"/>
      <sheetName val="Hoja1"/>
      <sheetName val="A-HOR"/>
      <sheetName val="INSUMOS"/>
      <sheetName val="BANCOS"/>
      <sheetName val="CARGOS"/>
      <sheetName val="EPS"/>
      <sheetName val="PENSIONES"/>
      <sheetName val="PREACTA 10"/>
      <sheetName val="DATOS"/>
      <sheetName val="PREACTA 9"/>
      <sheetName val="TRANSPORTE"/>
      <sheetName val="Res-Accide-10"/>
      <sheetName val="TARIFAS"/>
      <sheetName val="c2.5y2.6"/>
      <sheetName val="PRECIOS"/>
      <sheetName val="PREACTA 6"/>
      <sheetName val="TABLA 2008"/>
      <sheetName val="SUB APU"/>
      <sheetName val="Listas"/>
      <sheetName val="PRESUPUESTO"/>
      <sheetName val="ESTADO VÍA-CRIT.TECNICO"/>
      <sheetName val="Excavación Mat. Común Estacione"/>
      <sheetName val="Demolición Pavimento"/>
      <sheetName val="Equipo"/>
      <sheetName val="PUNITARIOS%20PARA%20241201%202S"/>
      <sheetName val="Insum"/>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 P. U."/>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5. ELECTRICO"/>
      <sheetName val="UNITARIOS"/>
      <sheetName val="THE"/>
      <sheetName val="ATHE"/>
      <sheetName val="Summary"/>
      <sheetName val="CODCONST"/>
      <sheetName val="FINANC"/>
      <sheetName val="TODAS"/>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BALANCE"/>
      <sheetName val="ITEMS NO REVISTOS"/>
      <sheetName val="APU ELECTRICOS"/>
      <sheetName val="Bajadas"/>
      <sheetName val="NARIÑO"/>
      <sheetName val="CONT_ADI"/>
      <sheetName val="OBRAS SE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ALARIOS"/>
      <sheetName val="APU NO PREVISTO"/>
      <sheetName val="PPTA (3)"/>
      <sheetName val="PPTA (2)"/>
      <sheetName val="PPTA"/>
      <sheetName val="Requisición1"/>
      <sheetName val="2,2,6,1 Pilotes 0,30"/>
      <sheetName val="PREACTA Y CONTRATISTAS"/>
      <sheetName val="OCTUBRE"/>
      <sheetName val="PERSONAL"/>
      <sheetName val="Tarifa MT"/>
      <sheetName val="CURVA"/>
      <sheetName val="glvc"/>
      <sheetName val="c2_5y2_613"/>
      <sheetName val="PREACTA_62"/>
      <sheetName val="TABLA_20082"/>
      <sheetName val="c2_5y2_612"/>
      <sheetName val="TABLA_20081"/>
      <sheetName val="c2_5y2_611"/>
      <sheetName val="TABLA_2008"/>
      <sheetName val="otros"/>
      <sheetName val="for 6"/>
      <sheetName val="Hoja2"/>
      <sheetName val="Cuadr."/>
      <sheetName val="PUNITARIOS PARA 241201 2S.xls"/>
      <sheetName val="mdo"/>
      <sheetName val="equip"/>
      <sheetName val="mat"/>
      <sheetName val="CIRCUITOS CODENSA"/>
      <sheetName val="materiales"/>
      <sheetName val="Hoja3"/>
      <sheetName val="costos oficina"/>
      <sheetName val="costos campamento"/>
      <sheetName val="días habiles 2015"/>
      <sheetName val="7.1.8.1.1"/>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TOTAL"/>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refreshError="1"/>
      <sheetData sheetId="145"/>
      <sheetData sheetId="146"/>
      <sheetData sheetId="147"/>
      <sheetData sheetId="148"/>
      <sheetData sheetId="149"/>
      <sheetData sheetId="150" refreshError="1"/>
      <sheetData sheetId="151" refreshError="1"/>
      <sheetData sheetId="152" refreshError="1"/>
      <sheetData sheetId="153" refreshError="1"/>
      <sheetData sheetId="154"/>
      <sheetData sheetId="155"/>
      <sheetData sheetId="156"/>
      <sheetData sheetId="157"/>
      <sheetData sheetId="158"/>
      <sheetData sheetId="159" refreshError="1"/>
      <sheetData sheetId="160"/>
      <sheetData sheetId="161" refreshError="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MANTENIMIENTO RUTA 1001_MARZO "/>
      <sheetName val="\D\MANTENIMIENTO RUTA 1001_MARZ"/>
      <sheetName val="\G\D\MANTENIMIENTO RUTA 1001_MA"/>
      <sheetName val="BALANCE- RECURSOS"/>
      <sheetName val="Caida Escalonada Alcant"/>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base"/>
      <sheetName val="INTERVENCION "/>
      <sheetName val="IMPLEMENTACION PMT"/>
      <sheetName val="GLORIETA MONUMENTO LAS TAMBORAS"/>
      <sheetName val="GLORIETA MERCANEIVA"/>
      <sheetName val="GLORIETA LOS PETROGLIFOS"/>
      <sheetName val="GLORIETA ANDALUCIA"/>
      <sheetName val="GLORIETA El DOMO DE LAS ANTIPOD"/>
      <sheetName val="GLORIETA SANTA ISABEL"/>
      <sheetName val="GLORIETA MONUMENTO AL SUR"/>
      <sheetName val="INTERCAMBIADOR VIAL DE LA USCO"/>
      <sheetName val="INTERVIADOR VIAL EL TIZON"/>
      <sheetName val="GLORIETA MONUMENTO LUNA ROJA I "/>
      <sheetName val="MO"/>
      <sheetName val="FACTOR PRESTACIONAL"/>
      <sheetName val="AIU"/>
    </sheetNames>
    <sheetDataSet>
      <sheetData sheetId="0"/>
      <sheetData sheetId="1">
        <row r="11">
          <cell r="E11">
            <v>47986.7575</v>
          </cell>
        </row>
        <row r="191">
          <cell r="F191">
            <v>4651500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 val="LISTADO DE PRECIO BASE"/>
      <sheetName val="PRESUPUESTO"/>
      <sheetName val="COTIZACION"/>
      <sheetName val="FACTOR PRESTACIONAL"/>
      <sheetName val="CUADRILLAS"/>
      <sheetName val="BASICOS"/>
      <sheetName val="M. PRELIMINARES"/>
      <sheetName val="M.PREPARACION TERRENO"/>
      <sheetName val="M. CABEZAL RIEGO"/>
      <sheetName val="M. REDES HIDRAULICAS"/>
      <sheetName val="M. MATERIAL VEGETAL"/>
      <sheetName val="M. LIMPIEZA FINAL"/>
      <sheetName val="AIU"/>
      <sheetName val="PMA"/>
      <sheetName val="PMT"/>
      <sheetName val="F. MULT"/>
      <sheetName val="INTERVENTORÍA"/>
      <sheetName val="1.1.1"/>
      <sheetName val="1.1.2"/>
      <sheetName val="2.1.1 A"/>
      <sheetName val="2.2.1 A"/>
      <sheetName val="2.3.1 A"/>
      <sheetName val="2.4.1 A"/>
      <sheetName val="3.1.1 P"/>
      <sheetName val="4.1.1"/>
      <sheetName val="4.2.1"/>
      <sheetName val="5.1.1"/>
      <sheetName val="5.1.2"/>
      <sheetName val="5.2.1"/>
      <sheetName val="5.2.2"/>
      <sheetName val="5.3.1"/>
      <sheetName val="5.4.1"/>
      <sheetName val="5.4.2"/>
      <sheetName val="5.4.3"/>
      <sheetName val="5.4.4"/>
      <sheetName val="6.1"/>
      <sheetName val="7.1"/>
      <sheetName val="7.2"/>
      <sheetName val="7.3"/>
      <sheetName val="8.1"/>
      <sheetName val="9.1"/>
    </sheetNames>
    <sheetDataSet>
      <sheetData sheetId="0"/>
      <sheetData sheetId="1"/>
      <sheetData sheetId="2">
        <row r="4">
          <cell r="A4" t="str">
            <v>"REHABILITACION Y MANTENIMIENTO DEL SEPARADOR VIAL DE LA CARRERA SEPTIMA ENTRE CALLES 5 Y 21, MEDIANTE OBRAS DE ORNATO Y SISTEMA DE RIEGO, EN EL MUNICIPIO DE NEIVA"</v>
          </cell>
        </row>
        <row r="114">
          <cell r="F114">
            <v>1161532318</v>
          </cell>
        </row>
      </sheetData>
      <sheetData sheetId="3"/>
      <sheetData sheetId="4"/>
      <sheetData sheetId="5">
        <row r="3">
          <cell r="A3">
            <v>1</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207"/>
  <sheetViews>
    <sheetView showGridLines="0" view="pageBreakPreview" topLeftCell="G181" zoomScale="69" zoomScaleNormal="100" zoomScaleSheetLayoutView="69" zoomScalePageLayoutView="55" workbookViewId="0">
      <selection activeCell="K193" sqref="K193"/>
    </sheetView>
  </sheetViews>
  <sheetFormatPr baseColWidth="10" defaultColWidth="11.44140625" defaultRowHeight="13.8"/>
  <cols>
    <col min="1" max="2" width="3.44140625" style="1" customWidth="1"/>
    <col min="3" max="3" width="7.4414062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6640625" style="1" customWidth="1"/>
    <col min="14" max="14" width="13.88671875" style="1" customWidth="1"/>
    <col min="15" max="15" width="34.5546875" style="1" customWidth="1"/>
    <col min="16" max="16" width="25.44140625" style="1" customWidth="1"/>
    <col min="17" max="16384" width="11.44140625" style="1"/>
  </cols>
  <sheetData>
    <row r="1" spans="1:16" ht="16.2" thickBot="1">
      <c r="A1" s="5"/>
      <c r="B1" s="5"/>
      <c r="C1" s="5"/>
      <c r="D1" s="5"/>
      <c r="E1" s="6"/>
      <c r="F1" s="5"/>
      <c r="G1" s="5"/>
      <c r="H1" s="5"/>
      <c r="I1" s="5"/>
      <c r="J1" s="5"/>
      <c r="K1" s="5"/>
      <c r="L1" s="5"/>
      <c r="M1" s="5"/>
      <c r="N1" s="5"/>
    </row>
    <row r="2" spans="1:16" ht="16.2" thickTop="1">
      <c r="A2" s="5"/>
      <c r="B2" s="7"/>
      <c r="C2" s="108"/>
      <c r="D2" s="108"/>
      <c r="E2" s="109"/>
      <c r="F2" s="108"/>
      <c r="G2" s="108"/>
      <c r="H2" s="108"/>
      <c r="I2" s="108"/>
      <c r="J2" s="108"/>
      <c r="K2" s="108"/>
      <c r="L2" s="8"/>
      <c r="M2" s="5"/>
      <c r="N2" s="5"/>
    </row>
    <row r="3" spans="1:16" ht="27" customHeight="1">
      <c r="A3" s="5"/>
      <c r="B3" s="9"/>
      <c r="C3" s="366" t="s">
        <v>0</v>
      </c>
      <c r="D3" s="366"/>
      <c r="E3" s="366"/>
      <c r="F3" s="366"/>
      <c r="G3" s="5"/>
      <c r="H3" s="5"/>
      <c r="I3" s="5"/>
      <c r="J3" s="5"/>
      <c r="K3" s="5"/>
      <c r="L3" s="10"/>
      <c r="M3" s="5"/>
      <c r="N3" s="5"/>
    </row>
    <row r="4" spans="1:16" ht="15.6">
      <c r="A4" s="5"/>
      <c r="B4" s="9"/>
      <c r="C4" s="92" t="s">
        <v>1</v>
      </c>
      <c r="D4" s="93" t="s">
        <v>2</v>
      </c>
      <c r="E4" s="92" t="s">
        <v>3</v>
      </c>
      <c r="F4" s="93">
        <v>2</v>
      </c>
      <c r="G4" s="5"/>
      <c r="H4" s="5"/>
      <c r="I4" s="5"/>
      <c r="J4" s="5"/>
      <c r="K4" s="5"/>
      <c r="L4" s="10"/>
      <c r="M4" s="5"/>
      <c r="N4" s="5"/>
    </row>
    <row r="5" spans="1:16" ht="15.6">
      <c r="A5" s="5"/>
      <c r="B5" s="9"/>
      <c r="C5" s="377" t="s">
        <v>4</v>
      </c>
      <c r="D5" s="377"/>
      <c r="E5" s="377"/>
      <c r="F5" s="377"/>
      <c r="G5" s="377"/>
      <c r="H5" s="377"/>
      <c r="I5" s="377"/>
      <c r="J5" s="377"/>
      <c r="K5" s="377"/>
      <c r="L5" s="10"/>
      <c r="M5" s="5"/>
      <c r="N5" s="5"/>
    </row>
    <row r="6" spans="1:16" ht="16.2" thickBot="1">
      <c r="A6" s="5"/>
      <c r="B6" s="9"/>
      <c r="C6" s="376" t="s">
        <v>5</v>
      </c>
      <c r="D6" s="376"/>
      <c r="E6" s="376"/>
      <c r="F6" s="376"/>
      <c r="G6" s="376"/>
      <c r="H6" s="376"/>
      <c r="I6" s="376"/>
      <c r="J6" s="376"/>
      <c r="K6" s="376"/>
      <c r="L6" s="10"/>
      <c r="M6" s="5"/>
      <c r="N6" s="5"/>
    </row>
    <row r="7" spans="1:16" s="19" customFormat="1" ht="15.6">
      <c r="A7" s="18"/>
      <c r="B7" s="119"/>
      <c r="C7" s="384" t="s">
        <v>6</v>
      </c>
      <c r="D7" s="385"/>
      <c r="E7" s="385"/>
      <c r="F7" s="385"/>
      <c r="G7" s="385"/>
      <c r="H7" s="385"/>
      <c r="I7" s="385"/>
      <c r="J7" s="385"/>
      <c r="K7" s="386"/>
      <c r="L7" s="20"/>
      <c r="M7" s="18"/>
      <c r="N7" s="18"/>
    </row>
    <row r="8" spans="1:16" ht="87.75" customHeight="1">
      <c r="A8" s="5"/>
      <c r="B8" s="9"/>
      <c r="C8" s="387"/>
      <c r="D8" s="388"/>
      <c r="E8" s="388"/>
      <c r="F8" s="388"/>
      <c r="G8" s="388"/>
      <c r="H8" s="388"/>
      <c r="I8" s="388"/>
      <c r="J8" s="388"/>
      <c r="K8" s="389"/>
      <c r="L8" s="10"/>
      <c r="M8" s="5"/>
      <c r="N8" s="5"/>
    </row>
    <row r="9" spans="1:16" ht="34.5" customHeight="1">
      <c r="A9" s="5"/>
      <c r="B9" s="9"/>
      <c r="C9" s="390" t="s">
        <v>7</v>
      </c>
      <c r="D9" s="391"/>
      <c r="E9" s="391"/>
      <c r="F9" s="391"/>
      <c r="G9" s="391"/>
      <c r="H9" s="391"/>
      <c r="I9" s="391"/>
      <c r="J9" s="391"/>
      <c r="K9" s="392"/>
      <c r="L9" s="10"/>
      <c r="M9" s="5"/>
      <c r="N9" s="5"/>
    </row>
    <row r="10" spans="1:16" ht="30" customHeight="1" thickBot="1">
      <c r="A10" s="5"/>
      <c r="B10" s="9"/>
      <c r="C10" s="367"/>
      <c r="D10" s="368"/>
      <c r="E10" s="368"/>
      <c r="F10" s="368"/>
      <c r="G10" s="368"/>
      <c r="H10" s="368"/>
      <c r="I10" s="368"/>
      <c r="J10" s="368"/>
      <c r="K10" s="369"/>
      <c r="L10" s="10"/>
      <c r="M10" s="5"/>
      <c r="N10" s="5"/>
    </row>
    <row r="11" spans="1:16" ht="30" customHeight="1">
      <c r="A11" s="5"/>
      <c r="B11" s="9"/>
      <c r="C11" s="382" t="s">
        <v>8</v>
      </c>
      <c r="D11" s="348" t="s">
        <v>9</v>
      </c>
      <c r="E11" s="350" t="s">
        <v>10</v>
      </c>
      <c r="F11" s="351"/>
      <c r="G11" s="348" t="s">
        <v>11</v>
      </c>
      <c r="H11" s="348" t="s">
        <v>12</v>
      </c>
      <c r="I11" s="348" t="s">
        <v>13</v>
      </c>
      <c r="J11" s="378" t="s">
        <v>14</v>
      </c>
      <c r="K11" s="380" t="s">
        <v>15</v>
      </c>
      <c r="L11" s="10"/>
      <c r="M11" s="5"/>
      <c r="N11" s="5"/>
    </row>
    <row r="12" spans="1:16" ht="30" customHeight="1" thickBot="1">
      <c r="A12" s="5"/>
      <c r="B12" s="9"/>
      <c r="C12" s="383"/>
      <c r="D12" s="349"/>
      <c r="E12" s="22" t="s">
        <v>16</v>
      </c>
      <c r="F12" s="107" t="s">
        <v>17</v>
      </c>
      <c r="G12" s="349"/>
      <c r="H12" s="349"/>
      <c r="I12" s="349"/>
      <c r="J12" s="379"/>
      <c r="K12" s="381"/>
      <c r="L12" s="10"/>
      <c r="M12" s="5"/>
      <c r="N12" s="5"/>
      <c r="O12" s="118" t="e">
        <f>+K34+K50+K68+K84+K96+K116+K132+#REF!+K148+K167+K186</f>
        <v>#REF!</v>
      </c>
    </row>
    <row r="13" spans="1:16" ht="30" customHeight="1" thickBot="1">
      <c r="A13" s="5"/>
      <c r="B13" s="9"/>
      <c r="C13" s="23" t="s">
        <v>44</v>
      </c>
      <c r="D13" s="24" t="s">
        <v>44</v>
      </c>
      <c r="E13" s="24"/>
      <c r="F13" s="24"/>
      <c r="G13" s="24" t="s">
        <v>65</v>
      </c>
      <c r="H13" s="24" t="s">
        <v>86</v>
      </c>
      <c r="I13" s="24"/>
      <c r="J13" s="24"/>
      <c r="K13" s="25"/>
      <c r="L13" s="10"/>
      <c r="M13" s="5"/>
      <c r="N13" s="5"/>
    </row>
    <row r="14" spans="1:16" ht="30" customHeight="1">
      <c r="A14" s="5"/>
      <c r="B14" s="9"/>
      <c r="C14" s="26" t="s">
        <v>45</v>
      </c>
      <c r="D14" s="27" t="s">
        <v>45</v>
      </c>
      <c r="E14" s="27"/>
      <c r="F14" s="27"/>
      <c r="G14" s="341" t="s">
        <v>66</v>
      </c>
      <c r="H14" s="342" t="s">
        <v>87</v>
      </c>
      <c r="I14" s="115">
        <v>150</v>
      </c>
      <c r="J14" s="343">
        <v>680</v>
      </c>
      <c r="K14" s="344">
        <v>102000</v>
      </c>
      <c r="L14" s="10"/>
      <c r="M14" s="5"/>
      <c r="N14" s="5"/>
      <c r="O14" s="1">
        <v>102000</v>
      </c>
      <c r="P14" s="116">
        <f>+O14-K14</f>
        <v>0</v>
      </c>
    </row>
    <row r="15" spans="1:16" ht="30" customHeight="1">
      <c r="A15" s="5"/>
      <c r="B15" s="9"/>
      <c r="C15" s="26" t="s">
        <v>46</v>
      </c>
      <c r="D15" s="27" t="s">
        <v>46</v>
      </c>
      <c r="E15" s="27"/>
      <c r="F15" s="27"/>
      <c r="G15" s="341" t="s">
        <v>67</v>
      </c>
      <c r="H15" s="342" t="s">
        <v>88</v>
      </c>
      <c r="I15" s="115">
        <v>13</v>
      </c>
      <c r="J15" s="343">
        <v>47986.7575</v>
      </c>
      <c r="K15" s="344">
        <v>623828</v>
      </c>
      <c r="L15" s="10"/>
      <c r="M15" s="5"/>
      <c r="N15" s="5"/>
      <c r="O15" s="1">
        <v>636982</v>
      </c>
      <c r="P15" s="116">
        <f t="shared" ref="P15:P33" si="0">+O15-K15</f>
        <v>13154</v>
      </c>
    </row>
    <row r="16" spans="1:16" ht="30" customHeight="1">
      <c r="A16" s="5"/>
      <c r="B16" s="9"/>
      <c r="C16" s="26" t="s">
        <v>47</v>
      </c>
      <c r="D16" s="27" t="s">
        <v>47</v>
      </c>
      <c r="E16" s="27"/>
      <c r="F16" s="27"/>
      <c r="G16" s="341" t="s">
        <v>68</v>
      </c>
      <c r="H16" s="342" t="s">
        <v>87</v>
      </c>
      <c r="I16" s="115">
        <v>571.9</v>
      </c>
      <c r="J16" s="343">
        <v>1008</v>
      </c>
      <c r="K16" s="344">
        <v>576475</v>
      </c>
      <c r="L16" s="10"/>
      <c r="M16" s="5"/>
      <c r="N16" s="5"/>
      <c r="O16" s="1">
        <v>402249</v>
      </c>
      <c r="P16" s="116">
        <f t="shared" si="0"/>
        <v>-174226</v>
      </c>
    </row>
    <row r="17" spans="1:16" ht="30" customHeight="1">
      <c r="A17" s="5"/>
      <c r="B17" s="9"/>
      <c r="C17" s="26" t="s">
        <v>48</v>
      </c>
      <c r="D17" s="27" t="s">
        <v>48</v>
      </c>
      <c r="E17" s="27"/>
      <c r="F17" s="27"/>
      <c r="G17" s="341" t="s">
        <v>241</v>
      </c>
      <c r="H17" s="342" t="s">
        <v>89</v>
      </c>
      <c r="I17" s="115">
        <v>56</v>
      </c>
      <c r="J17" s="343">
        <v>1445.6666666666665</v>
      </c>
      <c r="K17" s="344">
        <v>80957</v>
      </c>
      <c r="L17" s="10"/>
      <c r="M17" s="5"/>
      <c r="N17" s="5"/>
      <c r="O17" s="1">
        <v>47432</v>
      </c>
      <c r="P17" s="116">
        <f t="shared" si="0"/>
        <v>-33525</v>
      </c>
    </row>
    <row r="18" spans="1:16" ht="30" customHeight="1">
      <c r="A18" s="5"/>
      <c r="B18" s="9"/>
      <c r="C18" s="26" t="s">
        <v>49</v>
      </c>
      <c r="D18" s="27" t="s">
        <v>49</v>
      </c>
      <c r="E18" s="27"/>
      <c r="F18" s="27"/>
      <c r="G18" s="341" t="s">
        <v>70</v>
      </c>
      <c r="H18" s="342" t="s">
        <v>90</v>
      </c>
      <c r="I18" s="115">
        <v>400</v>
      </c>
      <c r="J18" s="343">
        <v>3799</v>
      </c>
      <c r="K18" s="344">
        <v>1519600</v>
      </c>
      <c r="L18" s="10"/>
      <c r="M18" s="5"/>
      <c r="N18" s="5"/>
      <c r="O18" s="1">
        <v>2164272</v>
      </c>
      <c r="P18" s="116">
        <f t="shared" si="0"/>
        <v>644672</v>
      </c>
    </row>
    <row r="19" spans="1:16" ht="30" customHeight="1">
      <c r="A19" s="5"/>
      <c r="B19" s="9"/>
      <c r="C19" s="26" t="s">
        <v>50</v>
      </c>
      <c r="D19" s="27" t="s">
        <v>50</v>
      </c>
      <c r="E19" s="27"/>
      <c r="F19" s="27"/>
      <c r="G19" s="341" t="s">
        <v>71</v>
      </c>
      <c r="H19" s="342" t="s">
        <v>90</v>
      </c>
      <c r="I19" s="115">
        <v>363</v>
      </c>
      <c r="J19" s="343">
        <v>2199</v>
      </c>
      <c r="K19" s="344">
        <v>798237</v>
      </c>
      <c r="L19" s="10"/>
      <c r="M19" s="5"/>
      <c r="N19" s="5"/>
      <c r="O19" s="1">
        <v>798237</v>
      </c>
      <c r="P19" s="116">
        <f t="shared" si="0"/>
        <v>0</v>
      </c>
    </row>
    <row r="20" spans="1:16" ht="30" customHeight="1">
      <c r="A20" s="5"/>
      <c r="B20" s="9"/>
      <c r="C20" s="26" t="s">
        <v>51</v>
      </c>
      <c r="D20" s="27" t="s">
        <v>51</v>
      </c>
      <c r="E20" s="27"/>
      <c r="F20" s="27"/>
      <c r="G20" s="341" t="s">
        <v>72</v>
      </c>
      <c r="H20" s="342" t="s">
        <v>90</v>
      </c>
      <c r="I20" s="115">
        <v>66</v>
      </c>
      <c r="J20" s="343">
        <v>4099</v>
      </c>
      <c r="K20" s="344">
        <v>270534</v>
      </c>
      <c r="L20" s="10"/>
      <c r="M20" s="5"/>
      <c r="N20" s="5"/>
      <c r="O20" s="1">
        <v>296934</v>
      </c>
      <c r="P20" s="116">
        <f t="shared" si="0"/>
        <v>26400</v>
      </c>
    </row>
    <row r="21" spans="1:16" ht="30" customHeight="1">
      <c r="A21" s="5"/>
      <c r="B21" s="9"/>
      <c r="C21" s="26" t="s">
        <v>52</v>
      </c>
      <c r="D21" s="27" t="s">
        <v>52</v>
      </c>
      <c r="E21" s="27"/>
      <c r="F21" s="27"/>
      <c r="G21" s="341" t="s">
        <v>73</v>
      </c>
      <c r="H21" s="342" t="s">
        <v>90</v>
      </c>
      <c r="I21" s="115">
        <v>28</v>
      </c>
      <c r="J21" s="343">
        <v>17799</v>
      </c>
      <c r="K21" s="344">
        <v>498372</v>
      </c>
      <c r="L21" s="10"/>
      <c r="M21" s="5"/>
      <c r="N21" s="5"/>
      <c r="O21" s="1">
        <v>540372</v>
      </c>
      <c r="P21" s="116">
        <f t="shared" si="0"/>
        <v>42000</v>
      </c>
    </row>
    <row r="22" spans="1:16" ht="30" customHeight="1">
      <c r="A22" s="5"/>
      <c r="B22" s="9"/>
      <c r="C22" s="26" t="s">
        <v>53</v>
      </c>
      <c r="D22" s="27" t="s">
        <v>53</v>
      </c>
      <c r="E22" s="27"/>
      <c r="F22" s="27"/>
      <c r="G22" s="341" t="s">
        <v>74</v>
      </c>
      <c r="H22" s="342" t="s">
        <v>90</v>
      </c>
      <c r="I22" s="115">
        <v>28</v>
      </c>
      <c r="J22" s="343">
        <v>3199</v>
      </c>
      <c r="K22" s="344">
        <v>89572</v>
      </c>
      <c r="L22" s="10"/>
      <c r="M22" s="5"/>
      <c r="N22" s="5"/>
      <c r="O22" s="1">
        <v>92372</v>
      </c>
      <c r="P22" s="116">
        <f t="shared" si="0"/>
        <v>2800</v>
      </c>
    </row>
    <row r="23" spans="1:16" ht="30" customHeight="1">
      <c r="A23" s="5"/>
      <c r="B23" s="9"/>
      <c r="C23" s="26" t="s">
        <v>54</v>
      </c>
      <c r="D23" s="27" t="s">
        <v>54</v>
      </c>
      <c r="E23" s="27"/>
      <c r="F23" s="27"/>
      <c r="G23" s="341" t="s">
        <v>75</v>
      </c>
      <c r="H23" s="342" t="s">
        <v>90</v>
      </c>
      <c r="I23" s="115">
        <v>28</v>
      </c>
      <c r="J23" s="343">
        <v>2199</v>
      </c>
      <c r="K23" s="344">
        <v>61572</v>
      </c>
      <c r="L23" s="10"/>
      <c r="M23" s="5"/>
      <c r="N23" s="5"/>
      <c r="O23" s="1">
        <v>64372</v>
      </c>
      <c r="P23" s="116">
        <f t="shared" si="0"/>
        <v>2800</v>
      </c>
    </row>
    <row r="24" spans="1:16" ht="30" customHeight="1">
      <c r="A24" s="5"/>
      <c r="B24" s="9"/>
      <c r="C24" s="26" t="s">
        <v>55</v>
      </c>
      <c r="D24" s="27" t="s">
        <v>55</v>
      </c>
      <c r="E24" s="27"/>
      <c r="F24" s="27"/>
      <c r="G24" s="341" t="s">
        <v>76</v>
      </c>
      <c r="H24" s="342" t="s">
        <v>90</v>
      </c>
      <c r="I24" s="115">
        <v>22</v>
      </c>
      <c r="J24" s="343">
        <v>28299</v>
      </c>
      <c r="K24" s="344">
        <v>622578</v>
      </c>
      <c r="L24" s="10"/>
      <c r="M24" s="5"/>
      <c r="N24" s="5"/>
      <c r="O24" s="1">
        <v>622578</v>
      </c>
      <c r="P24" s="116">
        <f t="shared" si="0"/>
        <v>0</v>
      </c>
    </row>
    <row r="25" spans="1:16" ht="30" customHeight="1">
      <c r="A25" s="5"/>
      <c r="B25" s="9"/>
      <c r="C25" s="26" t="s">
        <v>56</v>
      </c>
      <c r="D25" s="27" t="s">
        <v>56</v>
      </c>
      <c r="E25" s="27"/>
      <c r="F25" s="27"/>
      <c r="G25" s="341" t="s">
        <v>77</v>
      </c>
      <c r="H25" s="342" t="s">
        <v>89</v>
      </c>
      <c r="I25" s="115">
        <v>56</v>
      </c>
      <c r="J25" s="343">
        <v>292</v>
      </c>
      <c r="K25" s="344">
        <v>16352</v>
      </c>
      <c r="L25" s="10"/>
      <c r="M25" s="5"/>
      <c r="N25" s="5"/>
      <c r="O25" s="1">
        <v>16352</v>
      </c>
      <c r="P25" s="116">
        <f t="shared" si="0"/>
        <v>0</v>
      </c>
    </row>
    <row r="26" spans="1:16" ht="30" customHeight="1">
      <c r="A26" s="5"/>
      <c r="B26" s="9"/>
      <c r="C26" s="26" t="s">
        <v>57</v>
      </c>
      <c r="D26" s="27" t="s">
        <v>57</v>
      </c>
      <c r="E26" s="27"/>
      <c r="F26" s="27"/>
      <c r="G26" s="341" t="s">
        <v>78</v>
      </c>
      <c r="H26" s="342" t="s">
        <v>91</v>
      </c>
      <c r="I26" s="115">
        <v>2.5</v>
      </c>
      <c r="J26" s="343">
        <v>73500</v>
      </c>
      <c r="K26" s="344">
        <v>183750</v>
      </c>
      <c r="L26" s="10"/>
      <c r="M26" s="5"/>
      <c r="N26" s="5"/>
      <c r="O26" s="1">
        <v>208750</v>
      </c>
      <c r="P26" s="116">
        <f t="shared" si="0"/>
        <v>25000</v>
      </c>
    </row>
    <row r="27" spans="1:16" ht="30" customHeight="1">
      <c r="A27" s="5"/>
      <c r="B27" s="9"/>
      <c r="C27" s="26" t="s">
        <v>58</v>
      </c>
      <c r="D27" s="27" t="s">
        <v>58</v>
      </c>
      <c r="E27" s="27"/>
      <c r="F27" s="27"/>
      <c r="G27" s="341" t="s">
        <v>79</v>
      </c>
      <c r="H27" s="342" t="s">
        <v>91</v>
      </c>
      <c r="I27" s="115">
        <v>13</v>
      </c>
      <c r="J27" s="343">
        <v>80668</v>
      </c>
      <c r="K27" s="344">
        <v>1048684</v>
      </c>
      <c r="L27" s="10"/>
      <c r="M27" s="5"/>
      <c r="N27" s="5"/>
      <c r="O27" s="1">
        <v>1812681</v>
      </c>
      <c r="P27" s="116">
        <f t="shared" si="0"/>
        <v>763997</v>
      </c>
    </row>
    <row r="28" spans="1:16" ht="30" customHeight="1">
      <c r="A28" s="5"/>
      <c r="B28" s="9"/>
      <c r="C28" s="26" t="s">
        <v>59</v>
      </c>
      <c r="D28" s="27" t="s">
        <v>59</v>
      </c>
      <c r="E28" s="27"/>
      <c r="F28" s="27"/>
      <c r="G28" s="341" t="s">
        <v>80</v>
      </c>
      <c r="H28" s="342" t="s">
        <v>89</v>
      </c>
      <c r="I28" s="115">
        <v>110</v>
      </c>
      <c r="J28" s="343">
        <v>11133</v>
      </c>
      <c r="K28" s="344">
        <v>1224630</v>
      </c>
      <c r="L28" s="10"/>
      <c r="M28" s="5"/>
      <c r="N28" s="5"/>
      <c r="O28" s="1">
        <v>1444630</v>
      </c>
      <c r="P28" s="116">
        <f t="shared" si="0"/>
        <v>220000</v>
      </c>
    </row>
    <row r="29" spans="1:16" ht="30" customHeight="1">
      <c r="A29" s="5"/>
      <c r="B29" s="9"/>
      <c r="C29" s="26" t="s">
        <v>60</v>
      </c>
      <c r="D29" s="27" t="s">
        <v>60</v>
      </c>
      <c r="E29" s="27"/>
      <c r="F29" s="27"/>
      <c r="G29" s="341" t="s">
        <v>81</v>
      </c>
      <c r="H29" s="342" t="s">
        <v>91</v>
      </c>
      <c r="I29" s="115">
        <v>15</v>
      </c>
      <c r="J29" s="343">
        <v>1706</v>
      </c>
      <c r="K29" s="344">
        <v>25590</v>
      </c>
      <c r="L29" s="10"/>
      <c r="M29" s="5"/>
      <c r="N29" s="5"/>
      <c r="O29" s="1">
        <v>78570</v>
      </c>
      <c r="P29" s="116">
        <f t="shared" si="0"/>
        <v>52980</v>
      </c>
    </row>
    <row r="30" spans="1:16" ht="30" customHeight="1">
      <c r="A30" s="5"/>
      <c r="B30" s="9"/>
      <c r="C30" s="26" t="s">
        <v>61</v>
      </c>
      <c r="D30" s="27" t="s">
        <v>61</v>
      </c>
      <c r="E30" s="27"/>
      <c r="F30" s="27"/>
      <c r="G30" s="341" t="s">
        <v>82</v>
      </c>
      <c r="H30" s="342" t="s">
        <v>87</v>
      </c>
      <c r="I30" s="115">
        <v>262</v>
      </c>
      <c r="J30" s="343">
        <v>1664.4</v>
      </c>
      <c r="K30" s="344">
        <v>436073</v>
      </c>
      <c r="L30" s="10"/>
      <c r="M30" s="5"/>
      <c r="N30" s="5"/>
      <c r="O30" s="1">
        <v>436413.4</v>
      </c>
      <c r="P30" s="116">
        <f t="shared" si="0"/>
        <v>340.40000000002328</v>
      </c>
    </row>
    <row r="31" spans="1:16" ht="30" customHeight="1">
      <c r="A31" s="5"/>
      <c r="B31" s="9"/>
      <c r="C31" s="26" t="s">
        <v>62</v>
      </c>
      <c r="D31" s="27" t="s">
        <v>62</v>
      </c>
      <c r="E31" s="27"/>
      <c r="F31" s="27"/>
      <c r="G31" s="341" t="s">
        <v>83</v>
      </c>
      <c r="H31" s="342" t="s">
        <v>87</v>
      </c>
      <c r="I31" s="115">
        <v>869.9</v>
      </c>
      <c r="J31" s="343">
        <v>161</v>
      </c>
      <c r="K31" s="344">
        <v>140054</v>
      </c>
      <c r="L31" s="10"/>
      <c r="M31" s="5"/>
      <c r="N31" s="5"/>
      <c r="O31" s="1">
        <v>132485.77000000002</v>
      </c>
      <c r="P31" s="116">
        <f t="shared" si="0"/>
        <v>-7568.2299999999814</v>
      </c>
    </row>
    <row r="32" spans="1:16" ht="30" customHeight="1">
      <c r="A32" s="5"/>
      <c r="B32" s="9"/>
      <c r="C32" s="26" t="s">
        <v>63</v>
      </c>
      <c r="D32" s="27" t="s">
        <v>63</v>
      </c>
      <c r="E32" s="27"/>
      <c r="F32" s="27"/>
      <c r="G32" s="341" t="s">
        <v>84</v>
      </c>
      <c r="H32" s="342" t="s">
        <v>43</v>
      </c>
      <c r="I32" s="115">
        <v>1</v>
      </c>
      <c r="J32" s="343">
        <v>54308</v>
      </c>
      <c r="K32" s="344">
        <v>54308</v>
      </c>
      <c r="L32" s="10"/>
      <c r="M32" s="5"/>
      <c r="N32" s="5"/>
      <c r="O32" s="1">
        <v>56940</v>
      </c>
      <c r="P32" s="116">
        <f t="shared" si="0"/>
        <v>2632</v>
      </c>
    </row>
    <row r="33" spans="1:16" ht="30" customHeight="1">
      <c r="A33" s="5"/>
      <c r="B33" s="9"/>
      <c r="C33" s="26" t="s">
        <v>64</v>
      </c>
      <c r="D33" s="27" t="s">
        <v>64</v>
      </c>
      <c r="E33" s="27"/>
      <c r="F33" s="27"/>
      <c r="G33" s="341" t="s">
        <v>85</v>
      </c>
      <c r="H33" s="342" t="s">
        <v>87</v>
      </c>
      <c r="I33" s="115">
        <v>434.95</v>
      </c>
      <c r="J33" s="343">
        <v>1459</v>
      </c>
      <c r="K33" s="344">
        <v>634592</v>
      </c>
      <c r="L33" s="10"/>
      <c r="M33" s="5"/>
      <c r="N33" s="5"/>
      <c r="O33" s="1">
        <v>634592.04999999993</v>
      </c>
      <c r="P33" s="116">
        <f t="shared" si="0"/>
        <v>4.9999999930150807E-2</v>
      </c>
    </row>
    <row r="34" spans="1:16" ht="30" customHeight="1" thickBot="1">
      <c r="A34" s="5"/>
      <c r="B34" s="9"/>
      <c r="C34" s="31" t="s">
        <v>18</v>
      </c>
      <c r="D34" s="32"/>
      <c r="E34" s="32"/>
      <c r="F34" s="32"/>
      <c r="G34" s="33"/>
      <c r="H34" s="32"/>
      <c r="I34" s="29"/>
      <c r="J34" s="34"/>
      <c r="K34" s="35">
        <f>SUM(K14:K33)</f>
        <v>9007758</v>
      </c>
      <c r="L34" s="10"/>
      <c r="M34" s="5"/>
      <c r="N34" s="5"/>
      <c r="O34" s="1">
        <v>10589214.220000001</v>
      </c>
    </row>
    <row r="35" spans="1:16" ht="30" customHeight="1" thickBot="1">
      <c r="A35" s="5"/>
      <c r="B35" s="9"/>
      <c r="C35" s="23"/>
      <c r="D35" s="24"/>
      <c r="E35" s="24"/>
      <c r="F35" s="24"/>
      <c r="G35" s="24" t="s">
        <v>106</v>
      </c>
      <c r="H35" s="24" t="s">
        <v>111</v>
      </c>
      <c r="I35" s="24"/>
      <c r="J35" s="24"/>
      <c r="K35" s="25"/>
      <c r="L35" s="10"/>
      <c r="M35" s="5"/>
      <c r="N35" s="5"/>
    </row>
    <row r="36" spans="1:16" ht="30" customHeight="1">
      <c r="A36" s="5"/>
      <c r="B36" s="9"/>
      <c r="C36" s="26" t="s">
        <v>92</v>
      </c>
      <c r="D36" s="27" t="s">
        <v>92</v>
      </c>
      <c r="E36" s="27"/>
      <c r="F36" s="27"/>
      <c r="G36" s="36" t="s">
        <v>107</v>
      </c>
      <c r="H36" s="27" t="s">
        <v>91</v>
      </c>
      <c r="I36" s="29">
        <v>3</v>
      </c>
      <c r="J36" s="343">
        <v>94759</v>
      </c>
      <c r="K36" s="37">
        <v>284277</v>
      </c>
      <c r="L36" s="10"/>
      <c r="M36" s="5"/>
      <c r="N36" s="5"/>
    </row>
    <row r="37" spans="1:16" ht="30" customHeight="1">
      <c r="A37" s="5"/>
      <c r="B37" s="9"/>
      <c r="C37" s="26" t="s">
        <v>93</v>
      </c>
      <c r="D37" s="27" t="s">
        <v>93</v>
      </c>
      <c r="E37" s="27"/>
      <c r="F37" s="27"/>
      <c r="G37" s="36" t="s">
        <v>67</v>
      </c>
      <c r="H37" s="27" t="s">
        <v>90</v>
      </c>
      <c r="I37" s="29">
        <v>20</v>
      </c>
      <c r="J37" s="343">
        <v>47986.7575</v>
      </c>
      <c r="K37" s="37">
        <v>959735</v>
      </c>
      <c r="L37" s="10"/>
      <c r="M37" s="5"/>
      <c r="N37" s="5"/>
    </row>
    <row r="38" spans="1:16" s="5" customFormat="1" ht="30" customHeight="1">
      <c r="B38" s="9"/>
      <c r="C38" s="26" t="s">
        <v>94</v>
      </c>
      <c r="D38" s="38" t="s">
        <v>94</v>
      </c>
      <c r="E38" s="38"/>
      <c r="F38" s="38"/>
      <c r="G38" s="39" t="s">
        <v>68</v>
      </c>
      <c r="H38" s="38" t="s">
        <v>87</v>
      </c>
      <c r="I38" s="29">
        <v>824.33</v>
      </c>
      <c r="J38" s="343">
        <v>1008</v>
      </c>
      <c r="K38" s="37">
        <v>830925</v>
      </c>
      <c r="L38" s="10"/>
    </row>
    <row r="39" spans="1:16" s="5" customFormat="1" ht="30" customHeight="1">
      <c r="B39" s="9"/>
      <c r="C39" s="26" t="s">
        <v>95</v>
      </c>
      <c r="D39" s="38" t="s">
        <v>95</v>
      </c>
      <c r="E39" s="38"/>
      <c r="F39" s="38"/>
      <c r="G39" s="39" t="s">
        <v>69</v>
      </c>
      <c r="H39" s="38" t="s">
        <v>89</v>
      </c>
      <c r="I39" s="29">
        <v>1</v>
      </c>
      <c r="J39" s="343">
        <v>1445.6666666666665</v>
      </c>
      <c r="K39" s="37">
        <v>1446</v>
      </c>
      <c r="L39" s="10"/>
    </row>
    <row r="40" spans="1:16" s="5" customFormat="1" ht="30" customHeight="1">
      <c r="B40" s="9"/>
      <c r="C40" s="26" t="s">
        <v>96</v>
      </c>
      <c r="D40" s="38" t="s">
        <v>96</v>
      </c>
      <c r="E40" s="38"/>
      <c r="F40" s="38"/>
      <c r="G40" s="39" t="s">
        <v>108</v>
      </c>
      <c r="H40" s="38" t="s">
        <v>90</v>
      </c>
      <c r="I40" s="29">
        <v>12</v>
      </c>
      <c r="J40" s="343">
        <v>28299</v>
      </c>
      <c r="K40" s="37">
        <v>339588</v>
      </c>
      <c r="L40" s="10"/>
    </row>
    <row r="41" spans="1:16" s="5" customFormat="1" ht="30" customHeight="1">
      <c r="B41" s="9"/>
      <c r="C41" s="26" t="s">
        <v>97</v>
      </c>
      <c r="D41" s="38" t="s">
        <v>97</v>
      </c>
      <c r="E41" s="38"/>
      <c r="F41" s="38"/>
      <c r="G41" s="39" t="s">
        <v>77</v>
      </c>
      <c r="H41" s="38" t="s">
        <v>89</v>
      </c>
      <c r="I41" s="29">
        <v>1</v>
      </c>
      <c r="J41" s="343">
        <v>292</v>
      </c>
      <c r="K41" s="37">
        <v>292</v>
      </c>
      <c r="L41" s="10"/>
    </row>
    <row r="42" spans="1:16" s="5" customFormat="1" ht="30" customHeight="1">
      <c r="B42" s="9"/>
      <c r="C42" s="26" t="s">
        <v>98</v>
      </c>
      <c r="D42" s="38" t="s">
        <v>98</v>
      </c>
      <c r="E42" s="38"/>
      <c r="F42" s="38"/>
      <c r="G42" s="39" t="s">
        <v>78</v>
      </c>
      <c r="H42" s="38" t="s">
        <v>91</v>
      </c>
      <c r="I42" s="29">
        <v>13</v>
      </c>
      <c r="J42" s="343">
        <v>73500</v>
      </c>
      <c r="K42" s="37">
        <v>955500</v>
      </c>
      <c r="L42" s="10"/>
    </row>
    <row r="43" spans="1:16" s="5" customFormat="1" ht="30" customHeight="1">
      <c r="B43" s="9"/>
      <c r="C43" s="26" t="s">
        <v>99</v>
      </c>
      <c r="D43" s="38" t="s">
        <v>99</v>
      </c>
      <c r="E43" s="38"/>
      <c r="F43" s="38"/>
      <c r="G43" s="39" t="s">
        <v>109</v>
      </c>
      <c r="H43" s="38" t="s">
        <v>91</v>
      </c>
      <c r="I43" s="29">
        <v>10</v>
      </c>
      <c r="J43" s="343">
        <v>80668</v>
      </c>
      <c r="K43" s="37">
        <v>806680</v>
      </c>
      <c r="L43" s="10"/>
    </row>
    <row r="44" spans="1:16" s="5" customFormat="1" ht="30" customHeight="1">
      <c r="B44" s="9"/>
      <c r="C44" s="26" t="s">
        <v>100</v>
      </c>
      <c r="D44" s="38" t="s">
        <v>100</v>
      </c>
      <c r="E44" s="38"/>
      <c r="F44" s="38"/>
      <c r="G44" s="39" t="s">
        <v>80</v>
      </c>
      <c r="H44" s="38" t="s">
        <v>89</v>
      </c>
      <c r="I44" s="29">
        <v>120</v>
      </c>
      <c r="J44" s="343">
        <v>11133</v>
      </c>
      <c r="K44" s="37">
        <v>1335960</v>
      </c>
      <c r="L44" s="10"/>
    </row>
    <row r="45" spans="1:16" s="5" customFormat="1" ht="30" customHeight="1">
      <c r="B45" s="9"/>
      <c r="C45" s="26" t="s">
        <v>101</v>
      </c>
      <c r="D45" s="38" t="s">
        <v>101</v>
      </c>
      <c r="E45" s="38"/>
      <c r="F45" s="38"/>
      <c r="G45" s="39" t="s">
        <v>81</v>
      </c>
      <c r="H45" s="38" t="s">
        <v>91</v>
      </c>
      <c r="I45" s="29">
        <v>22.5</v>
      </c>
      <c r="J45" s="343">
        <v>1706</v>
      </c>
      <c r="K45" s="37">
        <v>38385</v>
      </c>
      <c r="L45" s="10"/>
    </row>
    <row r="46" spans="1:16" s="5" customFormat="1" ht="30" customHeight="1">
      <c r="B46" s="9"/>
      <c r="C46" s="26" t="s">
        <v>102</v>
      </c>
      <c r="D46" s="38" t="s">
        <v>102</v>
      </c>
      <c r="E46" s="38"/>
      <c r="F46" s="38"/>
      <c r="G46" s="39" t="s">
        <v>82</v>
      </c>
      <c r="H46" s="38" t="s">
        <v>87</v>
      </c>
      <c r="I46" s="29">
        <v>397</v>
      </c>
      <c r="J46" s="343">
        <v>1664.4</v>
      </c>
      <c r="K46" s="37">
        <v>660767</v>
      </c>
      <c r="L46" s="10"/>
    </row>
    <row r="47" spans="1:16" s="5" customFormat="1" ht="30" customHeight="1">
      <c r="B47" s="9"/>
      <c r="C47" s="26" t="s">
        <v>103</v>
      </c>
      <c r="D47" s="38" t="s">
        <v>103</v>
      </c>
      <c r="E47" s="38"/>
      <c r="F47" s="38"/>
      <c r="G47" s="39" t="s">
        <v>83</v>
      </c>
      <c r="H47" s="38" t="s">
        <v>87</v>
      </c>
      <c r="I47" s="29">
        <v>1221.33</v>
      </c>
      <c r="J47" s="343">
        <v>161</v>
      </c>
      <c r="K47" s="37">
        <v>196634</v>
      </c>
      <c r="L47" s="10"/>
    </row>
    <row r="48" spans="1:16" ht="30" customHeight="1">
      <c r="B48" s="16"/>
      <c r="C48" s="26" t="s">
        <v>104</v>
      </c>
      <c r="D48" s="27" t="s">
        <v>104</v>
      </c>
      <c r="E48" s="27"/>
      <c r="F48" s="27"/>
      <c r="G48" s="36" t="s">
        <v>110</v>
      </c>
      <c r="H48" s="27" t="s">
        <v>112</v>
      </c>
      <c r="I48" s="29">
        <v>1</v>
      </c>
      <c r="J48" s="345">
        <v>54308</v>
      </c>
      <c r="K48" s="37">
        <v>54308</v>
      </c>
      <c r="L48" s="17"/>
    </row>
    <row r="49" spans="1:16" ht="30" customHeight="1">
      <c r="B49" s="16"/>
      <c r="C49" s="117">
        <v>2.14</v>
      </c>
      <c r="D49" s="27" t="s">
        <v>105</v>
      </c>
      <c r="E49" s="27"/>
      <c r="F49" s="27"/>
      <c r="G49" s="28" t="s">
        <v>85</v>
      </c>
      <c r="H49" s="27" t="s">
        <v>87</v>
      </c>
      <c r="I49" s="29">
        <v>610.66499999999996</v>
      </c>
      <c r="J49" s="343">
        <v>1459</v>
      </c>
      <c r="K49" s="37">
        <v>890960</v>
      </c>
      <c r="L49" s="17"/>
    </row>
    <row r="50" spans="1:16" ht="30" customHeight="1" thickBot="1">
      <c r="A50" s="5"/>
      <c r="B50" s="9"/>
      <c r="C50" s="31" t="s">
        <v>18</v>
      </c>
      <c r="D50" s="32"/>
      <c r="E50" s="32"/>
      <c r="F50" s="32"/>
      <c r="G50" s="33"/>
      <c r="H50" s="32"/>
      <c r="I50" s="29"/>
      <c r="J50" s="34"/>
      <c r="K50" s="35">
        <f>SUM(K36:K49)</f>
        <v>7355457</v>
      </c>
      <c r="L50" s="10"/>
      <c r="M50" s="5"/>
      <c r="N50" s="5"/>
    </row>
    <row r="51" spans="1:16" ht="30" customHeight="1" thickBot="1">
      <c r="A51" s="5"/>
      <c r="B51" s="9"/>
      <c r="C51" s="23" t="s">
        <v>113</v>
      </c>
      <c r="D51" s="24"/>
      <c r="E51" s="24"/>
      <c r="F51" s="24"/>
      <c r="G51" s="24" t="s">
        <v>136</v>
      </c>
      <c r="H51" s="24" t="s">
        <v>137</v>
      </c>
      <c r="I51" s="24"/>
      <c r="J51" s="24"/>
      <c r="K51" s="25"/>
      <c r="L51" s="10"/>
      <c r="M51" s="5"/>
      <c r="N51" s="5"/>
    </row>
    <row r="52" spans="1:16" ht="30" customHeight="1">
      <c r="A52" s="5"/>
      <c r="B52" s="9"/>
      <c r="C52" s="26" t="s">
        <v>114</v>
      </c>
      <c r="D52" s="42" t="s">
        <v>114</v>
      </c>
      <c r="E52" s="42"/>
      <c r="F52" s="42"/>
      <c r="G52" s="43" t="s">
        <v>67</v>
      </c>
      <c r="H52" s="42" t="s">
        <v>138</v>
      </c>
      <c r="I52" s="29">
        <v>9</v>
      </c>
      <c r="J52" s="343">
        <v>47986.7575</v>
      </c>
      <c r="K52" s="37">
        <v>431881</v>
      </c>
      <c r="L52" s="10"/>
      <c r="M52" s="5"/>
      <c r="N52" s="5"/>
      <c r="O52" s="1">
        <v>440987.43375000003</v>
      </c>
      <c r="P52" s="118">
        <f>+O52-K52</f>
        <v>9106.4337500000256</v>
      </c>
    </row>
    <row r="53" spans="1:16" ht="30" customHeight="1">
      <c r="A53" s="5"/>
      <c r="B53" s="9"/>
      <c r="C53" s="26" t="s">
        <v>115</v>
      </c>
      <c r="D53" s="44" t="s">
        <v>115</v>
      </c>
      <c r="E53" s="44"/>
      <c r="F53" s="44"/>
      <c r="G53" s="43" t="s">
        <v>68</v>
      </c>
      <c r="H53" s="42" t="s">
        <v>87</v>
      </c>
      <c r="I53" s="29">
        <v>721.85</v>
      </c>
      <c r="J53" s="343">
        <v>1008</v>
      </c>
      <c r="K53" s="37">
        <v>727625</v>
      </c>
      <c r="L53" s="10"/>
      <c r="M53" s="5"/>
      <c r="N53" s="5"/>
      <c r="O53" s="1">
        <v>1187184.8</v>
      </c>
      <c r="P53" s="118">
        <f t="shared" ref="P53:P67" si="1">+O53-K53</f>
        <v>459559.80000000005</v>
      </c>
    </row>
    <row r="54" spans="1:16" ht="30" customHeight="1">
      <c r="A54" s="5"/>
      <c r="B54" s="9"/>
      <c r="C54" s="26" t="s">
        <v>116</v>
      </c>
      <c r="D54" s="42" t="s">
        <v>116</v>
      </c>
      <c r="E54" s="42"/>
      <c r="F54" s="42"/>
      <c r="G54" s="43" t="s">
        <v>130</v>
      </c>
      <c r="H54" s="42" t="s">
        <v>112</v>
      </c>
      <c r="I54" s="29">
        <v>1</v>
      </c>
      <c r="J54" s="343">
        <v>54308</v>
      </c>
      <c r="K54" s="37">
        <v>54308</v>
      </c>
      <c r="L54" s="10"/>
      <c r="M54" s="5"/>
      <c r="N54" s="5"/>
      <c r="O54" s="1">
        <v>54308</v>
      </c>
      <c r="P54" s="118">
        <f t="shared" si="1"/>
        <v>0</v>
      </c>
    </row>
    <row r="55" spans="1:16" s="5" customFormat="1" ht="30" customHeight="1">
      <c r="B55" s="9"/>
      <c r="C55" s="26" t="s">
        <v>117</v>
      </c>
      <c r="D55" s="38" t="s">
        <v>117</v>
      </c>
      <c r="E55" s="38"/>
      <c r="F55" s="38"/>
      <c r="G55" s="45" t="s">
        <v>131</v>
      </c>
      <c r="H55" s="38" t="s">
        <v>112</v>
      </c>
      <c r="I55" s="29">
        <v>1</v>
      </c>
      <c r="J55" s="343">
        <v>54308</v>
      </c>
      <c r="K55" s="37">
        <v>54308</v>
      </c>
      <c r="L55" s="10"/>
      <c r="O55" s="5">
        <v>54308</v>
      </c>
      <c r="P55" s="118">
        <f t="shared" si="1"/>
        <v>0</v>
      </c>
    </row>
    <row r="56" spans="1:16" ht="30" customHeight="1">
      <c r="A56" s="5"/>
      <c r="B56" s="9"/>
      <c r="C56" s="26" t="s">
        <v>118</v>
      </c>
      <c r="D56" s="42" t="s">
        <v>118</v>
      </c>
      <c r="E56" s="42"/>
      <c r="F56" s="42"/>
      <c r="G56" s="43" t="s">
        <v>132</v>
      </c>
      <c r="H56" s="42" t="s">
        <v>112</v>
      </c>
      <c r="I56" s="29">
        <v>1</v>
      </c>
      <c r="J56" s="343">
        <v>54308</v>
      </c>
      <c r="K56" s="37">
        <v>54308</v>
      </c>
      <c r="L56" s="10"/>
      <c r="M56" s="5"/>
      <c r="N56" s="5"/>
      <c r="O56" s="1">
        <v>54308</v>
      </c>
      <c r="P56" s="118">
        <f t="shared" si="1"/>
        <v>0</v>
      </c>
    </row>
    <row r="57" spans="1:16" s="5" customFormat="1" ht="30" customHeight="1">
      <c r="B57" s="9"/>
      <c r="C57" s="47" t="s">
        <v>119</v>
      </c>
      <c r="D57" s="38" t="s">
        <v>119</v>
      </c>
      <c r="E57" s="38"/>
      <c r="F57" s="38"/>
      <c r="G57" s="45" t="s">
        <v>133</v>
      </c>
      <c r="H57" s="38" t="s">
        <v>112</v>
      </c>
      <c r="I57" s="29">
        <v>1</v>
      </c>
      <c r="J57" s="343">
        <v>54308</v>
      </c>
      <c r="K57" s="37">
        <v>54308</v>
      </c>
      <c r="L57" s="10"/>
      <c r="O57" s="5">
        <v>54308</v>
      </c>
      <c r="P57" s="118">
        <f t="shared" si="1"/>
        <v>0</v>
      </c>
    </row>
    <row r="58" spans="1:16" s="5" customFormat="1" ht="30" customHeight="1">
      <c r="B58" s="9"/>
      <c r="C58" s="47" t="s">
        <v>120</v>
      </c>
      <c r="D58" s="38" t="s">
        <v>120</v>
      </c>
      <c r="E58" s="38"/>
      <c r="F58" s="38"/>
      <c r="G58" s="45" t="s">
        <v>134</v>
      </c>
      <c r="H58" s="38" t="s">
        <v>90</v>
      </c>
      <c r="I58" s="29">
        <v>308</v>
      </c>
      <c r="J58" s="343">
        <v>3799</v>
      </c>
      <c r="K58" s="37">
        <v>1170092</v>
      </c>
      <c r="L58" s="10"/>
      <c r="O58" s="5">
        <v>1262492</v>
      </c>
      <c r="P58" s="118">
        <f t="shared" si="1"/>
        <v>92400</v>
      </c>
    </row>
    <row r="59" spans="1:16" s="5" customFormat="1" ht="30" customHeight="1">
      <c r="B59" s="9"/>
      <c r="C59" s="47" t="s">
        <v>121</v>
      </c>
      <c r="D59" s="38" t="s">
        <v>121</v>
      </c>
      <c r="E59" s="38"/>
      <c r="F59" s="38"/>
      <c r="G59" s="45" t="s">
        <v>77</v>
      </c>
      <c r="H59" s="38" t="s">
        <v>89</v>
      </c>
      <c r="I59" s="29">
        <v>56</v>
      </c>
      <c r="J59" s="343">
        <v>292</v>
      </c>
      <c r="K59" s="37">
        <v>16352</v>
      </c>
      <c r="L59" s="10"/>
      <c r="O59" s="5">
        <v>16352</v>
      </c>
      <c r="P59" s="118">
        <f t="shared" si="1"/>
        <v>0</v>
      </c>
    </row>
    <row r="60" spans="1:16" s="5" customFormat="1" ht="30" customHeight="1">
      <c r="B60" s="9"/>
      <c r="C60" s="47" t="s">
        <v>122</v>
      </c>
      <c r="D60" s="38" t="s">
        <v>122</v>
      </c>
      <c r="E60" s="38"/>
      <c r="F60" s="38"/>
      <c r="G60" s="45" t="s">
        <v>78</v>
      </c>
      <c r="H60" s="38" t="s">
        <v>91</v>
      </c>
      <c r="I60" s="29">
        <v>20</v>
      </c>
      <c r="J60" s="343">
        <v>73500</v>
      </c>
      <c r="K60" s="37">
        <v>1470000</v>
      </c>
      <c r="L60" s="10"/>
      <c r="O60" s="5">
        <v>163660</v>
      </c>
      <c r="P60" s="118">
        <f t="shared" si="1"/>
        <v>-1306340</v>
      </c>
    </row>
    <row r="61" spans="1:16" s="5" customFormat="1" ht="30" customHeight="1">
      <c r="B61" s="9"/>
      <c r="C61" s="47" t="s">
        <v>123</v>
      </c>
      <c r="D61" s="38" t="s">
        <v>123</v>
      </c>
      <c r="E61" s="38"/>
      <c r="F61" s="38"/>
      <c r="G61" s="45" t="s">
        <v>109</v>
      </c>
      <c r="H61" s="38" t="s">
        <v>91</v>
      </c>
      <c r="I61" s="29">
        <v>15.5</v>
      </c>
      <c r="J61" s="343">
        <v>80668</v>
      </c>
      <c r="K61" s="37">
        <v>1250354</v>
      </c>
      <c r="L61" s="10"/>
      <c r="O61" s="5">
        <v>2910519</v>
      </c>
      <c r="P61" s="118">
        <f t="shared" si="1"/>
        <v>1660165</v>
      </c>
    </row>
    <row r="62" spans="1:16" s="5" customFormat="1" ht="30" customHeight="1">
      <c r="B62" s="9"/>
      <c r="C62" s="47" t="s">
        <v>124</v>
      </c>
      <c r="D62" s="38" t="s">
        <v>124</v>
      </c>
      <c r="E62" s="38"/>
      <c r="F62" s="38"/>
      <c r="G62" s="45" t="s">
        <v>135</v>
      </c>
      <c r="H62" s="38" t="s">
        <v>89</v>
      </c>
      <c r="I62" s="29">
        <v>43</v>
      </c>
      <c r="J62" s="343">
        <v>11133</v>
      </c>
      <c r="K62" s="37">
        <v>478719</v>
      </c>
      <c r="L62" s="10"/>
      <c r="O62" s="5">
        <v>345419</v>
      </c>
      <c r="P62" s="118">
        <f t="shared" si="1"/>
        <v>-133300</v>
      </c>
    </row>
    <row r="63" spans="1:16" s="5" customFormat="1" ht="30" customHeight="1">
      <c r="B63" s="9"/>
      <c r="C63" s="47" t="s">
        <v>125</v>
      </c>
      <c r="D63" s="38" t="s">
        <v>125</v>
      </c>
      <c r="E63" s="38"/>
      <c r="F63" s="38"/>
      <c r="G63" s="45" t="s">
        <v>81</v>
      </c>
      <c r="H63" s="38" t="s">
        <v>91</v>
      </c>
      <c r="I63" s="29">
        <v>15</v>
      </c>
      <c r="J63" s="343">
        <v>1706</v>
      </c>
      <c r="K63" s="37">
        <v>25590</v>
      </c>
      <c r="L63" s="10"/>
      <c r="O63" s="5">
        <v>26190</v>
      </c>
      <c r="P63" s="118">
        <f t="shared" si="1"/>
        <v>600</v>
      </c>
    </row>
    <row r="64" spans="1:16" s="5" customFormat="1" ht="30" customHeight="1">
      <c r="B64" s="9"/>
      <c r="C64" s="47" t="s">
        <v>126</v>
      </c>
      <c r="D64" s="38" t="s">
        <v>126</v>
      </c>
      <c r="E64" s="38"/>
      <c r="F64" s="38"/>
      <c r="G64" s="45" t="s">
        <v>82</v>
      </c>
      <c r="H64" s="38" t="s">
        <v>87</v>
      </c>
      <c r="I64" s="29">
        <v>3</v>
      </c>
      <c r="J64" s="343">
        <v>1664.4</v>
      </c>
      <c r="K64" s="37">
        <v>4993</v>
      </c>
      <c r="L64" s="10"/>
      <c r="O64" s="5">
        <v>4997.1000000000004</v>
      </c>
      <c r="P64" s="118">
        <f t="shared" si="1"/>
        <v>4.1000000000003638</v>
      </c>
    </row>
    <row r="65" spans="1:16" s="5" customFormat="1" ht="30" customHeight="1">
      <c r="B65" s="9"/>
      <c r="C65" s="47" t="s">
        <v>127</v>
      </c>
      <c r="D65" s="38" t="s">
        <v>127</v>
      </c>
      <c r="E65" s="38"/>
      <c r="F65" s="38"/>
      <c r="G65" s="45" t="s">
        <v>83</v>
      </c>
      <c r="H65" s="38" t="s">
        <v>87</v>
      </c>
      <c r="I65" s="29">
        <v>773.85</v>
      </c>
      <c r="J65" s="343">
        <v>161</v>
      </c>
      <c r="K65" s="37">
        <v>124590</v>
      </c>
      <c r="L65" s="10"/>
      <c r="O65" s="5">
        <v>117857.35500000001</v>
      </c>
      <c r="P65" s="118">
        <f t="shared" si="1"/>
        <v>-6732.6449999999895</v>
      </c>
    </row>
    <row r="66" spans="1:16" s="5" customFormat="1" ht="30" customHeight="1">
      <c r="B66" s="9"/>
      <c r="C66" s="47" t="s">
        <v>128</v>
      </c>
      <c r="D66" s="38" t="s">
        <v>128</v>
      </c>
      <c r="E66" s="38"/>
      <c r="F66" s="38"/>
      <c r="G66" s="45" t="s">
        <v>110</v>
      </c>
      <c r="H66" s="38" t="s">
        <v>112</v>
      </c>
      <c r="I66" s="29">
        <v>1</v>
      </c>
      <c r="J66" s="345">
        <v>54308</v>
      </c>
      <c r="K66" s="37">
        <v>54308</v>
      </c>
      <c r="L66" s="10"/>
      <c r="O66" s="5">
        <v>56940</v>
      </c>
      <c r="P66" s="118">
        <f t="shared" si="1"/>
        <v>2632</v>
      </c>
    </row>
    <row r="67" spans="1:16" ht="30" customHeight="1">
      <c r="A67" s="5"/>
      <c r="B67" s="9"/>
      <c r="C67" s="26" t="s">
        <v>129</v>
      </c>
      <c r="D67" s="42" t="s">
        <v>129</v>
      </c>
      <c r="E67" s="27"/>
      <c r="F67" s="42"/>
      <c r="G67" s="43" t="s">
        <v>85</v>
      </c>
      <c r="H67" s="42" t="s">
        <v>87</v>
      </c>
      <c r="I67" s="29">
        <v>386.92500000000001</v>
      </c>
      <c r="J67" s="343">
        <v>1459</v>
      </c>
      <c r="K67" s="37">
        <v>564524</v>
      </c>
      <c r="L67" s="10"/>
      <c r="M67" s="5"/>
      <c r="N67" s="5"/>
      <c r="O67" s="1">
        <v>564523.57500000007</v>
      </c>
      <c r="P67" s="118">
        <f t="shared" si="1"/>
        <v>-0.42499999993015081</v>
      </c>
    </row>
    <row r="68" spans="1:16" ht="30" customHeight="1" thickBot="1">
      <c r="A68" s="5"/>
      <c r="B68" s="9"/>
      <c r="C68" s="48" t="s">
        <v>18</v>
      </c>
      <c r="D68" s="49"/>
      <c r="E68" s="49"/>
      <c r="F68" s="49"/>
      <c r="G68" s="50"/>
      <c r="H68" s="49"/>
      <c r="I68" s="29"/>
      <c r="J68" s="51"/>
      <c r="K68" s="52">
        <f>SUM(K52:K67)</f>
        <v>6536260</v>
      </c>
      <c r="L68" s="10"/>
      <c r="M68" s="5"/>
      <c r="N68" s="5"/>
    </row>
    <row r="69" spans="1:16" ht="30" customHeight="1" thickBot="1">
      <c r="A69" s="5"/>
      <c r="B69" s="9"/>
      <c r="C69" s="23" t="s">
        <v>139</v>
      </c>
      <c r="D69" s="24"/>
      <c r="E69" s="24"/>
      <c r="F69" s="24"/>
      <c r="G69" s="24" t="s">
        <v>154</v>
      </c>
      <c r="H69" s="24" t="s">
        <v>157</v>
      </c>
      <c r="I69" s="24"/>
      <c r="J69" s="24"/>
      <c r="K69" s="25"/>
      <c r="L69" s="10"/>
      <c r="M69" s="5"/>
      <c r="N69" s="5"/>
    </row>
    <row r="70" spans="1:16" ht="30" customHeight="1">
      <c r="A70" s="5"/>
      <c r="B70" s="9"/>
      <c r="C70" s="26" t="s">
        <v>140</v>
      </c>
      <c r="D70" s="42" t="s">
        <v>140</v>
      </c>
      <c r="E70" s="42"/>
      <c r="F70" s="42"/>
      <c r="G70" s="43" t="s">
        <v>68</v>
      </c>
      <c r="H70" s="42" t="s">
        <v>87</v>
      </c>
      <c r="I70" s="29">
        <v>44.47</v>
      </c>
      <c r="J70" s="345">
        <v>1008</v>
      </c>
      <c r="K70" s="37">
        <v>44826</v>
      </c>
      <c r="L70" s="10"/>
      <c r="M70" s="5"/>
      <c r="N70" s="5"/>
    </row>
    <row r="71" spans="1:16" ht="30" customHeight="1">
      <c r="A71" s="5"/>
      <c r="B71" s="9"/>
      <c r="C71" s="26" t="s">
        <v>141</v>
      </c>
      <c r="D71" s="42" t="s">
        <v>141</v>
      </c>
      <c r="E71" s="42"/>
      <c r="F71" s="42"/>
      <c r="G71" s="43" t="s">
        <v>130</v>
      </c>
      <c r="H71" s="42" t="s">
        <v>112</v>
      </c>
      <c r="I71" s="29">
        <v>1</v>
      </c>
      <c r="J71" s="345">
        <v>54308</v>
      </c>
      <c r="K71" s="37">
        <v>54308</v>
      </c>
      <c r="L71" s="10"/>
      <c r="M71" s="5"/>
      <c r="N71" s="5"/>
    </row>
    <row r="72" spans="1:16" ht="30" customHeight="1">
      <c r="A72" s="5"/>
      <c r="B72" s="9"/>
      <c r="C72" s="26" t="s">
        <v>142</v>
      </c>
      <c r="D72" s="42" t="s">
        <v>142</v>
      </c>
      <c r="E72" s="42"/>
      <c r="F72" s="42"/>
      <c r="G72" s="43" t="s">
        <v>131</v>
      </c>
      <c r="H72" s="42" t="s">
        <v>112</v>
      </c>
      <c r="I72" s="29">
        <v>1</v>
      </c>
      <c r="J72" s="345">
        <v>54308</v>
      </c>
      <c r="K72" s="37">
        <v>54308</v>
      </c>
      <c r="L72" s="10"/>
      <c r="M72" s="5"/>
      <c r="N72" s="5"/>
    </row>
    <row r="73" spans="1:16" ht="30" customHeight="1">
      <c r="A73" s="5"/>
      <c r="B73" s="9"/>
      <c r="C73" s="26" t="s">
        <v>143</v>
      </c>
      <c r="D73" s="42" t="s">
        <v>143</v>
      </c>
      <c r="E73" s="42"/>
      <c r="F73" s="42"/>
      <c r="G73" s="43" t="s">
        <v>155</v>
      </c>
      <c r="H73" s="42" t="s">
        <v>90</v>
      </c>
      <c r="I73" s="29">
        <v>168</v>
      </c>
      <c r="J73" s="345">
        <v>3799</v>
      </c>
      <c r="K73" s="37">
        <v>638232</v>
      </c>
      <c r="L73" s="10"/>
      <c r="M73" s="5"/>
      <c r="N73" s="5"/>
    </row>
    <row r="74" spans="1:16" ht="30" customHeight="1">
      <c r="A74" s="5"/>
      <c r="B74" s="9"/>
      <c r="C74" s="26" t="s">
        <v>144</v>
      </c>
      <c r="D74" s="42" t="s">
        <v>144</v>
      </c>
      <c r="E74" s="42"/>
      <c r="F74" s="42"/>
      <c r="G74" s="43" t="s">
        <v>156</v>
      </c>
      <c r="H74" s="42" t="s">
        <v>90</v>
      </c>
      <c r="I74" s="29">
        <v>42</v>
      </c>
      <c r="J74" s="345">
        <v>16299</v>
      </c>
      <c r="K74" s="37">
        <v>684558</v>
      </c>
      <c r="L74" s="10"/>
      <c r="M74" s="5"/>
      <c r="N74" s="5"/>
    </row>
    <row r="75" spans="1:16" ht="30" customHeight="1">
      <c r="A75" s="5"/>
      <c r="B75" s="9"/>
      <c r="C75" s="26" t="s">
        <v>145</v>
      </c>
      <c r="D75" s="42" t="s">
        <v>145</v>
      </c>
      <c r="E75" s="42"/>
      <c r="F75" s="42"/>
      <c r="G75" s="43" t="s">
        <v>77</v>
      </c>
      <c r="H75" s="42" t="s">
        <v>89</v>
      </c>
      <c r="I75" s="29">
        <v>39</v>
      </c>
      <c r="J75" s="345">
        <v>292</v>
      </c>
      <c r="K75" s="37">
        <v>11388</v>
      </c>
      <c r="L75" s="10"/>
      <c r="M75" s="5"/>
      <c r="N75" s="5"/>
    </row>
    <row r="76" spans="1:16" ht="30" customHeight="1">
      <c r="A76" s="5"/>
      <c r="B76" s="9"/>
      <c r="C76" s="26" t="s">
        <v>146</v>
      </c>
      <c r="D76" s="42" t="s">
        <v>146</v>
      </c>
      <c r="E76" s="42"/>
      <c r="F76" s="42"/>
      <c r="G76" s="43" t="s">
        <v>78</v>
      </c>
      <c r="H76" s="42" t="s">
        <v>91</v>
      </c>
      <c r="I76" s="29">
        <v>20</v>
      </c>
      <c r="J76" s="345">
        <v>73500</v>
      </c>
      <c r="K76" s="37">
        <v>1470000</v>
      </c>
      <c r="L76" s="10"/>
      <c r="M76" s="5"/>
      <c r="N76" s="5"/>
    </row>
    <row r="77" spans="1:16" ht="30" customHeight="1">
      <c r="A77" s="5"/>
      <c r="B77" s="9"/>
      <c r="C77" s="26" t="s">
        <v>147</v>
      </c>
      <c r="D77" s="42" t="s">
        <v>147</v>
      </c>
      <c r="E77" s="42"/>
      <c r="F77" s="42"/>
      <c r="G77" s="43" t="s">
        <v>135</v>
      </c>
      <c r="H77" s="42" t="s">
        <v>89</v>
      </c>
      <c r="I77" s="29">
        <v>39</v>
      </c>
      <c r="J77" s="345">
        <v>11133</v>
      </c>
      <c r="K77" s="37">
        <v>434187</v>
      </c>
      <c r="L77" s="10"/>
      <c r="M77" s="5"/>
      <c r="N77" s="5"/>
    </row>
    <row r="78" spans="1:16" ht="30" customHeight="1">
      <c r="A78" s="5"/>
      <c r="B78" s="9"/>
      <c r="C78" s="26" t="s">
        <v>148</v>
      </c>
      <c r="D78" s="42" t="s">
        <v>148</v>
      </c>
      <c r="E78" s="42"/>
      <c r="F78" s="42"/>
      <c r="G78" s="43" t="s">
        <v>109</v>
      </c>
      <c r="H78" s="42" t="s">
        <v>91</v>
      </c>
      <c r="I78" s="29">
        <v>2.5</v>
      </c>
      <c r="J78" s="345">
        <v>80668</v>
      </c>
      <c r="K78" s="37">
        <v>201670</v>
      </c>
      <c r="L78" s="10"/>
      <c r="M78" s="5"/>
      <c r="N78" s="5"/>
    </row>
    <row r="79" spans="1:16" ht="30" customHeight="1">
      <c r="A79" s="5"/>
      <c r="B79" s="9"/>
      <c r="C79" s="26" t="s">
        <v>149</v>
      </c>
      <c r="D79" s="42" t="s">
        <v>149</v>
      </c>
      <c r="E79" s="42"/>
      <c r="F79" s="42"/>
      <c r="G79" s="43" t="s">
        <v>81</v>
      </c>
      <c r="H79" s="42" t="s">
        <v>91</v>
      </c>
      <c r="I79" s="29">
        <v>3</v>
      </c>
      <c r="J79" s="345">
        <v>1706</v>
      </c>
      <c r="K79" s="37">
        <v>5118</v>
      </c>
      <c r="L79" s="10"/>
      <c r="M79" s="5"/>
      <c r="N79" s="5"/>
    </row>
    <row r="80" spans="1:16" ht="30" customHeight="1">
      <c r="A80" s="5"/>
      <c r="B80" s="9"/>
      <c r="C80" s="26" t="s">
        <v>150</v>
      </c>
      <c r="D80" s="42" t="s">
        <v>150</v>
      </c>
      <c r="E80" s="42"/>
      <c r="F80" s="42"/>
      <c r="G80" s="43" t="s">
        <v>82</v>
      </c>
      <c r="H80" s="42" t="s">
        <v>87</v>
      </c>
      <c r="I80" s="29">
        <v>50</v>
      </c>
      <c r="J80" s="345">
        <v>1664.4</v>
      </c>
      <c r="K80" s="37">
        <v>83220</v>
      </c>
      <c r="L80" s="10"/>
      <c r="M80" s="5"/>
      <c r="N80" s="5"/>
    </row>
    <row r="81" spans="1:14" ht="30" customHeight="1">
      <c r="A81" s="5"/>
      <c r="B81" s="9"/>
      <c r="C81" s="26" t="s">
        <v>151</v>
      </c>
      <c r="D81" s="42" t="s">
        <v>151</v>
      </c>
      <c r="E81" s="42"/>
      <c r="F81" s="42"/>
      <c r="G81" s="43" t="s">
        <v>83</v>
      </c>
      <c r="H81" s="42" t="s">
        <v>87</v>
      </c>
      <c r="I81" s="29">
        <v>113.47</v>
      </c>
      <c r="J81" s="345">
        <v>161</v>
      </c>
      <c r="K81" s="37">
        <v>18269</v>
      </c>
      <c r="L81" s="10"/>
      <c r="M81" s="5"/>
      <c r="N81" s="5"/>
    </row>
    <row r="82" spans="1:14" ht="30" customHeight="1">
      <c r="A82" s="5"/>
      <c r="B82" s="9"/>
      <c r="C82" s="26" t="s">
        <v>152</v>
      </c>
      <c r="D82" s="42" t="s">
        <v>152</v>
      </c>
      <c r="E82" s="42"/>
      <c r="F82" s="42"/>
      <c r="G82" s="43" t="s">
        <v>110</v>
      </c>
      <c r="H82" s="42" t="s">
        <v>112</v>
      </c>
      <c r="I82" s="29">
        <v>1</v>
      </c>
      <c r="J82" s="345">
        <v>54308</v>
      </c>
      <c r="K82" s="37">
        <v>54308</v>
      </c>
      <c r="L82" s="10"/>
      <c r="M82" s="5"/>
      <c r="N82" s="5"/>
    </row>
    <row r="83" spans="1:14" ht="30" customHeight="1">
      <c r="A83" s="5"/>
      <c r="B83" s="9"/>
      <c r="C83" s="26" t="s">
        <v>153</v>
      </c>
      <c r="D83" s="42" t="s">
        <v>153</v>
      </c>
      <c r="E83" s="42"/>
      <c r="F83" s="42"/>
      <c r="G83" s="43" t="s">
        <v>85</v>
      </c>
      <c r="H83" s="42" t="s">
        <v>87</v>
      </c>
      <c r="I83" s="29">
        <v>56.734999999999999</v>
      </c>
      <c r="J83" s="345">
        <v>1459</v>
      </c>
      <c r="K83" s="37">
        <v>82776</v>
      </c>
      <c r="L83" s="10"/>
      <c r="M83" s="5"/>
      <c r="N83" s="5"/>
    </row>
    <row r="84" spans="1:14" ht="30" customHeight="1" thickBot="1">
      <c r="A84" s="5"/>
      <c r="B84" s="9"/>
      <c r="C84" s="31" t="s">
        <v>18</v>
      </c>
      <c r="D84" s="53"/>
      <c r="E84" s="53"/>
      <c r="F84" s="53"/>
      <c r="G84" s="54"/>
      <c r="H84" s="55"/>
      <c r="I84" s="29"/>
      <c r="J84" s="34"/>
      <c r="K84" s="35">
        <f>SUM(K70:K83)</f>
        <v>3837168</v>
      </c>
      <c r="L84" s="10"/>
      <c r="M84" s="5"/>
      <c r="N84" s="5"/>
    </row>
    <row r="85" spans="1:14" ht="30" customHeight="1" thickBot="1">
      <c r="A85" s="5"/>
      <c r="B85" s="9"/>
      <c r="C85" s="23" t="s">
        <v>158</v>
      </c>
      <c r="D85" s="24"/>
      <c r="E85" s="24"/>
      <c r="F85" s="24"/>
      <c r="G85" s="24" t="s">
        <v>306</v>
      </c>
      <c r="H85" s="24" t="s">
        <v>175</v>
      </c>
      <c r="I85" s="24"/>
      <c r="J85" s="24"/>
      <c r="K85" s="25"/>
      <c r="L85" s="10"/>
      <c r="M85" s="5"/>
      <c r="N85" s="5"/>
    </row>
    <row r="86" spans="1:14" ht="30" customHeight="1">
      <c r="A86" s="5"/>
      <c r="B86" s="9"/>
      <c r="C86" s="26" t="s">
        <v>159</v>
      </c>
      <c r="D86" s="42" t="str">
        <f>+C86</f>
        <v>5.1</v>
      </c>
      <c r="E86" s="42"/>
      <c r="F86" s="42"/>
      <c r="G86" s="341" t="s">
        <v>169</v>
      </c>
      <c r="H86" s="342" t="s">
        <v>112</v>
      </c>
      <c r="I86" s="115">
        <v>1</v>
      </c>
      <c r="J86" s="343">
        <v>56409.333333333336</v>
      </c>
      <c r="K86" s="344">
        <v>56409</v>
      </c>
      <c r="L86" s="10"/>
      <c r="M86" s="5"/>
      <c r="N86" s="5"/>
    </row>
    <row r="87" spans="1:14" ht="30" customHeight="1">
      <c r="A87" s="5"/>
      <c r="B87" s="9"/>
      <c r="C87" s="26" t="s">
        <v>160</v>
      </c>
      <c r="D87" s="42" t="str">
        <f t="shared" ref="D87:D95" si="2">+C87</f>
        <v>5.2</v>
      </c>
      <c r="E87" s="42"/>
      <c r="F87" s="42"/>
      <c r="G87" s="341" t="s">
        <v>170</v>
      </c>
      <c r="H87" s="342" t="s">
        <v>176</v>
      </c>
      <c r="I87" s="115">
        <v>1</v>
      </c>
      <c r="J87" s="343">
        <v>850000</v>
      </c>
      <c r="K87" s="344">
        <v>850000</v>
      </c>
      <c r="L87" s="10"/>
      <c r="M87" s="5"/>
      <c r="N87" s="5"/>
    </row>
    <row r="88" spans="1:14" ht="30" customHeight="1">
      <c r="A88" s="5"/>
      <c r="B88" s="9"/>
      <c r="C88" s="26" t="s">
        <v>161</v>
      </c>
      <c r="D88" s="42" t="str">
        <f t="shared" si="2"/>
        <v>5.3</v>
      </c>
      <c r="E88" s="42"/>
      <c r="F88" s="42"/>
      <c r="G88" s="341" t="s">
        <v>171</v>
      </c>
      <c r="H88" s="342" t="s">
        <v>112</v>
      </c>
      <c r="I88" s="115">
        <v>1</v>
      </c>
      <c r="J88" s="343">
        <v>54308</v>
      </c>
      <c r="K88" s="344">
        <v>54308</v>
      </c>
      <c r="L88" s="10"/>
      <c r="M88" s="5"/>
      <c r="N88" s="5"/>
    </row>
    <row r="89" spans="1:14" ht="30" customHeight="1">
      <c r="A89" s="5"/>
      <c r="B89" s="9"/>
      <c r="C89" s="26" t="s">
        <v>162</v>
      </c>
      <c r="D89" s="42" t="str">
        <f t="shared" si="2"/>
        <v>5.4</v>
      </c>
      <c r="E89" s="42"/>
      <c r="F89" s="42"/>
      <c r="G89" s="341" t="s">
        <v>172</v>
      </c>
      <c r="H89" s="342" t="s">
        <v>88</v>
      </c>
      <c r="I89" s="115">
        <v>4</v>
      </c>
      <c r="J89" s="343">
        <v>120934</v>
      </c>
      <c r="K89" s="344">
        <v>483736</v>
      </c>
      <c r="L89" s="10"/>
      <c r="M89" s="5"/>
      <c r="N89" s="5"/>
    </row>
    <row r="90" spans="1:14" ht="30" customHeight="1">
      <c r="A90" s="5"/>
      <c r="B90" s="9"/>
      <c r="C90" s="26" t="s">
        <v>163</v>
      </c>
      <c r="D90" s="42" t="str">
        <f t="shared" si="2"/>
        <v>5.5</v>
      </c>
      <c r="E90" s="42"/>
      <c r="F90" s="42"/>
      <c r="G90" s="346" t="s">
        <v>173</v>
      </c>
      <c r="H90" s="342" t="s">
        <v>90</v>
      </c>
      <c r="I90" s="115">
        <v>7</v>
      </c>
      <c r="J90" s="343">
        <v>16299</v>
      </c>
      <c r="K90" s="344">
        <v>114093</v>
      </c>
      <c r="L90" s="10"/>
      <c r="M90" s="5"/>
      <c r="N90" s="5"/>
    </row>
    <row r="91" spans="1:14" ht="30" customHeight="1">
      <c r="A91" s="5"/>
      <c r="B91" s="9"/>
      <c r="C91" s="26" t="s">
        <v>164</v>
      </c>
      <c r="D91" s="42" t="str">
        <f t="shared" si="2"/>
        <v>5.6</v>
      </c>
      <c r="E91" s="42"/>
      <c r="F91" s="42"/>
      <c r="G91" s="346" t="s">
        <v>78</v>
      </c>
      <c r="H91" s="342" t="s">
        <v>91</v>
      </c>
      <c r="I91" s="115">
        <v>30</v>
      </c>
      <c r="J91" s="343">
        <v>73500</v>
      </c>
      <c r="K91" s="344">
        <v>2205000</v>
      </c>
      <c r="L91" s="10"/>
      <c r="M91" s="5"/>
      <c r="N91" s="5"/>
    </row>
    <row r="92" spans="1:14" ht="30" customHeight="1">
      <c r="A92" s="5"/>
      <c r="B92" s="9"/>
      <c r="C92" s="26" t="s">
        <v>165</v>
      </c>
      <c r="D92" s="42" t="str">
        <f t="shared" si="2"/>
        <v>5.7</v>
      </c>
      <c r="E92" s="42"/>
      <c r="F92" s="42"/>
      <c r="G92" s="341" t="s">
        <v>174</v>
      </c>
      <c r="H92" s="342" t="s">
        <v>176</v>
      </c>
      <c r="I92" s="115">
        <v>1</v>
      </c>
      <c r="J92" s="343">
        <v>1500000</v>
      </c>
      <c r="K92" s="344">
        <v>1500000</v>
      </c>
      <c r="L92" s="10"/>
      <c r="M92" s="5"/>
      <c r="N92" s="5"/>
    </row>
    <row r="93" spans="1:14" ht="30" customHeight="1">
      <c r="A93" s="5"/>
      <c r="B93" s="9"/>
      <c r="C93" s="26" t="s">
        <v>166</v>
      </c>
      <c r="D93" s="42" t="str">
        <f t="shared" si="2"/>
        <v>5.8</v>
      </c>
      <c r="E93" s="42"/>
      <c r="F93" s="42"/>
      <c r="G93" s="346" t="s">
        <v>81</v>
      </c>
      <c r="H93" s="342" t="s">
        <v>91</v>
      </c>
      <c r="I93" s="115">
        <v>0.6</v>
      </c>
      <c r="J93" s="343">
        <v>1706</v>
      </c>
      <c r="K93" s="344">
        <v>1024</v>
      </c>
      <c r="L93" s="10"/>
      <c r="M93" s="5"/>
      <c r="N93" s="5"/>
    </row>
    <row r="94" spans="1:14" ht="30" customHeight="1">
      <c r="A94" s="5"/>
      <c r="B94" s="9"/>
      <c r="C94" s="26" t="s">
        <v>167</v>
      </c>
      <c r="D94" s="42" t="str">
        <f t="shared" si="2"/>
        <v>5.9</v>
      </c>
      <c r="E94" s="42"/>
      <c r="F94" s="42"/>
      <c r="G94" s="346" t="s">
        <v>110</v>
      </c>
      <c r="H94" s="342" t="s">
        <v>112</v>
      </c>
      <c r="I94" s="115">
        <v>1</v>
      </c>
      <c r="J94" s="343">
        <v>54308</v>
      </c>
      <c r="K94" s="344">
        <v>54308</v>
      </c>
      <c r="L94" s="10"/>
      <c r="M94" s="5"/>
      <c r="N94" s="5"/>
    </row>
    <row r="95" spans="1:14" ht="30" customHeight="1">
      <c r="A95" s="5"/>
      <c r="B95" s="9"/>
      <c r="C95" s="26" t="s">
        <v>168</v>
      </c>
      <c r="D95" s="42" t="str">
        <f t="shared" si="2"/>
        <v>5.10</v>
      </c>
      <c r="E95" s="42"/>
      <c r="F95" s="42"/>
      <c r="G95" s="341" t="s">
        <v>85</v>
      </c>
      <c r="H95" s="342" t="s">
        <v>87</v>
      </c>
      <c r="I95" s="115">
        <v>612.4</v>
      </c>
      <c r="J95" s="343">
        <v>1459</v>
      </c>
      <c r="K95" s="344">
        <v>893492</v>
      </c>
      <c r="L95" s="10"/>
      <c r="M95" s="5"/>
      <c r="N95" s="5"/>
    </row>
    <row r="96" spans="1:14" ht="30" customHeight="1" thickBot="1">
      <c r="A96" s="5"/>
      <c r="B96" s="9"/>
      <c r="C96" s="31" t="s">
        <v>18</v>
      </c>
      <c r="D96" s="53"/>
      <c r="E96" s="53"/>
      <c r="F96" s="53"/>
      <c r="G96" s="54"/>
      <c r="H96" s="55"/>
      <c r="I96" s="29"/>
      <c r="J96" s="34"/>
      <c r="K96" s="35">
        <f>SUM(K86:K95)</f>
        <v>6212370</v>
      </c>
      <c r="L96" s="10"/>
      <c r="M96" s="5"/>
      <c r="N96" s="5"/>
    </row>
    <row r="97" spans="1:14" ht="30" customHeight="1" thickBot="1">
      <c r="A97" s="5"/>
      <c r="B97" s="9"/>
      <c r="C97" s="23" t="s">
        <v>177</v>
      </c>
      <c r="D97" s="24"/>
      <c r="E97" s="24"/>
      <c r="F97" s="24"/>
      <c r="G97" s="24" t="s">
        <v>307</v>
      </c>
      <c r="H97" s="24" t="s">
        <v>200</v>
      </c>
      <c r="I97" s="24"/>
      <c r="J97" s="24"/>
      <c r="K97" s="25"/>
      <c r="L97" s="10"/>
      <c r="M97" s="5"/>
      <c r="N97" s="5"/>
    </row>
    <row r="98" spans="1:14" ht="30" customHeight="1">
      <c r="A98" s="5"/>
      <c r="B98" s="9"/>
      <c r="C98" s="26" t="s">
        <v>178</v>
      </c>
      <c r="D98" s="42" t="str">
        <f>+C98</f>
        <v>6.1</v>
      </c>
      <c r="E98" s="42"/>
      <c r="F98" s="42"/>
      <c r="G98" s="43" t="s">
        <v>196</v>
      </c>
      <c r="H98" s="42" t="s">
        <v>87</v>
      </c>
      <c r="I98" s="29">
        <v>189.65</v>
      </c>
      <c r="J98" s="345">
        <v>1008</v>
      </c>
      <c r="K98" s="37">
        <v>191167</v>
      </c>
      <c r="L98" s="10"/>
      <c r="M98" s="5"/>
      <c r="N98" s="5"/>
    </row>
    <row r="99" spans="1:14" ht="30" customHeight="1">
      <c r="A99" s="5"/>
      <c r="B99" s="9"/>
      <c r="C99" s="26" t="s">
        <v>179</v>
      </c>
      <c r="D99" s="42" t="str">
        <f t="shared" ref="D99:D115" si="3">+C99</f>
        <v>6.2</v>
      </c>
      <c r="E99" s="42"/>
      <c r="F99" s="42"/>
      <c r="G99" s="43" t="s">
        <v>130</v>
      </c>
      <c r="H99" s="42" t="s">
        <v>112</v>
      </c>
      <c r="I99" s="29">
        <v>1</v>
      </c>
      <c r="J99" s="345">
        <v>54308</v>
      </c>
      <c r="K99" s="37">
        <v>54308</v>
      </c>
      <c r="L99" s="10"/>
      <c r="M99" s="5"/>
      <c r="N99" s="5"/>
    </row>
    <row r="100" spans="1:14" ht="30" customHeight="1">
      <c r="A100" s="5"/>
      <c r="B100" s="9"/>
      <c r="C100" s="26" t="s">
        <v>180</v>
      </c>
      <c r="D100" s="42" t="str">
        <f t="shared" si="3"/>
        <v>6.3</v>
      </c>
      <c r="E100" s="42"/>
      <c r="F100" s="42"/>
      <c r="G100" s="43" t="s">
        <v>197</v>
      </c>
      <c r="H100" s="42" t="s">
        <v>112</v>
      </c>
      <c r="I100" s="29">
        <v>1</v>
      </c>
      <c r="J100" s="345">
        <v>54308</v>
      </c>
      <c r="K100" s="37">
        <v>54308</v>
      </c>
      <c r="L100" s="10"/>
      <c r="M100" s="5"/>
      <c r="N100" s="5"/>
    </row>
    <row r="101" spans="1:14" ht="30" customHeight="1">
      <c r="A101" s="5"/>
      <c r="B101" s="9"/>
      <c r="C101" s="26" t="s">
        <v>181</v>
      </c>
      <c r="D101" s="42" t="str">
        <f t="shared" si="3"/>
        <v>6.4</v>
      </c>
      <c r="E101" s="42"/>
      <c r="F101" s="42"/>
      <c r="G101" s="43" t="s">
        <v>131</v>
      </c>
      <c r="H101" s="42" t="s">
        <v>112</v>
      </c>
      <c r="I101" s="29">
        <v>1</v>
      </c>
      <c r="J101" s="345">
        <v>54308</v>
      </c>
      <c r="K101" s="37">
        <v>54308</v>
      </c>
      <c r="L101" s="10"/>
      <c r="M101" s="5"/>
      <c r="N101" s="5"/>
    </row>
    <row r="102" spans="1:14" ht="30" customHeight="1">
      <c r="A102" s="5"/>
      <c r="B102" s="9"/>
      <c r="C102" s="26" t="s">
        <v>182</v>
      </c>
      <c r="D102" s="42" t="str">
        <f t="shared" si="3"/>
        <v>6.5</v>
      </c>
      <c r="E102" s="42"/>
      <c r="F102" s="42"/>
      <c r="G102" s="43" t="s">
        <v>69</v>
      </c>
      <c r="H102" s="42" t="s">
        <v>89</v>
      </c>
      <c r="I102" s="29">
        <v>25</v>
      </c>
      <c r="J102" s="345">
        <v>1445.6666666666665</v>
      </c>
      <c r="K102" s="37">
        <v>36142</v>
      </c>
      <c r="L102" s="10"/>
      <c r="M102" s="5"/>
      <c r="N102" s="5"/>
    </row>
    <row r="103" spans="1:14" ht="30" customHeight="1">
      <c r="A103" s="5"/>
      <c r="B103" s="9"/>
      <c r="C103" s="26" t="s">
        <v>183</v>
      </c>
      <c r="D103" s="42" t="str">
        <f t="shared" si="3"/>
        <v>6.6</v>
      </c>
      <c r="E103" s="42"/>
      <c r="F103" s="42"/>
      <c r="G103" s="43" t="s">
        <v>134</v>
      </c>
      <c r="H103" s="42" t="s">
        <v>88</v>
      </c>
      <c r="I103" s="29">
        <v>110</v>
      </c>
      <c r="J103" s="345">
        <v>3799</v>
      </c>
      <c r="K103" s="37">
        <v>417890</v>
      </c>
      <c r="L103" s="10"/>
      <c r="M103" s="5"/>
      <c r="N103" s="5"/>
    </row>
    <row r="104" spans="1:14" ht="30" customHeight="1">
      <c r="A104" s="5"/>
      <c r="B104" s="9"/>
      <c r="C104" s="26" t="s">
        <v>184</v>
      </c>
      <c r="D104" s="42" t="str">
        <f t="shared" si="3"/>
        <v>6.7</v>
      </c>
      <c r="E104" s="42"/>
      <c r="F104" s="42"/>
      <c r="G104" s="43" t="s">
        <v>198</v>
      </c>
      <c r="H104" s="42" t="s">
        <v>88</v>
      </c>
      <c r="I104" s="29">
        <v>55</v>
      </c>
      <c r="J104" s="345">
        <v>4099</v>
      </c>
      <c r="K104" s="37">
        <v>225445</v>
      </c>
      <c r="L104" s="10"/>
      <c r="M104" s="5"/>
      <c r="N104" s="5"/>
    </row>
    <row r="105" spans="1:14" ht="30" customHeight="1">
      <c r="A105" s="5"/>
      <c r="B105" s="9"/>
      <c r="C105" s="26" t="s">
        <v>185</v>
      </c>
      <c r="D105" s="42" t="str">
        <f t="shared" si="3"/>
        <v>6.8</v>
      </c>
      <c r="E105" s="42"/>
      <c r="F105" s="42"/>
      <c r="G105" s="43" t="s">
        <v>108</v>
      </c>
      <c r="H105" s="42" t="s">
        <v>88</v>
      </c>
      <c r="I105" s="29">
        <v>12</v>
      </c>
      <c r="J105" s="345">
        <v>28299</v>
      </c>
      <c r="K105" s="37">
        <v>339588</v>
      </c>
      <c r="L105" s="10"/>
      <c r="M105" s="5"/>
      <c r="N105" s="5"/>
    </row>
    <row r="106" spans="1:14" ht="30" customHeight="1">
      <c r="A106" s="5"/>
      <c r="B106" s="9"/>
      <c r="C106" s="26" t="s">
        <v>186</v>
      </c>
      <c r="D106" s="42" t="str">
        <f t="shared" si="3"/>
        <v>6.9</v>
      </c>
      <c r="E106" s="42"/>
      <c r="F106" s="42"/>
      <c r="G106" s="43" t="s">
        <v>77</v>
      </c>
      <c r="H106" s="42" t="s">
        <v>89</v>
      </c>
      <c r="I106" s="29">
        <v>25</v>
      </c>
      <c r="J106" s="345">
        <v>292</v>
      </c>
      <c r="K106" s="37">
        <v>7300</v>
      </c>
      <c r="L106" s="10"/>
      <c r="M106" s="5"/>
      <c r="N106" s="5"/>
    </row>
    <row r="107" spans="1:14" ht="30" customHeight="1">
      <c r="A107" s="5"/>
      <c r="B107" s="9"/>
      <c r="C107" s="26" t="s">
        <v>187</v>
      </c>
      <c r="D107" s="42" t="str">
        <f t="shared" si="3"/>
        <v>6.10</v>
      </c>
      <c r="E107" s="42"/>
      <c r="F107" s="42"/>
      <c r="G107" s="43" t="s">
        <v>78</v>
      </c>
      <c r="H107" s="42" t="s">
        <v>91</v>
      </c>
      <c r="I107" s="29">
        <v>18</v>
      </c>
      <c r="J107" s="345">
        <v>73500</v>
      </c>
      <c r="K107" s="37">
        <v>1323000</v>
      </c>
      <c r="L107" s="10"/>
      <c r="M107" s="5"/>
      <c r="N107" s="5"/>
    </row>
    <row r="108" spans="1:14" ht="30" customHeight="1">
      <c r="A108" s="5"/>
      <c r="B108" s="9"/>
      <c r="C108" s="26" t="s">
        <v>188</v>
      </c>
      <c r="D108" s="42" t="str">
        <f t="shared" si="3"/>
        <v>6.11</v>
      </c>
      <c r="E108" s="42"/>
      <c r="F108" s="42"/>
      <c r="G108" s="43" t="s">
        <v>109</v>
      </c>
      <c r="H108" s="42" t="s">
        <v>91</v>
      </c>
      <c r="I108" s="29">
        <v>4.5</v>
      </c>
      <c r="J108" s="345">
        <v>80668</v>
      </c>
      <c r="K108" s="37">
        <v>363006</v>
      </c>
      <c r="L108" s="10"/>
      <c r="M108" s="5"/>
      <c r="N108" s="5"/>
    </row>
    <row r="109" spans="1:14" ht="30" customHeight="1">
      <c r="A109" s="5"/>
      <c r="B109" s="9"/>
      <c r="C109" s="26" t="s">
        <v>189</v>
      </c>
      <c r="D109" s="42" t="str">
        <f t="shared" si="3"/>
        <v>6.12</v>
      </c>
      <c r="E109" s="42"/>
      <c r="F109" s="42"/>
      <c r="G109" s="43" t="s">
        <v>135</v>
      </c>
      <c r="H109" s="42" t="s">
        <v>89</v>
      </c>
      <c r="I109" s="29">
        <v>59</v>
      </c>
      <c r="J109" s="345">
        <v>11133</v>
      </c>
      <c r="K109" s="37">
        <v>656847</v>
      </c>
      <c r="L109" s="10"/>
      <c r="M109" s="5"/>
      <c r="N109" s="5"/>
    </row>
    <row r="110" spans="1:14" ht="30" customHeight="1">
      <c r="A110" s="5"/>
      <c r="B110" s="9"/>
      <c r="C110" s="26" t="s">
        <v>190</v>
      </c>
      <c r="D110" s="42" t="str">
        <f t="shared" si="3"/>
        <v>6.13</v>
      </c>
      <c r="E110" s="42"/>
      <c r="F110" s="42"/>
      <c r="G110" s="43" t="s">
        <v>81</v>
      </c>
      <c r="H110" s="42" t="s">
        <v>91</v>
      </c>
      <c r="I110" s="29">
        <v>7.5</v>
      </c>
      <c r="J110" s="345">
        <v>1706</v>
      </c>
      <c r="K110" s="37">
        <v>12795</v>
      </c>
      <c r="L110" s="10"/>
      <c r="M110" s="5"/>
      <c r="N110" s="5"/>
    </row>
    <row r="111" spans="1:14" ht="30" customHeight="1">
      <c r="A111" s="5"/>
      <c r="B111" s="9"/>
      <c r="C111" s="26" t="s">
        <v>191</v>
      </c>
      <c r="D111" s="42" t="str">
        <f t="shared" si="3"/>
        <v>6.14</v>
      </c>
      <c r="E111" s="42"/>
      <c r="F111" s="42"/>
      <c r="G111" s="43" t="s">
        <v>82</v>
      </c>
      <c r="H111" s="42" t="s">
        <v>87</v>
      </c>
      <c r="I111" s="29">
        <v>81.2</v>
      </c>
      <c r="J111" s="345">
        <v>1664.4</v>
      </c>
      <c r="K111" s="37">
        <v>135149</v>
      </c>
      <c r="L111" s="10"/>
      <c r="M111" s="5"/>
      <c r="N111" s="5"/>
    </row>
    <row r="112" spans="1:14" ht="30" customHeight="1">
      <c r="A112" s="5"/>
      <c r="B112" s="9"/>
      <c r="C112" s="26" t="s">
        <v>192</v>
      </c>
      <c r="D112" s="42" t="str">
        <f t="shared" si="3"/>
        <v>6.15</v>
      </c>
      <c r="E112" s="42"/>
      <c r="F112" s="42"/>
      <c r="G112" s="43" t="s">
        <v>83</v>
      </c>
      <c r="H112" s="42" t="s">
        <v>87</v>
      </c>
      <c r="I112" s="29">
        <v>270.64999999999998</v>
      </c>
      <c r="J112" s="345">
        <v>161</v>
      </c>
      <c r="K112" s="37">
        <v>43575</v>
      </c>
      <c r="L112" s="10"/>
      <c r="M112" s="5"/>
      <c r="N112" s="5"/>
    </row>
    <row r="113" spans="1:16" ht="30" customHeight="1">
      <c r="A113" s="5"/>
      <c r="B113" s="9"/>
      <c r="C113" s="26" t="s">
        <v>193</v>
      </c>
      <c r="D113" s="42" t="str">
        <f t="shared" si="3"/>
        <v>6.16</v>
      </c>
      <c r="E113" s="42"/>
      <c r="F113" s="42"/>
      <c r="G113" s="43" t="s">
        <v>110</v>
      </c>
      <c r="H113" s="42" t="s">
        <v>112</v>
      </c>
      <c r="I113" s="29">
        <v>1</v>
      </c>
      <c r="J113" s="345">
        <v>54308</v>
      </c>
      <c r="K113" s="37">
        <v>54308</v>
      </c>
      <c r="L113" s="10"/>
      <c r="M113" s="5"/>
      <c r="N113" s="5"/>
    </row>
    <row r="114" spans="1:16" ht="30" customHeight="1">
      <c r="A114" s="5"/>
      <c r="B114" s="9"/>
      <c r="C114" s="26" t="s">
        <v>194</v>
      </c>
      <c r="D114" s="42" t="str">
        <f t="shared" si="3"/>
        <v>6.17</v>
      </c>
      <c r="E114" s="42"/>
      <c r="F114" s="42"/>
      <c r="G114" s="43" t="s">
        <v>199</v>
      </c>
      <c r="H114" s="42" t="s">
        <v>176</v>
      </c>
      <c r="I114" s="29">
        <v>1</v>
      </c>
      <c r="J114" s="345">
        <v>350000</v>
      </c>
      <c r="K114" s="37">
        <v>350000</v>
      </c>
      <c r="L114" s="10"/>
      <c r="M114" s="5"/>
      <c r="N114" s="5"/>
    </row>
    <row r="115" spans="1:16" ht="30" customHeight="1">
      <c r="A115" s="5"/>
      <c r="B115" s="9"/>
      <c r="C115" s="26" t="s">
        <v>195</v>
      </c>
      <c r="D115" s="42" t="str">
        <f t="shared" si="3"/>
        <v>6.18</v>
      </c>
      <c r="E115" s="42"/>
      <c r="F115" s="42"/>
      <c r="G115" s="43" t="s">
        <v>85</v>
      </c>
      <c r="H115" s="42" t="s">
        <v>91</v>
      </c>
      <c r="I115" s="29">
        <v>135.32499999999999</v>
      </c>
      <c r="J115" s="345">
        <v>1459</v>
      </c>
      <c r="K115" s="37">
        <v>197439</v>
      </c>
      <c r="L115" s="10"/>
      <c r="M115" s="5"/>
      <c r="N115" s="5"/>
    </row>
    <row r="116" spans="1:16" ht="30" customHeight="1" thickBot="1">
      <c r="A116" s="5"/>
      <c r="B116" s="9"/>
      <c r="C116" s="31" t="s">
        <v>18</v>
      </c>
      <c r="D116" s="53"/>
      <c r="E116" s="53"/>
      <c r="F116" s="53"/>
      <c r="G116" s="54"/>
      <c r="H116" s="55"/>
      <c r="I116" s="29"/>
      <c r="J116" s="34"/>
      <c r="K116" s="35">
        <f>SUM(K98:K115)</f>
        <v>4516575</v>
      </c>
      <c r="L116" s="10"/>
      <c r="M116" s="5"/>
      <c r="N116" s="5"/>
    </row>
    <row r="117" spans="1:16" ht="30" customHeight="1" thickBot="1">
      <c r="A117" s="5"/>
      <c r="B117" s="9"/>
      <c r="C117" s="23" t="s">
        <v>201</v>
      </c>
      <c r="D117" s="24"/>
      <c r="E117" s="24"/>
      <c r="F117" s="24"/>
      <c r="G117" s="24" t="s">
        <v>216</v>
      </c>
      <c r="H117" s="24" t="s">
        <v>221</v>
      </c>
      <c r="I117" s="24"/>
      <c r="J117" s="24"/>
      <c r="K117" s="25"/>
      <c r="L117" s="10"/>
      <c r="M117" s="5"/>
      <c r="N117" s="5"/>
    </row>
    <row r="118" spans="1:16" ht="30" customHeight="1">
      <c r="A118" s="5"/>
      <c r="B118" s="9"/>
      <c r="C118" s="26" t="s">
        <v>202</v>
      </c>
      <c r="D118" s="42" t="str">
        <f>+C118</f>
        <v>7.1</v>
      </c>
      <c r="E118" s="42"/>
      <c r="F118" s="42"/>
      <c r="G118" s="43" t="s">
        <v>68</v>
      </c>
      <c r="H118" s="42" t="s">
        <v>87</v>
      </c>
      <c r="I118" s="128">
        <v>480.2</v>
      </c>
      <c r="J118" s="345">
        <v>1008</v>
      </c>
      <c r="K118" s="37">
        <v>484042</v>
      </c>
      <c r="L118" s="10"/>
      <c r="M118" s="5"/>
      <c r="N118" s="5"/>
      <c r="O118" s="1">
        <v>846941.6</v>
      </c>
      <c r="P118" s="118">
        <f>+O118-K118</f>
        <v>362899.6</v>
      </c>
    </row>
    <row r="119" spans="1:16" ht="30" customHeight="1">
      <c r="A119" s="5"/>
      <c r="B119" s="9"/>
      <c r="C119" s="26" t="s">
        <v>203</v>
      </c>
      <c r="D119" s="42" t="str">
        <f t="shared" ref="D119:D131" si="4">+C119</f>
        <v>7.2</v>
      </c>
      <c r="E119" s="42"/>
      <c r="F119" s="42"/>
      <c r="G119" s="43" t="s">
        <v>217</v>
      </c>
      <c r="H119" s="42" t="s">
        <v>112</v>
      </c>
      <c r="I119" s="29">
        <v>1</v>
      </c>
      <c r="J119" s="345">
        <v>54308</v>
      </c>
      <c r="K119" s="37">
        <v>54308</v>
      </c>
      <c r="L119" s="10"/>
      <c r="M119" s="5"/>
      <c r="N119" s="5"/>
      <c r="O119" s="1">
        <v>54665</v>
      </c>
      <c r="P119" s="118">
        <f t="shared" ref="P119:P132" si="5">+O119-K119</f>
        <v>357</v>
      </c>
    </row>
    <row r="120" spans="1:16" ht="30" customHeight="1">
      <c r="A120" s="5"/>
      <c r="B120" s="9"/>
      <c r="C120" s="26" t="s">
        <v>204</v>
      </c>
      <c r="D120" s="42" t="str">
        <f t="shared" si="4"/>
        <v>7.3</v>
      </c>
      <c r="E120" s="42"/>
      <c r="F120" s="42"/>
      <c r="G120" s="43" t="s">
        <v>218</v>
      </c>
      <c r="H120" s="42" t="s">
        <v>90</v>
      </c>
      <c r="I120" s="29">
        <v>124</v>
      </c>
      <c r="J120" s="345">
        <v>3799</v>
      </c>
      <c r="K120" s="37">
        <v>471076</v>
      </c>
      <c r="L120" s="10"/>
      <c r="M120" s="5"/>
      <c r="N120" s="5"/>
      <c r="O120" s="1">
        <v>508276</v>
      </c>
      <c r="P120" s="118">
        <f t="shared" si="5"/>
        <v>37200</v>
      </c>
    </row>
    <row r="121" spans="1:16" ht="30" customHeight="1">
      <c r="A121" s="5"/>
      <c r="B121" s="9"/>
      <c r="C121" s="26" t="s">
        <v>205</v>
      </c>
      <c r="D121" s="42" t="str">
        <f t="shared" si="4"/>
        <v>7.4</v>
      </c>
      <c r="E121" s="42"/>
      <c r="F121" s="42"/>
      <c r="G121" s="43" t="s">
        <v>219</v>
      </c>
      <c r="H121" s="42" t="s">
        <v>90</v>
      </c>
      <c r="I121" s="29">
        <v>500</v>
      </c>
      <c r="J121" s="345">
        <v>2199</v>
      </c>
      <c r="K121" s="37">
        <v>1099500</v>
      </c>
      <c r="L121" s="10"/>
      <c r="M121" s="5"/>
      <c r="N121" s="5"/>
      <c r="O121" s="1">
        <v>1741608</v>
      </c>
      <c r="P121" s="118">
        <f t="shared" si="5"/>
        <v>642108</v>
      </c>
    </row>
    <row r="122" spans="1:16" ht="30" customHeight="1">
      <c r="A122" s="5"/>
      <c r="B122" s="9"/>
      <c r="C122" s="26" t="s">
        <v>206</v>
      </c>
      <c r="D122" s="42" t="str">
        <f t="shared" si="4"/>
        <v>7.5</v>
      </c>
      <c r="E122" s="42"/>
      <c r="F122" s="42"/>
      <c r="G122" s="43" t="s">
        <v>220</v>
      </c>
      <c r="H122" s="42" t="s">
        <v>90</v>
      </c>
      <c r="I122" s="29">
        <v>16</v>
      </c>
      <c r="J122" s="345">
        <v>28299</v>
      </c>
      <c r="K122" s="37">
        <v>452784</v>
      </c>
      <c r="L122" s="10"/>
      <c r="M122" s="5"/>
      <c r="N122" s="5"/>
      <c r="O122" s="1">
        <v>452784</v>
      </c>
      <c r="P122" s="118">
        <f t="shared" si="5"/>
        <v>0</v>
      </c>
    </row>
    <row r="123" spans="1:16" ht="30" customHeight="1">
      <c r="A123" s="5"/>
      <c r="B123" s="9"/>
      <c r="C123" s="26" t="s">
        <v>207</v>
      </c>
      <c r="D123" s="42" t="str">
        <f t="shared" si="4"/>
        <v>7.6</v>
      </c>
      <c r="E123" s="42"/>
      <c r="F123" s="42"/>
      <c r="G123" s="43" t="s">
        <v>77</v>
      </c>
      <c r="H123" s="42" t="s">
        <v>89</v>
      </c>
      <c r="I123" s="29">
        <v>120</v>
      </c>
      <c r="J123" s="345">
        <v>292</v>
      </c>
      <c r="K123" s="37">
        <v>35040</v>
      </c>
      <c r="L123" s="10"/>
      <c r="M123" s="5"/>
      <c r="N123" s="5"/>
      <c r="O123" s="1">
        <v>35040</v>
      </c>
      <c r="P123" s="118">
        <f t="shared" si="5"/>
        <v>0</v>
      </c>
    </row>
    <row r="124" spans="1:16" ht="30" customHeight="1">
      <c r="A124" s="5"/>
      <c r="B124" s="9"/>
      <c r="C124" s="26" t="s">
        <v>208</v>
      </c>
      <c r="D124" s="42" t="str">
        <f t="shared" si="4"/>
        <v>7.7</v>
      </c>
      <c r="E124" s="42"/>
      <c r="F124" s="42"/>
      <c r="G124" s="43" t="s">
        <v>78</v>
      </c>
      <c r="H124" s="42" t="s">
        <v>91</v>
      </c>
      <c r="I124" s="29">
        <v>3</v>
      </c>
      <c r="J124" s="345">
        <v>73500</v>
      </c>
      <c r="K124" s="37">
        <v>220500</v>
      </c>
      <c r="L124" s="10"/>
      <c r="M124" s="5"/>
      <c r="N124" s="5"/>
      <c r="O124" s="1">
        <v>250500</v>
      </c>
      <c r="P124" s="118">
        <f t="shared" si="5"/>
        <v>30000</v>
      </c>
    </row>
    <row r="125" spans="1:16" ht="30" customHeight="1">
      <c r="A125" s="5"/>
      <c r="B125" s="9"/>
      <c r="C125" s="26" t="s">
        <v>209</v>
      </c>
      <c r="D125" s="42" t="str">
        <f t="shared" si="4"/>
        <v>7.8</v>
      </c>
      <c r="E125" s="42"/>
      <c r="F125" s="42"/>
      <c r="G125" s="43" t="s">
        <v>109</v>
      </c>
      <c r="H125" s="42" t="s">
        <v>91</v>
      </c>
      <c r="I125" s="29">
        <v>12</v>
      </c>
      <c r="J125" s="345">
        <v>80668</v>
      </c>
      <c r="K125" s="37">
        <v>968016</v>
      </c>
      <c r="L125" s="10"/>
      <c r="M125" s="5"/>
      <c r="N125" s="5"/>
      <c r="O125" s="1">
        <v>2739312</v>
      </c>
      <c r="P125" s="118">
        <f t="shared" si="5"/>
        <v>1771296</v>
      </c>
    </row>
    <row r="126" spans="1:16" ht="30" customHeight="1">
      <c r="A126" s="5"/>
      <c r="B126" s="9"/>
      <c r="C126" s="26" t="s">
        <v>210</v>
      </c>
      <c r="D126" s="42" t="str">
        <f t="shared" si="4"/>
        <v>7.9</v>
      </c>
      <c r="E126" s="42"/>
      <c r="F126" s="42"/>
      <c r="G126" s="43" t="s">
        <v>80</v>
      </c>
      <c r="H126" s="42" t="s">
        <v>89</v>
      </c>
      <c r="I126" s="29">
        <v>100</v>
      </c>
      <c r="J126" s="345">
        <v>11133</v>
      </c>
      <c r="K126" s="37">
        <v>1113300</v>
      </c>
      <c r="L126" s="10"/>
      <c r="M126" s="5"/>
      <c r="N126" s="5"/>
      <c r="O126" s="1">
        <v>1654758</v>
      </c>
      <c r="P126" s="118">
        <f t="shared" si="5"/>
        <v>541458</v>
      </c>
    </row>
    <row r="127" spans="1:16" ht="30" customHeight="1">
      <c r="A127" s="5"/>
      <c r="B127" s="9"/>
      <c r="C127" s="26" t="s">
        <v>211</v>
      </c>
      <c r="D127" s="42" t="str">
        <f t="shared" si="4"/>
        <v>7.10</v>
      </c>
      <c r="E127" s="42"/>
      <c r="F127" s="42"/>
      <c r="G127" s="43" t="s">
        <v>81</v>
      </c>
      <c r="H127" s="42" t="s">
        <v>91</v>
      </c>
      <c r="I127" s="29">
        <v>22.5</v>
      </c>
      <c r="J127" s="345">
        <v>1706</v>
      </c>
      <c r="K127" s="37">
        <v>38385</v>
      </c>
      <c r="L127" s="10"/>
      <c r="M127" s="5"/>
      <c r="N127" s="5"/>
      <c r="O127" s="1">
        <v>39285</v>
      </c>
      <c r="P127" s="118">
        <f t="shared" si="5"/>
        <v>900</v>
      </c>
    </row>
    <row r="128" spans="1:16" ht="30" customHeight="1">
      <c r="A128" s="5"/>
      <c r="B128" s="9"/>
      <c r="C128" s="26" t="s">
        <v>212</v>
      </c>
      <c r="D128" s="42" t="str">
        <f t="shared" si="4"/>
        <v>7.11</v>
      </c>
      <c r="E128" s="42"/>
      <c r="F128" s="42"/>
      <c r="G128" s="43" t="s">
        <v>82</v>
      </c>
      <c r="H128" s="42" t="s">
        <v>87</v>
      </c>
      <c r="I128" s="29">
        <v>443.75</v>
      </c>
      <c r="J128" s="345">
        <v>1664.4</v>
      </c>
      <c r="K128" s="37">
        <v>738578</v>
      </c>
      <c r="L128" s="10"/>
      <c r="M128" s="5"/>
      <c r="N128" s="5"/>
      <c r="O128" s="1">
        <v>739154.375</v>
      </c>
      <c r="P128" s="118">
        <f t="shared" si="5"/>
        <v>576.375</v>
      </c>
    </row>
    <row r="129" spans="1:16" ht="30" customHeight="1">
      <c r="A129" s="5"/>
      <c r="B129" s="9"/>
      <c r="C129" s="26" t="s">
        <v>213</v>
      </c>
      <c r="D129" s="42" t="str">
        <f t="shared" si="4"/>
        <v>7.12</v>
      </c>
      <c r="E129" s="42"/>
      <c r="F129" s="42"/>
      <c r="G129" s="43" t="s">
        <v>83</v>
      </c>
      <c r="H129" s="42" t="s">
        <v>87</v>
      </c>
      <c r="I129" s="29">
        <v>987.95</v>
      </c>
      <c r="J129" s="345">
        <v>161</v>
      </c>
      <c r="K129" s="37">
        <v>159060</v>
      </c>
      <c r="L129" s="10"/>
      <c r="M129" s="5"/>
      <c r="N129" s="5"/>
      <c r="O129" s="1">
        <v>150464.78500000003</v>
      </c>
      <c r="P129" s="118">
        <f t="shared" si="5"/>
        <v>-8595.2149999999674</v>
      </c>
    </row>
    <row r="130" spans="1:16" ht="30" customHeight="1">
      <c r="A130" s="5"/>
      <c r="B130" s="9"/>
      <c r="C130" s="26" t="s">
        <v>214</v>
      </c>
      <c r="D130" s="42" t="str">
        <f t="shared" si="4"/>
        <v>7.13</v>
      </c>
      <c r="E130" s="42"/>
      <c r="F130" s="42"/>
      <c r="G130" s="43" t="s">
        <v>84</v>
      </c>
      <c r="H130" s="42" t="s">
        <v>43</v>
      </c>
      <c r="I130" s="29">
        <v>1</v>
      </c>
      <c r="J130" s="345">
        <v>54308</v>
      </c>
      <c r="K130" s="37">
        <v>54308</v>
      </c>
      <c r="L130" s="10"/>
      <c r="M130" s="5"/>
      <c r="N130" s="5"/>
      <c r="O130" s="1">
        <v>54308</v>
      </c>
      <c r="P130" s="118">
        <f t="shared" si="5"/>
        <v>0</v>
      </c>
    </row>
    <row r="131" spans="1:16" ht="30" customHeight="1">
      <c r="A131" s="5"/>
      <c r="B131" s="9"/>
      <c r="C131" s="26" t="s">
        <v>215</v>
      </c>
      <c r="D131" s="42" t="str">
        <f t="shared" si="4"/>
        <v>7.14</v>
      </c>
      <c r="E131" s="42"/>
      <c r="F131" s="42"/>
      <c r="G131" s="43" t="s">
        <v>85</v>
      </c>
      <c r="H131" s="42" t="s">
        <v>87</v>
      </c>
      <c r="I131" s="29">
        <v>493.875</v>
      </c>
      <c r="J131" s="345">
        <v>1459</v>
      </c>
      <c r="K131" s="37">
        <v>720564</v>
      </c>
      <c r="L131" s="10"/>
      <c r="M131" s="5"/>
      <c r="N131" s="5"/>
      <c r="O131" s="1">
        <v>720563.625</v>
      </c>
      <c r="P131" s="118">
        <f t="shared" si="5"/>
        <v>-0.375</v>
      </c>
    </row>
    <row r="132" spans="1:16" ht="30" customHeight="1" thickBot="1">
      <c r="A132" s="5"/>
      <c r="B132" s="9"/>
      <c r="C132" s="31" t="s">
        <v>18</v>
      </c>
      <c r="D132" s="53"/>
      <c r="E132" s="53"/>
      <c r="F132" s="53"/>
      <c r="G132" s="54"/>
      <c r="H132" s="55"/>
      <c r="I132" s="29"/>
      <c r="J132" s="34"/>
      <c r="K132" s="35">
        <f>SUM(K118:K131)</f>
        <v>6609461</v>
      </c>
      <c r="L132" s="10"/>
      <c r="M132" s="5"/>
      <c r="N132" s="5"/>
      <c r="O132" s="1">
        <v>9987660.3849999998</v>
      </c>
      <c r="P132" s="118">
        <f t="shared" si="5"/>
        <v>3378199.3849999998</v>
      </c>
    </row>
    <row r="133" spans="1:16" ht="30" customHeight="1" thickBot="1">
      <c r="A133" s="5"/>
      <c r="B133" s="9"/>
      <c r="C133" s="23" t="s">
        <v>222</v>
      </c>
      <c r="D133" s="24"/>
      <c r="E133" s="24"/>
      <c r="F133" s="24"/>
      <c r="G133" s="24" t="s">
        <v>237</v>
      </c>
      <c r="H133" s="24" t="s">
        <v>246</v>
      </c>
      <c r="I133" s="24"/>
      <c r="J133" s="24"/>
      <c r="K133" s="25"/>
      <c r="L133" s="10"/>
      <c r="M133" s="5"/>
      <c r="N133" s="5"/>
    </row>
    <row r="134" spans="1:16" ht="30" customHeight="1">
      <c r="A134" s="5"/>
      <c r="B134" s="9"/>
      <c r="C134" s="26" t="s">
        <v>223</v>
      </c>
      <c r="D134" s="42" t="str">
        <f>+C134</f>
        <v>10.1</v>
      </c>
      <c r="E134" s="42"/>
      <c r="F134" s="42"/>
      <c r="G134" s="43" t="s">
        <v>238</v>
      </c>
      <c r="H134" s="42" t="s">
        <v>87</v>
      </c>
      <c r="I134" s="128">
        <v>1436.6477266808622</v>
      </c>
      <c r="J134" s="345">
        <v>1008</v>
      </c>
      <c r="K134" s="37">
        <v>1448141</v>
      </c>
      <c r="L134" s="10"/>
      <c r="M134" s="5"/>
      <c r="N134" s="5"/>
      <c r="O134" s="1">
        <v>846941.6</v>
      </c>
      <c r="P134" s="118">
        <f>+O134-K134</f>
        <v>-601199.4</v>
      </c>
    </row>
    <row r="135" spans="1:16" ht="30" customHeight="1">
      <c r="A135" s="5"/>
      <c r="B135" s="9"/>
      <c r="C135" s="26" t="s">
        <v>224</v>
      </c>
      <c r="D135" s="42" t="str">
        <f t="shared" ref="D135:D147" si="6">+C135</f>
        <v>10.2</v>
      </c>
      <c r="E135" s="42"/>
      <c r="F135" s="42"/>
      <c r="G135" s="43" t="s">
        <v>239</v>
      </c>
      <c r="H135" s="42" t="s">
        <v>112</v>
      </c>
      <c r="I135" s="29">
        <v>1</v>
      </c>
      <c r="J135" s="345">
        <v>54308</v>
      </c>
      <c r="K135" s="37">
        <v>54308</v>
      </c>
      <c r="L135" s="10"/>
      <c r="M135" s="5"/>
      <c r="N135" s="5"/>
      <c r="O135" s="1">
        <v>54665</v>
      </c>
      <c r="P135" s="118">
        <f t="shared" ref="P135:P147" si="7">+O135-K135</f>
        <v>357</v>
      </c>
    </row>
    <row r="136" spans="1:16" ht="30" customHeight="1">
      <c r="A136" s="5"/>
      <c r="B136" s="9"/>
      <c r="C136" s="26" t="s">
        <v>225</v>
      </c>
      <c r="D136" s="42" t="str">
        <f t="shared" si="6"/>
        <v>10.3</v>
      </c>
      <c r="E136" s="42"/>
      <c r="F136" s="42"/>
      <c r="G136" s="43" t="s">
        <v>240</v>
      </c>
      <c r="H136" s="42" t="s">
        <v>112</v>
      </c>
      <c r="I136" s="29">
        <v>1</v>
      </c>
      <c r="J136" s="345">
        <v>54665</v>
      </c>
      <c r="K136" s="37">
        <v>54665</v>
      </c>
      <c r="L136" s="10"/>
      <c r="M136" s="5"/>
      <c r="N136" s="5"/>
      <c r="O136" s="1">
        <v>508276</v>
      </c>
      <c r="P136" s="118">
        <f t="shared" si="7"/>
        <v>453611</v>
      </c>
    </row>
    <row r="137" spans="1:16" ht="30" customHeight="1">
      <c r="A137" s="5"/>
      <c r="B137" s="9"/>
      <c r="C137" s="26" t="s">
        <v>226</v>
      </c>
      <c r="D137" s="42" t="str">
        <f t="shared" si="6"/>
        <v>10.4</v>
      </c>
      <c r="E137" s="42"/>
      <c r="F137" s="42"/>
      <c r="G137" s="43" t="s">
        <v>241</v>
      </c>
      <c r="H137" s="42" t="s">
        <v>89</v>
      </c>
      <c r="I137" s="29">
        <v>490</v>
      </c>
      <c r="J137" s="345">
        <v>1445.6666666666665</v>
      </c>
      <c r="K137" s="37">
        <v>708377</v>
      </c>
      <c r="L137" s="10"/>
      <c r="M137" s="5"/>
      <c r="N137" s="5"/>
      <c r="O137" s="1">
        <v>1741608</v>
      </c>
      <c r="P137" s="118">
        <f t="shared" si="7"/>
        <v>1033231</v>
      </c>
    </row>
    <row r="138" spans="1:16" ht="30" customHeight="1">
      <c r="A138" s="5"/>
      <c r="B138" s="9"/>
      <c r="C138" s="26" t="s">
        <v>227</v>
      </c>
      <c r="D138" s="42" t="str">
        <f t="shared" si="6"/>
        <v>10.5</v>
      </c>
      <c r="E138" s="42"/>
      <c r="F138" s="42"/>
      <c r="G138" s="43" t="s">
        <v>242</v>
      </c>
      <c r="H138" s="42" t="s">
        <v>112</v>
      </c>
      <c r="I138" s="29">
        <v>1</v>
      </c>
      <c r="J138" s="345">
        <v>54665</v>
      </c>
      <c r="K138" s="37">
        <v>54665</v>
      </c>
      <c r="L138" s="10"/>
      <c r="M138" s="5"/>
      <c r="N138" s="5"/>
      <c r="O138" s="1">
        <v>452784</v>
      </c>
      <c r="P138" s="118">
        <f t="shared" si="7"/>
        <v>398119</v>
      </c>
    </row>
    <row r="139" spans="1:16" ht="30" customHeight="1">
      <c r="A139" s="5"/>
      <c r="B139" s="9"/>
      <c r="C139" s="26" t="s">
        <v>228</v>
      </c>
      <c r="D139" s="42" t="str">
        <f t="shared" si="6"/>
        <v>10.6</v>
      </c>
      <c r="E139" s="42"/>
      <c r="F139" s="42"/>
      <c r="G139" s="43" t="s">
        <v>243</v>
      </c>
      <c r="H139" s="42" t="s">
        <v>90</v>
      </c>
      <c r="I139" s="29">
        <v>133</v>
      </c>
      <c r="J139" s="345">
        <v>3799</v>
      </c>
      <c r="K139" s="37">
        <v>505267</v>
      </c>
      <c r="L139" s="10"/>
      <c r="M139" s="5"/>
      <c r="N139" s="5"/>
      <c r="O139" s="1">
        <v>35040</v>
      </c>
      <c r="P139" s="118">
        <f t="shared" si="7"/>
        <v>-470227</v>
      </c>
    </row>
    <row r="140" spans="1:16" ht="30" customHeight="1">
      <c r="A140" s="5"/>
      <c r="B140" s="9"/>
      <c r="C140" s="26" t="s">
        <v>229</v>
      </c>
      <c r="D140" s="42" t="str">
        <f t="shared" si="6"/>
        <v>10.7</v>
      </c>
      <c r="E140" s="42"/>
      <c r="F140" s="42"/>
      <c r="G140" s="43" t="s">
        <v>244</v>
      </c>
      <c r="H140" s="42" t="s">
        <v>90</v>
      </c>
      <c r="I140" s="29">
        <v>370</v>
      </c>
      <c r="J140" s="345">
        <v>2199</v>
      </c>
      <c r="K140" s="37">
        <v>813630</v>
      </c>
      <c r="L140" s="10"/>
      <c r="M140" s="5"/>
      <c r="N140" s="5"/>
      <c r="O140" s="1">
        <v>250500</v>
      </c>
      <c r="P140" s="118">
        <f t="shared" si="7"/>
        <v>-563130</v>
      </c>
    </row>
    <row r="141" spans="1:16" ht="30" customHeight="1">
      <c r="A141" s="5"/>
      <c r="B141" s="9"/>
      <c r="C141" s="26" t="s">
        <v>230</v>
      </c>
      <c r="D141" s="42" t="str">
        <f t="shared" si="6"/>
        <v>10.8</v>
      </c>
      <c r="E141" s="42"/>
      <c r="F141" s="42"/>
      <c r="G141" s="43" t="s">
        <v>245</v>
      </c>
      <c r="H141" s="42" t="s">
        <v>90</v>
      </c>
      <c r="I141" s="29">
        <v>130</v>
      </c>
      <c r="J141" s="345">
        <v>4099</v>
      </c>
      <c r="K141" s="37">
        <v>532870</v>
      </c>
      <c r="L141" s="10"/>
      <c r="M141" s="5"/>
      <c r="N141" s="5"/>
      <c r="O141" s="1">
        <v>2739312</v>
      </c>
      <c r="P141" s="118">
        <f t="shared" si="7"/>
        <v>2206442</v>
      </c>
    </row>
    <row r="142" spans="1:16" ht="30" customHeight="1">
      <c r="A142" s="5"/>
      <c r="B142" s="9"/>
      <c r="C142" s="26" t="s">
        <v>231</v>
      </c>
      <c r="D142" s="42" t="str">
        <f t="shared" si="6"/>
        <v>10.9</v>
      </c>
      <c r="E142" s="42"/>
      <c r="F142" s="42"/>
      <c r="G142" s="43" t="s">
        <v>77</v>
      </c>
      <c r="H142" s="42" t="s">
        <v>89</v>
      </c>
      <c r="I142" s="29">
        <v>490</v>
      </c>
      <c r="J142" s="345">
        <v>292</v>
      </c>
      <c r="K142" s="37">
        <v>143080</v>
      </c>
      <c r="L142" s="10"/>
      <c r="M142" s="5"/>
      <c r="N142" s="5"/>
      <c r="P142" s="118"/>
    </row>
    <row r="143" spans="1:16" ht="30" customHeight="1">
      <c r="A143" s="5"/>
      <c r="B143" s="9"/>
      <c r="C143" s="26" t="s">
        <v>232</v>
      </c>
      <c r="D143" s="42" t="str">
        <f t="shared" si="6"/>
        <v>10.10</v>
      </c>
      <c r="E143" s="42"/>
      <c r="F143" s="42"/>
      <c r="G143" s="43" t="s">
        <v>78</v>
      </c>
      <c r="H143" s="42" t="s">
        <v>91</v>
      </c>
      <c r="I143" s="29">
        <v>6</v>
      </c>
      <c r="J143" s="345">
        <v>73500</v>
      </c>
      <c r="K143" s="37">
        <v>441000</v>
      </c>
      <c r="L143" s="10"/>
      <c r="M143" s="5"/>
      <c r="N143" s="5"/>
      <c r="P143" s="118"/>
    </row>
    <row r="144" spans="1:16" ht="30" customHeight="1">
      <c r="A144" s="5"/>
      <c r="B144" s="9"/>
      <c r="C144" s="26" t="s">
        <v>233</v>
      </c>
      <c r="D144" s="42" t="str">
        <f t="shared" si="6"/>
        <v>10.11</v>
      </c>
      <c r="E144" s="42"/>
      <c r="F144" s="42"/>
      <c r="G144" s="43" t="s">
        <v>81</v>
      </c>
      <c r="H144" s="42" t="s">
        <v>91</v>
      </c>
      <c r="I144" s="29">
        <v>15</v>
      </c>
      <c r="J144" s="345">
        <v>1706</v>
      </c>
      <c r="K144" s="37">
        <v>25590</v>
      </c>
      <c r="L144" s="10"/>
      <c r="M144" s="5"/>
      <c r="N144" s="5"/>
      <c r="P144" s="118"/>
    </row>
    <row r="145" spans="1:16" ht="30" customHeight="1">
      <c r="A145" s="5"/>
      <c r="B145" s="9"/>
      <c r="C145" s="26" t="s">
        <v>234</v>
      </c>
      <c r="D145" s="42" t="str">
        <f t="shared" si="6"/>
        <v>10.12</v>
      </c>
      <c r="E145" s="42"/>
      <c r="F145" s="42"/>
      <c r="G145" s="43" t="s">
        <v>83</v>
      </c>
      <c r="H145" s="42" t="s">
        <v>87</v>
      </c>
      <c r="I145" s="29">
        <v>1560.22</v>
      </c>
      <c r="J145" s="345">
        <v>161</v>
      </c>
      <c r="K145" s="37">
        <v>251195</v>
      </c>
      <c r="L145" s="10"/>
      <c r="M145" s="5"/>
      <c r="N145" s="5"/>
      <c r="P145" s="118"/>
    </row>
    <row r="146" spans="1:16" ht="30" customHeight="1">
      <c r="A146" s="5"/>
      <c r="B146" s="9"/>
      <c r="C146" s="26" t="s">
        <v>235</v>
      </c>
      <c r="D146" s="42" t="str">
        <f t="shared" si="6"/>
        <v>10.13</v>
      </c>
      <c r="E146" s="42"/>
      <c r="F146" s="42"/>
      <c r="G146" s="43" t="s">
        <v>84</v>
      </c>
      <c r="H146" s="42" t="s">
        <v>112</v>
      </c>
      <c r="I146" s="29">
        <v>1</v>
      </c>
      <c r="J146" s="345">
        <v>54308</v>
      </c>
      <c r="K146" s="37">
        <v>54308</v>
      </c>
      <c r="L146" s="10"/>
      <c r="M146" s="5"/>
      <c r="N146" s="5"/>
      <c r="O146" s="1">
        <v>1654758</v>
      </c>
      <c r="P146" s="118">
        <f t="shared" si="7"/>
        <v>1600450</v>
      </c>
    </row>
    <row r="147" spans="1:16" ht="30" customHeight="1">
      <c r="A147" s="5"/>
      <c r="B147" s="9"/>
      <c r="C147" s="26" t="s">
        <v>236</v>
      </c>
      <c r="D147" s="42" t="str">
        <f t="shared" si="6"/>
        <v>10.14</v>
      </c>
      <c r="E147" s="42"/>
      <c r="F147" s="42"/>
      <c r="G147" s="43" t="s">
        <v>85</v>
      </c>
      <c r="H147" s="42" t="s">
        <v>87</v>
      </c>
      <c r="I147" s="29">
        <v>780</v>
      </c>
      <c r="J147" s="345">
        <v>1459</v>
      </c>
      <c r="K147" s="37">
        <v>1138020</v>
      </c>
      <c r="L147" s="10"/>
      <c r="M147" s="5"/>
      <c r="N147" s="5"/>
      <c r="O147" s="1">
        <v>9987660.3849999998</v>
      </c>
      <c r="P147" s="118">
        <f t="shared" si="7"/>
        <v>8849640.3849999998</v>
      </c>
    </row>
    <row r="148" spans="1:16" ht="30" customHeight="1" thickBot="1">
      <c r="A148" s="5"/>
      <c r="B148" s="9"/>
      <c r="C148" s="31" t="s">
        <v>18</v>
      </c>
      <c r="D148" s="53"/>
      <c r="E148" s="53"/>
      <c r="F148" s="53"/>
      <c r="G148" s="54"/>
      <c r="H148" s="55"/>
      <c r="I148" s="29"/>
      <c r="J148" s="34"/>
      <c r="K148" s="35">
        <f>SUM(K134:K147)</f>
        <v>6225116</v>
      </c>
      <c r="L148" s="10"/>
      <c r="M148" s="5"/>
      <c r="N148" s="5"/>
    </row>
    <row r="149" spans="1:16" ht="30" customHeight="1" thickBot="1">
      <c r="A149" s="5"/>
      <c r="B149" s="9"/>
      <c r="C149" s="23" t="s">
        <v>247</v>
      </c>
      <c r="D149" s="24"/>
      <c r="E149" s="24"/>
      <c r="F149" s="24"/>
      <c r="G149" s="24" t="s">
        <v>265</v>
      </c>
      <c r="H149" s="24" t="s">
        <v>275</v>
      </c>
      <c r="I149" s="24"/>
      <c r="J149" s="24"/>
      <c r="K149" s="25"/>
      <c r="L149" s="10"/>
      <c r="M149" s="5"/>
      <c r="N149" s="5"/>
    </row>
    <row r="150" spans="1:16" ht="30" customHeight="1">
      <c r="A150" s="5"/>
      <c r="B150" s="9"/>
      <c r="C150" s="26" t="s">
        <v>248</v>
      </c>
      <c r="D150" s="42" t="str">
        <f>+C150</f>
        <v>11.1</v>
      </c>
      <c r="E150" s="42"/>
      <c r="F150" s="42"/>
      <c r="G150" s="43" t="s">
        <v>196</v>
      </c>
      <c r="H150" s="42" t="s">
        <v>87</v>
      </c>
      <c r="I150" s="128">
        <v>939</v>
      </c>
      <c r="J150" s="345">
        <v>1008</v>
      </c>
      <c r="K150" s="37">
        <v>946512</v>
      </c>
      <c r="L150" s="10"/>
      <c r="M150" s="5"/>
      <c r="N150" s="5"/>
    </row>
    <row r="151" spans="1:16" ht="30" customHeight="1">
      <c r="A151" s="5"/>
      <c r="B151" s="9"/>
      <c r="C151" s="26" t="s">
        <v>249</v>
      </c>
      <c r="D151" s="42" t="str">
        <f t="shared" ref="D151:D166" si="8">+C151</f>
        <v>11.2</v>
      </c>
      <c r="E151" s="42"/>
      <c r="F151" s="42"/>
      <c r="G151" s="43" t="s">
        <v>132</v>
      </c>
      <c r="H151" s="42" t="s">
        <v>112</v>
      </c>
      <c r="I151" s="29">
        <v>2</v>
      </c>
      <c r="J151" s="345">
        <v>54308</v>
      </c>
      <c r="K151" s="37">
        <v>108616</v>
      </c>
      <c r="L151" s="10"/>
      <c r="M151" s="5"/>
      <c r="N151" s="5"/>
    </row>
    <row r="152" spans="1:16" ht="30" customHeight="1">
      <c r="A152" s="5"/>
      <c r="B152" s="9"/>
      <c r="C152" s="26" t="s">
        <v>250</v>
      </c>
      <c r="D152" s="42" t="str">
        <f t="shared" si="8"/>
        <v>11.3</v>
      </c>
      <c r="E152" s="42"/>
      <c r="F152" s="42"/>
      <c r="G152" s="43" t="s">
        <v>241</v>
      </c>
      <c r="H152" s="42" t="s">
        <v>89</v>
      </c>
      <c r="I152" s="29">
        <v>300</v>
      </c>
      <c r="J152" s="345">
        <v>1445.6666666666665</v>
      </c>
      <c r="K152" s="37">
        <v>433700</v>
      </c>
      <c r="L152" s="10"/>
      <c r="M152" s="5"/>
      <c r="N152" s="5"/>
    </row>
    <row r="153" spans="1:16" ht="30" customHeight="1">
      <c r="A153" s="5"/>
      <c r="B153" s="9"/>
      <c r="C153" s="26" t="s">
        <v>251</v>
      </c>
      <c r="D153" s="42" t="str">
        <f t="shared" si="8"/>
        <v>11.4</v>
      </c>
      <c r="E153" s="42"/>
      <c r="F153" s="42"/>
      <c r="G153" s="43" t="s">
        <v>266</v>
      </c>
      <c r="H153" s="42" t="s">
        <v>112</v>
      </c>
      <c r="I153" s="29">
        <v>4</v>
      </c>
      <c r="J153" s="345">
        <v>54308</v>
      </c>
      <c r="K153" s="37">
        <v>217232</v>
      </c>
      <c r="L153" s="10"/>
      <c r="M153" s="5"/>
      <c r="N153" s="5"/>
    </row>
    <row r="154" spans="1:16" ht="30" customHeight="1">
      <c r="A154" s="5"/>
      <c r="B154" s="9"/>
      <c r="C154" s="26" t="s">
        <v>252</v>
      </c>
      <c r="D154" s="42" t="str">
        <f t="shared" si="8"/>
        <v>11.5</v>
      </c>
      <c r="E154" s="42"/>
      <c r="F154" s="42"/>
      <c r="G154" s="43" t="s">
        <v>267</v>
      </c>
      <c r="H154" s="42" t="s">
        <v>112</v>
      </c>
      <c r="I154" s="29">
        <v>4</v>
      </c>
      <c r="J154" s="345">
        <v>54665</v>
      </c>
      <c r="K154" s="37">
        <v>218660</v>
      </c>
      <c r="L154" s="10"/>
      <c r="M154" s="5"/>
      <c r="N154" s="5"/>
    </row>
    <row r="155" spans="1:16" ht="30" customHeight="1">
      <c r="A155" s="5"/>
      <c r="B155" s="9"/>
      <c r="C155" s="26" t="s">
        <v>253</v>
      </c>
      <c r="D155" s="42" t="str">
        <f t="shared" si="8"/>
        <v>11.6</v>
      </c>
      <c r="E155" s="42"/>
      <c r="F155" s="42"/>
      <c r="G155" s="43" t="s">
        <v>268</v>
      </c>
      <c r="H155" s="42" t="s">
        <v>112</v>
      </c>
      <c r="I155" s="29">
        <v>1</v>
      </c>
      <c r="J155" s="345">
        <v>54665</v>
      </c>
      <c r="K155" s="37">
        <v>54665</v>
      </c>
      <c r="L155" s="10"/>
      <c r="M155" s="5"/>
      <c r="N155" s="5"/>
    </row>
    <row r="156" spans="1:16" ht="30" customHeight="1">
      <c r="A156" s="5"/>
      <c r="B156" s="9"/>
      <c r="C156" s="26" t="s">
        <v>254</v>
      </c>
      <c r="D156" s="42" t="str">
        <f t="shared" si="8"/>
        <v>11.7</v>
      </c>
      <c r="E156" s="42"/>
      <c r="F156" s="42"/>
      <c r="G156" s="43" t="s">
        <v>269</v>
      </c>
      <c r="H156" s="42" t="s">
        <v>88</v>
      </c>
      <c r="I156" s="29">
        <v>246</v>
      </c>
      <c r="J156" s="345">
        <v>3799</v>
      </c>
      <c r="K156" s="37">
        <v>934554</v>
      </c>
      <c r="L156" s="10"/>
      <c r="M156" s="5"/>
      <c r="N156" s="5"/>
    </row>
    <row r="157" spans="1:16" ht="30" customHeight="1">
      <c r="A157" s="5"/>
      <c r="B157" s="9"/>
      <c r="C157" s="26" t="s">
        <v>255</v>
      </c>
      <c r="D157" s="42" t="str">
        <f t="shared" si="8"/>
        <v>11.8</v>
      </c>
      <c r="E157" s="42"/>
      <c r="F157" s="42"/>
      <c r="G157" s="43" t="s">
        <v>270</v>
      </c>
      <c r="H157" s="42" t="s">
        <v>88</v>
      </c>
      <c r="I157" s="29">
        <v>171</v>
      </c>
      <c r="J157" s="345">
        <v>2199</v>
      </c>
      <c r="K157" s="37">
        <v>376029</v>
      </c>
      <c r="L157" s="10"/>
      <c r="M157" s="5"/>
      <c r="N157" s="5"/>
    </row>
    <row r="158" spans="1:16" ht="30" customHeight="1">
      <c r="A158" s="5"/>
      <c r="B158" s="9"/>
      <c r="C158" s="26" t="s">
        <v>256</v>
      </c>
      <c r="D158" s="42" t="str">
        <f t="shared" si="8"/>
        <v>11.9</v>
      </c>
      <c r="E158" s="42"/>
      <c r="F158" s="42"/>
      <c r="G158" s="43" t="s">
        <v>271</v>
      </c>
      <c r="H158" s="42" t="s">
        <v>88</v>
      </c>
      <c r="I158" s="29">
        <v>63</v>
      </c>
      <c r="J158" s="345">
        <v>17299</v>
      </c>
      <c r="K158" s="37">
        <v>1089837</v>
      </c>
      <c r="L158" s="10"/>
      <c r="M158" s="5"/>
      <c r="N158" s="5"/>
    </row>
    <row r="159" spans="1:16" ht="30" customHeight="1">
      <c r="A159" s="5"/>
      <c r="B159" s="9"/>
      <c r="C159" s="26" t="s">
        <v>257</v>
      </c>
      <c r="D159" s="42" t="str">
        <f t="shared" si="8"/>
        <v>11.10</v>
      </c>
      <c r="E159" s="42"/>
      <c r="F159" s="42"/>
      <c r="G159" s="43" t="s">
        <v>272</v>
      </c>
      <c r="H159" s="42" t="s">
        <v>88</v>
      </c>
      <c r="I159" s="29">
        <v>165</v>
      </c>
      <c r="J159" s="345">
        <v>2199</v>
      </c>
      <c r="K159" s="37">
        <v>362835</v>
      </c>
      <c r="L159" s="10"/>
      <c r="M159" s="5"/>
      <c r="N159" s="5"/>
    </row>
    <row r="160" spans="1:16" ht="30" customHeight="1">
      <c r="A160" s="5"/>
      <c r="B160" s="9"/>
      <c r="C160" s="26" t="s">
        <v>258</v>
      </c>
      <c r="D160" s="42" t="str">
        <f t="shared" si="8"/>
        <v>11.11</v>
      </c>
      <c r="E160" s="42"/>
      <c r="F160" s="42"/>
      <c r="G160" s="43" t="s">
        <v>273</v>
      </c>
      <c r="H160" s="42" t="s">
        <v>88</v>
      </c>
      <c r="I160" s="29">
        <v>115</v>
      </c>
      <c r="J160" s="345">
        <v>15099</v>
      </c>
      <c r="K160" s="37">
        <v>1736385</v>
      </c>
      <c r="L160" s="10"/>
      <c r="M160" s="5"/>
      <c r="N160" s="5"/>
    </row>
    <row r="161" spans="1:14" ht="30" customHeight="1">
      <c r="A161" s="5"/>
      <c r="B161" s="9"/>
      <c r="C161" s="26" t="s">
        <v>259</v>
      </c>
      <c r="D161" s="42" t="str">
        <f t="shared" si="8"/>
        <v>11.12</v>
      </c>
      <c r="E161" s="42"/>
      <c r="F161" s="42"/>
      <c r="G161" s="43" t="s">
        <v>274</v>
      </c>
      <c r="H161" s="42" t="s">
        <v>88</v>
      </c>
      <c r="I161" s="29">
        <v>220</v>
      </c>
      <c r="J161" s="345">
        <v>2699</v>
      </c>
      <c r="K161" s="37">
        <v>593780</v>
      </c>
      <c r="L161" s="10"/>
      <c r="M161" s="5"/>
      <c r="N161" s="5"/>
    </row>
    <row r="162" spans="1:14" ht="30" customHeight="1">
      <c r="A162" s="5"/>
      <c r="B162" s="9"/>
      <c r="C162" s="26" t="s">
        <v>260</v>
      </c>
      <c r="D162" s="42" t="str">
        <f t="shared" si="8"/>
        <v>11.13</v>
      </c>
      <c r="E162" s="42"/>
      <c r="F162" s="42"/>
      <c r="G162" s="43" t="s">
        <v>77</v>
      </c>
      <c r="H162" s="42" t="s">
        <v>89</v>
      </c>
      <c r="I162" s="29">
        <v>400</v>
      </c>
      <c r="J162" s="345">
        <v>292</v>
      </c>
      <c r="K162" s="37">
        <v>116800</v>
      </c>
      <c r="L162" s="10"/>
      <c r="M162" s="5"/>
      <c r="N162" s="5"/>
    </row>
    <row r="163" spans="1:14" ht="30" customHeight="1">
      <c r="A163" s="5"/>
      <c r="B163" s="9"/>
      <c r="C163" s="26" t="s">
        <v>261</v>
      </c>
      <c r="D163" s="42" t="str">
        <f t="shared" si="8"/>
        <v>11.14</v>
      </c>
      <c r="E163" s="42"/>
      <c r="F163" s="42"/>
      <c r="G163" s="43" t="s">
        <v>78</v>
      </c>
      <c r="H163" s="42" t="s">
        <v>91</v>
      </c>
      <c r="I163" s="29">
        <v>6</v>
      </c>
      <c r="J163" s="345">
        <v>73500</v>
      </c>
      <c r="K163" s="37">
        <v>441000</v>
      </c>
      <c r="L163" s="10"/>
      <c r="M163" s="5"/>
      <c r="N163" s="5"/>
    </row>
    <row r="164" spans="1:14" ht="30" customHeight="1">
      <c r="A164" s="5"/>
      <c r="B164" s="9"/>
      <c r="C164" s="26" t="s">
        <v>262</v>
      </c>
      <c r="D164" s="42" t="str">
        <f t="shared" si="8"/>
        <v>11.15</v>
      </c>
      <c r="E164" s="42"/>
      <c r="F164" s="42"/>
      <c r="G164" s="43" t="s">
        <v>81</v>
      </c>
      <c r="H164" s="42" t="s">
        <v>91</v>
      </c>
      <c r="I164" s="29">
        <v>9</v>
      </c>
      <c r="J164" s="345">
        <v>1706</v>
      </c>
      <c r="K164" s="37">
        <v>15354</v>
      </c>
      <c r="L164" s="10"/>
      <c r="M164" s="5"/>
      <c r="N164" s="5"/>
    </row>
    <row r="165" spans="1:14" ht="30" customHeight="1">
      <c r="A165" s="5"/>
      <c r="B165" s="9"/>
      <c r="C165" s="26" t="s">
        <v>263</v>
      </c>
      <c r="D165" s="42" t="str">
        <f t="shared" si="8"/>
        <v>11.16</v>
      </c>
      <c r="E165" s="42"/>
      <c r="F165" s="42"/>
      <c r="G165" s="43" t="s">
        <v>83</v>
      </c>
      <c r="H165" s="42" t="s">
        <v>87</v>
      </c>
      <c r="I165" s="29">
        <v>1182.03</v>
      </c>
      <c r="J165" s="345">
        <v>161</v>
      </c>
      <c r="K165" s="37">
        <v>190307</v>
      </c>
      <c r="L165" s="10"/>
      <c r="M165" s="5"/>
      <c r="N165" s="5"/>
    </row>
    <row r="166" spans="1:14" ht="30" customHeight="1">
      <c r="A166" s="5"/>
      <c r="B166" s="9"/>
      <c r="C166" s="26" t="s">
        <v>264</v>
      </c>
      <c r="D166" s="42" t="str">
        <f t="shared" si="8"/>
        <v>11.17</v>
      </c>
      <c r="E166" s="42"/>
      <c r="F166" s="42"/>
      <c r="G166" s="43" t="s">
        <v>85</v>
      </c>
      <c r="H166" s="42" t="s">
        <v>87</v>
      </c>
      <c r="I166" s="29">
        <v>1182.03</v>
      </c>
      <c r="J166" s="345">
        <v>1459</v>
      </c>
      <c r="K166" s="37">
        <v>1724582</v>
      </c>
      <c r="L166" s="10"/>
      <c r="M166" s="5"/>
      <c r="N166" s="5"/>
    </row>
    <row r="167" spans="1:14" ht="30" customHeight="1" thickBot="1">
      <c r="A167" s="5"/>
      <c r="B167" s="9"/>
      <c r="C167" s="31" t="s">
        <v>18</v>
      </c>
      <c r="D167" s="53"/>
      <c r="E167" s="53"/>
      <c r="F167" s="53"/>
      <c r="G167" s="54"/>
      <c r="H167" s="55"/>
      <c r="I167" s="127"/>
      <c r="J167" s="34"/>
      <c r="K167" s="35">
        <f>SUM(K150:K166)</f>
        <v>9560848</v>
      </c>
      <c r="L167" s="10"/>
      <c r="M167" s="5"/>
      <c r="N167" s="5"/>
    </row>
    <row r="168" spans="1:14" ht="30" customHeight="1" thickBot="1">
      <c r="A168" s="5"/>
      <c r="B168" s="9"/>
      <c r="C168" s="23" t="s">
        <v>276</v>
      </c>
      <c r="D168" s="24"/>
      <c r="E168" s="24"/>
      <c r="F168" s="24"/>
      <c r="G168" s="24" t="s">
        <v>295</v>
      </c>
      <c r="H168" s="24" t="s">
        <v>294</v>
      </c>
      <c r="I168" s="24"/>
      <c r="J168" s="24"/>
      <c r="K168" s="25"/>
      <c r="L168" s="10"/>
      <c r="M168" s="5"/>
      <c r="N168" s="5"/>
    </row>
    <row r="169" spans="1:14" ht="30" customHeight="1">
      <c r="A169" s="5"/>
      <c r="B169" s="9"/>
      <c r="C169" s="26" t="s">
        <v>277</v>
      </c>
      <c r="D169" s="42" t="str">
        <f t="shared" ref="D169:D185" si="9">+C169</f>
        <v>12.1</v>
      </c>
      <c r="E169" s="42"/>
      <c r="F169" s="42"/>
      <c r="G169" s="43" t="s">
        <v>296</v>
      </c>
      <c r="H169" s="42" t="s">
        <v>176</v>
      </c>
      <c r="I169" s="29">
        <v>1</v>
      </c>
      <c r="J169" s="345">
        <v>250000</v>
      </c>
      <c r="K169" s="37">
        <v>250000</v>
      </c>
      <c r="L169" s="10"/>
      <c r="M169" s="5"/>
      <c r="N169" s="5"/>
    </row>
    <row r="170" spans="1:14" ht="30" customHeight="1">
      <c r="A170" s="5"/>
      <c r="B170" s="9"/>
      <c r="C170" s="26" t="s">
        <v>278</v>
      </c>
      <c r="D170" s="42" t="str">
        <f t="shared" si="9"/>
        <v>12.2</v>
      </c>
      <c r="E170" s="42"/>
      <c r="F170" s="42"/>
      <c r="G170" s="43" t="s">
        <v>196</v>
      </c>
      <c r="H170" s="42" t="s">
        <v>87</v>
      </c>
      <c r="I170" s="29">
        <v>616.20000000000005</v>
      </c>
      <c r="J170" s="345">
        <v>1008</v>
      </c>
      <c r="K170" s="37">
        <v>621130</v>
      </c>
      <c r="L170" s="10"/>
      <c r="M170" s="5"/>
      <c r="N170" s="5"/>
    </row>
    <row r="171" spans="1:14" ht="30" customHeight="1">
      <c r="A171" s="5"/>
      <c r="B171" s="9"/>
      <c r="C171" s="26" t="s">
        <v>279</v>
      </c>
      <c r="D171" s="42" t="str">
        <f t="shared" si="9"/>
        <v>12.3</v>
      </c>
      <c r="E171" s="42"/>
      <c r="F171" s="42"/>
      <c r="G171" s="43" t="s">
        <v>241</v>
      </c>
      <c r="H171" s="42" t="s">
        <v>89</v>
      </c>
      <c r="I171" s="29">
        <v>66</v>
      </c>
      <c r="J171" s="345">
        <v>1445.6666666666665</v>
      </c>
      <c r="K171" s="37">
        <v>95414</v>
      </c>
      <c r="L171" s="10"/>
      <c r="M171" s="5"/>
      <c r="N171" s="5"/>
    </row>
    <row r="172" spans="1:14" ht="30" customHeight="1">
      <c r="A172" s="5"/>
      <c r="B172" s="9"/>
      <c r="C172" s="26" t="s">
        <v>280</v>
      </c>
      <c r="D172" s="42" t="str">
        <f t="shared" si="9"/>
        <v>12.4</v>
      </c>
      <c r="E172" s="42"/>
      <c r="F172" s="42"/>
      <c r="G172" s="43" t="s">
        <v>132</v>
      </c>
      <c r="H172" s="42" t="s">
        <v>112</v>
      </c>
      <c r="I172" s="29">
        <v>2</v>
      </c>
      <c r="J172" s="345">
        <v>54308</v>
      </c>
      <c r="K172" s="37">
        <v>108616</v>
      </c>
      <c r="L172" s="10"/>
      <c r="M172" s="5"/>
      <c r="N172" s="5"/>
    </row>
    <row r="173" spans="1:14" ht="30" customHeight="1">
      <c r="A173" s="5"/>
      <c r="B173" s="9"/>
      <c r="C173" s="26" t="s">
        <v>281</v>
      </c>
      <c r="D173" s="42" t="str">
        <f t="shared" si="9"/>
        <v>12.5</v>
      </c>
      <c r="E173" s="42"/>
      <c r="F173" s="42"/>
      <c r="G173" s="43" t="s">
        <v>297</v>
      </c>
      <c r="H173" s="42" t="s">
        <v>112</v>
      </c>
      <c r="I173" s="29">
        <v>1</v>
      </c>
      <c r="J173" s="345">
        <v>54665</v>
      </c>
      <c r="K173" s="37">
        <v>54665</v>
      </c>
      <c r="L173" s="10"/>
      <c r="M173" s="5"/>
      <c r="N173" s="5"/>
    </row>
    <row r="174" spans="1:14" ht="30" customHeight="1">
      <c r="A174" s="5"/>
      <c r="B174" s="9"/>
      <c r="C174" s="26" t="s">
        <v>282</v>
      </c>
      <c r="D174" s="42" t="str">
        <f t="shared" si="9"/>
        <v>12.6</v>
      </c>
      <c r="E174" s="42"/>
      <c r="F174" s="42"/>
      <c r="G174" s="43" t="s">
        <v>298</v>
      </c>
      <c r="H174" s="42" t="s">
        <v>112</v>
      </c>
      <c r="I174" s="29">
        <v>3</v>
      </c>
      <c r="J174" s="345">
        <v>54665</v>
      </c>
      <c r="K174" s="37">
        <v>163995</v>
      </c>
      <c r="L174" s="10"/>
      <c r="M174" s="5"/>
      <c r="N174" s="5"/>
    </row>
    <row r="175" spans="1:14" ht="30" customHeight="1">
      <c r="A175" s="5"/>
      <c r="B175" s="9"/>
      <c r="C175" s="26" t="s">
        <v>283</v>
      </c>
      <c r="D175" s="42" t="str">
        <f t="shared" si="9"/>
        <v>12.7</v>
      </c>
      <c r="E175" s="42"/>
      <c r="F175" s="42"/>
      <c r="G175" s="43" t="s">
        <v>299</v>
      </c>
      <c r="H175" s="42" t="s">
        <v>88</v>
      </c>
      <c r="I175" s="29">
        <v>297</v>
      </c>
      <c r="J175" s="345">
        <v>3799</v>
      </c>
      <c r="K175" s="37">
        <v>1128303</v>
      </c>
      <c r="L175" s="10"/>
      <c r="M175" s="5"/>
      <c r="N175" s="5"/>
    </row>
    <row r="176" spans="1:14" ht="30" customHeight="1">
      <c r="A176" s="5"/>
      <c r="B176" s="9"/>
      <c r="C176" s="26" t="s">
        <v>284</v>
      </c>
      <c r="D176" s="42" t="str">
        <f t="shared" si="9"/>
        <v>12.8</v>
      </c>
      <c r="E176" s="42"/>
      <c r="F176" s="42"/>
      <c r="G176" s="43" t="s">
        <v>300</v>
      </c>
      <c r="H176" s="42" t="s">
        <v>88</v>
      </c>
      <c r="I176" s="29">
        <v>198</v>
      </c>
      <c r="J176" s="345">
        <v>2199</v>
      </c>
      <c r="K176" s="37">
        <v>435402</v>
      </c>
      <c r="L176" s="10"/>
      <c r="M176" s="5"/>
      <c r="N176" s="5"/>
    </row>
    <row r="177" spans="1:14" ht="30" customHeight="1">
      <c r="A177" s="5"/>
      <c r="B177" s="9"/>
      <c r="C177" s="26" t="s">
        <v>285</v>
      </c>
      <c r="D177" s="42" t="str">
        <f t="shared" si="9"/>
        <v>12.9</v>
      </c>
      <c r="E177" s="42"/>
      <c r="F177" s="42"/>
      <c r="G177" s="43" t="s">
        <v>77</v>
      </c>
      <c r="H177" s="42" t="s">
        <v>89</v>
      </c>
      <c r="I177" s="29">
        <v>90</v>
      </c>
      <c r="J177" s="345">
        <v>292</v>
      </c>
      <c r="K177" s="37">
        <v>26280</v>
      </c>
      <c r="L177" s="10"/>
      <c r="M177" s="5"/>
      <c r="N177" s="5"/>
    </row>
    <row r="178" spans="1:14" ht="30" customHeight="1">
      <c r="A178" s="5"/>
      <c r="B178" s="9"/>
      <c r="C178" s="26" t="s">
        <v>286</v>
      </c>
      <c r="D178" s="42" t="str">
        <f t="shared" si="9"/>
        <v>12.10</v>
      </c>
      <c r="E178" s="42"/>
      <c r="F178" s="42"/>
      <c r="G178" s="43" t="s">
        <v>78</v>
      </c>
      <c r="H178" s="42" t="s">
        <v>91</v>
      </c>
      <c r="I178" s="29">
        <v>2.5</v>
      </c>
      <c r="J178" s="345">
        <v>73500</v>
      </c>
      <c r="K178" s="37">
        <v>183750</v>
      </c>
      <c r="L178" s="10"/>
      <c r="M178" s="5"/>
      <c r="N178" s="5"/>
    </row>
    <row r="179" spans="1:14" ht="30" customHeight="1">
      <c r="A179" s="5"/>
      <c r="B179" s="9"/>
      <c r="C179" s="26" t="s">
        <v>287</v>
      </c>
      <c r="D179" s="42" t="str">
        <f t="shared" si="9"/>
        <v>12.11</v>
      </c>
      <c r="E179" s="42"/>
      <c r="F179" s="42"/>
      <c r="G179" s="43" t="s">
        <v>301</v>
      </c>
      <c r="H179" s="42" t="s">
        <v>91</v>
      </c>
      <c r="I179" s="29">
        <v>21</v>
      </c>
      <c r="J179" s="345">
        <v>80668</v>
      </c>
      <c r="K179" s="37">
        <v>1694028</v>
      </c>
      <c r="L179" s="10"/>
      <c r="M179" s="5"/>
      <c r="N179" s="5"/>
    </row>
    <row r="180" spans="1:14" ht="30" customHeight="1">
      <c r="A180" s="5"/>
      <c r="B180" s="9"/>
      <c r="C180" s="26" t="s">
        <v>288</v>
      </c>
      <c r="D180" s="42" t="str">
        <f t="shared" si="9"/>
        <v>12.12</v>
      </c>
      <c r="E180" s="42"/>
      <c r="F180" s="42"/>
      <c r="G180" s="43" t="s">
        <v>80</v>
      </c>
      <c r="H180" s="42" t="s">
        <v>89</v>
      </c>
      <c r="I180" s="29">
        <v>160</v>
      </c>
      <c r="J180" s="345">
        <v>11133</v>
      </c>
      <c r="K180" s="37">
        <v>1781280</v>
      </c>
      <c r="L180" s="10"/>
      <c r="M180" s="5"/>
      <c r="N180" s="5"/>
    </row>
    <row r="181" spans="1:14" ht="30" customHeight="1">
      <c r="A181" s="5"/>
      <c r="B181" s="9"/>
      <c r="C181" s="26" t="s">
        <v>289</v>
      </c>
      <c r="D181" s="42" t="str">
        <f t="shared" si="9"/>
        <v>12.13</v>
      </c>
      <c r="E181" s="42"/>
      <c r="F181" s="42"/>
      <c r="G181" s="43" t="s">
        <v>81</v>
      </c>
      <c r="H181" s="42" t="s">
        <v>91</v>
      </c>
      <c r="I181" s="29">
        <v>30</v>
      </c>
      <c r="J181" s="345">
        <v>1706</v>
      </c>
      <c r="K181" s="37">
        <v>51180</v>
      </c>
      <c r="L181" s="10"/>
      <c r="M181" s="5"/>
      <c r="N181" s="5"/>
    </row>
    <row r="182" spans="1:14" ht="30" customHeight="1">
      <c r="A182" s="5"/>
      <c r="B182" s="9"/>
      <c r="C182" s="26" t="s">
        <v>290</v>
      </c>
      <c r="D182" s="42" t="str">
        <f t="shared" si="9"/>
        <v>12.14</v>
      </c>
      <c r="E182" s="42"/>
      <c r="F182" s="42"/>
      <c r="G182" s="43" t="s">
        <v>82</v>
      </c>
      <c r="H182" s="42" t="s">
        <v>87</v>
      </c>
      <c r="I182" s="29">
        <v>410</v>
      </c>
      <c r="J182" s="345">
        <v>1664.4</v>
      </c>
      <c r="K182" s="37">
        <v>682404</v>
      </c>
      <c r="L182" s="10"/>
      <c r="M182" s="5"/>
      <c r="N182" s="5"/>
    </row>
    <row r="183" spans="1:14" ht="30" customHeight="1">
      <c r="A183" s="5"/>
      <c r="B183" s="9"/>
      <c r="C183" s="26" t="s">
        <v>291</v>
      </c>
      <c r="D183" s="42" t="str">
        <f t="shared" si="9"/>
        <v>12.15</v>
      </c>
      <c r="E183" s="42"/>
      <c r="F183" s="42"/>
      <c r="G183" s="43" t="s">
        <v>83</v>
      </c>
      <c r="H183" s="42" t="s">
        <v>87</v>
      </c>
      <c r="I183" s="29">
        <v>1175.05</v>
      </c>
      <c r="J183" s="345">
        <v>161</v>
      </c>
      <c r="K183" s="37">
        <v>189183</v>
      </c>
      <c r="L183" s="10"/>
      <c r="M183" s="5"/>
      <c r="N183" s="5"/>
    </row>
    <row r="184" spans="1:14" ht="30" customHeight="1">
      <c r="A184" s="5"/>
      <c r="B184" s="9"/>
      <c r="C184" s="26" t="s">
        <v>292</v>
      </c>
      <c r="D184" s="42" t="str">
        <f t="shared" si="9"/>
        <v>12.16</v>
      </c>
      <c r="E184" s="42"/>
      <c r="F184" s="42"/>
      <c r="G184" s="43" t="s">
        <v>84</v>
      </c>
      <c r="H184" s="42" t="s">
        <v>112</v>
      </c>
      <c r="I184" s="29">
        <v>1</v>
      </c>
      <c r="J184" s="345">
        <v>54308</v>
      </c>
      <c r="K184" s="37">
        <v>54308</v>
      </c>
      <c r="L184" s="10"/>
      <c r="M184" s="5"/>
      <c r="N184" s="5"/>
    </row>
    <row r="185" spans="1:14" ht="30" customHeight="1">
      <c r="A185" s="5"/>
      <c r="B185" s="9"/>
      <c r="C185" s="26" t="s">
        <v>293</v>
      </c>
      <c r="D185" s="42" t="str">
        <f t="shared" si="9"/>
        <v>12.17</v>
      </c>
      <c r="E185" s="42"/>
      <c r="F185" s="42"/>
      <c r="G185" s="43" t="s">
        <v>85</v>
      </c>
      <c r="H185" s="42" t="s">
        <v>87</v>
      </c>
      <c r="I185" s="29">
        <v>587.39175821278582</v>
      </c>
      <c r="J185" s="345">
        <v>1459</v>
      </c>
      <c r="K185" s="37">
        <v>857005</v>
      </c>
      <c r="L185" s="10"/>
      <c r="M185" s="5"/>
      <c r="N185" s="5"/>
    </row>
    <row r="186" spans="1:14" ht="30" customHeight="1" thickBot="1">
      <c r="A186" s="5"/>
      <c r="B186" s="9"/>
      <c r="C186" s="31" t="s">
        <v>18</v>
      </c>
      <c r="D186" s="53"/>
      <c r="E186" s="53"/>
      <c r="F186" s="53"/>
      <c r="G186" s="56"/>
      <c r="H186" s="55"/>
      <c r="I186" s="29"/>
      <c r="J186" s="34"/>
      <c r="K186" s="35">
        <f>SUM(K169:K185)</f>
        <v>8376943</v>
      </c>
      <c r="L186" s="10"/>
      <c r="M186" s="5"/>
      <c r="N186" s="5"/>
    </row>
    <row r="187" spans="1:14" s="3" customFormat="1" ht="30" customHeight="1" thickBot="1">
      <c r="A187" s="11"/>
      <c r="B187" s="12"/>
      <c r="C187" s="370" t="s">
        <v>19</v>
      </c>
      <c r="D187" s="371"/>
      <c r="E187" s="371"/>
      <c r="F187" s="371"/>
      <c r="G187" s="371"/>
      <c r="H187" s="371"/>
      <c r="I187" s="371"/>
      <c r="J187" s="372"/>
      <c r="K187" s="57"/>
      <c r="L187" s="13"/>
      <c r="M187" s="11"/>
      <c r="N187" s="11"/>
    </row>
    <row r="188" spans="1:14" s="3" customFormat="1" ht="16.2" thickBot="1">
      <c r="A188" s="11"/>
      <c r="B188" s="12"/>
      <c r="C188" s="120"/>
      <c r="D188" s="58"/>
      <c r="E188" s="58"/>
      <c r="F188" s="58"/>
      <c r="G188" s="58"/>
      <c r="H188" s="58"/>
      <c r="I188" s="58"/>
      <c r="J188" s="58"/>
      <c r="K188" s="121"/>
      <c r="L188" s="13"/>
      <c r="M188" s="11"/>
      <c r="N188" s="11"/>
    </row>
    <row r="189" spans="1:14" s="3" customFormat="1" ht="30" customHeight="1">
      <c r="A189" s="11"/>
      <c r="B189" s="12"/>
      <c r="C189" s="122"/>
      <c r="D189" s="61"/>
      <c r="E189" s="60"/>
      <c r="F189" s="60"/>
      <c r="G189" s="363"/>
      <c r="H189" s="364"/>
      <c r="I189" s="364"/>
      <c r="J189" s="365"/>
      <c r="K189" s="62"/>
      <c r="L189" s="13"/>
      <c r="M189" s="11"/>
      <c r="N189" s="11"/>
    </row>
    <row r="190" spans="1:14" s="3" customFormat="1" ht="30" customHeight="1">
      <c r="A190" s="11"/>
      <c r="B190" s="12"/>
      <c r="C190" s="122"/>
      <c r="D190" s="61"/>
      <c r="E190" s="60"/>
      <c r="F190" s="60"/>
      <c r="G190" s="63"/>
      <c r="H190" s="64"/>
      <c r="I190" s="65"/>
      <c r="J190" s="66"/>
      <c r="K190" s="67"/>
      <c r="L190" s="13"/>
      <c r="M190" s="11"/>
      <c r="N190" s="11"/>
    </row>
    <row r="191" spans="1:14" s="3" customFormat="1" ht="30" customHeight="1">
      <c r="A191" s="11"/>
      <c r="B191" s="12"/>
      <c r="C191" s="122"/>
      <c r="D191" s="68"/>
      <c r="E191" s="68"/>
      <c r="F191" s="68"/>
      <c r="G191" s="63"/>
      <c r="H191" s="69"/>
      <c r="I191" s="70"/>
      <c r="J191" s="71"/>
      <c r="K191" s="67"/>
      <c r="L191" s="13"/>
      <c r="M191" s="11"/>
      <c r="N191" s="11"/>
    </row>
    <row r="192" spans="1:14" s="3" customFormat="1" ht="30" customHeight="1">
      <c r="A192" s="11"/>
      <c r="B192" s="12"/>
      <c r="C192" s="122"/>
      <c r="D192" s="68"/>
      <c r="E192" s="68"/>
      <c r="F192" s="68"/>
      <c r="G192" s="72" t="s">
        <v>20</v>
      </c>
      <c r="H192" s="69"/>
      <c r="I192" s="70"/>
      <c r="J192" s="71"/>
      <c r="K192" s="73">
        <f>+K186+K167+K148+K132+K116+K96+K84+K68+K50+K34</f>
        <v>68237956</v>
      </c>
      <c r="L192" s="13"/>
      <c r="M192" s="11"/>
      <c r="N192" s="11"/>
    </row>
    <row r="193" spans="1:15" s="3" customFormat="1" ht="30" customHeight="1">
      <c r="A193" s="11"/>
      <c r="B193" s="12"/>
      <c r="C193" s="122"/>
      <c r="D193" s="61"/>
      <c r="E193" s="60"/>
      <c r="F193" s="60"/>
      <c r="G193" s="360" t="s">
        <v>425</v>
      </c>
      <c r="H193" s="361"/>
      <c r="I193" s="361"/>
      <c r="J193" s="362"/>
      <c r="K193" s="67">
        <f>+ROUND(K192*0.23,0)</f>
        <v>15694730</v>
      </c>
      <c r="L193" s="13"/>
      <c r="M193" s="11"/>
      <c r="N193" s="11"/>
      <c r="O193" s="3" t="s">
        <v>302</v>
      </c>
    </row>
    <row r="194" spans="1:15" s="3" customFormat="1" ht="30" customHeight="1">
      <c r="A194" s="11"/>
      <c r="B194" s="12"/>
      <c r="C194" s="122"/>
      <c r="D194" s="61"/>
      <c r="E194" s="60"/>
      <c r="F194" s="60"/>
      <c r="G194" s="360" t="s">
        <v>426</v>
      </c>
      <c r="H194" s="361"/>
      <c r="I194" s="361"/>
      <c r="J194" s="362"/>
      <c r="K194" s="67">
        <f>ROUND(K192*0.01,0)</f>
        <v>682380</v>
      </c>
      <c r="L194" s="13"/>
      <c r="M194" s="11"/>
      <c r="N194" s="11"/>
      <c r="O194" s="3" t="s">
        <v>303</v>
      </c>
    </row>
    <row r="195" spans="1:15" s="3" customFormat="1" ht="30" customHeight="1">
      <c r="A195" s="11"/>
      <c r="B195" s="12"/>
      <c r="C195" s="122"/>
      <c r="D195" s="61"/>
      <c r="E195" s="60"/>
      <c r="F195" s="123"/>
      <c r="G195" s="360" t="s">
        <v>427</v>
      </c>
      <c r="H195" s="361"/>
      <c r="I195" s="361"/>
      <c r="J195" s="362"/>
      <c r="K195" s="67">
        <f>ROUND(K192*0.04,0)</f>
        <v>2729518</v>
      </c>
      <c r="L195" s="13"/>
      <c r="M195" s="11"/>
      <c r="N195" s="11"/>
      <c r="O195" s="3" t="s">
        <v>304</v>
      </c>
    </row>
    <row r="196" spans="1:15" s="3" customFormat="1" ht="30" customHeight="1" thickBot="1">
      <c r="A196" s="11"/>
      <c r="B196" s="12"/>
      <c r="C196" s="122"/>
      <c r="D196" s="61"/>
      <c r="E196" s="60"/>
      <c r="F196" s="123"/>
      <c r="G196" s="360" t="s">
        <v>305</v>
      </c>
      <c r="H196" s="361"/>
      <c r="I196" s="361"/>
      <c r="J196" s="362"/>
      <c r="K196" s="67">
        <f>'[123]INTERVENCION '!$F$191</f>
        <v>4651500</v>
      </c>
      <c r="L196" s="13"/>
      <c r="M196" s="11"/>
      <c r="N196" s="11"/>
    </row>
    <row r="197" spans="1:15" s="3" customFormat="1" ht="30" customHeight="1" thickBot="1">
      <c r="A197" s="11"/>
      <c r="B197" s="12"/>
      <c r="C197" s="124"/>
      <c r="D197" s="125"/>
      <c r="E197" s="126"/>
      <c r="F197" s="126"/>
      <c r="G197" s="76" t="s">
        <v>21</v>
      </c>
      <c r="H197" s="77"/>
      <c r="I197" s="78"/>
      <c r="J197" s="79"/>
      <c r="K197" s="57">
        <f>+K192+K193+K194+K195+K196</f>
        <v>91996084</v>
      </c>
      <c r="L197" s="13"/>
      <c r="M197" s="11"/>
      <c r="N197" s="11">
        <v>91998671</v>
      </c>
    </row>
    <row r="198" spans="1:15" s="3" customFormat="1" ht="16.2" thickBot="1">
      <c r="A198" s="11"/>
      <c r="B198" s="12"/>
      <c r="C198" s="60"/>
      <c r="D198" s="61"/>
      <c r="E198" s="61"/>
      <c r="F198" s="61"/>
      <c r="G198" s="60"/>
      <c r="H198" s="60"/>
      <c r="I198" s="80"/>
      <c r="J198" s="81"/>
      <c r="K198" s="82"/>
      <c r="L198" s="13"/>
      <c r="M198" s="11"/>
      <c r="N198" s="11"/>
    </row>
    <row r="199" spans="1:15" s="3" customFormat="1" ht="15.6">
      <c r="A199" s="11"/>
      <c r="B199" s="12"/>
      <c r="C199" s="83"/>
      <c r="D199" s="374"/>
      <c r="E199" s="374"/>
      <c r="F199" s="374"/>
      <c r="G199" s="374"/>
      <c r="H199" s="374"/>
      <c r="I199" s="374"/>
      <c r="J199" s="374"/>
      <c r="K199" s="375"/>
      <c r="L199" s="14"/>
      <c r="M199" s="11"/>
      <c r="N199" s="11"/>
    </row>
    <row r="200" spans="1:15" s="3" customFormat="1" ht="46.5" customHeight="1">
      <c r="A200" s="11"/>
      <c r="B200" s="12"/>
      <c r="C200" s="354" t="s">
        <v>22</v>
      </c>
      <c r="D200" s="355"/>
      <c r="E200" s="355"/>
      <c r="F200" s="355"/>
      <c r="G200" s="355"/>
      <c r="H200" s="373" t="s">
        <v>23</v>
      </c>
      <c r="I200" s="373"/>
      <c r="J200" s="373"/>
      <c r="K200" s="84" t="s">
        <v>24</v>
      </c>
      <c r="L200" s="15"/>
      <c r="M200" s="11"/>
      <c r="N200" s="11"/>
    </row>
    <row r="201" spans="1:15" s="3" customFormat="1" ht="32.25" customHeight="1">
      <c r="A201" s="11"/>
      <c r="B201" s="12"/>
      <c r="C201" s="354" t="s">
        <v>25</v>
      </c>
      <c r="D201" s="355"/>
      <c r="E201" s="355"/>
      <c r="F201" s="355"/>
      <c r="G201" s="355"/>
      <c r="H201" s="359" t="s">
        <v>26</v>
      </c>
      <c r="I201" s="359"/>
      <c r="J201" s="85" t="s">
        <v>27</v>
      </c>
      <c r="K201" s="86">
        <v>0.23</v>
      </c>
      <c r="L201" s="15"/>
      <c r="M201" s="11"/>
      <c r="N201" s="11"/>
    </row>
    <row r="202" spans="1:15" s="3" customFormat="1" ht="30" customHeight="1">
      <c r="A202" s="11"/>
      <c r="B202" s="12"/>
      <c r="C202" s="354" t="s">
        <v>28</v>
      </c>
      <c r="D202" s="355"/>
      <c r="E202" s="355"/>
      <c r="F202" s="355"/>
      <c r="G202" s="355"/>
      <c r="H202" s="356" t="s">
        <v>29</v>
      </c>
      <c r="I202" s="357"/>
      <c r="J202" s="85" t="s">
        <v>30</v>
      </c>
      <c r="K202" s="86">
        <v>0.01</v>
      </c>
      <c r="L202" s="15"/>
      <c r="M202" s="11"/>
      <c r="N202" s="11"/>
    </row>
    <row r="203" spans="1:15" s="4" customFormat="1" ht="58.5" customHeight="1">
      <c r="A203" s="11"/>
      <c r="B203" s="12"/>
      <c r="C203" s="94"/>
      <c r="E203" s="95"/>
      <c r="F203" s="95"/>
      <c r="G203" s="96"/>
      <c r="H203" s="358" t="s">
        <v>31</v>
      </c>
      <c r="I203" s="359"/>
      <c r="J203" s="85" t="s">
        <v>32</v>
      </c>
      <c r="K203" s="86">
        <v>0.04</v>
      </c>
      <c r="L203" s="13"/>
      <c r="M203" s="11"/>
      <c r="N203" s="11"/>
    </row>
    <row r="204" spans="1:15" ht="57" customHeight="1">
      <c r="A204" s="5"/>
      <c r="B204" s="9"/>
      <c r="C204" s="97"/>
      <c r="D204" s="98"/>
      <c r="E204" s="98"/>
      <c r="F204" s="98"/>
      <c r="G204" s="99"/>
      <c r="H204" s="359" t="s">
        <v>33</v>
      </c>
      <c r="I204" s="359"/>
      <c r="J204" s="85" t="s">
        <v>34</v>
      </c>
      <c r="K204" s="86">
        <v>0.28000000000000003</v>
      </c>
      <c r="L204" s="10"/>
      <c r="M204" s="5"/>
      <c r="N204" s="5"/>
    </row>
    <row r="205" spans="1:15" ht="16.2" thickBot="1">
      <c r="A205" s="5"/>
      <c r="B205" s="9"/>
      <c r="C205" s="104"/>
      <c r="D205" s="102"/>
      <c r="E205" s="102"/>
      <c r="F205" s="102"/>
      <c r="G205" s="103"/>
      <c r="H205" s="352"/>
      <c r="I205" s="352"/>
      <c r="J205" s="352"/>
      <c r="K205" s="353"/>
      <c r="L205" s="10"/>
      <c r="M205" s="5"/>
      <c r="N205" s="5"/>
    </row>
    <row r="206" spans="1:15" ht="16.2" thickBot="1">
      <c r="A206" s="5"/>
      <c r="B206" s="110"/>
      <c r="C206" s="111"/>
      <c r="D206" s="111"/>
      <c r="E206" s="112"/>
      <c r="F206" s="111"/>
      <c r="G206" s="113"/>
      <c r="H206" s="111"/>
      <c r="I206" s="111"/>
      <c r="J206" s="111"/>
      <c r="K206" s="111"/>
      <c r="L206" s="114"/>
      <c r="M206" s="5"/>
      <c r="N206" s="5"/>
    </row>
    <row r="207" spans="1:15" ht="16.2" thickTop="1">
      <c r="A207" s="5"/>
      <c r="B207" s="5"/>
      <c r="C207" s="5"/>
      <c r="D207" s="5"/>
      <c r="E207" s="6"/>
      <c r="F207" s="5"/>
      <c r="G207" s="5"/>
      <c r="H207" s="5"/>
      <c r="I207" s="5"/>
      <c r="J207" s="5"/>
      <c r="K207" s="5"/>
      <c r="L207" s="5"/>
      <c r="M207" s="5"/>
      <c r="N207" s="5"/>
    </row>
  </sheetData>
  <mergeCells count="30">
    <mergeCell ref="C3:F3"/>
    <mergeCell ref="C201:G201"/>
    <mergeCell ref="C10:K10"/>
    <mergeCell ref="C187:J187"/>
    <mergeCell ref="C200:G200"/>
    <mergeCell ref="H200:J200"/>
    <mergeCell ref="H201:I201"/>
    <mergeCell ref="D199:K199"/>
    <mergeCell ref="C6:K6"/>
    <mergeCell ref="I11:I12"/>
    <mergeCell ref="C5:K5"/>
    <mergeCell ref="J11:J12"/>
    <mergeCell ref="K11:K12"/>
    <mergeCell ref="C11:C12"/>
    <mergeCell ref="C7:K8"/>
    <mergeCell ref="C9:K9"/>
    <mergeCell ref="D11:D12"/>
    <mergeCell ref="G11:G12"/>
    <mergeCell ref="H11:H12"/>
    <mergeCell ref="E11:F11"/>
    <mergeCell ref="H205:K205"/>
    <mergeCell ref="C202:G202"/>
    <mergeCell ref="H202:I202"/>
    <mergeCell ref="H203:I203"/>
    <mergeCell ref="H204:I204"/>
    <mergeCell ref="G196:J196"/>
    <mergeCell ref="G189:J189"/>
    <mergeCell ref="G193:J193"/>
    <mergeCell ref="G194:J194"/>
    <mergeCell ref="G195:J195"/>
  </mergeCells>
  <phoneticPr fontId="53"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94"/>
  <sheetViews>
    <sheetView topLeftCell="A4" workbookViewId="0">
      <selection activeCell="A6" sqref="A6:M6"/>
    </sheetView>
  </sheetViews>
  <sheetFormatPr baseColWidth="10" defaultRowHeight="13.2"/>
  <cols>
    <col min="13" max="13" width="17.33203125" customWidth="1"/>
    <col min="14" max="14" width="4.109375" customWidth="1"/>
  </cols>
  <sheetData>
    <row r="1" spans="1:15" ht="14.4" thickBot="1">
      <c r="A1" s="139"/>
      <c r="B1" s="139"/>
      <c r="C1" s="139"/>
      <c r="D1" s="139"/>
      <c r="E1" s="139"/>
      <c r="F1" s="139"/>
      <c r="G1" s="139"/>
      <c r="H1" s="139"/>
      <c r="I1" s="139"/>
      <c r="J1" s="139"/>
      <c r="K1" s="139"/>
      <c r="L1" s="139"/>
      <c r="M1" s="139"/>
      <c r="N1" s="139"/>
      <c r="O1" s="139"/>
    </row>
    <row r="2" spans="1:15" ht="14.4" thickTop="1">
      <c r="A2" s="166"/>
      <c r="B2" s="166"/>
      <c r="C2" s="166"/>
      <c r="D2" s="166"/>
      <c r="E2" s="166"/>
      <c r="F2" s="166"/>
      <c r="G2" s="166"/>
      <c r="H2" s="166"/>
      <c r="I2" s="166"/>
      <c r="J2" s="166"/>
      <c r="K2" s="166"/>
      <c r="L2" s="166"/>
      <c r="M2" s="166"/>
      <c r="N2" s="140"/>
      <c r="O2" s="139"/>
    </row>
    <row r="3" spans="1:15" ht="13.8">
      <c r="A3" s="467" t="s">
        <v>338</v>
      </c>
      <c r="B3" s="467"/>
      <c r="C3" s="467"/>
      <c r="D3" s="467"/>
      <c r="E3" s="167"/>
      <c r="F3" s="167"/>
      <c r="G3" s="167"/>
      <c r="H3" s="167"/>
      <c r="I3" s="167"/>
      <c r="J3" s="167"/>
      <c r="K3" s="167"/>
      <c r="L3" s="167"/>
      <c r="M3" s="167"/>
      <c r="N3" s="141"/>
      <c r="O3" s="139"/>
    </row>
    <row r="4" spans="1:15" ht="13.8">
      <c r="A4" s="168" t="s">
        <v>1</v>
      </c>
      <c r="B4" s="169" t="s">
        <v>339</v>
      </c>
      <c r="C4" s="168" t="s">
        <v>3</v>
      </c>
      <c r="D4" s="169">
        <v>4</v>
      </c>
      <c r="E4" s="167"/>
      <c r="F4" s="167"/>
      <c r="G4" s="167"/>
      <c r="H4" s="167"/>
      <c r="I4" s="167"/>
      <c r="J4" s="167"/>
      <c r="K4" s="167"/>
      <c r="L4" s="167"/>
      <c r="M4" s="167"/>
      <c r="N4" s="141"/>
      <c r="O4" s="139"/>
    </row>
    <row r="5" spans="1:15" ht="13.8">
      <c r="A5" s="170"/>
      <c r="B5" s="171"/>
      <c r="C5" s="170"/>
      <c r="D5" s="171"/>
      <c r="E5" s="167"/>
      <c r="F5" s="167"/>
      <c r="G5" s="167"/>
      <c r="H5" s="167"/>
      <c r="I5" s="167"/>
      <c r="J5" s="167"/>
      <c r="K5" s="167"/>
      <c r="L5" s="167"/>
      <c r="M5" s="167"/>
      <c r="N5" s="141"/>
      <c r="O5" s="139"/>
    </row>
    <row r="6" spans="1:15" ht="36.75" customHeight="1">
      <c r="A6" s="468" t="s">
        <v>340</v>
      </c>
      <c r="B6" s="468"/>
      <c r="C6" s="468"/>
      <c r="D6" s="468"/>
      <c r="E6" s="468"/>
      <c r="F6" s="468"/>
      <c r="G6" s="468"/>
      <c r="H6" s="468"/>
      <c r="I6" s="468"/>
      <c r="J6" s="468"/>
      <c r="K6" s="468"/>
      <c r="L6" s="468"/>
      <c r="M6" s="468"/>
      <c r="N6" s="142"/>
      <c r="O6" s="139"/>
    </row>
    <row r="7" spans="1:15" ht="14.4" thickBot="1">
      <c r="A7" s="172"/>
      <c r="B7" s="172"/>
      <c r="C7" s="172"/>
      <c r="D7" s="172"/>
      <c r="E7" s="172"/>
      <c r="F7" s="172"/>
      <c r="G7" s="172"/>
      <c r="H7" s="172"/>
      <c r="I7" s="172"/>
      <c r="J7" s="172"/>
      <c r="K7" s="172"/>
      <c r="L7" s="172"/>
      <c r="M7" s="172"/>
      <c r="N7" s="141"/>
      <c r="O7" s="139"/>
    </row>
    <row r="8" spans="1:15" ht="13.8">
      <c r="A8" s="469"/>
      <c r="B8" s="471"/>
      <c r="C8" s="472"/>
      <c r="D8" s="472"/>
      <c r="E8" s="472"/>
      <c r="F8" s="472"/>
      <c r="G8" s="472"/>
      <c r="H8" s="472"/>
      <c r="I8" s="473"/>
      <c r="J8" s="474"/>
      <c r="K8" s="475"/>
      <c r="L8" s="475"/>
      <c r="M8" s="476"/>
      <c r="N8" s="143"/>
      <c r="O8" s="139"/>
    </row>
    <row r="9" spans="1:15" ht="13.8">
      <c r="A9" s="470"/>
      <c r="B9" s="480" t="s">
        <v>341</v>
      </c>
      <c r="C9" s="481"/>
      <c r="D9" s="481"/>
      <c r="E9" s="481"/>
      <c r="F9" s="481"/>
      <c r="G9" s="481"/>
      <c r="H9" s="481"/>
      <c r="I9" s="482"/>
      <c r="J9" s="477"/>
      <c r="K9" s="478"/>
      <c r="L9" s="478"/>
      <c r="M9" s="479"/>
      <c r="N9" s="143"/>
      <c r="O9" s="139"/>
    </row>
    <row r="10" spans="1:15" ht="13.8">
      <c r="A10" s="470"/>
      <c r="B10" s="480"/>
      <c r="C10" s="481"/>
      <c r="D10" s="481"/>
      <c r="E10" s="481"/>
      <c r="F10" s="481"/>
      <c r="G10" s="481"/>
      <c r="H10" s="481"/>
      <c r="I10" s="482"/>
      <c r="J10" s="483" t="s">
        <v>342</v>
      </c>
      <c r="K10" s="485"/>
      <c r="L10" s="486"/>
      <c r="M10" s="487"/>
      <c r="N10" s="143"/>
      <c r="O10" s="139"/>
    </row>
    <row r="11" spans="1:15" ht="13.8">
      <c r="A11" s="470"/>
      <c r="B11" s="480" t="s">
        <v>343</v>
      </c>
      <c r="C11" s="481"/>
      <c r="D11" s="481"/>
      <c r="E11" s="481"/>
      <c r="F11" s="481"/>
      <c r="G11" s="481"/>
      <c r="H11" s="481"/>
      <c r="I11" s="482"/>
      <c r="J11" s="484"/>
      <c r="K11" s="488"/>
      <c r="L11" s="489"/>
      <c r="M11" s="490"/>
      <c r="N11" s="144"/>
      <c r="O11" s="139"/>
    </row>
    <row r="12" spans="1:15" ht="13.8">
      <c r="A12" s="470"/>
      <c r="B12" s="491"/>
      <c r="C12" s="492"/>
      <c r="D12" s="492"/>
      <c r="E12" s="492"/>
      <c r="F12" s="492"/>
      <c r="G12" s="492"/>
      <c r="H12" s="492"/>
      <c r="I12" s="493"/>
      <c r="J12" s="483" t="s">
        <v>344</v>
      </c>
      <c r="K12" s="483">
        <v>1</v>
      </c>
      <c r="L12" s="483" t="s">
        <v>345</v>
      </c>
      <c r="M12" s="495">
        <v>1</v>
      </c>
      <c r="N12" s="143"/>
      <c r="O12" s="139"/>
    </row>
    <row r="13" spans="1:15" ht="13.8">
      <c r="A13" s="470"/>
      <c r="B13" s="491"/>
      <c r="C13" s="492"/>
      <c r="D13" s="492"/>
      <c r="E13" s="492"/>
      <c r="F13" s="492"/>
      <c r="G13" s="492"/>
      <c r="H13" s="492"/>
      <c r="I13" s="493"/>
      <c r="J13" s="494"/>
      <c r="K13" s="494"/>
      <c r="L13" s="494"/>
      <c r="M13" s="496"/>
      <c r="N13" s="143"/>
      <c r="O13" s="139"/>
    </row>
    <row r="14" spans="1:15" ht="13.8">
      <c r="A14" s="470"/>
      <c r="B14" s="480" t="s">
        <v>346</v>
      </c>
      <c r="C14" s="481"/>
      <c r="D14" s="481"/>
      <c r="E14" s="481"/>
      <c r="F14" s="481"/>
      <c r="G14" s="481"/>
      <c r="H14" s="481"/>
      <c r="I14" s="482"/>
      <c r="J14" s="494"/>
      <c r="K14" s="494"/>
      <c r="L14" s="494"/>
      <c r="M14" s="496"/>
      <c r="N14" s="143"/>
      <c r="O14" s="139"/>
    </row>
    <row r="15" spans="1:15" ht="14.4" thickBot="1">
      <c r="A15" s="173"/>
      <c r="B15" s="174"/>
      <c r="C15" s="174"/>
      <c r="D15" s="174"/>
      <c r="E15" s="174"/>
      <c r="F15" s="174"/>
      <c r="G15" s="174"/>
      <c r="H15" s="174"/>
      <c r="I15" s="174"/>
      <c r="J15" s="174"/>
      <c r="K15" s="175"/>
      <c r="L15" s="175"/>
      <c r="M15" s="176"/>
      <c r="N15" s="145"/>
      <c r="O15" s="139"/>
    </row>
    <row r="16" spans="1:15" ht="13.8">
      <c r="A16" s="177"/>
      <c r="B16" s="178"/>
      <c r="C16" s="178"/>
      <c r="D16" s="178"/>
      <c r="E16" s="178"/>
      <c r="F16" s="178"/>
      <c r="G16" s="178"/>
      <c r="H16" s="178"/>
      <c r="I16" s="178"/>
      <c r="J16" s="179" t="s">
        <v>347</v>
      </c>
      <c r="K16" s="180" t="s">
        <v>348</v>
      </c>
      <c r="L16" s="180" t="s">
        <v>349</v>
      </c>
      <c r="M16" s="181" t="s">
        <v>350</v>
      </c>
      <c r="N16" s="144"/>
      <c r="O16" s="139"/>
    </row>
    <row r="17" spans="1:15" ht="13.8">
      <c r="A17" s="182"/>
      <c r="B17" s="183"/>
      <c r="C17" s="183"/>
      <c r="D17" s="183"/>
      <c r="E17" s="183"/>
      <c r="F17" s="183"/>
      <c r="G17" s="183"/>
      <c r="H17" s="183"/>
      <c r="I17" s="183"/>
      <c r="J17" s="184"/>
      <c r="K17" s="185"/>
      <c r="L17" s="185"/>
      <c r="M17" s="186"/>
      <c r="N17" s="146"/>
      <c r="O17" s="139"/>
    </row>
    <row r="18" spans="1:15" ht="13.8">
      <c r="A18" s="450" t="s">
        <v>351</v>
      </c>
      <c r="B18" s="451"/>
      <c r="C18" s="451"/>
      <c r="D18" s="451"/>
      <c r="E18" s="183"/>
      <c r="F18" s="183"/>
      <c r="G18" s="183" t="s">
        <v>352</v>
      </c>
      <c r="H18" s="172"/>
      <c r="I18" s="183"/>
      <c r="J18" s="184"/>
      <c r="K18" s="172"/>
      <c r="L18" s="172"/>
      <c r="M18" s="187"/>
      <c r="N18" s="146"/>
      <c r="O18" s="139"/>
    </row>
    <row r="19" spans="1:15" ht="13.8">
      <c r="A19" s="188"/>
      <c r="B19" s="189"/>
      <c r="C19" s="189"/>
      <c r="D19" s="189"/>
      <c r="E19" s="189"/>
      <c r="F19" s="189"/>
      <c r="G19" s="189"/>
      <c r="H19" s="189"/>
      <c r="I19" s="189"/>
      <c r="J19" s="189"/>
      <c r="K19" s="189"/>
      <c r="L19" s="189"/>
      <c r="M19" s="190"/>
      <c r="N19" s="147"/>
      <c r="O19" s="139"/>
    </row>
    <row r="20" spans="1:15" ht="14.4" thickBot="1">
      <c r="A20" s="191"/>
      <c r="B20" s="192"/>
      <c r="C20" s="192"/>
      <c r="D20" s="192"/>
      <c r="E20" s="192"/>
      <c r="F20" s="192"/>
      <c r="G20" s="192"/>
      <c r="H20" s="192"/>
      <c r="I20" s="192"/>
      <c r="J20" s="192"/>
      <c r="K20" s="192"/>
      <c r="L20" s="192"/>
      <c r="M20" s="193"/>
      <c r="N20" s="141"/>
      <c r="O20" s="139"/>
    </row>
    <row r="21" spans="1:15" ht="14.4" thickBot="1">
      <c r="A21" s="194"/>
      <c r="B21" s="195"/>
      <c r="C21" s="195"/>
      <c r="D21" s="195"/>
      <c r="E21" s="195"/>
      <c r="F21" s="195"/>
      <c r="G21" s="172"/>
      <c r="H21" s="172"/>
      <c r="I21" s="195"/>
      <c r="J21" s="195"/>
      <c r="K21" s="195"/>
      <c r="L21" s="195"/>
      <c r="M21" s="196"/>
      <c r="N21" s="141"/>
      <c r="O21" s="139"/>
    </row>
    <row r="22" spans="1:15" ht="13.8">
      <c r="A22" s="452" t="s">
        <v>353</v>
      </c>
      <c r="B22" s="453"/>
      <c r="C22" s="453"/>
      <c r="D22" s="453"/>
      <c r="E22" s="453"/>
      <c r="F22" s="453"/>
      <c r="G22" s="453"/>
      <c r="H22" s="453"/>
      <c r="I22" s="453"/>
      <c r="J22" s="453"/>
      <c r="K22" s="453"/>
      <c r="L22" s="453"/>
      <c r="M22" s="454"/>
      <c r="N22" s="148"/>
      <c r="O22" s="139"/>
    </row>
    <row r="23" spans="1:15" ht="14.4" thickBot="1">
      <c r="A23" s="197"/>
      <c r="B23" s="172"/>
      <c r="C23" s="172"/>
      <c r="D23" s="172"/>
      <c r="E23" s="172"/>
      <c r="F23" s="172"/>
      <c r="G23" s="172"/>
      <c r="H23" s="172"/>
      <c r="I23" s="172"/>
      <c r="J23" s="172"/>
      <c r="K23" s="172"/>
      <c r="L23" s="172"/>
      <c r="M23" s="198"/>
      <c r="N23" s="141"/>
      <c r="O23" s="139"/>
    </row>
    <row r="24" spans="1:15" ht="13.8">
      <c r="A24" s="199" t="s">
        <v>354</v>
      </c>
      <c r="B24" s="455" t="s">
        <v>11</v>
      </c>
      <c r="C24" s="456"/>
      <c r="D24" s="456"/>
      <c r="E24" s="456"/>
      <c r="F24" s="456"/>
      <c r="G24" s="456"/>
      <c r="H24" s="456"/>
      <c r="I24" s="456"/>
      <c r="J24" s="457"/>
      <c r="K24" s="458" t="s">
        <v>315</v>
      </c>
      <c r="L24" s="459"/>
      <c r="M24" s="199" t="s">
        <v>13</v>
      </c>
      <c r="N24" s="149"/>
      <c r="O24" s="139"/>
    </row>
    <row r="25" spans="1:15" ht="14.4" thickBot="1">
      <c r="A25" s="200"/>
      <c r="B25" s="460"/>
      <c r="C25" s="461"/>
      <c r="D25" s="461"/>
      <c r="E25" s="461"/>
      <c r="F25" s="461"/>
      <c r="G25" s="461"/>
      <c r="H25" s="461"/>
      <c r="I25" s="461"/>
      <c r="J25" s="462"/>
      <c r="K25" s="460"/>
      <c r="L25" s="462"/>
      <c r="M25" s="201"/>
      <c r="N25" s="150"/>
      <c r="O25" s="139"/>
    </row>
    <row r="26" spans="1:15" ht="13.8">
      <c r="A26" s="415" t="s">
        <v>355</v>
      </c>
      <c r="B26" s="416"/>
      <c r="C26" s="416"/>
      <c r="D26" s="416"/>
      <c r="E26" s="416"/>
      <c r="F26" s="416"/>
      <c r="G26" s="416"/>
      <c r="H26" s="416"/>
      <c r="I26" s="416"/>
      <c r="J26" s="416"/>
      <c r="K26" s="416"/>
      <c r="L26" s="416"/>
      <c r="M26" s="417"/>
      <c r="N26" s="151"/>
      <c r="O26" s="139"/>
    </row>
    <row r="27" spans="1:15" ht="13.8">
      <c r="A27" s="418"/>
      <c r="B27" s="419"/>
      <c r="C27" s="419"/>
      <c r="D27" s="419"/>
      <c r="E27" s="419"/>
      <c r="F27" s="419"/>
      <c r="G27" s="419"/>
      <c r="H27" s="419"/>
      <c r="I27" s="419"/>
      <c r="J27" s="419"/>
      <c r="K27" s="419"/>
      <c r="L27" s="419"/>
      <c r="M27" s="420"/>
      <c r="N27" s="151"/>
      <c r="O27" s="139"/>
    </row>
    <row r="28" spans="1:15" ht="14.4" thickBot="1">
      <c r="A28" s="421"/>
      <c r="B28" s="422"/>
      <c r="C28" s="422"/>
      <c r="D28" s="422"/>
      <c r="E28" s="422"/>
      <c r="F28" s="422"/>
      <c r="G28" s="422"/>
      <c r="H28" s="422"/>
      <c r="I28" s="422"/>
      <c r="J28" s="422"/>
      <c r="K28" s="422"/>
      <c r="L28" s="422"/>
      <c r="M28" s="423"/>
      <c r="N28" s="151"/>
      <c r="O28" s="139"/>
    </row>
    <row r="29" spans="1:15" ht="13.8">
      <c r="A29" s="424" t="s">
        <v>11</v>
      </c>
      <c r="B29" s="463"/>
      <c r="C29" s="463"/>
      <c r="D29" s="463"/>
      <c r="E29" s="464"/>
      <c r="F29" s="438" t="s">
        <v>356</v>
      </c>
      <c r="G29" s="463"/>
      <c r="H29" s="465" t="s">
        <v>357</v>
      </c>
      <c r="I29" s="466"/>
      <c r="J29" s="202" t="s">
        <v>358</v>
      </c>
      <c r="K29" s="438" t="s">
        <v>359</v>
      </c>
      <c r="L29" s="439"/>
      <c r="M29" s="203" t="s">
        <v>360</v>
      </c>
      <c r="N29" s="152"/>
      <c r="O29" s="139"/>
    </row>
    <row r="30" spans="1:15" ht="13.8">
      <c r="A30" s="428"/>
      <c r="B30" s="429"/>
      <c r="C30" s="429"/>
      <c r="D30" s="429"/>
      <c r="E30" s="446"/>
      <c r="F30" s="449"/>
      <c r="G30" s="446"/>
      <c r="H30" s="449"/>
      <c r="I30" s="446"/>
      <c r="J30" s="204"/>
      <c r="K30" s="441"/>
      <c r="L30" s="442"/>
      <c r="M30" s="205"/>
      <c r="N30" s="153"/>
      <c r="O30" s="139"/>
    </row>
    <row r="31" spans="1:15" ht="13.8">
      <c r="A31" s="206"/>
      <c r="B31" s="207"/>
      <c r="C31" s="207"/>
      <c r="D31" s="207"/>
      <c r="E31" s="208"/>
      <c r="F31" s="209"/>
      <c r="G31" s="208"/>
      <c r="H31" s="209"/>
      <c r="I31" s="208"/>
      <c r="J31" s="204"/>
      <c r="K31" s="441"/>
      <c r="L31" s="442"/>
      <c r="M31" s="205"/>
      <c r="N31" s="153"/>
      <c r="O31" s="139"/>
    </row>
    <row r="32" spans="1:15" ht="14.4" thickBot="1">
      <c r="A32" s="430"/>
      <c r="B32" s="431"/>
      <c r="C32" s="431"/>
      <c r="D32" s="431"/>
      <c r="E32" s="440"/>
      <c r="F32" s="443"/>
      <c r="G32" s="440"/>
      <c r="H32" s="443"/>
      <c r="I32" s="440"/>
      <c r="J32" s="210"/>
      <c r="K32" s="444"/>
      <c r="L32" s="445"/>
      <c r="M32" s="205"/>
      <c r="N32" s="153"/>
      <c r="O32" s="139"/>
    </row>
    <row r="33" spans="1:15" ht="14.4" thickBot="1">
      <c r="A33" s="406" t="s">
        <v>361</v>
      </c>
      <c r="B33" s="407"/>
      <c r="C33" s="407"/>
      <c r="D33" s="407"/>
      <c r="E33" s="407"/>
      <c r="F33" s="407"/>
      <c r="G33" s="407"/>
      <c r="H33" s="407"/>
      <c r="I33" s="407"/>
      <c r="J33" s="407"/>
      <c r="K33" s="407"/>
      <c r="L33" s="408"/>
      <c r="M33" s="211"/>
      <c r="N33" s="154"/>
      <c r="O33" s="139"/>
    </row>
    <row r="34" spans="1:15" ht="13.8">
      <c r="A34" s="415" t="s">
        <v>362</v>
      </c>
      <c r="B34" s="416"/>
      <c r="C34" s="416"/>
      <c r="D34" s="416"/>
      <c r="E34" s="416"/>
      <c r="F34" s="416"/>
      <c r="G34" s="416"/>
      <c r="H34" s="416"/>
      <c r="I34" s="416"/>
      <c r="J34" s="416"/>
      <c r="K34" s="416"/>
      <c r="L34" s="416"/>
      <c r="M34" s="417"/>
      <c r="N34" s="151"/>
      <c r="O34" s="139"/>
    </row>
    <row r="35" spans="1:15" ht="13.8">
      <c r="A35" s="418"/>
      <c r="B35" s="419"/>
      <c r="C35" s="419"/>
      <c r="D35" s="419"/>
      <c r="E35" s="419"/>
      <c r="F35" s="419"/>
      <c r="G35" s="419"/>
      <c r="H35" s="419"/>
      <c r="I35" s="419"/>
      <c r="J35" s="419"/>
      <c r="K35" s="419"/>
      <c r="L35" s="419"/>
      <c r="M35" s="420"/>
      <c r="N35" s="151"/>
      <c r="O35" s="139"/>
    </row>
    <row r="36" spans="1:15" ht="14.4" thickBot="1">
      <c r="A36" s="421"/>
      <c r="B36" s="422"/>
      <c r="C36" s="422"/>
      <c r="D36" s="422"/>
      <c r="E36" s="422"/>
      <c r="F36" s="422"/>
      <c r="G36" s="422"/>
      <c r="H36" s="422"/>
      <c r="I36" s="422"/>
      <c r="J36" s="422"/>
      <c r="K36" s="422"/>
      <c r="L36" s="422"/>
      <c r="M36" s="423"/>
      <c r="N36" s="151"/>
      <c r="O36" s="139"/>
    </row>
    <row r="37" spans="1:15" ht="13.8">
      <c r="A37" s="424" t="s">
        <v>11</v>
      </c>
      <c r="B37" s="425"/>
      <c r="C37" s="425"/>
      <c r="D37" s="425"/>
      <c r="E37" s="425"/>
      <c r="F37" s="425"/>
      <c r="G37" s="425"/>
      <c r="H37" s="439"/>
      <c r="I37" s="212" t="s">
        <v>315</v>
      </c>
      <c r="J37" s="202" t="s">
        <v>13</v>
      </c>
      <c r="K37" s="438" t="s">
        <v>363</v>
      </c>
      <c r="L37" s="439"/>
      <c r="M37" s="203" t="s">
        <v>360</v>
      </c>
      <c r="N37" s="152"/>
      <c r="O37" s="139"/>
    </row>
    <row r="38" spans="1:15" ht="13.8">
      <c r="A38" s="428"/>
      <c r="B38" s="429"/>
      <c r="C38" s="429"/>
      <c r="D38" s="429"/>
      <c r="E38" s="429"/>
      <c r="F38" s="429"/>
      <c r="G38" s="429"/>
      <c r="H38" s="446"/>
      <c r="I38" s="213"/>
      <c r="J38" s="214"/>
      <c r="K38" s="447"/>
      <c r="L38" s="448"/>
      <c r="M38" s="205"/>
      <c r="N38" s="153"/>
      <c r="O38" s="139"/>
    </row>
    <row r="39" spans="1:15" ht="14.4" thickBot="1">
      <c r="A39" s="430"/>
      <c r="B39" s="431"/>
      <c r="C39" s="431"/>
      <c r="D39" s="431"/>
      <c r="E39" s="431"/>
      <c r="F39" s="431"/>
      <c r="G39" s="431"/>
      <c r="H39" s="440"/>
      <c r="I39" s="207"/>
      <c r="J39" s="215"/>
      <c r="K39" s="432"/>
      <c r="L39" s="433"/>
      <c r="M39" s="216"/>
      <c r="N39" s="153"/>
      <c r="O39" s="139"/>
    </row>
    <row r="40" spans="1:15" ht="14.4" thickBot="1">
      <c r="A40" s="406" t="s">
        <v>361</v>
      </c>
      <c r="B40" s="407"/>
      <c r="C40" s="407"/>
      <c r="D40" s="407"/>
      <c r="E40" s="407"/>
      <c r="F40" s="407"/>
      <c r="G40" s="407"/>
      <c r="H40" s="407"/>
      <c r="I40" s="407"/>
      <c r="J40" s="407"/>
      <c r="K40" s="407"/>
      <c r="L40" s="408"/>
      <c r="M40" s="217">
        <v>0</v>
      </c>
      <c r="N40" s="153"/>
      <c r="O40" s="139"/>
    </row>
    <row r="41" spans="1:15" ht="13.8">
      <c r="A41" s="415" t="s">
        <v>364</v>
      </c>
      <c r="B41" s="416"/>
      <c r="C41" s="416"/>
      <c r="D41" s="416"/>
      <c r="E41" s="416"/>
      <c r="F41" s="416"/>
      <c r="G41" s="416"/>
      <c r="H41" s="416"/>
      <c r="I41" s="416"/>
      <c r="J41" s="416"/>
      <c r="K41" s="416"/>
      <c r="L41" s="416"/>
      <c r="M41" s="417"/>
      <c r="N41" s="151"/>
      <c r="O41" s="139"/>
    </row>
    <row r="42" spans="1:15" ht="13.8">
      <c r="A42" s="418"/>
      <c r="B42" s="419"/>
      <c r="C42" s="419"/>
      <c r="D42" s="419"/>
      <c r="E42" s="419"/>
      <c r="F42" s="419"/>
      <c r="G42" s="419"/>
      <c r="H42" s="419"/>
      <c r="I42" s="419"/>
      <c r="J42" s="419"/>
      <c r="K42" s="419"/>
      <c r="L42" s="419"/>
      <c r="M42" s="420"/>
      <c r="N42" s="151"/>
      <c r="O42" s="139"/>
    </row>
    <row r="43" spans="1:15" ht="14.4" thickBot="1">
      <c r="A43" s="421"/>
      <c r="B43" s="422"/>
      <c r="C43" s="422"/>
      <c r="D43" s="422"/>
      <c r="E43" s="422"/>
      <c r="F43" s="422"/>
      <c r="G43" s="422"/>
      <c r="H43" s="422"/>
      <c r="I43" s="422"/>
      <c r="J43" s="422"/>
      <c r="K43" s="422"/>
      <c r="L43" s="422"/>
      <c r="M43" s="423"/>
      <c r="N43" s="151"/>
      <c r="O43" s="139"/>
    </row>
    <row r="44" spans="1:15" ht="14.4">
      <c r="A44" s="424" t="s">
        <v>365</v>
      </c>
      <c r="B44" s="425"/>
      <c r="C44" s="425"/>
      <c r="D44" s="425"/>
      <c r="E44" s="425"/>
      <c r="F44" s="425"/>
      <c r="G44" s="425"/>
      <c r="H44" s="202" t="s">
        <v>366</v>
      </c>
      <c r="I44" s="218" t="s">
        <v>367</v>
      </c>
      <c r="J44" s="219" t="s">
        <v>391</v>
      </c>
      <c r="K44" s="438" t="s">
        <v>368</v>
      </c>
      <c r="L44" s="439"/>
      <c r="M44" s="203" t="s">
        <v>360</v>
      </c>
      <c r="N44" s="152"/>
      <c r="O44" s="139"/>
    </row>
    <row r="45" spans="1:15" ht="13.8">
      <c r="A45" s="428"/>
      <c r="B45" s="429"/>
      <c r="C45" s="429"/>
      <c r="D45" s="429"/>
      <c r="E45" s="429"/>
      <c r="F45" s="429"/>
      <c r="G45" s="429"/>
      <c r="H45" s="220"/>
      <c r="I45" s="221"/>
      <c r="J45" s="220"/>
      <c r="K45" s="436"/>
      <c r="L45" s="437"/>
      <c r="M45" s="205"/>
      <c r="N45" s="153"/>
      <c r="O45" s="139"/>
    </row>
    <row r="46" spans="1:15" ht="14.4" thickBot="1">
      <c r="A46" s="430"/>
      <c r="B46" s="431"/>
      <c r="C46" s="431"/>
      <c r="D46" s="431"/>
      <c r="E46" s="431"/>
      <c r="F46" s="431"/>
      <c r="G46" s="431"/>
      <c r="H46" s="222"/>
      <c r="I46" s="223"/>
      <c r="J46" s="222"/>
      <c r="K46" s="432"/>
      <c r="L46" s="433"/>
      <c r="M46" s="224"/>
      <c r="N46" s="153"/>
      <c r="O46" s="139"/>
    </row>
    <row r="47" spans="1:15" ht="14.4" thickBot="1">
      <c r="A47" s="406" t="s">
        <v>361</v>
      </c>
      <c r="B47" s="407"/>
      <c r="C47" s="407"/>
      <c r="D47" s="407"/>
      <c r="E47" s="407"/>
      <c r="F47" s="407"/>
      <c r="G47" s="407"/>
      <c r="H47" s="407"/>
      <c r="I47" s="407"/>
      <c r="J47" s="407"/>
      <c r="K47" s="407"/>
      <c r="L47" s="408"/>
      <c r="M47" s="211"/>
      <c r="N47" s="154"/>
      <c r="O47" s="139"/>
    </row>
    <row r="48" spans="1:15" ht="13.8">
      <c r="A48" s="415" t="s">
        <v>369</v>
      </c>
      <c r="B48" s="416"/>
      <c r="C48" s="416"/>
      <c r="D48" s="416"/>
      <c r="E48" s="416"/>
      <c r="F48" s="416"/>
      <c r="G48" s="416"/>
      <c r="H48" s="416"/>
      <c r="I48" s="416"/>
      <c r="J48" s="416"/>
      <c r="K48" s="416"/>
      <c r="L48" s="416"/>
      <c r="M48" s="417"/>
      <c r="N48" s="151"/>
      <c r="O48" s="139"/>
    </row>
    <row r="49" spans="1:15" ht="13.8">
      <c r="A49" s="418"/>
      <c r="B49" s="419"/>
      <c r="C49" s="419"/>
      <c r="D49" s="419"/>
      <c r="E49" s="419"/>
      <c r="F49" s="419"/>
      <c r="G49" s="419"/>
      <c r="H49" s="419"/>
      <c r="I49" s="419"/>
      <c r="J49" s="419"/>
      <c r="K49" s="419"/>
      <c r="L49" s="419"/>
      <c r="M49" s="420"/>
      <c r="N49" s="151"/>
      <c r="O49" s="139"/>
    </row>
    <row r="50" spans="1:15" ht="14.4" thickBot="1">
      <c r="A50" s="421"/>
      <c r="B50" s="422"/>
      <c r="C50" s="422"/>
      <c r="D50" s="422"/>
      <c r="E50" s="422"/>
      <c r="F50" s="422"/>
      <c r="G50" s="422"/>
      <c r="H50" s="422"/>
      <c r="I50" s="422"/>
      <c r="J50" s="422"/>
      <c r="K50" s="422"/>
      <c r="L50" s="422"/>
      <c r="M50" s="423"/>
      <c r="N50" s="151"/>
      <c r="O50" s="139"/>
    </row>
    <row r="51" spans="1:15" ht="24.6">
      <c r="A51" s="424" t="s">
        <v>370</v>
      </c>
      <c r="B51" s="425"/>
      <c r="C51" s="425"/>
      <c r="D51" s="425"/>
      <c r="E51" s="425"/>
      <c r="F51" s="425"/>
      <c r="G51" s="425"/>
      <c r="H51" s="202" t="s">
        <v>43</v>
      </c>
      <c r="I51" s="225" t="s">
        <v>371</v>
      </c>
      <c r="J51" s="226" t="s">
        <v>372</v>
      </c>
      <c r="K51" s="426" t="s">
        <v>359</v>
      </c>
      <c r="L51" s="427"/>
      <c r="M51" s="227" t="s">
        <v>360</v>
      </c>
      <c r="N51" s="155"/>
      <c r="O51" s="139"/>
    </row>
    <row r="52" spans="1:15" ht="13.8">
      <c r="A52" s="228"/>
      <c r="B52" s="229"/>
      <c r="C52" s="229"/>
      <c r="D52" s="229"/>
      <c r="E52" s="229"/>
      <c r="F52" s="229"/>
      <c r="G52" s="229"/>
      <c r="H52" s="230"/>
      <c r="I52" s="231"/>
      <c r="J52" s="232"/>
      <c r="K52" s="434"/>
      <c r="L52" s="435"/>
      <c r="M52" s="233"/>
      <c r="N52" s="156"/>
      <c r="O52" s="139"/>
    </row>
    <row r="53" spans="1:15" ht="13.8">
      <c r="A53" s="228"/>
      <c r="B53" s="229"/>
      <c r="C53" s="229"/>
      <c r="D53" s="229"/>
      <c r="E53" s="229"/>
      <c r="F53" s="229"/>
      <c r="G53" s="229"/>
      <c r="H53" s="230"/>
      <c r="I53" s="231"/>
      <c r="J53" s="232"/>
      <c r="K53" s="434"/>
      <c r="L53" s="435"/>
      <c r="M53" s="233"/>
      <c r="N53" s="156"/>
      <c r="O53" s="139"/>
    </row>
    <row r="54" spans="1:15" ht="13.8">
      <c r="A54" s="228"/>
      <c r="B54" s="229"/>
      <c r="C54" s="229"/>
      <c r="D54" s="229"/>
      <c r="E54" s="229"/>
      <c r="F54" s="229"/>
      <c r="G54" s="229"/>
      <c r="H54" s="230"/>
      <c r="I54" s="231"/>
      <c r="J54" s="232"/>
      <c r="K54" s="436"/>
      <c r="L54" s="437"/>
      <c r="M54" s="233"/>
      <c r="N54" s="156"/>
      <c r="O54" s="139"/>
    </row>
    <row r="55" spans="1:15" ht="14.4" thickBot="1">
      <c r="A55" s="430"/>
      <c r="B55" s="431"/>
      <c r="C55" s="431"/>
      <c r="D55" s="431"/>
      <c r="E55" s="431"/>
      <c r="F55" s="431"/>
      <c r="G55" s="431"/>
      <c r="H55" s="222"/>
      <c r="I55" s="223"/>
      <c r="J55" s="222"/>
      <c r="K55" s="432"/>
      <c r="L55" s="433"/>
      <c r="M55" s="224"/>
      <c r="N55" s="153"/>
      <c r="O55" s="139"/>
    </row>
    <row r="56" spans="1:15" ht="14.4" thickBot="1">
      <c r="A56" s="406" t="s">
        <v>361</v>
      </c>
      <c r="B56" s="407"/>
      <c r="C56" s="407"/>
      <c r="D56" s="407"/>
      <c r="E56" s="407"/>
      <c r="F56" s="407"/>
      <c r="G56" s="407"/>
      <c r="H56" s="407"/>
      <c r="I56" s="407"/>
      <c r="J56" s="407"/>
      <c r="K56" s="407"/>
      <c r="L56" s="408"/>
      <c r="M56" s="217"/>
      <c r="N56" s="153"/>
      <c r="O56" s="139"/>
    </row>
    <row r="57" spans="1:15" ht="14.4" thickBot="1">
      <c r="A57" s="197"/>
      <c r="B57" s="172"/>
      <c r="C57" s="172"/>
      <c r="D57" s="172"/>
      <c r="E57" s="172"/>
      <c r="F57" s="172"/>
      <c r="G57" s="172"/>
      <c r="H57" s="172"/>
      <c r="I57" s="172"/>
      <c r="J57" s="172"/>
      <c r="K57" s="172"/>
      <c r="L57" s="172"/>
      <c r="M57" s="198"/>
      <c r="N57" s="141"/>
      <c r="O57" s="139"/>
    </row>
    <row r="58" spans="1:15" ht="14.4" thickBot="1">
      <c r="A58" s="409" t="s">
        <v>373</v>
      </c>
      <c r="B58" s="410"/>
      <c r="C58" s="410"/>
      <c r="D58" s="410"/>
      <c r="E58" s="410"/>
      <c r="F58" s="410"/>
      <c r="G58" s="410"/>
      <c r="H58" s="410"/>
      <c r="I58" s="410"/>
      <c r="J58" s="410"/>
      <c r="K58" s="410"/>
      <c r="L58" s="411"/>
      <c r="M58" s="234"/>
      <c r="N58" s="157"/>
      <c r="O58" s="139"/>
    </row>
    <row r="59" spans="1:15" ht="13.8">
      <c r="A59" s="415" t="s">
        <v>374</v>
      </c>
      <c r="B59" s="416"/>
      <c r="C59" s="416"/>
      <c r="D59" s="416"/>
      <c r="E59" s="416"/>
      <c r="F59" s="416"/>
      <c r="G59" s="416"/>
      <c r="H59" s="416"/>
      <c r="I59" s="416"/>
      <c r="J59" s="416"/>
      <c r="K59" s="416"/>
      <c r="L59" s="416"/>
      <c r="M59" s="417"/>
      <c r="N59" s="151"/>
      <c r="O59" s="139"/>
    </row>
    <row r="60" spans="1:15" ht="13.8">
      <c r="A60" s="418"/>
      <c r="B60" s="419"/>
      <c r="C60" s="419"/>
      <c r="D60" s="419"/>
      <c r="E60" s="419"/>
      <c r="F60" s="419"/>
      <c r="G60" s="419"/>
      <c r="H60" s="419"/>
      <c r="I60" s="419"/>
      <c r="J60" s="419"/>
      <c r="K60" s="419"/>
      <c r="L60" s="419"/>
      <c r="M60" s="420"/>
      <c r="N60" s="151"/>
      <c r="O60" s="139"/>
    </row>
    <row r="61" spans="1:15" ht="14.4" thickBot="1">
      <c r="A61" s="421"/>
      <c r="B61" s="422"/>
      <c r="C61" s="422"/>
      <c r="D61" s="422"/>
      <c r="E61" s="422"/>
      <c r="F61" s="422"/>
      <c r="G61" s="422"/>
      <c r="H61" s="422"/>
      <c r="I61" s="422"/>
      <c r="J61" s="422"/>
      <c r="K61" s="422"/>
      <c r="L61" s="422"/>
      <c r="M61" s="423"/>
      <c r="N61" s="151"/>
      <c r="O61" s="139"/>
    </row>
    <row r="62" spans="1:15" ht="13.8">
      <c r="A62" s="424" t="s">
        <v>375</v>
      </c>
      <c r="B62" s="425"/>
      <c r="C62" s="425"/>
      <c r="D62" s="425"/>
      <c r="E62" s="425"/>
      <c r="F62" s="425"/>
      <c r="G62" s="425"/>
      <c r="H62" s="218"/>
      <c r="I62" s="235"/>
      <c r="J62" s="226" t="s">
        <v>376</v>
      </c>
      <c r="K62" s="426" t="s">
        <v>377</v>
      </c>
      <c r="L62" s="427"/>
      <c r="M62" s="227"/>
      <c r="N62" s="155"/>
      <c r="O62" s="139"/>
    </row>
    <row r="63" spans="1:15" ht="13.8">
      <c r="A63" s="428" t="s">
        <v>378</v>
      </c>
      <c r="B63" s="429"/>
      <c r="C63" s="429"/>
      <c r="D63" s="429"/>
      <c r="E63" s="429"/>
      <c r="F63" s="429"/>
      <c r="G63" s="429"/>
      <c r="H63" s="236"/>
      <c r="I63" s="237"/>
      <c r="J63" s="238"/>
      <c r="K63" s="402"/>
      <c r="L63" s="403"/>
      <c r="M63" s="239"/>
      <c r="N63" s="158"/>
      <c r="O63" s="139"/>
    </row>
    <row r="64" spans="1:15" ht="13.8">
      <c r="A64" s="206" t="s">
        <v>379</v>
      </c>
      <c r="B64" s="207"/>
      <c r="C64" s="207"/>
      <c r="D64" s="207"/>
      <c r="E64" s="207"/>
      <c r="F64" s="207"/>
      <c r="G64" s="207"/>
      <c r="H64" s="236"/>
      <c r="I64" s="237"/>
      <c r="J64" s="238"/>
      <c r="K64" s="402"/>
      <c r="L64" s="403"/>
      <c r="M64" s="239"/>
      <c r="N64" s="158"/>
      <c r="O64" s="139"/>
    </row>
    <row r="65" spans="1:15" ht="14.4" thickBot="1">
      <c r="A65" s="191" t="s">
        <v>336</v>
      </c>
      <c r="B65" s="192"/>
      <c r="C65" s="192"/>
      <c r="D65" s="192"/>
      <c r="E65" s="192"/>
      <c r="F65" s="192"/>
      <c r="G65" s="192"/>
      <c r="H65" s="240"/>
      <c r="I65" s="241"/>
      <c r="J65" s="238"/>
      <c r="K65" s="404"/>
      <c r="L65" s="405"/>
      <c r="M65" s="239"/>
      <c r="N65" s="158"/>
      <c r="O65" s="139"/>
    </row>
    <row r="66" spans="1:15" ht="14.4" thickBot="1">
      <c r="A66" s="406" t="s">
        <v>361</v>
      </c>
      <c r="B66" s="407"/>
      <c r="C66" s="407"/>
      <c r="D66" s="407"/>
      <c r="E66" s="407"/>
      <c r="F66" s="407"/>
      <c r="G66" s="407"/>
      <c r="H66" s="407"/>
      <c r="I66" s="407"/>
      <c r="J66" s="407"/>
      <c r="K66" s="407"/>
      <c r="L66" s="408"/>
      <c r="M66" s="242"/>
      <c r="N66" s="159"/>
      <c r="O66" s="139"/>
    </row>
    <row r="67" spans="1:15" ht="14.4" thickBot="1">
      <c r="A67" s="197"/>
      <c r="B67" s="172"/>
      <c r="C67" s="172"/>
      <c r="D67" s="172"/>
      <c r="E67" s="172"/>
      <c r="F67" s="172"/>
      <c r="G67" s="172"/>
      <c r="H67" s="172"/>
      <c r="I67" s="172"/>
      <c r="J67" s="172"/>
      <c r="K67" s="172"/>
      <c r="L67" s="172"/>
      <c r="M67" s="198"/>
      <c r="N67" s="141"/>
      <c r="O67" s="139"/>
    </row>
    <row r="68" spans="1:15" ht="14.4" thickBot="1">
      <c r="A68" s="409" t="s">
        <v>380</v>
      </c>
      <c r="B68" s="410"/>
      <c r="C68" s="410"/>
      <c r="D68" s="410"/>
      <c r="E68" s="410"/>
      <c r="F68" s="410"/>
      <c r="G68" s="410"/>
      <c r="H68" s="410"/>
      <c r="I68" s="410"/>
      <c r="J68" s="410"/>
      <c r="K68" s="410"/>
      <c r="L68" s="411"/>
      <c r="M68" s="243"/>
      <c r="N68" s="159"/>
      <c r="O68" s="139"/>
    </row>
    <row r="69" spans="1:15" ht="13.8">
      <c r="A69" s="194"/>
      <c r="B69" s="195"/>
      <c r="C69" s="195"/>
      <c r="D69" s="195"/>
      <c r="E69" s="195"/>
      <c r="F69" s="195"/>
      <c r="G69" s="195"/>
      <c r="H69" s="195"/>
      <c r="I69" s="195"/>
      <c r="J69" s="195"/>
      <c r="K69" s="195"/>
      <c r="L69" s="195"/>
      <c r="M69" s="196"/>
      <c r="N69" s="141"/>
      <c r="O69" s="139"/>
    </row>
    <row r="70" spans="1:15" ht="13.8">
      <c r="A70" s="197"/>
      <c r="B70" s="172"/>
      <c r="C70" s="172"/>
      <c r="D70" s="172"/>
      <c r="E70" s="172"/>
      <c r="F70" s="172"/>
      <c r="G70" s="172"/>
      <c r="H70" s="172"/>
      <c r="I70" s="172"/>
      <c r="J70" s="172"/>
      <c r="K70" s="172"/>
      <c r="L70" s="172"/>
      <c r="M70" s="198"/>
      <c r="N70" s="141"/>
      <c r="O70" s="139"/>
    </row>
    <row r="71" spans="1:15" ht="13.8">
      <c r="A71" s="197"/>
      <c r="B71" s="172"/>
      <c r="C71" s="172"/>
      <c r="D71" s="172"/>
      <c r="E71" s="172"/>
      <c r="F71" s="172"/>
      <c r="G71" s="172"/>
      <c r="H71" s="172"/>
      <c r="I71" s="172"/>
      <c r="J71" s="172"/>
      <c r="K71" s="172"/>
      <c r="L71" s="172"/>
      <c r="M71" s="198"/>
      <c r="N71" s="141"/>
      <c r="O71" s="139"/>
    </row>
    <row r="72" spans="1:15" ht="13.8">
      <c r="A72" s="197"/>
      <c r="B72" s="172"/>
      <c r="C72" s="172"/>
      <c r="D72" s="172"/>
      <c r="E72" s="172"/>
      <c r="F72" s="244" t="s">
        <v>381</v>
      </c>
      <c r="G72" s="244"/>
      <c r="H72" s="244"/>
      <c r="I72" s="244"/>
      <c r="J72" s="172"/>
      <c r="K72" s="172"/>
      <c r="L72" s="172"/>
      <c r="M72" s="198"/>
      <c r="N72" s="141"/>
      <c r="O72" s="139"/>
    </row>
    <row r="73" spans="1:15" ht="13.8">
      <c r="A73" s="197"/>
      <c r="B73" s="172"/>
      <c r="C73" s="172"/>
      <c r="D73" s="172"/>
      <c r="E73" s="172"/>
      <c r="F73" s="244" t="s">
        <v>382</v>
      </c>
      <c r="G73" s="172"/>
      <c r="H73" s="172"/>
      <c r="I73" s="172"/>
      <c r="J73" s="172"/>
      <c r="K73" s="172"/>
      <c r="L73" s="172"/>
      <c r="M73" s="198"/>
      <c r="N73" s="160"/>
      <c r="O73" s="139"/>
    </row>
    <row r="74" spans="1:15" ht="13.8">
      <c r="A74" s="197"/>
      <c r="B74" s="172"/>
      <c r="C74" s="172"/>
      <c r="D74" s="172"/>
      <c r="E74" s="172"/>
      <c r="F74" s="244" t="s">
        <v>383</v>
      </c>
      <c r="G74" s="172"/>
      <c r="H74" s="172"/>
      <c r="I74" s="172"/>
      <c r="J74" s="172"/>
      <c r="K74" s="172"/>
      <c r="L74" s="172"/>
      <c r="M74" s="198"/>
      <c r="N74" s="160"/>
      <c r="O74" s="139"/>
    </row>
    <row r="75" spans="1:15" ht="13.8">
      <c r="A75" s="182"/>
      <c r="B75" s="245"/>
      <c r="C75" s="245"/>
      <c r="D75" s="245"/>
      <c r="E75" s="245"/>
      <c r="F75" s="244" t="s">
        <v>384</v>
      </c>
      <c r="G75" s="245"/>
      <c r="H75" s="245"/>
      <c r="I75" s="245"/>
      <c r="J75" s="245"/>
      <c r="K75" s="245"/>
      <c r="L75" s="245"/>
      <c r="M75" s="246"/>
      <c r="N75" s="161"/>
      <c r="O75" s="139"/>
    </row>
    <row r="76" spans="1:15" ht="13.8">
      <c r="A76" s="197"/>
      <c r="B76" s="172"/>
      <c r="C76" s="172"/>
      <c r="D76" s="172"/>
      <c r="E76" s="172"/>
      <c r="F76" s="172" t="s">
        <v>385</v>
      </c>
      <c r="G76" s="172"/>
      <c r="H76" s="172"/>
      <c r="I76" s="172"/>
      <c r="J76" s="172"/>
      <c r="K76" s="172"/>
      <c r="L76" s="172"/>
      <c r="M76" s="198"/>
      <c r="N76" s="141"/>
      <c r="O76" s="139"/>
    </row>
    <row r="77" spans="1:15" ht="13.8">
      <c r="A77" s="247" t="s">
        <v>386</v>
      </c>
      <c r="B77" s="248"/>
      <c r="C77" s="248"/>
      <c r="D77" s="248"/>
      <c r="E77" s="248"/>
      <c r="F77" s="248"/>
      <c r="G77" s="248"/>
      <c r="H77" s="248"/>
      <c r="I77" s="248"/>
      <c r="J77" s="248"/>
      <c r="K77" s="248"/>
      <c r="L77" s="248"/>
      <c r="M77" s="249"/>
      <c r="N77" s="141"/>
      <c r="O77" s="139"/>
    </row>
    <row r="78" spans="1:15" ht="13.8">
      <c r="A78" s="412"/>
      <c r="B78" s="413"/>
      <c r="C78" s="413"/>
      <c r="D78" s="413"/>
      <c r="E78" s="413"/>
      <c r="F78" s="413"/>
      <c r="G78" s="413"/>
      <c r="H78" s="413"/>
      <c r="I78" s="413"/>
      <c r="J78" s="413"/>
      <c r="K78" s="413"/>
      <c r="L78" s="413"/>
      <c r="M78" s="414"/>
      <c r="N78" s="161"/>
      <c r="O78" s="139"/>
    </row>
    <row r="79" spans="1:15" ht="13.8">
      <c r="A79" s="412"/>
      <c r="B79" s="413"/>
      <c r="C79" s="413"/>
      <c r="D79" s="413"/>
      <c r="E79" s="413"/>
      <c r="F79" s="413"/>
      <c r="G79" s="413"/>
      <c r="H79" s="413"/>
      <c r="I79" s="413"/>
      <c r="J79" s="413"/>
      <c r="K79" s="413"/>
      <c r="L79" s="413"/>
      <c r="M79" s="414"/>
      <c r="N79" s="161"/>
      <c r="O79" s="139"/>
    </row>
    <row r="80" spans="1:15" ht="13.8">
      <c r="A80" s="182"/>
      <c r="B80" s="245"/>
      <c r="C80" s="245"/>
      <c r="D80" s="245"/>
      <c r="E80" s="245"/>
      <c r="F80" s="245"/>
      <c r="G80" s="245"/>
      <c r="H80" s="245"/>
      <c r="I80" s="245"/>
      <c r="J80" s="245"/>
      <c r="K80" s="245"/>
      <c r="L80" s="245"/>
      <c r="M80" s="246"/>
      <c r="N80" s="161"/>
      <c r="O80" s="139"/>
    </row>
    <row r="81" spans="1:15" ht="13.8">
      <c r="A81" s="250" t="s">
        <v>387</v>
      </c>
      <c r="B81" s="245"/>
      <c r="C81" s="245"/>
      <c r="D81" s="245"/>
      <c r="E81" s="245"/>
      <c r="F81" s="245"/>
      <c r="G81" s="245"/>
      <c r="H81" s="245"/>
      <c r="I81" s="245"/>
      <c r="J81" s="245"/>
      <c r="K81" s="245"/>
      <c r="L81" s="245"/>
      <c r="M81" s="246"/>
      <c r="N81" s="161"/>
      <c r="O81" s="139"/>
    </row>
    <row r="82" spans="1:15" ht="13.8">
      <c r="A82" s="393" t="s">
        <v>388</v>
      </c>
      <c r="B82" s="394"/>
      <c r="C82" s="394"/>
      <c r="D82" s="394"/>
      <c r="E82" s="394"/>
      <c r="F82" s="394"/>
      <c r="G82" s="394"/>
      <c r="H82" s="394"/>
      <c r="I82" s="394"/>
      <c r="J82" s="394"/>
      <c r="K82" s="394"/>
      <c r="L82" s="394"/>
      <c r="M82" s="395"/>
      <c r="N82" s="162"/>
      <c r="O82" s="139"/>
    </row>
    <row r="83" spans="1:15" ht="13.8">
      <c r="A83" s="393"/>
      <c r="B83" s="394"/>
      <c r="C83" s="394"/>
      <c r="D83" s="394"/>
      <c r="E83" s="394"/>
      <c r="F83" s="394"/>
      <c r="G83" s="394"/>
      <c r="H83" s="394"/>
      <c r="I83" s="394"/>
      <c r="J83" s="394"/>
      <c r="K83" s="394"/>
      <c r="L83" s="394"/>
      <c r="M83" s="395"/>
      <c r="N83" s="162"/>
      <c r="O83" s="139"/>
    </row>
    <row r="84" spans="1:15" ht="13.8">
      <c r="A84" s="393" t="s">
        <v>389</v>
      </c>
      <c r="B84" s="394"/>
      <c r="C84" s="394"/>
      <c r="D84" s="394"/>
      <c r="E84" s="394"/>
      <c r="F84" s="394"/>
      <c r="G84" s="394"/>
      <c r="H84" s="394"/>
      <c r="I84" s="394"/>
      <c r="J84" s="394"/>
      <c r="K84" s="394"/>
      <c r="L84" s="394"/>
      <c r="M84" s="395"/>
      <c r="N84" s="162"/>
      <c r="O84" s="139"/>
    </row>
    <row r="85" spans="1:15" ht="13.8">
      <c r="A85" s="393"/>
      <c r="B85" s="394"/>
      <c r="C85" s="394"/>
      <c r="D85" s="394"/>
      <c r="E85" s="394"/>
      <c r="F85" s="394"/>
      <c r="G85" s="394"/>
      <c r="H85" s="394"/>
      <c r="I85" s="394"/>
      <c r="J85" s="394"/>
      <c r="K85" s="394"/>
      <c r="L85" s="394"/>
      <c r="M85" s="395"/>
      <c r="N85" s="162"/>
      <c r="O85" s="139"/>
    </row>
    <row r="86" spans="1:15" ht="13.8">
      <c r="A86" s="182"/>
      <c r="B86" s="245"/>
      <c r="C86" s="245"/>
      <c r="D86" s="245"/>
      <c r="E86" s="245"/>
      <c r="F86" s="245"/>
      <c r="G86" s="245"/>
      <c r="H86" s="245"/>
      <c r="I86" s="245"/>
      <c r="J86" s="245"/>
      <c r="K86" s="245"/>
      <c r="L86" s="245"/>
      <c r="M86" s="246"/>
      <c r="N86" s="161"/>
      <c r="O86" s="139"/>
    </row>
    <row r="87" spans="1:15" ht="13.8">
      <c r="A87" s="197"/>
      <c r="B87" s="172"/>
      <c r="C87" s="172"/>
      <c r="D87" s="172"/>
      <c r="E87" s="172"/>
      <c r="F87" s="244" t="s">
        <v>381</v>
      </c>
      <c r="G87" s="172"/>
      <c r="H87" s="172"/>
      <c r="I87" s="172"/>
      <c r="J87" s="172"/>
      <c r="K87" s="172"/>
      <c r="L87" s="172"/>
      <c r="M87" s="198"/>
      <c r="N87" s="141"/>
      <c r="O87" s="139"/>
    </row>
    <row r="88" spans="1:15" ht="13.8">
      <c r="A88" s="197"/>
      <c r="B88" s="172"/>
      <c r="C88" s="172"/>
      <c r="D88" s="172"/>
      <c r="E88" s="172"/>
      <c r="F88" s="172" t="s">
        <v>382</v>
      </c>
      <c r="G88" s="207"/>
      <c r="H88" s="207"/>
      <c r="I88" s="207"/>
      <c r="J88" s="172"/>
      <c r="K88" s="172"/>
      <c r="L88" s="172"/>
      <c r="M88" s="198"/>
      <c r="N88" s="141"/>
      <c r="O88" s="139"/>
    </row>
    <row r="89" spans="1:15" ht="13.8">
      <c r="A89" s="197"/>
      <c r="B89" s="172"/>
      <c r="C89" s="172"/>
      <c r="D89" s="172"/>
      <c r="E89" s="172"/>
      <c r="F89" s="172" t="s">
        <v>390</v>
      </c>
      <c r="G89" s="251"/>
      <c r="H89" s="251"/>
      <c r="I89" s="251"/>
      <c r="J89" s="172"/>
      <c r="K89" s="172"/>
      <c r="L89" s="172"/>
      <c r="M89" s="198"/>
      <c r="N89" s="141"/>
      <c r="O89" s="139"/>
    </row>
    <row r="90" spans="1:15" ht="13.8">
      <c r="A90" s="252"/>
      <c r="B90" s="245"/>
      <c r="C90" s="245"/>
      <c r="D90" s="245"/>
      <c r="E90" s="245"/>
      <c r="F90" s="172" t="s">
        <v>384</v>
      </c>
      <c r="G90" s="172"/>
      <c r="H90" s="172"/>
      <c r="I90" s="172"/>
      <c r="J90" s="245"/>
      <c r="K90" s="245"/>
      <c r="L90" s="245"/>
      <c r="M90" s="246"/>
      <c r="N90" s="161"/>
      <c r="O90" s="139"/>
    </row>
    <row r="91" spans="1:15" ht="15.6">
      <c r="A91" s="252"/>
      <c r="B91" s="251"/>
      <c r="C91" s="251"/>
      <c r="D91" s="172"/>
      <c r="E91" s="172"/>
      <c r="F91" s="172"/>
      <c r="G91" s="172"/>
      <c r="H91" s="172"/>
      <c r="I91" s="396"/>
      <c r="J91" s="396"/>
      <c r="K91" s="396"/>
      <c r="L91" s="396"/>
      <c r="M91" s="397"/>
      <c r="N91" s="163"/>
      <c r="O91" s="139"/>
    </row>
    <row r="92" spans="1:15" ht="16.2" thickBot="1">
      <c r="A92" s="400"/>
      <c r="B92" s="401"/>
      <c r="C92" s="401"/>
      <c r="D92" s="223"/>
      <c r="E92" s="223"/>
      <c r="F92" s="223"/>
      <c r="G92" s="223"/>
      <c r="H92" s="223"/>
      <c r="I92" s="398"/>
      <c r="J92" s="398"/>
      <c r="K92" s="398"/>
      <c r="L92" s="398"/>
      <c r="M92" s="399"/>
      <c r="N92" s="163"/>
      <c r="O92" s="139"/>
    </row>
    <row r="93" spans="1:15" ht="14.4" thickBot="1">
      <c r="A93" s="164"/>
      <c r="B93" s="164"/>
      <c r="C93" s="164"/>
      <c r="D93" s="164"/>
      <c r="E93" s="164"/>
      <c r="F93" s="164"/>
      <c r="G93" s="164"/>
      <c r="H93" s="164"/>
      <c r="I93" s="164"/>
      <c r="J93" s="164"/>
      <c r="K93" s="164"/>
      <c r="L93" s="164"/>
      <c r="M93" s="164"/>
      <c r="N93" s="165"/>
      <c r="O93" s="139"/>
    </row>
    <row r="94" spans="1:15" ht="14.4" thickTop="1">
      <c r="A94" s="139"/>
      <c r="B94" s="139"/>
      <c r="C94" s="139"/>
      <c r="D94" s="139"/>
      <c r="E94" s="139"/>
      <c r="F94" s="139"/>
      <c r="G94" s="139"/>
      <c r="H94" s="139"/>
      <c r="I94" s="139"/>
      <c r="J94" s="139"/>
      <c r="K94" s="139"/>
      <c r="L94" s="139"/>
      <c r="M94" s="139"/>
      <c r="N94" s="139"/>
      <c r="O94" s="139"/>
    </row>
  </sheetData>
  <mergeCells count="78">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M12:M14"/>
    <mergeCell ref="B14:I14"/>
    <mergeCell ref="A30:E30"/>
    <mergeCell ref="F30:G30"/>
    <mergeCell ref="H30:I30"/>
    <mergeCell ref="K30:L30"/>
    <mergeCell ref="A18:D18"/>
    <mergeCell ref="A22:M22"/>
    <mergeCell ref="B24:J24"/>
    <mergeCell ref="K24:L24"/>
    <mergeCell ref="B25:J25"/>
    <mergeCell ref="K25:L25"/>
    <mergeCell ref="A26:M28"/>
    <mergeCell ref="A29:E29"/>
    <mergeCell ref="F29:G29"/>
    <mergeCell ref="H29:I29"/>
    <mergeCell ref="K29:L29"/>
    <mergeCell ref="A39:H39"/>
    <mergeCell ref="K39:L39"/>
    <mergeCell ref="K31:L31"/>
    <mergeCell ref="A32:E32"/>
    <mergeCell ref="F32:G32"/>
    <mergeCell ref="H32:I32"/>
    <mergeCell ref="K32:L32"/>
    <mergeCell ref="A33:L33"/>
    <mergeCell ref="A34:M36"/>
    <mergeCell ref="A37:H37"/>
    <mergeCell ref="K37:L37"/>
    <mergeCell ref="A38:H38"/>
    <mergeCell ref="K38:L38"/>
    <mergeCell ref="A40:L40"/>
    <mergeCell ref="A41:M43"/>
    <mergeCell ref="A44:G44"/>
    <mergeCell ref="K44:L44"/>
    <mergeCell ref="A45:G45"/>
    <mergeCell ref="K45:L45"/>
    <mergeCell ref="A56:L56"/>
    <mergeCell ref="A46:G46"/>
    <mergeCell ref="K46:L46"/>
    <mergeCell ref="A47:L47"/>
    <mergeCell ref="A48:M50"/>
    <mergeCell ref="A51:G51"/>
    <mergeCell ref="K51:L51"/>
    <mergeCell ref="K52:L52"/>
    <mergeCell ref="K53:L53"/>
    <mergeCell ref="K54:L54"/>
    <mergeCell ref="A55:G55"/>
    <mergeCell ref="K55:L55"/>
    <mergeCell ref="A58:L58"/>
    <mergeCell ref="A59:M61"/>
    <mergeCell ref="A62:G62"/>
    <mergeCell ref="K62:L62"/>
    <mergeCell ref="A63:G63"/>
    <mergeCell ref="K63:L63"/>
    <mergeCell ref="A82:M83"/>
    <mergeCell ref="A84:M85"/>
    <mergeCell ref="I91:M92"/>
    <mergeCell ref="A92:C92"/>
    <mergeCell ref="K64:L64"/>
    <mergeCell ref="K65:L65"/>
    <mergeCell ref="A66:L66"/>
    <mergeCell ref="A68:L68"/>
    <mergeCell ref="A78:M78"/>
    <mergeCell ref="A79:M7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11"/>
  <sheetViews>
    <sheetView showGridLines="0" tabSelected="1" view="pageBreakPreview" topLeftCell="A47" zoomScale="87" zoomScaleNormal="100" zoomScaleSheetLayoutView="87" zoomScalePageLayoutView="91" workbookViewId="0">
      <selection activeCell="J206" sqref="J206"/>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08"/>
      <c r="D2" s="108"/>
      <c r="E2" s="109"/>
      <c r="F2" s="108"/>
      <c r="G2" s="108"/>
      <c r="H2" s="108"/>
      <c r="I2" s="108"/>
      <c r="J2" s="108"/>
      <c r="K2" s="108"/>
      <c r="L2" s="8"/>
      <c r="M2" s="5"/>
    </row>
    <row r="3" spans="1:13" ht="26.25" customHeight="1">
      <c r="A3" s="5"/>
      <c r="B3" s="9"/>
      <c r="C3" s="499" t="s">
        <v>35</v>
      </c>
      <c r="D3" s="499"/>
      <c r="E3" s="499"/>
      <c r="F3" s="499"/>
      <c r="G3" s="5"/>
      <c r="H3" s="5"/>
      <c r="I3" s="5"/>
      <c r="J3" s="5"/>
      <c r="K3" s="5"/>
      <c r="L3" s="10"/>
      <c r="M3" s="5"/>
    </row>
    <row r="4" spans="1:13" ht="15.6">
      <c r="A4" s="5"/>
      <c r="B4" s="9"/>
      <c r="C4" s="90" t="s">
        <v>1</v>
      </c>
      <c r="D4" s="91" t="s">
        <v>2</v>
      </c>
      <c r="E4" s="90" t="s">
        <v>3</v>
      </c>
      <c r="F4" s="91">
        <v>2</v>
      </c>
      <c r="G4" s="5"/>
      <c r="H4" s="5"/>
      <c r="I4" s="5"/>
      <c r="J4" s="5"/>
      <c r="K4" s="5"/>
      <c r="L4" s="10"/>
      <c r="M4" s="5"/>
    </row>
    <row r="5" spans="1:13" ht="15.6">
      <c r="A5" s="5"/>
      <c r="B5" s="9"/>
      <c r="C5" s="500" t="s">
        <v>4</v>
      </c>
      <c r="D5" s="500"/>
      <c r="E5" s="500"/>
      <c r="F5" s="500"/>
      <c r="G5" s="500"/>
      <c r="H5" s="500"/>
      <c r="I5" s="500"/>
      <c r="J5" s="500"/>
      <c r="K5" s="500"/>
      <c r="L5" s="10"/>
      <c r="M5" s="5"/>
    </row>
    <row r="6" spans="1:13" ht="16.2" thickBot="1">
      <c r="A6" s="5"/>
      <c r="B6" s="9"/>
      <c r="C6" s="376" t="s">
        <v>36</v>
      </c>
      <c r="D6" s="376"/>
      <c r="E6" s="376"/>
      <c r="F6" s="376"/>
      <c r="G6" s="376"/>
      <c r="H6" s="376"/>
      <c r="I6" s="376"/>
      <c r="J6" s="376"/>
      <c r="K6" s="376"/>
      <c r="L6" s="10"/>
      <c r="M6" s="5"/>
    </row>
    <row r="7" spans="1:13" s="19" customFormat="1" ht="16.5" customHeight="1">
      <c r="A7" s="18"/>
      <c r="B7" s="105"/>
      <c r="C7" s="501" t="s">
        <v>37</v>
      </c>
      <c r="D7" s="502"/>
      <c r="E7" s="502"/>
      <c r="F7" s="502"/>
      <c r="G7" s="502"/>
      <c r="H7" s="502"/>
      <c r="I7" s="502"/>
      <c r="J7" s="502"/>
      <c r="K7" s="503"/>
      <c r="L7" s="20"/>
      <c r="M7" s="18"/>
    </row>
    <row r="8" spans="1:13" ht="33.75" customHeight="1" thickBot="1">
      <c r="A8" s="5"/>
      <c r="B8" s="106"/>
      <c r="C8" s="504"/>
      <c r="D8" s="505"/>
      <c r="E8" s="505"/>
      <c r="F8" s="505"/>
      <c r="G8" s="505"/>
      <c r="H8" s="505"/>
      <c r="I8" s="505"/>
      <c r="J8" s="505"/>
      <c r="K8" s="506"/>
      <c r="L8" s="10"/>
      <c r="M8" s="5"/>
    </row>
    <row r="9" spans="1:13" ht="34.5" customHeight="1">
      <c r="A9" s="5"/>
      <c r="B9" s="106"/>
      <c r="C9" s="507" t="s">
        <v>38</v>
      </c>
      <c r="D9" s="508"/>
      <c r="E9" s="508"/>
      <c r="F9" s="508"/>
      <c r="G9" s="508"/>
      <c r="H9" s="508"/>
      <c r="I9" s="508"/>
      <c r="J9" s="508"/>
      <c r="K9" s="509"/>
      <c r="L9" s="10"/>
      <c r="M9" s="5"/>
    </row>
    <row r="10" spans="1:13" ht="30" customHeight="1" thickBot="1">
      <c r="A10" s="5"/>
      <c r="B10" s="106"/>
      <c r="C10" s="368"/>
      <c r="D10" s="368"/>
      <c r="E10" s="368"/>
      <c r="F10" s="368"/>
      <c r="G10" s="368"/>
      <c r="H10" s="368"/>
      <c r="I10" s="368"/>
      <c r="J10" s="368"/>
      <c r="K10" s="369"/>
      <c r="L10" s="10"/>
      <c r="M10" s="5"/>
    </row>
    <row r="11" spans="1:13" ht="30" customHeight="1">
      <c r="A11" s="5"/>
      <c r="B11" s="9"/>
      <c r="C11" s="382" t="s">
        <v>8</v>
      </c>
      <c r="D11" s="348" t="s">
        <v>9</v>
      </c>
      <c r="E11" s="350" t="s">
        <v>10</v>
      </c>
      <c r="F11" s="350"/>
      <c r="G11" s="382" t="s">
        <v>11</v>
      </c>
      <c r="H11" s="348" t="s">
        <v>12</v>
      </c>
      <c r="I11" s="348" t="s">
        <v>13</v>
      </c>
      <c r="J11" s="378" t="s">
        <v>14</v>
      </c>
      <c r="K11" s="380" t="s">
        <v>15</v>
      </c>
      <c r="L11" s="10"/>
      <c r="M11" s="5"/>
    </row>
    <row r="12" spans="1:13" ht="30" customHeight="1" thickBot="1">
      <c r="A12" s="5"/>
      <c r="B12" s="9"/>
      <c r="C12" s="383"/>
      <c r="D12" s="349"/>
      <c r="E12" s="22" t="s">
        <v>16</v>
      </c>
      <c r="F12" s="22" t="s">
        <v>17</v>
      </c>
      <c r="G12" s="383"/>
      <c r="H12" s="349"/>
      <c r="I12" s="349"/>
      <c r="J12" s="379"/>
      <c r="K12" s="381"/>
      <c r="L12" s="10"/>
      <c r="M12" s="5"/>
    </row>
    <row r="13" spans="1:13" ht="30" customHeight="1" thickBot="1">
      <c r="A13" s="5"/>
      <c r="B13" s="9"/>
      <c r="C13" s="23" t="s">
        <v>44</v>
      </c>
      <c r="D13" s="24"/>
      <c r="E13" s="24"/>
      <c r="F13" s="24"/>
      <c r="G13" s="24" t="s">
        <v>65</v>
      </c>
      <c r="H13" s="24" t="s">
        <v>86</v>
      </c>
      <c r="I13" s="24"/>
      <c r="J13" s="24"/>
      <c r="K13" s="25"/>
      <c r="L13" s="10"/>
      <c r="M13" s="5"/>
    </row>
    <row r="14" spans="1:13" ht="30" customHeight="1">
      <c r="A14" s="5"/>
      <c r="B14" s="9"/>
      <c r="C14" s="26" t="s">
        <v>45</v>
      </c>
      <c r="D14" s="27" t="s">
        <v>45</v>
      </c>
      <c r="E14" s="27"/>
      <c r="F14" s="27"/>
      <c r="G14" s="28" t="s">
        <v>66</v>
      </c>
      <c r="H14" s="27" t="s">
        <v>87</v>
      </c>
      <c r="I14" s="115">
        <v>150</v>
      </c>
      <c r="J14" s="129">
        <v>0</v>
      </c>
      <c r="K14" s="130">
        <f>J14</f>
        <v>0</v>
      </c>
      <c r="L14" s="10"/>
      <c r="M14" s="5"/>
    </row>
    <row r="15" spans="1:13" ht="30" customHeight="1">
      <c r="A15" s="5"/>
      <c r="B15" s="9"/>
      <c r="C15" s="26" t="s">
        <v>46</v>
      </c>
      <c r="D15" s="27" t="s">
        <v>46</v>
      </c>
      <c r="E15" s="27"/>
      <c r="F15" s="27"/>
      <c r="G15" s="28" t="s">
        <v>67</v>
      </c>
      <c r="H15" s="27" t="s">
        <v>88</v>
      </c>
      <c r="I15" s="115">
        <v>13</v>
      </c>
      <c r="J15" s="129">
        <v>0</v>
      </c>
      <c r="K15" s="130">
        <f t="shared" ref="K15:K33" si="0">J15</f>
        <v>0</v>
      </c>
      <c r="L15" s="10"/>
      <c r="M15" s="5"/>
    </row>
    <row r="16" spans="1:13" ht="30" customHeight="1">
      <c r="A16" s="5"/>
      <c r="B16" s="9"/>
      <c r="C16" s="26" t="s">
        <v>47</v>
      </c>
      <c r="D16" s="27" t="s">
        <v>47</v>
      </c>
      <c r="E16" s="27"/>
      <c r="F16" s="27"/>
      <c r="G16" s="28" t="s">
        <v>68</v>
      </c>
      <c r="H16" s="27" t="s">
        <v>87</v>
      </c>
      <c r="I16" s="115">
        <v>571.9</v>
      </c>
      <c r="J16" s="129">
        <v>0</v>
      </c>
      <c r="K16" s="130">
        <f t="shared" si="0"/>
        <v>0</v>
      </c>
      <c r="L16" s="10"/>
      <c r="M16" s="5"/>
    </row>
    <row r="17" spans="1:13" ht="30" customHeight="1">
      <c r="A17" s="5"/>
      <c r="B17" s="9"/>
      <c r="C17" s="26" t="s">
        <v>48</v>
      </c>
      <c r="D17" s="27" t="s">
        <v>48</v>
      </c>
      <c r="E17" s="27"/>
      <c r="F17" s="27"/>
      <c r="G17" s="28" t="s">
        <v>241</v>
      </c>
      <c r="H17" s="27" t="s">
        <v>89</v>
      </c>
      <c r="I17" s="115">
        <v>56</v>
      </c>
      <c r="J17" s="129">
        <v>0</v>
      </c>
      <c r="K17" s="130">
        <f t="shared" si="0"/>
        <v>0</v>
      </c>
      <c r="L17" s="10"/>
      <c r="M17" s="5"/>
    </row>
    <row r="18" spans="1:13" ht="30" customHeight="1">
      <c r="A18" s="5"/>
      <c r="B18" s="9"/>
      <c r="C18" s="26" t="s">
        <v>49</v>
      </c>
      <c r="D18" s="27" t="s">
        <v>49</v>
      </c>
      <c r="E18" s="27"/>
      <c r="F18" s="27"/>
      <c r="G18" s="28" t="s">
        <v>70</v>
      </c>
      <c r="H18" s="27" t="s">
        <v>90</v>
      </c>
      <c r="I18" s="115">
        <v>400</v>
      </c>
      <c r="J18" s="129">
        <v>0</v>
      </c>
      <c r="K18" s="130">
        <f t="shared" si="0"/>
        <v>0</v>
      </c>
      <c r="L18" s="10"/>
      <c r="M18" s="5"/>
    </row>
    <row r="19" spans="1:13" ht="30" customHeight="1">
      <c r="A19" s="5"/>
      <c r="B19" s="9"/>
      <c r="C19" s="26" t="s">
        <v>50</v>
      </c>
      <c r="D19" s="27" t="s">
        <v>50</v>
      </c>
      <c r="E19" s="27"/>
      <c r="F19" s="27"/>
      <c r="G19" s="28" t="s">
        <v>71</v>
      </c>
      <c r="H19" s="27" t="s">
        <v>90</v>
      </c>
      <c r="I19" s="115">
        <v>363</v>
      </c>
      <c r="J19" s="129">
        <v>0</v>
      </c>
      <c r="K19" s="130">
        <f t="shared" si="0"/>
        <v>0</v>
      </c>
      <c r="L19" s="10"/>
      <c r="M19" s="5"/>
    </row>
    <row r="20" spans="1:13" ht="30" customHeight="1">
      <c r="A20" s="5"/>
      <c r="B20" s="9"/>
      <c r="C20" s="26" t="s">
        <v>51</v>
      </c>
      <c r="D20" s="27" t="s">
        <v>51</v>
      </c>
      <c r="E20" s="27"/>
      <c r="F20" s="27"/>
      <c r="G20" s="28" t="s">
        <v>72</v>
      </c>
      <c r="H20" s="27" t="s">
        <v>90</v>
      </c>
      <c r="I20" s="115">
        <v>66</v>
      </c>
      <c r="J20" s="129">
        <v>0</v>
      </c>
      <c r="K20" s="130">
        <f t="shared" si="0"/>
        <v>0</v>
      </c>
      <c r="L20" s="10"/>
      <c r="M20" s="5"/>
    </row>
    <row r="21" spans="1:13" ht="30" customHeight="1">
      <c r="A21" s="5"/>
      <c r="B21" s="9"/>
      <c r="C21" s="26" t="s">
        <v>52</v>
      </c>
      <c r="D21" s="27" t="s">
        <v>52</v>
      </c>
      <c r="E21" s="27"/>
      <c r="F21" s="27"/>
      <c r="G21" s="28" t="s">
        <v>73</v>
      </c>
      <c r="H21" s="27" t="s">
        <v>90</v>
      </c>
      <c r="I21" s="115">
        <v>28</v>
      </c>
      <c r="J21" s="129">
        <v>0</v>
      </c>
      <c r="K21" s="130">
        <f t="shared" si="0"/>
        <v>0</v>
      </c>
      <c r="L21" s="10"/>
      <c r="M21" s="5"/>
    </row>
    <row r="22" spans="1:13" ht="30" customHeight="1">
      <c r="A22" s="5"/>
      <c r="B22" s="9"/>
      <c r="C22" s="26" t="s">
        <v>53</v>
      </c>
      <c r="D22" s="27" t="s">
        <v>53</v>
      </c>
      <c r="E22" s="27"/>
      <c r="F22" s="27"/>
      <c r="G22" s="28" t="s">
        <v>74</v>
      </c>
      <c r="H22" s="27" t="s">
        <v>90</v>
      </c>
      <c r="I22" s="115">
        <v>28</v>
      </c>
      <c r="J22" s="129">
        <v>0</v>
      </c>
      <c r="K22" s="130">
        <f t="shared" si="0"/>
        <v>0</v>
      </c>
      <c r="L22" s="10"/>
      <c r="M22" s="5"/>
    </row>
    <row r="23" spans="1:13" ht="30" customHeight="1">
      <c r="A23" s="5"/>
      <c r="B23" s="9"/>
      <c r="C23" s="26" t="s">
        <v>54</v>
      </c>
      <c r="D23" s="27" t="s">
        <v>54</v>
      </c>
      <c r="E23" s="27"/>
      <c r="F23" s="27"/>
      <c r="G23" s="28" t="s">
        <v>75</v>
      </c>
      <c r="H23" s="27" t="s">
        <v>90</v>
      </c>
      <c r="I23" s="115">
        <v>28</v>
      </c>
      <c r="J23" s="129">
        <v>0</v>
      </c>
      <c r="K23" s="130">
        <f t="shared" si="0"/>
        <v>0</v>
      </c>
      <c r="L23" s="10"/>
      <c r="M23" s="5"/>
    </row>
    <row r="24" spans="1:13" ht="30" customHeight="1">
      <c r="A24" s="5"/>
      <c r="B24" s="9"/>
      <c r="C24" s="26" t="s">
        <v>55</v>
      </c>
      <c r="D24" s="27" t="s">
        <v>55</v>
      </c>
      <c r="E24" s="27"/>
      <c r="F24" s="27"/>
      <c r="G24" s="28" t="s">
        <v>76</v>
      </c>
      <c r="H24" s="27" t="s">
        <v>90</v>
      </c>
      <c r="I24" s="115">
        <v>22</v>
      </c>
      <c r="J24" s="129">
        <v>0</v>
      </c>
      <c r="K24" s="130">
        <f t="shared" si="0"/>
        <v>0</v>
      </c>
      <c r="L24" s="10"/>
      <c r="M24" s="5"/>
    </row>
    <row r="25" spans="1:13" ht="30" customHeight="1">
      <c r="A25" s="5"/>
      <c r="B25" s="9"/>
      <c r="C25" s="26" t="s">
        <v>56</v>
      </c>
      <c r="D25" s="27" t="s">
        <v>56</v>
      </c>
      <c r="E25" s="27"/>
      <c r="F25" s="27"/>
      <c r="G25" s="28" t="s">
        <v>77</v>
      </c>
      <c r="H25" s="27" t="s">
        <v>89</v>
      </c>
      <c r="I25" s="115">
        <v>56</v>
      </c>
      <c r="J25" s="129">
        <v>0</v>
      </c>
      <c r="K25" s="130">
        <f t="shared" si="0"/>
        <v>0</v>
      </c>
      <c r="L25" s="10"/>
      <c r="M25" s="5"/>
    </row>
    <row r="26" spans="1:13" ht="30" customHeight="1">
      <c r="A26" s="5"/>
      <c r="B26" s="9"/>
      <c r="C26" s="26" t="s">
        <v>57</v>
      </c>
      <c r="D26" s="27" t="s">
        <v>57</v>
      </c>
      <c r="E26" s="27"/>
      <c r="F26" s="27"/>
      <c r="G26" s="28" t="s">
        <v>78</v>
      </c>
      <c r="H26" s="27" t="s">
        <v>91</v>
      </c>
      <c r="I26" s="115">
        <v>2.5</v>
      </c>
      <c r="J26" s="129">
        <v>0</v>
      </c>
      <c r="K26" s="130">
        <f t="shared" si="0"/>
        <v>0</v>
      </c>
      <c r="L26" s="10"/>
      <c r="M26" s="5"/>
    </row>
    <row r="27" spans="1:13" ht="30" customHeight="1">
      <c r="A27" s="5"/>
      <c r="B27" s="9"/>
      <c r="C27" s="26" t="s">
        <v>58</v>
      </c>
      <c r="D27" s="27" t="s">
        <v>58</v>
      </c>
      <c r="E27" s="27"/>
      <c r="F27" s="27"/>
      <c r="G27" s="28" t="s">
        <v>79</v>
      </c>
      <c r="H27" s="27" t="s">
        <v>91</v>
      </c>
      <c r="I27" s="115">
        <v>13</v>
      </c>
      <c r="J27" s="129">
        <v>0</v>
      </c>
      <c r="K27" s="130">
        <f t="shared" si="0"/>
        <v>0</v>
      </c>
      <c r="L27" s="10"/>
      <c r="M27" s="5"/>
    </row>
    <row r="28" spans="1:13" ht="30" customHeight="1">
      <c r="A28" s="5"/>
      <c r="B28" s="9"/>
      <c r="C28" s="26" t="s">
        <v>59</v>
      </c>
      <c r="D28" s="27" t="s">
        <v>59</v>
      </c>
      <c r="E28" s="27"/>
      <c r="F28" s="27"/>
      <c r="G28" s="28" t="s">
        <v>80</v>
      </c>
      <c r="H28" s="27" t="s">
        <v>89</v>
      </c>
      <c r="I28" s="115">
        <v>110</v>
      </c>
      <c r="J28" s="129">
        <v>0</v>
      </c>
      <c r="K28" s="130">
        <f t="shared" si="0"/>
        <v>0</v>
      </c>
      <c r="L28" s="10"/>
      <c r="M28" s="5"/>
    </row>
    <row r="29" spans="1:13" ht="30" customHeight="1">
      <c r="A29" s="5"/>
      <c r="B29" s="9"/>
      <c r="C29" s="26" t="s">
        <v>60</v>
      </c>
      <c r="D29" s="27" t="s">
        <v>60</v>
      </c>
      <c r="E29" s="27"/>
      <c r="F29" s="27"/>
      <c r="G29" s="28" t="s">
        <v>81</v>
      </c>
      <c r="H29" s="27" t="s">
        <v>91</v>
      </c>
      <c r="I29" s="115">
        <v>15</v>
      </c>
      <c r="J29" s="129">
        <v>0</v>
      </c>
      <c r="K29" s="130">
        <f t="shared" si="0"/>
        <v>0</v>
      </c>
      <c r="L29" s="10"/>
      <c r="M29" s="5"/>
    </row>
    <row r="30" spans="1:13" ht="30" customHeight="1">
      <c r="A30" s="5"/>
      <c r="B30" s="9"/>
      <c r="C30" s="26" t="s">
        <v>61</v>
      </c>
      <c r="D30" s="27" t="s">
        <v>61</v>
      </c>
      <c r="E30" s="27"/>
      <c r="F30" s="27"/>
      <c r="G30" s="28" t="s">
        <v>82</v>
      </c>
      <c r="H30" s="27" t="s">
        <v>87</v>
      </c>
      <c r="I30" s="115">
        <v>262</v>
      </c>
      <c r="J30" s="129">
        <v>0</v>
      </c>
      <c r="K30" s="130">
        <f t="shared" si="0"/>
        <v>0</v>
      </c>
      <c r="L30" s="10"/>
      <c r="M30" s="5"/>
    </row>
    <row r="31" spans="1:13" ht="30" customHeight="1">
      <c r="A31" s="5"/>
      <c r="B31" s="9"/>
      <c r="C31" s="26" t="s">
        <v>62</v>
      </c>
      <c r="D31" s="27" t="s">
        <v>62</v>
      </c>
      <c r="E31" s="27"/>
      <c r="F31" s="27"/>
      <c r="G31" s="28" t="s">
        <v>83</v>
      </c>
      <c r="H31" s="27" t="s">
        <v>87</v>
      </c>
      <c r="I31" s="115">
        <v>869.9</v>
      </c>
      <c r="J31" s="129">
        <v>0</v>
      </c>
      <c r="K31" s="130">
        <f t="shared" si="0"/>
        <v>0</v>
      </c>
      <c r="L31" s="10"/>
      <c r="M31" s="5"/>
    </row>
    <row r="32" spans="1:13" ht="30" customHeight="1">
      <c r="A32" s="5"/>
      <c r="B32" s="9"/>
      <c r="C32" s="26" t="s">
        <v>63</v>
      </c>
      <c r="D32" s="27" t="s">
        <v>63</v>
      </c>
      <c r="E32" s="27"/>
      <c r="F32" s="27"/>
      <c r="G32" s="28" t="s">
        <v>84</v>
      </c>
      <c r="H32" s="27" t="s">
        <v>43</v>
      </c>
      <c r="I32" s="115">
        <v>1</v>
      </c>
      <c r="J32" s="129">
        <v>0</v>
      </c>
      <c r="K32" s="130">
        <f t="shared" si="0"/>
        <v>0</v>
      </c>
      <c r="L32" s="10"/>
      <c r="M32" s="5"/>
    </row>
    <row r="33" spans="1:13" ht="30" customHeight="1">
      <c r="A33" s="5"/>
      <c r="B33" s="9"/>
      <c r="C33" s="26" t="s">
        <v>64</v>
      </c>
      <c r="D33" s="27" t="s">
        <v>64</v>
      </c>
      <c r="E33" s="27"/>
      <c r="F33" s="27"/>
      <c r="G33" s="28" t="s">
        <v>85</v>
      </c>
      <c r="H33" s="27" t="s">
        <v>87</v>
      </c>
      <c r="I33" s="115">
        <v>434.95</v>
      </c>
      <c r="J33" s="129">
        <v>0</v>
      </c>
      <c r="K33" s="130">
        <f t="shared" si="0"/>
        <v>0</v>
      </c>
      <c r="L33" s="10"/>
      <c r="M33" s="5"/>
    </row>
    <row r="34" spans="1:13" ht="30" customHeight="1" thickBot="1">
      <c r="A34" s="5"/>
      <c r="B34" s="9"/>
      <c r="C34" s="31" t="s">
        <v>18</v>
      </c>
      <c r="D34" s="32"/>
      <c r="E34" s="32"/>
      <c r="F34" s="32"/>
      <c r="G34" s="33"/>
      <c r="H34" s="32"/>
      <c r="I34" s="29"/>
      <c r="J34" s="131">
        <f>SUM(J14:J33)</f>
        <v>0</v>
      </c>
      <c r="K34" s="35"/>
      <c r="L34" s="10"/>
      <c r="M34" s="5"/>
    </row>
    <row r="35" spans="1:13" ht="30" customHeight="1" thickBot="1">
      <c r="A35" s="5"/>
      <c r="B35" s="9"/>
      <c r="C35" s="23"/>
      <c r="D35" s="24"/>
      <c r="E35" s="24"/>
      <c r="F35" s="24"/>
      <c r="G35" s="24" t="s">
        <v>106</v>
      </c>
      <c r="H35" s="24" t="s">
        <v>111</v>
      </c>
      <c r="I35" s="24"/>
      <c r="J35" s="24"/>
      <c r="K35" s="25"/>
      <c r="L35" s="10"/>
      <c r="M35" s="5"/>
    </row>
    <row r="36" spans="1:13" ht="30" customHeight="1">
      <c r="A36" s="5"/>
      <c r="B36" s="9"/>
      <c r="C36" s="26" t="s">
        <v>92</v>
      </c>
      <c r="D36" s="27" t="s">
        <v>92</v>
      </c>
      <c r="E36" s="27"/>
      <c r="F36" s="27"/>
      <c r="G36" s="36" t="s">
        <v>107</v>
      </c>
      <c r="H36" s="27" t="s">
        <v>91</v>
      </c>
      <c r="I36" s="29">
        <v>3</v>
      </c>
      <c r="J36" s="132">
        <f>J32</f>
        <v>0</v>
      </c>
      <c r="K36" s="133">
        <f>J36</f>
        <v>0</v>
      </c>
      <c r="L36" s="10"/>
      <c r="M36" s="5"/>
    </row>
    <row r="37" spans="1:13" ht="30" customHeight="1">
      <c r="A37" s="5"/>
      <c r="B37" s="9"/>
      <c r="C37" s="26" t="s">
        <v>93</v>
      </c>
      <c r="D37" s="27" t="s">
        <v>93</v>
      </c>
      <c r="E37" s="27"/>
      <c r="F37" s="27"/>
      <c r="G37" s="36" t="s">
        <v>67</v>
      </c>
      <c r="H37" s="27" t="s">
        <v>90</v>
      </c>
      <c r="I37" s="29">
        <v>20</v>
      </c>
      <c r="J37" s="132">
        <f t="shared" ref="J37:J49" si="1">J33</f>
        <v>0</v>
      </c>
      <c r="K37" s="133">
        <f t="shared" ref="K37:K50" si="2">J37</f>
        <v>0</v>
      </c>
      <c r="L37" s="10"/>
      <c r="M37" s="5"/>
    </row>
    <row r="38" spans="1:13" ht="30" customHeight="1">
      <c r="A38" s="5"/>
      <c r="B38" s="9"/>
      <c r="C38" s="26" t="s">
        <v>94</v>
      </c>
      <c r="D38" s="38" t="s">
        <v>94</v>
      </c>
      <c r="E38" s="38"/>
      <c r="F38" s="38"/>
      <c r="G38" s="39" t="s">
        <v>68</v>
      </c>
      <c r="H38" s="38" t="s">
        <v>87</v>
      </c>
      <c r="I38" s="29">
        <v>824.33</v>
      </c>
      <c r="J38" s="132">
        <f t="shared" si="1"/>
        <v>0</v>
      </c>
      <c r="K38" s="133">
        <f t="shared" si="2"/>
        <v>0</v>
      </c>
      <c r="L38" s="10"/>
      <c r="M38" s="5"/>
    </row>
    <row r="39" spans="1:13" ht="30" customHeight="1">
      <c r="A39" s="5"/>
      <c r="B39" s="9"/>
      <c r="C39" s="26" t="s">
        <v>95</v>
      </c>
      <c r="D39" s="38" t="s">
        <v>95</v>
      </c>
      <c r="E39" s="38"/>
      <c r="F39" s="38"/>
      <c r="G39" s="39" t="s">
        <v>69</v>
      </c>
      <c r="H39" s="38" t="s">
        <v>89</v>
      </c>
      <c r="I39" s="29">
        <v>1</v>
      </c>
      <c r="J39" s="132">
        <f t="shared" si="1"/>
        <v>0</v>
      </c>
      <c r="K39" s="133">
        <f t="shared" si="2"/>
        <v>0</v>
      </c>
      <c r="L39" s="10"/>
      <c r="M39" s="5"/>
    </row>
    <row r="40" spans="1:13" ht="30" customHeight="1">
      <c r="A40" s="5"/>
      <c r="B40" s="9"/>
      <c r="C40" s="26" t="s">
        <v>96</v>
      </c>
      <c r="D40" s="38" t="s">
        <v>96</v>
      </c>
      <c r="E40" s="38"/>
      <c r="F40" s="38"/>
      <c r="G40" s="39" t="s">
        <v>108</v>
      </c>
      <c r="H40" s="38" t="s">
        <v>90</v>
      </c>
      <c r="I40" s="29">
        <v>12</v>
      </c>
      <c r="J40" s="132">
        <f t="shared" si="1"/>
        <v>0</v>
      </c>
      <c r="K40" s="133">
        <f t="shared" si="2"/>
        <v>0</v>
      </c>
      <c r="L40" s="10"/>
      <c r="M40" s="5"/>
    </row>
    <row r="41" spans="1:13" ht="30" customHeight="1">
      <c r="A41" s="5"/>
      <c r="B41" s="9"/>
      <c r="C41" s="26" t="s">
        <v>97</v>
      </c>
      <c r="D41" s="38" t="s">
        <v>97</v>
      </c>
      <c r="E41" s="38"/>
      <c r="F41" s="38"/>
      <c r="G41" s="39" t="s">
        <v>77</v>
      </c>
      <c r="H41" s="38" t="str">
        <f>+H25</f>
        <v>ml</v>
      </c>
      <c r="I41" s="29">
        <v>1</v>
      </c>
      <c r="J41" s="132">
        <f t="shared" si="1"/>
        <v>0</v>
      </c>
      <c r="K41" s="133">
        <f t="shared" si="2"/>
        <v>0</v>
      </c>
      <c r="L41" s="10"/>
      <c r="M41" s="5"/>
    </row>
    <row r="42" spans="1:13" ht="30" customHeight="1">
      <c r="A42" s="5"/>
      <c r="B42" s="9"/>
      <c r="C42" s="26" t="s">
        <v>98</v>
      </c>
      <c r="D42" s="38" t="s">
        <v>98</v>
      </c>
      <c r="E42" s="38"/>
      <c r="F42" s="38"/>
      <c r="G42" s="39" t="s">
        <v>78</v>
      </c>
      <c r="H42" s="38" t="s">
        <v>91</v>
      </c>
      <c r="I42" s="29">
        <v>13</v>
      </c>
      <c r="J42" s="132">
        <f t="shared" si="1"/>
        <v>0</v>
      </c>
      <c r="K42" s="133">
        <f t="shared" si="2"/>
        <v>0</v>
      </c>
      <c r="L42" s="10"/>
      <c r="M42" s="5"/>
    </row>
    <row r="43" spans="1:13" ht="30" customHeight="1">
      <c r="A43" s="5"/>
      <c r="B43" s="9"/>
      <c r="C43" s="26" t="s">
        <v>99</v>
      </c>
      <c r="D43" s="38" t="s">
        <v>99</v>
      </c>
      <c r="E43" s="38"/>
      <c r="F43" s="38"/>
      <c r="G43" s="39" t="s">
        <v>109</v>
      </c>
      <c r="H43" s="38" t="s">
        <v>91</v>
      </c>
      <c r="I43" s="29">
        <v>10</v>
      </c>
      <c r="J43" s="132">
        <f t="shared" si="1"/>
        <v>0</v>
      </c>
      <c r="K43" s="133">
        <f t="shared" si="2"/>
        <v>0</v>
      </c>
      <c r="L43" s="10"/>
      <c r="M43" s="5"/>
    </row>
    <row r="44" spans="1:13" ht="30" customHeight="1">
      <c r="A44" s="5"/>
      <c r="B44" s="9"/>
      <c r="C44" s="26" t="s">
        <v>100</v>
      </c>
      <c r="D44" s="38" t="s">
        <v>100</v>
      </c>
      <c r="E44" s="38"/>
      <c r="F44" s="38"/>
      <c r="G44" s="39" t="s">
        <v>80</v>
      </c>
      <c r="H44" s="38" t="s">
        <v>89</v>
      </c>
      <c r="I44" s="29">
        <v>120</v>
      </c>
      <c r="J44" s="132">
        <f t="shared" si="1"/>
        <v>0</v>
      </c>
      <c r="K44" s="133">
        <f t="shared" si="2"/>
        <v>0</v>
      </c>
      <c r="L44" s="10"/>
      <c r="M44" s="5"/>
    </row>
    <row r="45" spans="1:13" ht="30" customHeight="1">
      <c r="A45" s="5"/>
      <c r="B45" s="9"/>
      <c r="C45" s="26" t="s">
        <v>101</v>
      </c>
      <c r="D45" s="38" t="s">
        <v>101</v>
      </c>
      <c r="E45" s="38"/>
      <c r="F45" s="38"/>
      <c r="G45" s="39" t="s">
        <v>81</v>
      </c>
      <c r="H45" s="38" t="s">
        <v>91</v>
      </c>
      <c r="I45" s="29">
        <v>22.5</v>
      </c>
      <c r="J45" s="132">
        <f t="shared" si="1"/>
        <v>0</v>
      </c>
      <c r="K45" s="133">
        <f t="shared" si="2"/>
        <v>0</v>
      </c>
      <c r="L45" s="10"/>
      <c r="M45" s="5"/>
    </row>
    <row r="46" spans="1:13" ht="30" customHeight="1">
      <c r="A46" s="5"/>
      <c r="B46" s="9"/>
      <c r="C46" s="26" t="s">
        <v>102</v>
      </c>
      <c r="D46" s="38" t="s">
        <v>102</v>
      </c>
      <c r="E46" s="38"/>
      <c r="F46" s="38"/>
      <c r="G46" s="39" t="s">
        <v>82</v>
      </c>
      <c r="H46" s="38" t="s">
        <v>87</v>
      </c>
      <c r="I46" s="29">
        <v>397</v>
      </c>
      <c r="J46" s="132">
        <f t="shared" si="1"/>
        <v>0</v>
      </c>
      <c r="K46" s="133">
        <f t="shared" si="2"/>
        <v>0</v>
      </c>
      <c r="L46" s="10"/>
      <c r="M46" s="5"/>
    </row>
    <row r="47" spans="1:13" ht="30" customHeight="1">
      <c r="A47" s="5"/>
      <c r="B47" s="9"/>
      <c r="C47" s="26" t="s">
        <v>103</v>
      </c>
      <c r="D47" s="38" t="s">
        <v>103</v>
      </c>
      <c r="E47" s="38"/>
      <c r="F47" s="38"/>
      <c r="G47" s="39" t="s">
        <v>83</v>
      </c>
      <c r="H47" s="38" t="s">
        <v>87</v>
      </c>
      <c r="I47" s="29">
        <v>1221.33</v>
      </c>
      <c r="J47" s="132">
        <f t="shared" si="1"/>
        <v>0</v>
      </c>
      <c r="K47" s="133">
        <f t="shared" si="2"/>
        <v>0</v>
      </c>
      <c r="L47" s="10"/>
      <c r="M47" s="5"/>
    </row>
    <row r="48" spans="1:13" ht="30" customHeight="1">
      <c r="A48" s="5"/>
      <c r="B48" s="9"/>
      <c r="C48" s="26" t="s">
        <v>104</v>
      </c>
      <c r="D48" s="27" t="s">
        <v>104</v>
      </c>
      <c r="E48" s="27"/>
      <c r="F48" s="27"/>
      <c r="G48" s="36" t="s">
        <v>110</v>
      </c>
      <c r="H48" s="27" t="s">
        <v>112</v>
      </c>
      <c r="I48" s="29">
        <v>1</v>
      </c>
      <c r="J48" s="132">
        <f t="shared" si="1"/>
        <v>0</v>
      </c>
      <c r="K48" s="133">
        <f t="shared" si="2"/>
        <v>0</v>
      </c>
      <c r="L48" s="10"/>
      <c r="M48" s="5"/>
    </row>
    <row r="49" spans="1:13" ht="30" customHeight="1">
      <c r="A49" s="5"/>
      <c r="B49" s="9"/>
      <c r="C49" s="117">
        <v>2.14</v>
      </c>
      <c r="D49" s="27" t="s">
        <v>105</v>
      </c>
      <c r="E49" s="27"/>
      <c r="F49" s="27"/>
      <c r="G49" s="28" t="s">
        <v>85</v>
      </c>
      <c r="H49" s="27" t="s">
        <v>87</v>
      </c>
      <c r="I49" s="29">
        <v>610.66499999999996</v>
      </c>
      <c r="J49" s="132">
        <f t="shared" si="1"/>
        <v>0</v>
      </c>
      <c r="K49" s="133">
        <f t="shared" si="2"/>
        <v>0</v>
      </c>
      <c r="L49" s="10"/>
      <c r="M49" s="5"/>
    </row>
    <row r="50" spans="1:13" ht="30" customHeight="1" thickBot="1">
      <c r="A50" s="5"/>
      <c r="B50" s="9"/>
      <c r="C50" s="31" t="s">
        <v>18</v>
      </c>
      <c r="D50" s="40"/>
      <c r="E50" s="41"/>
      <c r="F50" s="40"/>
      <c r="G50" s="40"/>
      <c r="H50" s="40"/>
      <c r="I50" s="29"/>
      <c r="J50" s="134">
        <f>J49</f>
        <v>0</v>
      </c>
      <c r="K50" s="35">
        <f t="shared" si="2"/>
        <v>0</v>
      </c>
      <c r="L50" s="10"/>
      <c r="M50" s="5"/>
    </row>
    <row r="51" spans="1:13" ht="30" customHeight="1" thickBot="1">
      <c r="A51" s="5"/>
      <c r="B51" s="9"/>
      <c r="C51" s="23" t="s">
        <v>113</v>
      </c>
      <c r="D51" s="24"/>
      <c r="E51" s="24"/>
      <c r="F51" s="24"/>
      <c r="G51" s="24" t="s">
        <v>136</v>
      </c>
      <c r="H51" s="24" t="s">
        <v>137</v>
      </c>
      <c r="I51" s="24"/>
      <c r="J51" s="24"/>
      <c r="K51" s="25"/>
      <c r="L51" s="10"/>
      <c r="M51" s="5"/>
    </row>
    <row r="52" spans="1:13" ht="30" customHeight="1">
      <c r="A52" s="5"/>
      <c r="B52" s="9"/>
      <c r="C52" s="26" t="s">
        <v>114</v>
      </c>
      <c r="D52" s="42" t="s">
        <v>114</v>
      </c>
      <c r="E52" s="42"/>
      <c r="F52" s="42"/>
      <c r="G52" s="43" t="s">
        <v>67</v>
      </c>
      <c r="H52" s="42" t="s">
        <v>138</v>
      </c>
      <c r="I52" s="29">
        <v>9</v>
      </c>
      <c r="J52" s="132">
        <f>J49</f>
        <v>0</v>
      </c>
      <c r="K52" s="37"/>
      <c r="L52" s="10"/>
      <c r="M52" s="5"/>
    </row>
    <row r="53" spans="1:13" ht="30" customHeight="1">
      <c r="A53" s="5"/>
      <c r="B53" s="9"/>
      <c r="C53" s="26" t="s">
        <v>115</v>
      </c>
      <c r="D53" s="44" t="s">
        <v>115</v>
      </c>
      <c r="E53" s="44"/>
      <c r="F53" s="44"/>
      <c r="G53" s="43" t="s">
        <v>68</v>
      </c>
      <c r="H53" s="42" t="s">
        <v>87</v>
      </c>
      <c r="I53" s="29">
        <v>721.85</v>
      </c>
      <c r="J53" s="132">
        <f t="shared" ref="J53:J67" si="3">J50</f>
        <v>0</v>
      </c>
      <c r="K53" s="37"/>
      <c r="L53" s="10"/>
      <c r="M53" s="5"/>
    </row>
    <row r="54" spans="1:13" ht="30" customHeight="1">
      <c r="A54" s="5"/>
      <c r="B54" s="9"/>
      <c r="C54" s="26" t="s">
        <v>116</v>
      </c>
      <c r="D54" s="42" t="s">
        <v>116</v>
      </c>
      <c r="E54" s="42"/>
      <c r="F54" s="42"/>
      <c r="G54" s="43" t="s">
        <v>130</v>
      </c>
      <c r="H54" s="42" t="s">
        <v>112</v>
      </c>
      <c r="I54" s="29">
        <v>1</v>
      </c>
      <c r="J54" s="132">
        <f t="shared" si="3"/>
        <v>0</v>
      </c>
      <c r="K54" s="37"/>
      <c r="L54" s="10"/>
      <c r="M54" s="5"/>
    </row>
    <row r="55" spans="1:13" ht="30" customHeight="1">
      <c r="A55" s="5"/>
      <c r="B55" s="9"/>
      <c r="C55" s="26" t="s">
        <v>117</v>
      </c>
      <c r="D55" s="38" t="s">
        <v>117</v>
      </c>
      <c r="E55" s="38"/>
      <c r="F55" s="38"/>
      <c r="G55" s="45" t="s">
        <v>131</v>
      </c>
      <c r="H55" s="38" t="s">
        <v>112</v>
      </c>
      <c r="I55" s="29">
        <v>1</v>
      </c>
      <c r="J55" s="132">
        <f t="shared" si="3"/>
        <v>0</v>
      </c>
      <c r="K55" s="37"/>
      <c r="L55" s="10"/>
      <c r="M55" s="5"/>
    </row>
    <row r="56" spans="1:13" ht="30" customHeight="1">
      <c r="A56" s="5"/>
      <c r="B56" s="9"/>
      <c r="C56" s="26" t="s">
        <v>118</v>
      </c>
      <c r="D56" s="42" t="s">
        <v>118</v>
      </c>
      <c r="E56" s="42"/>
      <c r="F56" s="42"/>
      <c r="G56" s="43" t="s">
        <v>132</v>
      </c>
      <c r="H56" s="42" t="s">
        <v>112</v>
      </c>
      <c r="I56" s="29">
        <v>1</v>
      </c>
      <c r="J56" s="132">
        <f t="shared" si="3"/>
        <v>0</v>
      </c>
      <c r="K56" s="37"/>
      <c r="L56" s="10"/>
      <c r="M56" s="5"/>
    </row>
    <row r="57" spans="1:13" ht="30" customHeight="1">
      <c r="A57" s="5"/>
      <c r="B57" s="9"/>
      <c r="C57" s="47" t="s">
        <v>119</v>
      </c>
      <c r="D57" s="38" t="s">
        <v>119</v>
      </c>
      <c r="E57" s="38"/>
      <c r="F57" s="38"/>
      <c r="G57" s="45" t="s">
        <v>133</v>
      </c>
      <c r="H57" s="38" t="s">
        <v>112</v>
      </c>
      <c r="I57" s="29">
        <v>1</v>
      </c>
      <c r="J57" s="132">
        <f t="shared" si="3"/>
        <v>0</v>
      </c>
      <c r="K57" s="37"/>
      <c r="L57" s="10"/>
      <c r="M57" s="5"/>
    </row>
    <row r="58" spans="1:13" ht="30" customHeight="1">
      <c r="A58" s="5"/>
      <c r="B58" s="9"/>
      <c r="C58" s="47" t="s">
        <v>120</v>
      </c>
      <c r="D58" s="38" t="s">
        <v>120</v>
      </c>
      <c r="E58" s="38"/>
      <c r="F58" s="38"/>
      <c r="G58" s="45" t="s">
        <v>134</v>
      </c>
      <c r="H58" s="38" t="s">
        <v>90</v>
      </c>
      <c r="I58" s="29">
        <v>308</v>
      </c>
      <c r="J58" s="132">
        <f t="shared" si="3"/>
        <v>0</v>
      </c>
      <c r="K58" s="37"/>
      <c r="L58" s="10"/>
      <c r="M58" s="5"/>
    </row>
    <row r="59" spans="1:13" ht="30" customHeight="1">
      <c r="A59" s="5"/>
      <c r="B59" s="9"/>
      <c r="C59" s="47" t="s">
        <v>121</v>
      </c>
      <c r="D59" s="38" t="s">
        <v>121</v>
      </c>
      <c r="E59" s="38"/>
      <c r="F59" s="38"/>
      <c r="G59" s="45" t="s">
        <v>77</v>
      </c>
      <c r="H59" s="38" t="s">
        <v>89</v>
      </c>
      <c r="I59" s="29">
        <v>56</v>
      </c>
      <c r="J59" s="132">
        <f t="shared" si="3"/>
        <v>0</v>
      </c>
      <c r="K59" s="37"/>
      <c r="L59" s="10"/>
      <c r="M59" s="5"/>
    </row>
    <row r="60" spans="1:13" ht="30" customHeight="1">
      <c r="A60" s="5"/>
      <c r="B60" s="9"/>
      <c r="C60" s="47" t="s">
        <v>122</v>
      </c>
      <c r="D60" s="38" t="s">
        <v>122</v>
      </c>
      <c r="E60" s="38"/>
      <c r="F60" s="38"/>
      <c r="G60" s="45" t="s">
        <v>78</v>
      </c>
      <c r="H60" s="38" t="s">
        <v>91</v>
      </c>
      <c r="I60" s="29">
        <v>20</v>
      </c>
      <c r="J60" s="132">
        <f t="shared" si="3"/>
        <v>0</v>
      </c>
      <c r="K60" s="37"/>
      <c r="L60" s="10"/>
      <c r="M60" s="5"/>
    </row>
    <row r="61" spans="1:13" ht="30" customHeight="1">
      <c r="A61" s="5"/>
      <c r="B61" s="9"/>
      <c r="C61" s="47" t="s">
        <v>123</v>
      </c>
      <c r="D61" s="38" t="s">
        <v>123</v>
      </c>
      <c r="E61" s="38"/>
      <c r="F61" s="38"/>
      <c r="G61" s="45" t="s">
        <v>109</v>
      </c>
      <c r="H61" s="38" t="s">
        <v>91</v>
      </c>
      <c r="I61" s="29">
        <v>15.5</v>
      </c>
      <c r="J61" s="132">
        <f t="shared" si="3"/>
        <v>0</v>
      </c>
      <c r="K61" s="37"/>
      <c r="L61" s="10"/>
      <c r="M61" s="5"/>
    </row>
    <row r="62" spans="1:13" ht="30" customHeight="1">
      <c r="A62" s="5"/>
      <c r="B62" s="9"/>
      <c r="C62" s="47" t="s">
        <v>124</v>
      </c>
      <c r="D62" s="38" t="s">
        <v>124</v>
      </c>
      <c r="E62" s="38"/>
      <c r="F62" s="38"/>
      <c r="G62" s="45" t="s">
        <v>135</v>
      </c>
      <c r="H62" s="38" t="s">
        <v>89</v>
      </c>
      <c r="I62" s="29">
        <v>43</v>
      </c>
      <c r="J62" s="132">
        <f t="shared" si="3"/>
        <v>0</v>
      </c>
      <c r="K62" s="37"/>
      <c r="L62" s="10"/>
      <c r="M62" s="5"/>
    </row>
    <row r="63" spans="1:13" ht="30" customHeight="1">
      <c r="A63" s="5"/>
      <c r="B63" s="9"/>
      <c r="C63" s="47" t="s">
        <v>125</v>
      </c>
      <c r="D63" s="38" t="s">
        <v>125</v>
      </c>
      <c r="E63" s="38"/>
      <c r="F63" s="38"/>
      <c r="G63" s="45" t="s">
        <v>81</v>
      </c>
      <c r="H63" s="38" t="s">
        <v>91</v>
      </c>
      <c r="I63" s="29">
        <v>15</v>
      </c>
      <c r="J63" s="132">
        <f t="shared" si="3"/>
        <v>0</v>
      </c>
      <c r="K63" s="37"/>
      <c r="L63" s="10"/>
      <c r="M63" s="5"/>
    </row>
    <row r="64" spans="1:13" s="5" customFormat="1" ht="30" customHeight="1">
      <c r="B64" s="9"/>
      <c r="C64" s="47" t="s">
        <v>126</v>
      </c>
      <c r="D64" s="38" t="s">
        <v>126</v>
      </c>
      <c r="E64" s="38"/>
      <c r="F64" s="38"/>
      <c r="G64" s="45" t="s">
        <v>82</v>
      </c>
      <c r="H64" s="38" t="s">
        <v>87</v>
      </c>
      <c r="I64" s="29">
        <v>3</v>
      </c>
      <c r="J64" s="132">
        <f t="shared" si="3"/>
        <v>0</v>
      </c>
      <c r="K64" s="37"/>
      <c r="L64" s="10"/>
    </row>
    <row r="65" spans="1:13" s="5" customFormat="1" ht="30" customHeight="1">
      <c r="B65" s="9"/>
      <c r="C65" s="47" t="s">
        <v>127</v>
      </c>
      <c r="D65" s="38" t="s">
        <v>127</v>
      </c>
      <c r="E65" s="38"/>
      <c r="F65" s="38"/>
      <c r="G65" s="45" t="s">
        <v>83</v>
      </c>
      <c r="H65" s="38" t="s">
        <v>87</v>
      </c>
      <c r="I65" s="29">
        <v>773.85</v>
      </c>
      <c r="J65" s="132">
        <f t="shared" si="3"/>
        <v>0</v>
      </c>
      <c r="K65" s="37"/>
      <c r="L65" s="10"/>
    </row>
    <row r="66" spans="1:13" s="5" customFormat="1" ht="30" customHeight="1">
      <c r="B66" s="9"/>
      <c r="C66" s="47" t="s">
        <v>128</v>
      </c>
      <c r="D66" s="38" t="s">
        <v>128</v>
      </c>
      <c r="E66" s="38"/>
      <c r="F66" s="38"/>
      <c r="G66" s="45" t="s">
        <v>110</v>
      </c>
      <c r="H66" s="38" t="s">
        <v>112</v>
      </c>
      <c r="I66" s="29">
        <v>1</v>
      </c>
      <c r="J66" s="132">
        <f t="shared" si="3"/>
        <v>0</v>
      </c>
      <c r="K66" s="37"/>
      <c r="L66" s="10"/>
    </row>
    <row r="67" spans="1:13" s="5" customFormat="1" ht="30" customHeight="1">
      <c r="B67" s="9"/>
      <c r="C67" s="26" t="s">
        <v>129</v>
      </c>
      <c r="D67" s="42" t="s">
        <v>129</v>
      </c>
      <c r="E67" s="27"/>
      <c r="F67" s="42"/>
      <c r="G67" s="43" t="s">
        <v>85</v>
      </c>
      <c r="H67" s="42" t="s">
        <v>87</v>
      </c>
      <c r="I67" s="29">
        <v>386.92500000000001</v>
      </c>
      <c r="J67" s="132">
        <f t="shared" si="3"/>
        <v>0</v>
      </c>
      <c r="K67" s="37"/>
      <c r="L67" s="10"/>
    </row>
    <row r="68" spans="1:13" s="5" customFormat="1" ht="30" customHeight="1">
      <c r="B68" s="9"/>
      <c r="C68" s="26"/>
      <c r="D68" s="38"/>
      <c r="E68" s="38"/>
      <c r="F68" s="38"/>
      <c r="G68" s="39"/>
      <c r="H68" s="38"/>
      <c r="I68" s="29"/>
      <c r="J68" s="30"/>
      <c r="K68" s="37"/>
      <c r="L68" s="10"/>
    </row>
    <row r="69" spans="1:13" ht="30" customHeight="1" thickBot="1">
      <c r="B69" s="16"/>
      <c r="C69" s="31" t="s">
        <v>18</v>
      </c>
      <c r="D69" s="40"/>
      <c r="E69" s="41"/>
      <c r="F69" s="40"/>
      <c r="G69" s="40"/>
      <c r="H69" s="40"/>
      <c r="I69" s="29"/>
      <c r="J69" s="134">
        <f>J67</f>
        <v>0</v>
      </c>
      <c r="K69" s="35"/>
      <c r="L69" s="17"/>
    </row>
    <row r="70" spans="1:13" ht="30" customHeight="1" thickBot="1">
      <c r="A70" s="5"/>
      <c r="B70" s="9"/>
      <c r="C70" s="23" t="s">
        <v>139</v>
      </c>
      <c r="D70" s="24"/>
      <c r="E70" s="24"/>
      <c r="F70" s="24"/>
      <c r="G70" s="24" t="s">
        <v>154</v>
      </c>
      <c r="H70" s="24" t="s">
        <v>157</v>
      </c>
      <c r="I70" s="24"/>
      <c r="J70" s="24"/>
      <c r="K70" s="25"/>
      <c r="L70" s="10"/>
      <c r="M70" s="5"/>
    </row>
    <row r="71" spans="1:13" ht="30" customHeight="1" thickBot="1">
      <c r="A71" s="5"/>
      <c r="B71" s="9"/>
      <c r="C71" s="26" t="s">
        <v>140</v>
      </c>
      <c r="D71" s="42" t="s">
        <v>140</v>
      </c>
      <c r="E71" s="42"/>
      <c r="F71" s="42"/>
      <c r="G71" s="43" t="s">
        <v>68</v>
      </c>
      <c r="H71" s="42" t="s">
        <v>87</v>
      </c>
      <c r="I71" s="29">
        <v>44.47</v>
      </c>
      <c r="J71" s="134">
        <f>J70</f>
        <v>0</v>
      </c>
      <c r="K71" s="37"/>
      <c r="L71" s="10"/>
      <c r="M71" s="5"/>
    </row>
    <row r="72" spans="1:13" ht="30" customHeight="1">
      <c r="A72" s="5"/>
      <c r="B72" s="9"/>
      <c r="C72" s="26" t="s">
        <v>141</v>
      </c>
      <c r="D72" s="42" t="s">
        <v>141</v>
      </c>
      <c r="E72" s="42"/>
      <c r="F72" s="42"/>
      <c r="G72" s="43" t="s">
        <v>130</v>
      </c>
      <c r="H72" s="42" t="s">
        <v>112</v>
      </c>
      <c r="I72" s="29">
        <v>1</v>
      </c>
      <c r="J72" s="30"/>
      <c r="K72" s="37"/>
      <c r="L72" s="10"/>
      <c r="M72" s="5"/>
    </row>
    <row r="73" spans="1:13" ht="30" customHeight="1">
      <c r="A73" s="5"/>
      <c r="B73" s="9"/>
      <c r="C73" s="26" t="s">
        <v>142</v>
      </c>
      <c r="D73" s="42" t="s">
        <v>142</v>
      </c>
      <c r="E73" s="42"/>
      <c r="F73" s="42"/>
      <c r="G73" s="43" t="s">
        <v>131</v>
      </c>
      <c r="H73" s="42" t="s">
        <v>112</v>
      </c>
      <c r="I73" s="29">
        <v>1</v>
      </c>
      <c r="J73" s="30"/>
      <c r="K73" s="37"/>
      <c r="L73" s="10"/>
      <c r="M73" s="5"/>
    </row>
    <row r="74" spans="1:13" ht="30" customHeight="1">
      <c r="A74" s="5"/>
      <c r="B74" s="9"/>
      <c r="C74" s="26" t="s">
        <v>143</v>
      </c>
      <c r="D74" s="42" t="s">
        <v>143</v>
      </c>
      <c r="E74" s="42"/>
      <c r="F74" s="42"/>
      <c r="G74" s="43" t="s">
        <v>155</v>
      </c>
      <c r="H74" s="42" t="s">
        <v>90</v>
      </c>
      <c r="I74" s="29">
        <v>168</v>
      </c>
      <c r="J74" s="30"/>
      <c r="K74" s="37"/>
      <c r="L74" s="10"/>
      <c r="M74" s="5"/>
    </row>
    <row r="75" spans="1:13" ht="30" customHeight="1">
      <c r="A75" s="5"/>
      <c r="B75" s="9"/>
      <c r="C75" s="26" t="s">
        <v>144</v>
      </c>
      <c r="D75" s="42" t="s">
        <v>144</v>
      </c>
      <c r="E75" s="42"/>
      <c r="F75" s="42"/>
      <c r="G75" s="43" t="s">
        <v>156</v>
      </c>
      <c r="H75" s="42" t="s">
        <v>90</v>
      </c>
      <c r="I75" s="29">
        <v>42</v>
      </c>
      <c r="J75" s="30"/>
      <c r="K75" s="37"/>
      <c r="L75" s="10"/>
      <c r="M75" s="5"/>
    </row>
    <row r="76" spans="1:13" ht="30" customHeight="1">
      <c r="A76" s="5"/>
      <c r="B76" s="9"/>
      <c r="C76" s="26" t="s">
        <v>145</v>
      </c>
      <c r="D76" s="42" t="s">
        <v>145</v>
      </c>
      <c r="E76" s="42"/>
      <c r="F76" s="42"/>
      <c r="G76" s="43" t="s">
        <v>77</v>
      </c>
      <c r="H76" s="42" t="s">
        <v>89</v>
      </c>
      <c r="I76" s="29">
        <v>39</v>
      </c>
      <c r="J76" s="30"/>
      <c r="K76" s="37"/>
      <c r="L76" s="10"/>
      <c r="M76" s="5"/>
    </row>
    <row r="77" spans="1:13" ht="30" customHeight="1">
      <c r="A77" s="5"/>
      <c r="B77" s="9"/>
      <c r="C77" s="26" t="s">
        <v>146</v>
      </c>
      <c r="D77" s="42" t="s">
        <v>146</v>
      </c>
      <c r="E77" s="42"/>
      <c r="F77" s="42"/>
      <c r="G77" s="43" t="s">
        <v>78</v>
      </c>
      <c r="H77" s="42" t="s">
        <v>91</v>
      </c>
      <c r="I77" s="29">
        <v>20</v>
      </c>
      <c r="J77" s="30"/>
      <c r="K77" s="37"/>
      <c r="L77" s="10"/>
      <c r="M77" s="5"/>
    </row>
    <row r="78" spans="1:13" ht="30" customHeight="1">
      <c r="A78" s="5"/>
      <c r="B78" s="9"/>
      <c r="C78" s="26" t="s">
        <v>147</v>
      </c>
      <c r="D78" s="42" t="s">
        <v>147</v>
      </c>
      <c r="E78" s="42"/>
      <c r="F78" s="42"/>
      <c r="G78" s="43" t="s">
        <v>135</v>
      </c>
      <c r="H78" s="42" t="s">
        <v>89</v>
      </c>
      <c r="I78" s="29">
        <v>39</v>
      </c>
      <c r="J78" s="30"/>
      <c r="K78" s="37"/>
      <c r="L78" s="10"/>
      <c r="M78" s="5"/>
    </row>
    <row r="79" spans="1:13" ht="30" customHeight="1">
      <c r="A79" s="5"/>
      <c r="B79" s="9"/>
      <c r="C79" s="26" t="s">
        <v>148</v>
      </c>
      <c r="D79" s="42" t="s">
        <v>148</v>
      </c>
      <c r="E79" s="42"/>
      <c r="F79" s="42"/>
      <c r="G79" s="43" t="s">
        <v>109</v>
      </c>
      <c r="H79" s="42" t="s">
        <v>91</v>
      </c>
      <c r="I79" s="29">
        <v>2.5</v>
      </c>
      <c r="J79" s="30"/>
      <c r="K79" s="37"/>
      <c r="L79" s="10"/>
      <c r="M79" s="5"/>
    </row>
    <row r="80" spans="1:13" s="5" customFormat="1" ht="30" customHeight="1">
      <c r="B80" s="9"/>
      <c r="C80" s="26" t="s">
        <v>149</v>
      </c>
      <c r="D80" s="42" t="s">
        <v>149</v>
      </c>
      <c r="E80" s="42"/>
      <c r="F80" s="42"/>
      <c r="G80" s="43" t="s">
        <v>81</v>
      </c>
      <c r="H80" s="42" t="s">
        <v>91</v>
      </c>
      <c r="I80" s="29">
        <v>3</v>
      </c>
      <c r="J80" s="30"/>
      <c r="K80" s="37"/>
      <c r="L80" s="10"/>
    </row>
    <row r="81" spans="1:13" ht="30" customHeight="1">
      <c r="A81" s="5"/>
      <c r="B81" s="9"/>
      <c r="C81" s="26" t="s">
        <v>150</v>
      </c>
      <c r="D81" s="42" t="s">
        <v>150</v>
      </c>
      <c r="E81" s="42"/>
      <c r="F81" s="42"/>
      <c r="G81" s="43" t="s">
        <v>82</v>
      </c>
      <c r="H81" s="42" t="s">
        <v>87</v>
      </c>
      <c r="I81" s="29">
        <v>50</v>
      </c>
      <c r="J81" s="46"/>
      <c r="K81" s="37"/>
      <c r="L81" s="10"/>
      <c r="M81" s="5"/>
    </row>
    <row r="82" spans="1:13" s="5" customFormat="1" ht="30" customHeight="1">
      <c r="B82" s="9"/>
      <c r="C82" s="26" t="s">
        <v>151</v>
      </c>
      <c r="D82" s="42" t="s">
        <v>151</v>
      </c>
      <c r="E82" s="42"/>
      <c r="F82" s="42"/>
      <c r="G82" s="43" t="s">
        <v>83</v>
      </c>
      <c r="H82" s="42" t="s">
        <v>87</v>
      </c>
      <c r="I82" s="29">
        <v>113.47</v>
      </c>
      <c r="J82" s="46"/>
      <c r="K82" s="37"/>
      <c r="L82" s="10"/>
    </row>
    <row r="83" spans="1:13" ht="30" customHeight="1">
      <c r="A83" s="5"/>
      <c r="B83" s="9"/>
      <c r="C83" s="26" t="s">
        <v>152</v>
      </c>
      <c r="D83" s="42" t="s">
        <v>152</v>
      </c>
      <c r="E83" s="42"/>
      <c r="F83" s="42"/>
      <c r="G83" s="43" t="s">
        <v>110</v>
      </c>
      <c r="H83" s="42" t="s">
        <v>112</v>
      </c>
      <c r="I83" s="29">
        <v>1</v>
      </c>
      <c r="J83" s="30"/>
      <c r="K83" s="37"/>
      <c r="L83" s="10"/>
      <c r="M83" s="5"/>
    </row>
    <row r="84" spans="1:13" ht="30" customHeight="1">
      <c r="A84" s="5"/>
      <c r="B84" s="9"/>
      <c r="C84" s="26" t="s">
        <v>153</v>
      </c>
      <c r="D84" s="42" t="s">
        <v>153</v>
      </c>
      <c r="E84" s="42"/>
      <c r="F84" s="42"/>
      <c r="G84" s="43" t="s">
        <v>85</v>
      </c>
      <c r="H84" s="42" t="s">
        <v>87</v>
      </c>
      <c r="I84" s="29">
        <v>56.734999999999999</v>
      </c>
      <c r="J84" s="30"/>
      <c r="K84" s="37"/>
      <c r="L84" s="10"/>
      <c r="M84" s="5"/>
    </row>
    <row r="85" spans="1:13" ht="30" customHeight="1" thickBot="1">
      <c r="A85" s="5"/>
      <c r="B85" s="9"/>
      <c r="C85" s="48" t="s">
        <v>18</v>
      </c>
      <c r="D85" s="49"/>
      <c r="E85" s="49"/>
      <c r="F85" s="49"/>
      <c r="G85" s="50"/>
      <c r="H85" s="49"/>
      <c r="I85" s="29"/>
      <c r="J85" s="134">
        <f>J84</f>
        <v>0</v>
      </c>
      <c r="K85" s="35">
        <f t="shared" ref="K85" si="4">J85</f>
        <v>0</v>
      </c>
      <c r="L85" s="10"/>
      <c r="M85" s="5"/>
    </row>
    <row r="86" spans="1:13" ht="30" customHeight="1" thickBot="1">
      <c r="A86" s="5"/>
      <c r="B86" s="9"/>
      <c r="C86" s="23" t="s">
        <v>158</v>
      </c>
      <c r="D86" s="24"/>
      <c r="E86" s="24"/>
      <c r="F86" s="24"/>
      <c r="G86" s="24" t="s">
        <v>306</v>
      </c>
      <c r="H86" s="24" t="s">
        <v>175</v>
      </c>
      <c r="I86" s="24"/>
      <c r="J86" s="24"/>
      <c r="K86" s="25"/>
      <c r="L86" s="10"/>
      <c r="M86" s="5"/>
    </row>
    <row r="87" spans="1:13" ht="30" customHeight="1">
      <c r="A87" s="5"/>
      <c r="B87" s="9"/>
      <c r="C87" s="26" t="s">
        <v>159</v>
      </c>
      <c r="D87" s="42" t="str">
        <f>+C87</f>
        <v>5.1</v>
      </c>
      <c r="E87" s="42"/>
      <c r="F87" s="42"/>
      <c r="G87" s="43" t="s">
        <v>169</v>
      </c>
      <c r="H87" s="42" t="s">
        <v>112</v>
      </c>
      <c r="I87" s="29">
        <v>1</v>
      </c>
      <c r="J87" s="132">
        <f>J61</f>
        <v>0</v>
      </c>
      <c r="K87" s="133">
        <f>K43</f>
        <v>0</v>
      </c>
      <c r="L87" s="10"/>
      <c r="M87" s="5"/>
    </row>
    <row r="88" spans="1:13" ht="30" customHeight="1">
      <c r="A88" s="5"/>
      <c r="B88" s="9"/>
      <c r="C88" s="26" t="s">
        <v>160</v>
      </c>
      <c r="D88" s="42" t="str">
        <f t="shared" ref="D88:D96" si="5">+C88</f>
        <v>5.2</v>
      </c>
      <c r="E88" s="42"/>
      <c r="F88" s="42"/>
      <c r="G88" s="43" t="s">
        <v>170</v>
      </c>
      <c r="H88" s="42" t="s">
        <v>176</v>
      </c>
      <c r="I88" s="29">
        <v>1</v>
      </c>
      <c r="J88" s="30"/>
      <c r="K88" s="37"/>
      <c r="L88" s="10"/>
      <c r="M88" s="5"/>
    </row>
    <row r="89" spans="1:13" ht="30" customHeight="1">
      <c r="A89" s="5"/>
      <c r="B89" s="9"/>
      <c r="C89" s="26" t="s">
        <v>161</v>
      </c>
      <c r="D89" s="42" t="str">
        <f t="shared" si="5"/>
        <v>5.3</v>
      </c>
      <c r="E89" s="42"/>
      <c r="F89" s="42"/>
      <c r="G89" s="43" t="s">
        <v>171</v>
      </c>
      <c r="H89" s="42" t="s">
        <v>112</v>
      </c>
      <c r="I89" s="29">
        <v>1</v>
      </c>
      <c r="J89" s="30"/>
      <c r="K89" s="37"/>
      <c r="L89" s="10"/>
      <c r="M89" s="5"/>
    </row>
    <row r="90" spans="1:13" ht="30" customHeight="1">
      <c r="A90" s="5"/>
      <c r="B90" s="9"/>
      <c r="C90" s="26" t="s">
        <v>162</v>
      </c>
      <c r="D90" s="42" t="str">
        <f t="shared" si="5"/>
        <v>5.4</v>
      </c>
      <c r="E90" s="42"/>
      <c r="F90" s="42"/>
      <c r="G90" s="43" t="s">
        <v>172</v>
      </c>
      <c r="H90" s="42" t="s">
        <v>88</v>
      </c>
      <c r="I90" s="29">
        <v>4</v>
      </c>
      <c r="J90" s="30"/>
      <c r="K90" s="37"/>
      <c r="L90" s="10"/>
      <c r="M90" s="5"/>
    </row>
    <row r="91" spans="1:13" ht="30" customHeight="1">
      <c r="A91" s="5"/>
      <c r="B91" s="9"/>
      <c r="C91" s="26" t="s">
        <v>163</v>
      </c>
      <c r="D91" s="42" t="str">
        <f t="shared" si="5"/>
        <v>5.5</v>
      </c>
      <c r="E91" s="42"/>
      <c r="F91" s="42"/>
      <c r="G91" s="43" t="s">
        <v>173</v>
      </c>
      <c r="H91" s="42" t="s">
        <v>90</v>
      </c>
      <c r="I91" s="29">
        <v>7</v>
      </c>
      <c r="J91" s="30"/>
      <c r="K91" s="37"/>
      <c r="L91" s="10"/>
      <c r="M91" s="5"/>
    </row>
    <row r="92" spans="1:13" ht="30" customHeight="1">
      <c r="A92" s="5"/>
      <c r="B92" s="9"/>
      <c r="C92" s="26" t="s">
        <v>164</v>
      </c>
      <c r="D92" s="42" t="str">
        <f t="shared" si="5"/>
        <v>5.6</v>
      </c>
      <c r="E92" s="42"/>
      <c r="F92" s="42"/>
      <c r="G92" s="43" t="s">
        <v>78</v>
      </c>
      <c r="H92" s="42" t="s">
        <v>91</v>
      </c>
      <c r="I92" s="29">
        <v>30</v>
      </c>
      <c r="J92" s="30"/>
      <c r="K92" s="37"/>
      <c r="L92" s="10"/>
      <c r="M92" s="5"/>
    </row>
    <row r="93" spans="1:13" ht="30" customHeight="1">
      <c r="A93" s="5"/>
      <c r="B93" s="9"/>
      <c r="C93" s="26" t="s">
        <v>165</v>
      </c>
      <c r="D93" s="42" t="str">
        <f t="shared" si="5"/>
        <v>5.7</v>
      </c>
      <c r="E93" s="42"/>
      <c r="F93" s="42"/>
      <c r="G93" s="43" t="s">
        <v>174</v>
      </c>
      <c r="H93" s="42" t="s">
        <v>176</v>
      </c>
      <c r="I93" s="29">
        <v>1</v>
      </c>
      <c r="J93" s="30"/>
      <c r="K93" s="37"/>
      <c r="L93" s="10"/>
      <c r="M93" s="5"/>
    </row>
    <row r="94" spans="1:13" ht="30" customHeight="1">
      <c r="A94" s="5"/>
      <c r="B94" s="9"/>
      <c r="C94" s="26" t="s">
        <v>166</v>
      </c>
      <c r="D94" s="42" t="str">
        <f t="shared" si="5"/>
        <v>5.8</v>
      </c>
      <c r="E94" s="42"/>
      <c r="F94" s="42"/>
      <c r="G94" s="43" t="s">
        <v>81</v>
      </c>
      <c r="H94" s="42" t="s">
        <v>91</v>
      </c>
      <c r="I94" s="29">
        <v>0.6</v>
      </c>
      <c r="J94" s="30"/>
      <c r="K94" s="37"/>
      <c r="L94" s="10"/>
      <c r="M94" s="5"/>
    </row>
    <row r="95" spans="1:13" ht="30" customHeight="1">
      <c r="A95" s="5"/>
      <c r="B95" s="9"/>
      <c r="C95" s="26" t="s">
        <v>167</v>
      </c>
      <c r="D95" s="42" t="str">
        <f t="shared" si="5"/>
        <v>5.9</v>
      </c>
      <c r="E95" s="42"/>
      <c r="F95" s="42"/>
      <c r="G95" s="43" t="s">
        <v>110</v>
      </c>
      <c r="H95" s="42" t="s">
        <v>112</v>
      </c>
      <c r="I95" s="29">
        <v>1</v>
      </c>
      <c r="J95" s="30"/>
      <c r="K95" s="37"/>
      <c r="L95" s="10"/>
      <c r="M95" s="5"/>
    </row>
    <row r="96" spans="1:13" ht="30" customHeight="1">
      <c r="A96" s="5"/>
      <c r="B96" s="9"/>
      <c r="C96" s="26" t="s">
        <v>168</v>
      </c>
      <c r="D96" s="42" t="str">
        <f t="shared" si="5"/>
        <v>5.10</v>
      </c>
      <c r="E96" s="42"/>
      <c r="F96" s="42"/>
      <c r="G96" s="43" t="s">
        <v>85</v>
      </c>
      <c r="H96" s="42" t="s">
        <v>87</v>
      </c>
      <c r="I96" s="29">
        <v>612.4</v>
      </c>
      <c r="J96" s="30"/>
      <c r="K96" s="37"/>
      <c r="L96" s="10"/>
      <c r="M96" s="5"/>
    </row>
    <row r="97" spans="1:13" ht="30" customHeight="1" thickBot="1">
      <c r="A97" s="5"/>
      <c r="B97" s="9"/>
      <c r="C97" s="48" t="s">
        <v>18</v>
      </c>
      <c r="D97" s="49"/>
      <c r="E97" s="49"/>
      <c r="F97" s="49"/>
      <c r="G97" s="50"/>
      <c r="H97" s="49"/>
      <c r="I97" s="29"/>
      <c r="J97" s="134">
        <f>J96</f>
        <v>0</v>
      </c>
      <c r="K97" s="35">
        <f t="shared" ref="K97" si="6">J97</f>
        <v>0</v>
      </c>
      <c r="L97" s="10"/>
      <c r="M97" s="5"/>
    </row>
    <row r="98" spans="1:13" ht="30" customHeight="1" thickBot="1">
      <c r="A98" s="5"/>
      <c r="B98" s="9"/>
      <c r="C98" s="23" t="s">
        <v>177</v>
      </c>
      <c r="D98" s="24"/>
      <c r="E98" s="24"/>
      <c r="F98" s="24"/>
      <c r="G98" s="24" t="s">
        <v>307</v>
      </c>
      <c r="H98" s="24" t="s">
        <v>200</v>
      </c>
      <c r="I98" s="24"/>
      <c r="J98" s="24"/>
      <c r="K98" s="25"/>
      <c r="L98" s="10"/>
      <c r="M98" s="5"/>
    </row>
    <row r="99" spans="1:13" ht="30" customHeight="1">
      <c r="A99" s="5"/>
      <c r="B99" s="9"/>
      <c r="C99" s="26" t="s">
        <v>178</v>
      </c>
      <c r="D99" s="42" t="str">
        <f>+C99</f>
        <v>6.1</v>
      </c>
      <c r="E99" s="42"/>
      <c r="F99" s="42"/>
      <c r="G99" s="43" t="s">
        <v>196</v>
      </c>
      <c r="H99" s="42" t="s">
        <v>87</v>
      </c>
      <c r="I99" s="29">
        <v>189.65</v>
      </c>
      <c r="J99" s="132">
        <f>J87</f>
        <v>0</v>
      </c>
      <c r="K99" s="133">
        <f>K87</f>
        <v>0</v>
      </c>
      <c r="L99" s="10"/>
      <c r="M99" s="5"/>
    </row>
    <row r="100" spans="1:13" ht="30" customHeight="1">
      <c r="A100" s="5"/>
      <c r="B100" s="9"/>
      <c r="C100" s="26" t="s">
        <v>179</v>
      </c>
      <c r="D100" s="42" t="str">
        <f t="shared" ref="D100:D116" si="7">+C100</f>
        <v>6.2</v>
      </c>
      <c r="E100" s="42"/>
      <c r="F100" s="42"/>
      <c r="G100" s="43" t="s">
        <v>130</v>
      </c>
      <c r="H100" s="42" t="s">
        <v>112</v>
      </c>
      <c r="I100" s="29">
        <v>1</v>
      </c>
      <c r="J100" s="30"/>
      <c r="K100" s="37"/>
      <c r="L100" s="10"/>
      <c r="M100" s="5"/>
    </row>
    <row r="101" spans="1:13" ht="30" customHeight="1">
      <c r="A101" s="5"/>
      <c r="B101" s="9"/>
      <c r="C101" s="26" t="s">
        <v>180</v>
      </c>
      <c r="D101" s="42" t="str">
        <f t="shared" si="7"/>
        <v>6.3</v>
      </c>
      <c r="E101" s="42"/>
      <c r="F101" s="42"/>
      <c r="G101" s="43" t="s">
        <v>197</v>
      </c>
      <c r="H101" s="42" t="s">
        <v>112</v>
      </c>
      <c r="I101" s="29">
        <v>1</v>
      </c>
      <c r="J101" s="30"/>
      <c r="K101" s="37"/>
      <c r="L101" s="10"/>
      <c r="M101" s="5"/>
    </row>
    <row r="102" spans="1:13" ht="30" customHeight="1">
      <c r="A102" s="5"/>
      <c r="B102" s="9"/>
      <c r="C102" s="26" t="s">
        <v>181</v>
      </c>
      <c r="D102" s="42" t="str">
        <f t="shared" si="7"/>
        <v>6.4</v>
      </c>
      <c r="E102" s="42"/>
      <c r="F102" s="42"/>
      <c r="G102" s="43" t="s">
        <v>131</v>
      </c>
      <c r="H102" s="42" t="s">
        <v>112</v>
      </c>
      <c r="I102" s="29">
        <v>1</v>
      </c>
      <c r="J102" s="30"/>
      <c r="K102" s="37"/>
      <c r="L102" s="10"/>
      <c r="M102" s="5"/>
    </row>
    <row r="103" spans="1:13" ht="30" customHeight="1">
      <c r="A103" s="5"/>
      <c r="B103" s="9"/>
      <c r="C103" s="26" t="s">
        <v>182</v>
      </c>
      <c r="D103" s="42" t="str">
        <f t="shared" si="7"/>
        <v>6.5</v>
      </c>
      <c r="E103" s="42"/>
      <c r="F103" s="42"/>
      <c r="G103" s="43" t="s">
        <v>69</v>
      </c>
      <c r="H103" s="42" t="s">
        <v>89</v>
      </c>
      <c r="I103" s="29">
        <v>25</v>
      </c>
      <c r="J103" s="30"/>
      <c r="K103" s="37"/>
      <c r="L103" s="10"/>
      <c r="M103" s="5"/>
    </row>
    <row r="104" spans="1:13" ht="30" customHeight="1">
      <c r="A104" s="5"/>
      <c r="B104" s="9"/>
      <c r="C104" s="26" t="s">
        <v>183</v>
      </c>
      <c r="D104" s="42" t="str">
        <f t="shared" si="7"/>
        <v>6.6</v>
      </c>
      <c r="E104" s="42"/>
      <c r="F104" s="42"/>
      <c r="G104" s="43" t="s">
        <v>134</v>
      </c>
      <c r="H104" s="42" t="s">
        <v>88</v>
      </c>
      <c r="I104" s="29">
        <v>110</v>
      </c>
      <c r="J104" s="30"/>
      <c r="K104" s="37"/>
      <c r="L104" s="10"/>
      <c r="M104" s="5"/>
    </row>
    <row r="105" spans="1:13" ht="30" customHeight="1">
      <c r="A105" s="5"/>
      <c r="B105" s="9"/>
      <c r="C105" s="26" t="s">
        <v>184</v>
      </c>
      <c r="D105" s="42" t="str">
        <f t="shared" si="7"/>
        <v>6.7</v>
      </c>
      <c r="E105" s="42"/>
      <c r="F105" s="42"/>
      <c r="G105" s="43" t="s">
        <v>198</v>
      </c>
      <c r="H105" s="42" t="s">
        <v>88</v>
      </c>
      <c r="I105" s="29">
        <v>55</v>
      </c>
      <c r="J105" s="30"/>
      <c r="K105" s="37"/>
      <c r="L105" s="10"/>
      <c r="M105" s="5"/>
    </row>
    <row r="106" spans="1:13" ht="30" customHeight="1">
      <c r="A106" s="5"/>
      <c r="B106" s="9"/>
      <c r="C106" s="26" t="s">
        <v>185</v>
      </c>
      <c r="D106" s="42" t="str">
        <f t="shared" si="7"/>
        <v>6.8</v>
      </c>
      <c r="E106" s="42"/>
      <c r="F106" s="42"/>
      <c r="G106" s="43" t="s">
        <v>108</v>
      </c>
      <c r="H106" s="42" t="s">
        <v>88</v>
      </c>
      <c r="I106" s="29">
        <v>12</v>
      </c>
      <c r="J106" s="30"/>
      <c r="K106" s="37"/>
      <c r="L106" s="10"/>
      <c r="M106" s="5"/>
    </row>
    <row r="107" spans="1:13" ht="30" customHeight="1">
      <c r="A107" s="5"/>
      <c r="B107" s="9"/>
      <c r="C107" s="26" t="s">
        <v>186</v>
      </c>
      <c r="D107" s="42" t="str">
        <f t="shared" si="7"/>
        <v>6.9</v>
      </c>
      <c r="E107" s="42"/>
      <c r="F107" s="42"/>
      <c r="G107" s="43" t="s">
        <v>77</v>
      </c>
      <c r="H107" s="42" t="s">
        <v>89</v>
      </c>
      <c r="I107" s="29">
        <v>25</v>
      </c>
      <c r="J107" s="30"/>
      <c r="K107" s="37"/>
      <c r="L107" s="10"/>
      <c r="M107" s="5"/>
    </row>
    <row r="108" spans="1:13" ht="30" customHeight="1">
      <c r="A108" s="5"/>
      <c r="B108" s="9"/>
      <c r="C108" s="26" t="s">
        <v>187</v>
      </c>
      <c r="D108" s="42" t="str">
        <f t="shared" si="7"/>
        <v>6.10</v>
      </c>
      <c r="E108" s="42"/>
      <c r="F108" s="42"/>
      <c r="G108" s="43" t="s">
        <v>78</v>
      </c>
      <c r="H108" s="42" t="s">
        <v>91</v>
      </c>
      <c r="I108" s="29">
        <v>18</v>
      </c>
      <c r="J108" s="30"/>
      <c r="K108" s="37"/>
      <c r="L108" s="10"/>
      <c r="M108" s="5"/>
    </row>
    <row r="109" spans="1:13" ht="30" customHeight="1">
      <c r="A109" s="5"/>
      <c r="B109" s="9"/>
      <c r="C109" s="26" t="s">
        <v>188</v>
      </c>
      <c r="D109" s="42" t="str">
        <f t="shared" si="7"/>
        <v>6.11</v>
      </c>
      <c r="E109" s="42"/>
      <c r="F109" s="42"/>
      <c r="G109" s="43" t="s">
        <v>109</v>
      </c>
      <c r="H109" s="42" t="s">
        <v>91</v>
      </c>
      <c r="I109" s="29">
        <v>4.5</v>
      </c>
      <c r="J109" s="30"/>
      <c r="K109" s="37"/>
      <c r="L109" s="10"/>
      <c r="M109" s="5"/>
    </row>
    <row r="110" spans="1:13" ht="30" customHeight="1">
      <c r="A110" s="5"/>
      <c r="B110" s="9"/>
      <c r="C110" s="26" t="s">
        <v>189</v>
      </c>
      <c r="D110" s="42" t="str">
        <f t="shared" si="7"/>
        <v>6.12</v>
      </c>
      <c r="E110" s="42"/>
      <c r="F110" s="42"/>
      <c r="G110" s="43" t="s">
        <v>135</v>
      </c>
      <c r="H110" s="42" t="s">
        <v>89</v>
      </c>
      <c r="I110" s="29">
        <v>59</v>
      </c>
      <c r="J110" s="30"/>
      <c r="K110" s="37"/>
      <c r="L110" s="10"/>
      <c r="M110" s="5"/>
    </row>
    <row r="111" spans="1:13" ht="30" customHeight="1">
      <c r="A111" s="5"/>
      <c r="B111" s="9"/>
      <c r="C111" s="26" t="s">
        <v>190</v>
      </c>
      <c r="D111" s="42" t="str">
        <f t="shared" si="7"/>
        <v>6.13</v>
      </c>
      <c r="E111" s="42"/>
      <c r="F111" s="42"/>
      <c r="G111" s="43" t="s">
        <v>81</v>
      </c>
      <c r="H111" s="42" t="s">
        <v>91</v>
      </c>
      <c r="I111" s="29">
        <v>7.5</v>
      </c>
      <c r="J111" s="30"/>
      <c r="K111" s="37"/>
      <c r="L111" s="10"/>
      <c r="M111" s="5"/>
    </row>
    <row r="112" spans="1:13" ht="30" customHeight="1">
      <c r="A112" s="5"/>
      <c r="B112" s="9"/>
      <c r="C112" s="26" t="s">
        <v>191</v>
      </c>
      <c r="D112" s="42" t="str">
        <f t="shared" si="7"/>
        <v>6.14</v>
      </c>
      <c r="E112" s="42"/>
      <c r="F112" s="42"/>
      <c r="G112" s="43" t="s">
        <v>82</v>
      </c>
      <c r="H112" s="42" t="s">
        <v>87</v>
      </c>
      <c r="I112" s="29">
        <v>81.2</v>
      </c>
      <c r="J112" s="30"/>
      <c r="K112" s="37"/>
      <c r="L112" s="10"/>
      <c r="M112" s="5"/>
    </row>
    <row r="113" spans="1:13" ht="30" customHeight="1">
      <c r="A113" s="5"/>
      <c r="B113" s="9"/>
      <c r="C113" s="26" t="s">
        <v>192</v>
      </c>
      <c r="D113" s="42" t="str">
        <f t="shared" si="7"/>
        <v>6.15</v>
      </c>
      <c r="E113" s="42"/>
      <c r="F113" s="42"/>
      <c r="G113" s="43" t="s">
        <v>83</v>
      </c>
      <c r="H113" s="42" t="s">
        <v>87</v>
      </c>
      <c r="I113" s="29">
        <v>270.64999999999998</v>
      </c>
      <c r="J113" s="30"/>
      <c r="K113" s="37"/>
      <c r="L113" s="10"/>
      <c r="M113" s="5"/>
    </row>
    <row r="114" spans="1:13" ht="30" customHeight="1">
      <c r="A114" s="5"/>
      <c r="B114" s="9"/>
      <c r="C114" s="26" t="s">
        <v>193</v>
      </c>
      <c r="D114" s="42" t="str">
        <f t="shared" si="7"/>
        <v>6.16</v>
      </c>
      <c r="E114" s="42"/>
      <c r="F114" s="42"/>
      <c r="G114" s="43" t="s">
        <v>110</v>
      </c>
      <c r="H114" s="42" t="s">
        <v>112</v>
      </c>
      <c r="I114" s="29">
        <v>1</v>
      </c>
      <c r="J114" s="30"/>
      <c r="K114" s="37"/>
      <c r="L114" s="10"/>
      <c r="M114" s="5"/>
    </row>
    <row r="115" spans="1:13" ht="30" customHeight="1">
      <c r="A115" s="5"/>
      <c r="B115" s="9"/>
      <c r="C115" s="26" t="s">
        <v>194</v>
      </c>
      <c r="D115" s="42" t="str">
        <f t="shared" si="7"/>
        <v>6.17</v>
      </c>
      <c r="E115" s="42"/>
      <c r="F115" s="42"/>
      <c r="G115" s="43" t="s">
        <v>199</v>
      </c>
      <c r="H115" s="42" t="s">
        <v>176</v>
      </c>
      <c r="I115" s="29">
        <v>1</v>
      </c>
      <c r="J115" s="30"/>
      <c r="K115" s="37"/>
      <c r="L115" s="10"/>
      <c r="M115" s="5"/>
    </row>
    <row r="116" spans="1:13" ht="30" customHeight="1">
      <c r="A116" s="5"/>
      <c r="B116" s="9"/>
      <c r="C116" s="26" t="s">
        <v>195</v>
      </c>
      <c r="D116" s="42" t="str">
        <f t="shared" si="7"/>
        <v>6.18</v>
      </c>
      <c r="E116" s="42"/>
      <c r="F116" s="42"/>
      <c r="G116" s="43" t="s">
        <v>85</v>
      </c>
      <c r="H116" s="42" t="s">
        <v>91</v>
      </c>
      <c r="I116" s="29">
        <v>135.32499999999999</v>
      </c>
      <c r="J116" s="30"/>
      <c r="K116" s="37"/>
      <c r="L116" s="10"/>
      <c r="M116" s="5"/>
    </row>
    <row r="117" spans="1:13" ht="30" customHeight="1" thickBot="1">
      <c r="A117" s="5"/>
      <c r="B117" s="9"/>
      <c r="C117" s="48" t="s">
        <v>18</v>
      </c>
      <c r="D117" s="49"/>
      <c r="E117" s="49"/>
      <c r="F117" s="49"/>
      <c r="G117" s="50"/>
      <c r="H117" s="49"/>
      <c r="I117" s="29"/>
      <c r="J117" s="134">
        <f>J116</f>
        <v>0</v>
      </c>
      <c r="K117" s="35">
        <f t="shared" ref="K117" si="8">J117</f>
        <v>0</v>
      </c>
      <c r="L117" s="10"/>
      <c r="M117" s="5"/>
    </row>
    <row r="118" spans="1:13" ht="30" customHeight="1" thickBot="1">
      <c r="A118" s="5"/>
      <c r="B118" s="9"/>
      <c r="C118" s="23" t="s">
        <v>201</v>
      </c>
      <c r="D118" s="24"/>
      <c r="E118" s="24"/>
      <c r="F118" s="24"/>
      <c r="G118" s="24" t="s">
        <v>216</v>
      </c>
      <c r="H118" s="24" t="s">
        <v>221</v>
      </c>
      <c r="I118" s="24"/>
      <c r="J118" s="24"/>
      <c r="K118" s="25"/>
      <c r="L118" s="10"/>
      <c r="M118" s="5"/>
    </row>
    <row r="119" spans="1:13" ht="30" customHeight="1">
      <c r="A119" s="5"/>
      <c r="B119" s="9"/>
      <c r="C119" s="26" t="s">
        <v>202</v>
      </c>
      <c r="D119" s="42" t="str">
        <f>+C119</f>
        <v>7.1</v>
      </c>
      <c r="E119" s="42"/>
      <c r="F119" s="42"/>
      <c r="G119" s="43" t="s">
        <v>68</v>
      </c>
      <c r="H119" s="42" t="s">
        <v>87</v>
      </c>
      <c r="I119" s="128">
        <v>480.2</v>
      </c>
      <c r="J119" s="132">
        <f>J99</f>
        <v>0</v>
      </c>
      <c r="K119" s="133">
        <f>K99</f>
        <v>0</v>
      </c>
      <c r="L119" s="10"/>
      <c r="M119" s="5"/>
    </row>
    <row r="120" spans="1:13" ht="30" customHeight="1">
      <c r="A120" s="5"/>
      <c r="B120" s="9"/>
      <c r="C120" s="26" t="s">
        <v>203</v>
      </c>
      <c r="D120" s="42" t="str">
        <f t="shared" ref="D120:D132" si="9">+C120</f>
        <v>7.2</v>
      </c>
      <c r="E120" s="42"/>
      <c r="F120" s="42"/>
      <c r="G120" s="43" t="s">
        <v>217</v>
      </c>
      <c r="H120" s="42" t="s">
        <v>112</v>
      </c>
      <c r="I120" s="29">
        <v>1</v>
      </c>
      <c r="J120" s="30"/>
      <c r="K120" s="37"/>
      <c r="L120" s="10"/>
      <c r="M120" s="5"/>
    </row>
    <row r="121" spans="1:13" ht="30" customHeight="1">
      <c r="A121" s="5"/>
      <c r="B121" s="9"/>
      <c r="C121" s="26" t="s">
        <v>204</v>
      </c>
      <c r="D121" s="42" t="str">
        <f t="shared" si="9"/>
        <v>7.3</v>
      </c>
      <c r="E121" s="42"/>
      <c r="F121" s="42"/>
      <c r="G121" s="43" t="s">
        <v>218</v>
      </c>
      <c r="H121" s="42" t="s">
        <v>90</v>
      </c>
      <c r="I121" s="29">
        <v>124</v>
      </c>
      <c r="J121" s="30"/>
      <c r="K121" s="37"/>
      <c r="L121" s="10"/>
      <c r="M121" s="5"/>
    </row>
    <row r="122" spans="1:13" ht="30" customHeight="1">
      <c r="A122" s="5"/>
      <c r="B122" s="9"/>
      <c r="C122" s="26" t="s">
        <v>205</v>
      </c>
      <c r="D122" s="42" t="str">
        <f t="shared" si="9"/>
        <v>7.4</v>
      </c>
      <c r="E122" s="42"/>
      <c r="F122" s="42"/>
      <c r="G122" s="43" t="s">
        <v>219</v>
      </c>
      <c r="H122" s="42" t="s">
        <v>90</v>
      </c>
      <c r="I122" s="29">
        <v>500</v>
      </c>
      <c r="J122" s="30"/>
      <c r="K122" s="37"/>
      <c r="L122" s="10"/>
      <c r="M122" s="5"/>
    </row>
    <row r="123" spans="1:13" ht="30" customHeight="1">
      <c r="A123" s="5"/>
      <c r="B123" s="9"/>
      <c r="C123" s="26" t="s">
        <v>206</v>
      </c>
      <c r="D123" s="42" t="str">
        <f t="shared" si="9"/>
        <v>7.5</v>
      </c>
      <c r="E123" s="42"/>
      <c r="F123" s="42"/>
      <c r="G123" s="43" t="s">
        <v>220</v>
      </c>
      <c r="H123" s="42" t="s">
        <v>90</v>
      </c>
      <c r="I123" s="29">
        <v>16</v>
      </c>
      <c r="J123" s="30"/>
      <c r="K123" s="37"/>
      <c r="L123" s="10"/>
      <c r="M123" s="5"/>
    </row>
    <row r="124" spans="1:13" ht="30" customHeight="1">
      <c r="A124" s="5"/>
      <c r="B124" s="9"/>
      <c r="C124" s="26" t="s">
        <v>207</v>
      </c>
      <c r="D124" s="42" t="str">
        <f t="shared" si="9"/>
        <v>7.6</v>
      </c>
      <c r="E124" s="42"/>
      <c r="F124" s="42"/>
      <c r="G124" s="43" t="s">
        <v>77</v>
      </c>
      <c r="H124" s="42" t="s">
        <v>89</v>
      </c>
      <c r="I124" s="29">
        <v>120</v>
      </c>
      <c r="J124" s="30"/>
      <c r="K124" s="37"/>
      <c r="L124" s="10"/>
      <c r="M124" s="5"/>
    </row>
    <row r="125" spans="1:13" ht="30" customHeight="1">
      <c r="A125" s="5"/>
      <c r="B125" s="9"/>
      <c r="C125" s="26" t="s">
        <v>208</v>
      </c>
      <c r="D125" s="42" t="str">
        <f t="shared" si="9"/>
        <v>7.7</v>
      </c>
      <c r="E125" s="42"/>
      <c r="F125" s="42"/>
      <c r="G125" s="43" t="s">
        <v>78</v>
      </c>
      <c r="H125" s="42" t="s">
        <v>91</v>
      </c>
      <c r="I125" s="29">
        <v>3</v>
      </c>
      <c r="J125" s="30"/>
      <c r="K125" s="37"/>
      <c r="L125" s="10"/>
      <c r="M125" s="5"/>
    </row>
    <row r="126" spans="1:13" ht="30" customHeight="1">
      <c r="A126" s="5"/>
      <c r="B126" s="9"/>
      <c r="C126" s="26" t="s">
        <v>209</v>
      </c>
      <c r="D126" s="42" t="str">
        <f t="shared" si="9"/>
        <v>7.8</v>
      </c>
      <c r="E126" s="42"/>
      <c r="F126" s="42"/>
      <c r="G126" s="43" t="s">
        <v>109</v>
      </c>
      <c r="H126" s="42" t="s">
        <v>91</v>
      </c>
      <c r="I126" s="29">
        <v>12</v>
      </c>
      <c r="J126" s="30"/>
      <c r="K126" s="37"/>
      <c r="L126" s="10"/>
      <c r="M126" s="5"/>
    </row>
    <row r="127" spans="1:13" ht="30" customHeight="1">
      <c r="A127" s="5"/>
      <c r="B127" s="9"/>
      <c r="C127" s="26" t="s">
        <v>210</v>
      </c>
      <c r="D127" s="42" t="str">
        <f t="shared" si="9"/>
        <v>7.9</v>
      </c>
      <c r="E127" s="42"/>
      <c r="F127" s="42"/>
      <c r="G127" s="43" t="s">
        <v>80</v>
      </c>
      <c r="H127" s="42" t="s">
        <v>89</v>
      </c>
      <c r="I127" s="29">
        <v>100</v>
      </c>
      <c r="J127" s="30"/>
      <c r="K127" s="37"/>
      <c r="L127" s="10"/>
      <c r="M127" s="5"/>
    </row>
    <row r="128" spans="1:13" ht="30" customHeight="1">
      <c r="A128" s="5"/>
      <c r="B128" s="9"/>
      <c r="C128" s="26" t="s">
        <v>211</v>
      </c>
      <c r="D128" s="42" t="str">
        <f t="shared" si="9"/>
        <v>7.10</v>
      </c>
      <c r="E128" s="42"/>
      <c r="F128" s="42"/>
      <c r="G128" s="43" t="s">
        <v>81</v>
      </c>
      <c r="H128" s="42" t="s">
        <v>91</v>
      </c>
      <c r="I128" s="29">
        <v>22.5</v>
      </c>
      <c r="J128" s="30"/>
      <c r="K128" s="37"/>
      <c r="L128" s="10"/>
      <c r="M128" s="5"/>
    </row>
    <row r="129" spans="1:13" ht="30" customHeight="1">
      <c r="A129" s="5"/>
      <c r="B129" s="9"/>
      <c r="C129" s="26" t="s">
        <v>212</v>
      </c>
      <c r="D129" s="42" t="str">
        <f t="shared" si="9"/>
        <v>7.11</v>
      </c>
      <c r="E129" s="42"/>
      <c r="F129" s="42"/>
      <c r="G129" s="43" t="s">
        <v>82</v>
      </c>
      <c r="H129" s="42" t="s">
        <v>87</v>
      </c>
      <c r="I129" s="29">
        <v>443.75</v>
      </c>
      <c r="J129" s="30"/>
      <c r="K129" s="37"/>
      <c r="L129" s="10"/>
      <c r="M129" s="5"/>
    </row>
    <row r="130" spans="1:13" ht="30" customHeight="1">
      <c r="A130" s="5"/>
      <c r="B130" s="9"/>
      <c r="C130" s="26" t="s">
        <v>213</v>
      </c>
      <c r="D130" s="42" t="str">
        <f t="shared" si="9"/>
        <v>7.12</v>
      </c>
      <c r="E130" s="42"/>
      <c r="F130" s="42"/>
      <c r="G130" s="43" t="s">
        <v>83</v>
      </c>
      <c r="H130" s="42" t="s">
        <v>87</v>
      </c>
      <c r="I130" s="29">
        <v>987.95</v>
      </c>
      <c r="J130" s="30"/>
      <c r="K130" s="37"/>
      <c r="L130" s="10"/>
      <c r="M130" s="5"/>
    </row>
    <row r="131" spans="1:13" ht="30" customHeight="1">
      <c r="A131" s="5"/>
      <c r="B131" s="9"/>
      <c r="C131" s="26" t="s">
        <v>214</v>
      </c>
      <c r="D131" s="42" t="str">
        <f t="shared" si="9"/>
        <v>7.13</v>
      </c>
      <c r="E131" s="42"/>
      <c r="F131" s="42"/>
      <c r="G131" s="43" t="s">
        <v>84</v>
      </c>
      <c r="H131" s="42" t="s">
        <v>43</v>
      </c>
      <c r="I131" s="29">
        <v>1</v>
      </c>
      <c r="J131" s="30"/>
      <c r="K131" s="37"/>
      <c r="L131" s="10"/>
      <c r="M131" s="5"/>
    </row>
    <row r="132" spans="1:13" ht="30" customHeight="1">
      <c r="A132" s="5"/>
      <c r="B132" s="9"/>
      <c r="C132" s="26" t="s">
        <v>215</v>
      </c>
      <c r="D132" s="42" t="str">
        <f t="shared" si="9"/>
        <v>7.14</v>
      </c>
      <c r="E132" s="42"/>
      <c r="F132" s="42"/>
      <c r="G132" s="43" t="s">
        <v>85</v>
      </c>
      <c r="H132" s="42" t="s">
        <v>87</v>
      </c>
      <c r="I132" s="29">
        <v>493.875</v>
      </c>
      <c r="J132" s="30"/>
      <c r="K132" s="37"/>
      <c r="L132" s="10"/>
      <c r="M132" s="5"/>
    </row>
    <row r="133" spans="1:13" ht="30" customHeight="1" thickBot="1">
      <c r="A133" s="5"/>
      <c r="B133" s="9"/>
      <c r="C133" s="48" t="s">
        <v>18</v>
      </c>
      <c r="D133" s="49"/>
      <c r="E133" s="49"/>
      <c r="F133" s="49"/>
      <c r="G133" s="50"/>
      <c r="H133" s="49"/>
      <c r="I133" s="29"/>
      <c r="J133" s="134">
        <f>J132</f>
        <v>0</v>
      </c>
      <c r="K133" s="35">
        <f t="shared" ref="K133" si="10">J133</f>
        <v>0</v>
      </c>
      <c r="L133" s="10"/>
      <c r="M133" s="5"/>
    </row>
    <row r="134" spans="1:13" ht="30" customHeight="1" thickBot="1">
      <c r="A134" s="5"/>
      <c r="B134" s="9"/>
      <c r="C134" s="23" t="s">
        <v>222</v>
      </c>
      <c r="D134" s="24"/>
      <c r="E134" s="24"/>
      <c r="F134" s="24"/>
      <c r="G134" s="24" t="s">
        <v>237</v>
      </c>
      <c r="H134" s="24" t="s">
        <v>246</v>
      </c>
      <c r="I134" s="24"/>
      <c r="J134" s="24"/>
      <c r="K134" s="25"/>
      <c r="L134" s="10"/>
      <c r="M134" s="5"/>
    </row>
    <row r="135" spans="1:13" ht="30" customHeight="1">
      <c r="A135" s="5"/>
      <c r="B135" s="9"/>
      <c r="C135" s="26" t="s">
        <v>223</v>
      </c>
      <c r="D135" s="42" t="str">
        <f>+C135</f>
        <v>10.1</v>
      </c>
      <c r="E135" s="42"/>
      <c r="F135" s="42"/>
      <c r="G135" s="43" t="s">
        <v>238</v>
      </c>
      <c r="H135" s="42" t="s">
        <v>87</v>
      </c>
      <c r="I135" s="128">
        <v>1436.6477266808622</v>
      </c>
      <c r="J135" s="132">
        <f>J119</f>
        <v>0</v>
      </c>
      <c r="K135" s="133">
        <f>K119</f>
        <v>0</v>
      </c>
      <c r="L135" s="10"/>
      <c r="M135" s="5"/>
    </row>
    <row r="136" spans="1:13" ht="30" customHeight="1">
      <c r="A136" s="5"/>
      <c r="B136" s="9"/>
      <c r="C136" s="26" t="s">
        <v>224</v>
      </c>
      <c r="D136" s="42" t="str">
        <f t="shared" ref="D136:D148" si="11">+C136</f>
        <v>10.2</v>
      </c>
      <c r="E136" s="42"/>
      <c r="F136" s="42"/>
      <c r="G136" s="43" t="s">
        <v>239</v>
      </c>
      <c r="H136" s="42" t="s">
        <v>112</v>
      </c>
      <c r="I136" s="29">
        <v>1</v>
      </c>
      <c r="J136" s="30"/>
      <c r="K136" s="37"/>
      <c r="L136" s="10"/>
      <c r="M136" s="5"/>
    </row>
    <row r="137" spans="1:13" ht="30" customHeight="1">
      <c r="A137" s="5"/>
      <c r="B137" s="9"/>
      <c r="C137" s="26" t="s">
        <v>225</v>
      </c>
      <c r="D137" s="42" t="str">
        <f t="shared" si="11"/>
        <v>10.3</v>
      </c>
      <c r="E137" s="42"/>
      <c r="F137" s="42"/>
      <c r="G137" s="43" t="s">
        <v>240</v>
      </c>
      <c r="H137" s="42" t="s">
        <v>112</v>
      </c>
      <c r="I137" s="29">
        <v>1</v>
      </c>
      <c r="J137" s="30"/>
      <c r="K137" s="37"/>
      <c r="L137" s="10"/>
      <c r="M137" s="5"/>
    </row>
    <row r="138" spans="1:13" ht="30" customHeight="1">
      <c r="A138" s="5"/>
      <c r="B138" s="9"/>
      <c r="C138" s="26" t="s">
        <v>226</v>
      </c>
      <c r="D138" s="42" t="str">
        <f t="shared" si="11"/>
        <v>10.4</v>
      </c>
      <c r="E138" s="42"/>
      <c r="F138" s="42"/>
      <c r="G138" s="43" t="s">
        <v>241</v>
      </c>
      <c r="H138" s="42" t="s">
        <v>89</v>
      </c>
      <c r="I138" s="29">
        <v>490</v>
      </c>
      <c r="J138" s="30"/>
      <c r="K138" s="37"/>
      <c r="L138" s="10"/>
      <c r="M138" s="5"/>
    </row>
    <row r="139" spans="1:13" ht="30" customHeight="1">
      <c r="A139" s="5"/>
      <c r="B139" s="9"/>
      <c r="C139" s="26" t="s">
        <v>227</v>
      </c>
      <c r="D139" s="42" t="str">
        <f t="shared" si="11"/>
        <v>10.5</v>
      </c>
      <c r="E139" s="42"/>
      <c r="F139" s="42"/>
      <c r="G139" s="43" t="s">
        <v>242</v>
      </c>
      <c r="H139" s="42" t="s">
        <v>112</v>
      </c>
      <c r="I139" s="29">
        <v>1</v>
      </c>
      <c r="J139" s="30"/>
      <c r="K139" s="37"/>
      <c r="L139" s="10"/>
      <c r="M139" s="5"/>
    </row>
    <row r="140" spans="1:13" ht="30" customHeight="1">
      <c r="A140" s="5"/>
      <c r="B140" s="9"/>
      <c r="C140" s="26" t="s">
        <v>228</v>
      </c>
      <c r="D140" s="42" t="str">
        <f t="shared" si="11"/>
        <v>10.6</v>
      </c>
      <c r="E140" s="42"/>
      <c r="F140" s="42"/>
      <c r="G140" s="43" t="s">
        <v>243</v>
      </c>
      <c r="H140" s="42" t="s">
        <v>90</v>
      </c>
      <c r="I140" s="29">
        <v>133</v>
      </c>
      <c r="J140" s="30"/>
      <c r="K140" s="37"/>
      <c r="L140" s="10"/>
      <c r="M140" s="5"/>
    </row>
    <row r="141" spans="1:13" ht="30" customHeight="1">
      <c r="A141" s="5"/>
      <c r="B141" s="9"/>
      <c r="C141" s="26" t="s">
        <v>229</v>
      </c>
      <c r="D141" s="42" t="str">
        <f t="shared" si="11"/>
        <v>10.7</v>
      </c>
      <c r="E141" s="42"/>
      <c r="F141" s="42"/>
      <c r="G141" s="43" t="s">
        <v>244</v>
      </c>
      <c r="H141" s="42" t="s">
        <v>90</v>
      </c>
      <c r="I141" s="29">
        <v>370</v>
      </c>
      <c r="J141" s="30"/>
      <c r="K141" s="37"/>
      <c r="L141" s="10"/>
      <c r="M141" s="5"/>
    </row>
    <row r="142" spans="1:13" ht="30" customHeight="1">
      <c r="A142" s="5"/>
      <c r="B142" s="9"/>
      <c r="C142" s="26" t="s">
        <v>230</v>
      </c>
      <c r="D142" s="42" t="str">
        <f t="shared" si="11"/>
        <v>10.8</v>
      </c>
      <c r="E142" s="42"/>
      <c r="F142" s="42"/>
      <c r="G142" s="43" t="s">
        <v>245</v>
      </c>
      <c r="H142" s="42" t="s">
        <v>90</v>
      </c>
      <c r="I142" s="29">
        <v>130</v>
      </c>
      <c r="J142" s="30"/>
      <c r="K142" s="37"/>
      <c r="L142" s="10"/>
      <c r="M142" s="5"/>
    </row>
    <row r="143" spans="1:13" ht="30" customHeight="1">
      <c r="A143" s="5"/>
      <c r="B143" s="9"/>
      <c r="C143" s="26" t="s">
        <v>231</v>
      </c>
      <c r="D143" s="42" t="str">
        <f t="shared" si="11"/>
        <v>10.9</v>
      </c>
      <c r="E143" s="42"/>
      <c r="F143" s="42"/>
      <c r="G143" s="43" t="s">
        <v>77</v>
      </c>
      <c r="H143" s="42" t="s">
        <v>89</v>
      </c>
      <c r="I143" s="29">
        <v>490</v>
      </c>
      <c r="J143" s="30"/>
      <c r="K143" s="37"/>
      <c r="L143" s="10"/>
      <c r="M143" s="5"/>
    </row>
    <row r="144" spans="1:13" ht="30" customHeight="1">
      <c r="A144" s="5"/>
      <c r="B144" s="9"/>
      <c r="C144" s="26" t="s">
        <v>232</v>
      </c>
      <c r="D144" s="42" t="str">
        <f t="shared" si="11"/>
        <v>10.10</v>
      </c>
      <c r="E144" s="42"/>
      <c r="F144" s="42"/>
      <c r="G144" s="43" t="s">
        <v>78</v>
      </c>
      <c r="H144" s="42" t="s">
        <v>91</v>
      </c>
      <c r="I144" s="29">
        <v>6</v>
      </c>
      <c r="J144" s="30"/>
      <c r="K144" s="37"/>
      <c r="L144" s="10"/>
      <c r="M144" s="5"/>
    </row>
    <row r="145" spans="1:13" ht="30" customHeight="1">
      <c r="A145" s="5"/>
      <c r="B145" s="9"/>
      <c r="C145" s="26" t="s">
        <v>233</v>
      </c>
      <c r="D145" s="42" t="str">
        <f t="shared" si="11"/>
        <v>10.11</v>
      </c>
      <c r="E145" s="42"/>
      <c r="F145" s="42"/>
      <c r="G145" s="43" t="s">
        <v>81</v>
      </c>
      <c r="H145" s="42" t="s">
        <v>91</v>
      </c>
      <c r="I145" s="29">
        <v>15</v>
      </c>
      <c r="J145" s="30"/>
      <c r="K145" s="37"/>
      <c r="L145" s="10"/>
      <c r="M145" s="5"/>
    </row>
    <row r="146" spans="1:13" ht="30" customHeight="1">
      <c r="A146" s="5"/>
      <c r="B146" s="9"/>
      <c r="C146" s="26" t="s">
        <v>234</v>
      </c>
      <c r="D146" s="42" t="str">
        <f t="shared" si="11"/>
        <v>10.12</v>
      </c>
      <c r="E146" s="42"/>
      <c r="F146" s="42"/>
      <c r="G146" s="43" t="s">
        <v>83</v>
      </c>
      <c r="H146" s="42" t="s">
        <v>87</v>
      </c>
      <c r="I146" s="29">
        <v>1560.22</v>
      </c>
      <c r="J146" s="30"/>
      <c r="K146" s="37"/>
      <c r="L146" s="10"/>
      <c r="M146" s="5"/>
    </row>
    <row r="147" spans="1:13" ht="30" customHeight="1">
      <c r="A147" s="5"/>
      <c r="B147" s="9"/>
      <c r="C147" s="26" t="s">
        <v>235</v>
      </c>
      <c r="D147" s="42" t="str">
        <f t="shared" si="11"/>
        <v>10.13</v>
      </c>
      <c r="E147" s="42"/>
      <c r="F147" s="42"/>
      <c r="G147" s="43" t="s">
        <v>84</v>
      </c>
      <c r="H147" s="42" t="s">
        <v>112</v>
      </c>
      <c r="I147" s="29">
        <v>1</v>
      </c>
      <c r="J147" s="30"/>
      <c r="K147" s="37"/>
      <c r="L147" s="10"/>
      <c r="M147" s="5"/>
    </row>
    <row r="148" spans="1:13" ht="30" customHeight="1">
      <c r="A148" s="5"/>
      <c r="B148" s="9"/>
      <c r="C148" s="26" t="s">
        <v>236</v>
      </c>
      <c r="D148" s="42" t="str">
        <f t="shared" si="11"/>
        <v>10.14</v>
      </c>
      <c r="E148" s="42"/>
      <c r="F148" s="42"/>
      <c r="G148" s="43" t="s">
        <v>85</v>
      </c>
      <c r="H148" s="42" t="s">
        <v>87</v>
      </c>
      <c r="I148" s="29">
        <v>780</v>
      </c>
      <c r="J148" s="30"/>
      <c r="K148" s="37"/>
      <c r="L148" s="10"/>
      <c r="M148" s="5"/>
    </row>
    <row r="149" spans="1:13" ht="30" customHeight="1" thickBot="1">
      <c r="A149" s="5"/>
      <c r="B149" s="9"/>
      <c r="C149" s="48" t="s">
        <v>18</v>
      </c>
      <c r="D149" s="49"/>
      <c r="E149" s="49"/>
      <c r="F149" s="49"/>
      <c r="G149" s="50"/>
      <c r="H149" s="49"/>
      <c r="I149" s="29"/>
      <c r="J149" s="134">
        <f>J148</f>
        <v>0</v>
      </c>
      <c r="K149" s="35">
        <f t="shared" ref="K149" si="12">J149</f>
        <v>0</v>
      </c>
      <c r="L149" s="10"/>
      <c r="M149" s="5"/>
    </row>
    <row r="150" spans="1:13" ht="30" customHeight="1" thickBot="1">
      <c r="A150" s="5"/>
      <c r="B150" s="9"/>
      <c r="C150" s="23" t="s">
        <v>247</v>
      </c>
      <c r="D150" s="24"/>
      <c r="E150" s="24"/>
      <c r="F150" s="24"/>
      <c r="G150" s="24" t="s">
        <v>265</v>
      </c>
      <c r="H150" s="24" t="s">
        <v>275</v>
      </c>
      <c r="I150" s="24"/>
      <c r="J150" s="24"/>
      <c r="K150" s="25"/>
      <c r="L150" s="10"/>
      <c r="M150" s="5"/>
    </row>
    <row r="151" spans="1:13" ht="30" customHeight="1">
      <c r="A151" s="5"/>
      <c r="B151" s="9"/>
      <c r="C151" s="26" t="s">
        <v>248</v>
      </c>
      <c r="D151" s="42" t="str">
        <f>+C151</f>
        <v>11.1</v>
      </c>
      <c r="E151" s="42"/>
      <c r="F151" s="42"/>
      <c r="G151" s="43" t="s">
        <v>196</v>
      </c>
      <c r="H151" s="42" t="s">
        <v>87</v>
      </c>
      <c r="I151" s="128">
        <v>939</v>
      </c>
      <c r="J151" s="132">
        <f>J135</f>
        <v>0</v>
      </c>
      <c r="K151" s="133">
        <f>J151</f>
        <v>0</v>
      </c>
      <c r="L151" s="10"/>
      <c r="M151" s="5"/>
    </row>
    <row r="152" spans="1:13" ht="30" customHeight="1">
      <c r="A152" s="5"/>
      <c r="B152" s="9"/>
      <c r="C152" s="26" t="s">
        <v>249</v>
      </c>
      <c r="D152" s="42" t="str">
        <f t="shared" ref="D152:D167" si="13">+C152</f>
        <v>11.2</v>
      </c>
      <c r="E152" s="42"/>
      <c r="F152" s="42"/>
      <c r="G152" s="43" t="s">
        <v>132</v>
      </c>
      <c r="H152" s="42" t="s">
        <v>112</v>
      </c>
      <c r="I152" s="29">
        <v>2</v>
      </c>
      <c r="J152" s="30"/>
      <c r="K152" s="37"/>
      <c r="L152" s="10"/>
      <c r="M152" s="5"/>
    </row>
    <row r="153" spans="1:13" ht="30" customHeight="1">
      <c r="A153" s="5"/>
      <c r="B153" s="9"/>
      <c r="C153" s="26" t="s">
        <v>250</v>
      </c>
      <c r="D153" s="42" t="str">
        <f t="shared" si="13"/>
        <v>11.3</v>
      </c>
      <c r="E153" s="42"/>
      <c r="F153" s="42"/>
      <c r="G153" s="43" t="s">
        <v>241</v>
      </c>
      <c r="H153" s="42" t="s">
        <v>89</v>
      </c>
      <c r="I153" s="29">
        <v>300</v>
      </c>
      <c r="J153" s="30"/>
      <c r="K153" s="37"/>
      <c r="L153" s="10"/>
      <c r="M153" s="5"/>
    </row>
    <row r="154" spans="1:13" ht="30" customHeight="1">
      <c r="A154" s="5"/>
      <c r="B154" s="9"/>
      <c r="C154" s="26" t="s">
        <v>251</v>
      </c>
      <c r="D154" s="42" t="str">
        <f t="shared" si="13"/>
        <v>11.4</v>
      </c>
      <c r="E154" s="42"/>
      <c r="F154" s="42"/>
      <c r="G154" s="43" t="s">
        <v>266</v>
      </c>
      <c r="H154" s="42" t="s">
        <v>112</v>
      </c>
      <c r="I154" s="29">
        <v>4</v>
      </c>
      <c r="J154" s="30"/>
      <c r="K154" s="37"/>
      <c r="L154" s="10"/>
      <c r="M154" s="5"/>
    </row>
    <row r="155" spans="1:13" ht="30" customHeight="1">
      <c r="A155" s="5"/>
      <c r="B155" s="9"/>
      <c r="C155" s="26" t="s">
        <v>252</v>
      </c>
      <c r="D155" s="42" t="str">
        <f t="shared" si="13"/>
        <v>11.5</v>
      </c>
      <c r="E155" s="42"/>
      <c r="F155" s="42"/>
      <c r="G155" s="43" t="s">
        <v>267</v>
      </c>
      <c r="H155" s="42" t="s">
        <v>112</v>
      </c>
      <c r="I155" s="29">
        <v>4</v>
      </c>
      <c r="J155" s="30"/>
      <c r="K155" s="37"/>
      <c r="L155" s="10"/>
      <c r="M155" s="5"/>
    </row>
    <row r="156" spans="1:13" ht="30" customHeight="1">
      <c r="A156" s="5"/>
      <c r="B156" s="9"/>
      <c r="C156" s="26" t="s">
        <v>253</v>
      </c>
      <c r="D156" s="42" t="str">
        <f t="shared" si="13"/>
        <v>11.6</v>
      </c>
      <c r="E156" s="42"/>
      <c r="F156" s="42"/>
      <c r="G156" s="43" t="s">
        <v>268</v>
      </c>
      <c r="H156" s="42" t="s">
        <v>112</v>
      </c>
      <c r="I156" s="29">
        <v>1</v>
      </c>
      <c r="J156" s="30"/>
      <c r="K156" s="37"/>
      <c r="L156" s="10"/>
      <c r="M156" s="5"/>
    </row>
    <row r="157" spans="1:13" ht="30" customHeight="1">
      <c r="A157" s="5"/>
      <c r="B157" s="9"/>
      <c r="C157" s="26" t="s">
        <v>254</v>
      </c>
      <c r="D157" s="42" t="str">
        <f t="shared" si="13"/>
        <v>11.7</v>
      </c>
      <c r="E157" s="42"/>
      <c r="F157" s="42"/>
      <c r="G157" s="43" t="s">
        <v>269</v>
      </c>
      <c r="H157" s="42" t="s">
        <v>88</v>
      </c>
      <c r="I157" s="29">
        <v>246</v>
      </c>
      <c r="J157" s="30"/>
      <c r="K157" s="37"/>
      <c r="L157" s="10"/>
      <c r="M157" s="5"/>
    </row>
    <row r="158" spans="1:13" ht="30" customHeight="1">
      <c r="A158" s="5"/>
      <c r="B158" s="9"/>
      <c r="C158" s="26" t="s">
        <v>255</v>
      </c>
      <c r="D158" s="42" t="str">
        <f t="shared" si="13"/>
        <v>11.8</v>
      </c>
      <c r="E158" s="42"/>
      <c r="F158" s="42"/>
      <c r="G158" s="43" t="s">
        <v>270</v>
      </c>
      <c r="H158" s="42" t="s">
        <v>88</v>
      </c>
      <c r="I158" s="29">
        <v>171</v>
      </c>
      <c r="J158" s="30"/>
      <c r="K158" s="37"/>
      <c r="L158" s="10"/>
      <c r="M158" s="5"/>
    </row>
    <row r="159" spans="1:13" ht="30" customHeight="1">
      <c r="A159" s="5"/>
      <c r="B159" s="9"/>
      <c r="C159" s="26" t="s">
        <v>256</v>
      </c>
      <c r="D159" s="42" t="str">
        <f t="shared" si="13"/>
        <v>11.9</v>
      </c>
      <c r="E159" s="42"/>
      <c r="F159" s="42"/>
      <c r="G159" s="43" t="s">
        <v>271</v>
      </c>
      <c r="H159" s="42" t="s">
        <v>88</v>
      </c>
      <c r="I159" s="29">
        <v>63</v>
      </c>
      <c r="J159" s="30"/>
      <c r="K159" s="37"/>
      <c r="L159" s="10"/>
      <c r="M159" s="5"/>
    </row>
    <row r="160" spans="1:13" ht="30" customHeight="1">
      <c r="A160" s="5"/>
      <c r="B160" s="9"/>
      <c r="C160" s="26" t="s">
        <v>257</v>
      </c>
      <c r="D160" s="42" t="str">
        <f t="shared" si="13"/>
        <v>11.10</v>
      </c>
      <c r="E160" s="42"/>
      <c r="F160" s="42"/>
      <c r="G160" s="43" t="s">
        <v>272</v>
      </c>
      <c r="H160" s="42" t="s">
        <v>88</v>
      </c>
      <c r="I160" s="29">
        <v>165</v>
      </c>
      <c r="J160" s="30"/>
      <c r="K160" s="37"/>
      <c r="L160" s="10"/>
      <c r="M160" s="5"/>
    </row>
    <row r="161" spans="1:13" ht="30" customHeight="1">
      <c r="A161" s="5"/>
      <c r="B161" s="9"/>
      <c r="C161" s="26" t="s">
        <v>258</v>
      </c>
      <c r="D161" s="42" t="str">
        <f t="shared" si="13"/>
        <v>11.11</v>
      </c>
      <c r="E161" s="42"/>
      <c r="F161" s="42"/>
      <c r="G161" s="43" t="s">
        <v>273</v>
      </c>
      <c r="H161" s="42" t="s">
        <v>88</v>
      </c>
      <c r="I161" s="29">
        <v>115</v>
      </c>
      <c r="J161" s="30"/>
      <c r="K161" s="37"/>
      <c r="L161" s="10"/>
      <c r="M161" s="5"/>
    </row>
    <row r="162" spans="1:13" ht="30" customHeight="1">
      <c r="A162" s="5"/>
      <c r="B162" s="9"/>
      <c r="C162" s="26" t="s">
        <v>259</v>
      </c>
      <c r="D162" s="42" t="str">
        <f t="shared" si="13"/>
        <v>11.12</v>
      </c>
      <c r="E162" s="42"/>
      <c r="F162" s="42"/>
      <c r="G162" s="43" t="s">
        <v>274</v>
      </c>
      <c r="H162" s="42" t="s">
        <v>88</v>
      </c>
      <c r="I162" s="29">
        <v>220</v>
      </c>
      <c r="J162" s="30"/>
      <c r="K162" s="37"/>
      <c r="L162" s="10"/>
      <c r="M162" s="5"/>
    </row>
    <row r="163" spans="1:13" ht="30" customHeight="1">
      <c r="A163" s="5"/>
      <c r="B163" s="9"/>
      <c r="C163" s="26" t="s">
        <v>260</v>
      </c>
      <c r="D163" s="42" t="str">
        <f t="shared" si="13"/>
        <v>11.13</v>
      </c>
      <c r="E163" s="42"/>
      <c r="F163" s="42"/>
      <c r="G163" s="43" t="s">
        <v>77</v>
      </c>
      <c r="H163" s="42" t="s">
        <v>89</v>
      </c>
      <c r="I163" s="29">
        <v>400</v>
      </c>
      <c r="J163" s="30"/>
      <c r="K163" s="37"/>
      <c r="L163" s="10"/>
      <c r="M163" s="5"/>
    </row>
    <row r="164" spans="1:13" ht="30" customHeight="1">
      <c r="A164" s="5"/>
      <c r="B164" s="9"/>
      <c r="C164" s="26" t="s">
        <v>261</v>
      </c>
      <c r="D164" s="42" t="str">
        <f t="shared" si="13"/>
        <v>11.14</v>
      </c>
      <c r="E164" s="42"/>
      <c r="F164" s="42"/>
      <c r="G164" s="43" t="s">
        <v>78</v>
      </c>
      <c r="H164" s="42" t="s">
        <v>91</v>
      </c>
      <c r="I164" s="29">
        <v>6</v>
      </c>
      <c r="J164" s="30"/>
      <c r="K164" s="37"/>
      <c r="L164" s="10"/>
      <c r="M164" s="5"/>
    </row>
    <row r="165" spans="1:13" ht="30" customHeight="1">
      <c r="A165" s="5"/>
      <c r="B165" s="9"/>
      <c r="C165" s="26" t="s">
        <v>262</v>
      </c>
      <c r="D165" s="42" t="str">
        <f t="shared" si="13"/>
        <v>11.15</v>
      </c>
      <c r="E165" s="42"/>
      <c r="F165" s="42"/>
      <c r="G165" s="43" t="s">
        <v>81</v>
      </c>
      <c r="H165" s="42" t="s">
        <v>91</v>
      </c>
      <c r="I165" s="29">
        <v>9</v>
      </c>
      <c r="J165" s="30"/>
      <c r="K165" s="37"/>
      <c r="L165" s="10"/>
      <c r="M165" s="5"/>
    </row>
    <row r="166" spans="1:13" ht="30" customHeight="1">
      <c r="A166" s="5"/>
      <c r="B166" s="9"/>
      <c r="C166" s="26" t="s">
        <v>263</v>
      </c>
      <c r="D166" s="42" t="str">
        <f t="shared" si="13"/>
        <v>11.16</v>
      </c>
      <c r="E166" s="42"/>
      <c r="F166" s="42"/>
      <c r="G166" s="43" t="s">
        <v>83</v>
      </c>
      <c r="H166" s="42" t="s">
        <v>87</v>
      </c>
      <c r="I166" s="29">
        <v>1182.03</v>
      </c>
      <c r="J166" s="30"/>
      <c r="K166" s="37"/>
      <c r="L166" s="10"/>
      <c r="M166" s="5"/>
    </row>
    <row r="167" spans="1:13" ht="30" customHeight="1">
      <c r="A167" s="5"/>
      <c r="B167" s="9"/>
      <c r="C167" s="26" t="s">
        <v>264</v>
      </c>
      <c r="D167" s="42" t="str">
        <f t="shared" si="13"/>
        <v>11.17</v>
      </c>
      <c r="E167" s="42"/>
      <c r="F167" s="42"/>
      <c r="G167" s="43" t="s">
        <v>85</v>
      </c>
      <c r="H167" s="42" t="s">
        <v>87</v>
      </c>
      <c r="I167" s="29">
        <v>1182.03</v>
      </c>
      <c r="J167" s="30"/>
      <c r="K167" s="37"/>
      <c r="L167" s="10"/>
      <c r="M167" s="5"/>
    </row>
    <row r="168" spans="1:13" ht="30" customHeight="1" thickBot="1">
      <c r="A168" s="5"/>
      <c r="B168" s="9"/>
      <c r="C168" s="48" t="s">
        <v>18</v>
      </c>
      <c r="D168" s="49"/>
      <c r="E168" s="49"/>
      <c r="F168" s="49"/>
      <c r="G168" s="50"/>
      <c r="H168" s="49"/>
      <c r="I168" s="29"/>
      <c r="J168" s="134">
        <f>J167</f>
        <v>0</v>
      </c>
      <c r="K168" s="35">
        <f t="shared" ref="K168" si="14">J168</f>
        <v>0</v>
      </c>
      <c r="L168" s="10"/>
      <c r="M168" s="5"/>
    </row>
    <row r="169" spans="1:13" ht="30" customHeight="1" thickBot="1">
      <c r="A169" s="5"/>
      <c r="B169" s="9"/>
      <c r="C169" s="23" t="s">
        <v>276</v>
      </c>
      <c r="D169" s="24"/>
      <c r="E169" s="24"/>
      <c r="F169" s="24"/>
      <c r="G169" s="24" t="s">
        <v>295</v>
      </c>
      <c r="H169" s="24" t="s">
        <v>294</v>
      </c>
      <c r="I169" s="24"/>
      <c r="J169" s="24"/>
      <c r="K169" s="25"/>
      <c r="L169" s="10"/>
      <c r="M169" s="5"/>
    </row>
    <row r="170" spans="1:13" ht="30" customHeight="1">
      <c r="A170" s="5"/>
      <c r="B170" s="9"/>
      <c r="C170" s="26" t="s">
        <v>277</v>
      </c>
      <c r="D170" s="42" t="str">
        <f t="shared" ref="D170:D186" si="15">+C170</f>
        <v>12.1</v>
      </c>
      <c r="E170" s="42"/>
      <c r="F170" s="42"/>
      <c r="G170" s="43" t="s">
        <v>296</v>
      </c>
      <c r="H170" s="42" t="s">
        <v>176</v>
      </c>
      <c r="I170" s="29">
        <v>1</v>
      </c>
      <c r="J170" s="132">
        <f>J151</f>
        <v>0</v>
      </c>
      <c r="K170" s="133">
        <f>J170</f>
        <v>0</v>
      </c>
      <c r="L170" s="10"/>
      <c r="M170" s="5"/>
    </row>
    <row r="171" spans="1:13" ht="30" customHeight="1">
      <c r="A171" s="5"/>
      <c r="B171" s="9"/>
      <c r="C171" s="26" t="s">
        <v>278</v>
      </c>
      <c r="D171" s="42" t="str">
        <f t="shared" si="15"/>
        <v>12.2</v>
      </c>
      <c r="E171" s="42"/>
      <c r="F171" s="42"/>
      <c r="G171" s="43" t="s">
        <v>196</v>
      </c>
      <c r="H171" s="42" t="s">
        <v>87</v>
      </c>
      <c r="I171" s="29">
        <v>616.20000000000005</v>
      </c>
      <c r="J171" s="30"/>
      <c r="K171" s="37"/>
      <c r="L171" s="10"/>
      <c r="M171" s="5"/>
    </row>
    <row r="172" spans="1:13" ht="30" customHeight="1">
      <c r="A172" s="5"/>
      <c r="B172" s="9"/>
      <c r="C172" s="26" t="s">
        <v>279</v>
      </c>
      <c r="D172" s="42" t="str">
        <f t="shared" si="15"/>
        <v>12.3</v>
      </c>
      <c r="E172" s="42"/>
      <c r="F172" s="42"/>
      <c r="G172" s="43" t="s">
        <v>241</v>
      </c>
      <c r="H172" s="42" t="s">
        <v>89</v>
      </c>
      <c r="I172" s="29">
        <v>66</v>
      </c>
      <c r="J172" s="30"/>
      <c r="K172" s="37"/>
      <c r="L172" s="10"/>
      <c r="M172" s="5"/>
    </row>
    <row r="173" spans="1:13" ht="30" customHeight="1">
      <c r="A173" s="5"/>
      <c r="B173" s="9"/>
      <c r="C173" s="26" t="s">
        <v>280</v>
      </c>
      <c r="D173" s="42" t="str">
        <f t="shared" si="15"/>
        <v>12.4</v>
      </c>
      <c r="E173" s="42"/>
      <c r="F173" s="42"/>
      <c r="G173" s="43" t="s">
        <v>132</v>
      </c>
      <c r="H173" s="42" t="s">
        <v>112</v>
      </c>
      <c r="I173" s="29">
        <v>2</v>
      </c>
      <c r="J173" s="30"/>
      <c r="K173" s="37"/>
      <c r="L173" s="10"/>
      <c r="M173" s="5"/>
    </row>
    <row r="174" spans="1:13" ht="30" customHeight="1">
      <c r="A174" s="5"/>
      <c r="B174" s="9"/>
      <c r="C174" s="26" t="s">
        <v>281</v>
      </c>
      <c r="D174" s="42" t="str">
        <f t="shared" si="15"/>
        <v>12.5</v>
      </c>
      <c r="E174" s="42"/>
      <c r="F174" s="42"/>
      <c r="G174" s="43" t="s">
        <v>297</v>
      </c>
      <c r="H174" s="42" t="s">
        <v>112</v>
      </c>
      <c r="I174" s="29">
        <v>1</v>
      </c>
      <c r="J174" s="30"/>
      <c r="K174" s="37"/>
      <c r="L174" s="10"/>
      <c r="M174" s="5"/>
    </row>
    <row r="175" spans="1:13" ht="30" customHeight="1">
      <c r="A175" s="5"/>
      <c r="B175" s="9"/>
      <c r="C175" s="26" t="s">
        <v>282</v>
      </c>
      <c r="D175" s="42" t="str">
        <f t="shared" si="15"/>
        <v>12.6</v>
      </c>
      <c r="E175" s="42"/>
      <c r="F175" s="42"/>
      <c r="G175" s="43" t="s">
        <v>298</v>
      </c>
      <c r="H175" s="42" t="s">
        <v>112</v>
      </c>
      <c r="I175" s="29">
        <v>3</v>
      </c>
      <c r="J175" s="30"/>
      <c r="K175" s="37"/>
      <c r="L175" s="10"/>
      <c r="M175" s="5"/>
    </row>
    <row r="176" spans="1:13" ht="30" customHeight="1">
      <c r="A176" s="5"/>
      <c r="B176" s="9"/>
      <c r="C176" s="26" t="s">
        <v>283</v>
      </c>
      <c r="D176" s="42" t="str">
        <f t="shared" si="15"/>
        <v>12.7</v>
      </c>
      <c r="E176" s="42"/>
      <c r="F176" s="42"/>
      <c r="G176" s="43" t="s">
        <v>299</v>
      </c>
      <c r="H176" s="42" t="s">
        <v>88</v>
      </c>
      <c r="I176" s="29">
        <v>297</v>
      </c>
      <c r="J176" s="30"/>
      <c r="K176" s="37"/>
      <c r="L176" s="10"/>
      <c r="M176" s="5"/>
    </row>
    <row r="177" spans="1:13" ht="30" customHeight="1">
      <c r="A177" s="5"/>
      <c r="B177" s="9"/>
      <c r="C177" s="26" t="s">
        <v>284</v>
      </c>
      <c r="D177" s="42" t="str">
        <f t="shared" si="15"/>
        <v>12.8</v>
      </c>
      <c r="E177" s="42"/>
      <c r="F177" s="42"/>
      <c r="G177" s="43" t="s">
        <v>300</v>
      </c>
      <c r="H177" s="42" t="s">
        <v>88</v>
      </c>
      <c r="I177" s="29">
        <v>198</v>
      </c>
      <c r="J177" s="30"/>
      <c r="K177" s="37"/>
      <c r="L177" s="10"/>
      <c r="M177" s="5"/>
    </row>
    <row r="178" spans="1:13" ht="30" customHeight="1">
      <c r="A178" s="5"/>
      <c r="B178" s="9"/>
      <c r="C178" s="26" t="s">
        <v>285</v>
      </c>
      <c r="D178" s="42" t="str">
        <f t="shared" si="15"/>
        <v>12.9</v>
      </c>
      <c r="E178" s="42"/>
      <c r="F178" s="42"/>
      <c r="G178" s="43" t="s">
        <v>77</v>
      </c>
      <c r="H178" s="42" t="s">
        <v>89</v>
      </c>
      <c r="I178" s="29">
        <v>90</v>
      </c>
      <c r="J178" s="30"/>
      <c r="K178" s="37"/>
      <c r="L178" s="10"/>
      <c r="M178" s="5"/>
    </row>
    <row r="179" spans="1:13" ht="30" customHeight="1">
      <c r="A179" s="5"/>
      <c r="B179" s="9"/>
      <c r="C179" s="26" t="s">
        <v>286</v>
      </c>
      <c r="D179" s="42" t="str">
        <f t="shared" si="15"/>
        <v>12.10</v>
      </c>
      <c r="E179" s="42"/>
      <c r="F179" s="42"/>
      <c r="G179" s="43" t="s">
        <v>78</v>
      </c>
      <c r="H179" s="42" t="s">
        <v>91</v>
      </c>
      <c r="I179" s="29">
        <v>2.5</v>
      </c>
      <c r="J179" s="30"/>
      <c r="K179" s="37"/>
      <c r="L179" s="10"/>
      <c r="M179" s="5"/>
    </row>
    <row r="180" spans="1:13" ht="30" customHeight="1">
      <c r="A180" s="5"/>
      <c r="B180" s="9"/>
      <c r="C180" s="26" t="s">
        <v>287</v>
      </c>
      <c r="D180" s="42" t="str">
        <f t="shared" si="15"/>
        <v>12.11</v>
      </c>
      <c r="E180" s="42"/>
      <c r="F180" s="42"/>
      <c r="G180" s="43" t="s">
        <v>301</v>
      </c>
      <c r="H180" s="42" t="s">
        <v>91</v>
      </c>
      <c r="I180" s="29">
        <v>21</v>
      </c>
      <c r="J180" s="30"/>
      <c r="K180" s="37"/>
      <c r="L180" s="10"/>
      <c r="M180" s="5"/>
    </row>
    <row r="181" spans="1:13" ht="30" customHeight="1">
      <c r="A181" s="5"/>
      <c r="B181" s="9"/>
      <c r="C181" s="26" t="s">
        <v>288</v>
      </c>
      <c r="D181" s="42" t="str">
        <f t="shared" si="15"/>
        <v>12.12</v>
      </c>
      <c r="E181" s="42"/>
      <c r="F181" s="42"/>
      <c r="G181" s="43" t="s">
        <v>80</v>
      </c>
      <c r="H181" s="42" t="s">
        <v>89</v>
      </c>
      <c r="I181" s="29">
        <v>160</v>
      </c>
      <c r="J181" s="30"/>
      <c r="K181" s="37"/>
      <c r="L181" s="10"/>
      <c r="M181" s="5"/>
    </row>
    <row r="182" spans="1:13" ht="30" customHeight="1">
      <c r="A182" s="5"/>
      <c r="B182" s="9"/>
      <c r="C182" s="26" t="s">
        <v>289</v>
      </c>
      <c r="D182" s="42" t="str">
        <f t="shared" si="15"/>
        <v>12.13</v>
      </c>
      <c r="E182" s="42"/>
      <c r="F182" s="42"/>
      <c r="G182" s="43" t="s">
        <v>81</v>
      </c>
      <c r="H182" s="42" t="s">
        <v>91</v>
      </c>
      <c r="I182" s="29">
        <v>30</v>
      </c>
      <c r="J182" s="30"/>
      <c r="K182" s="37"/>
      <c r="L182" s="10"/>
      <c r="M182" s="5"/>
    </row>
    <row r="183" spans="1:13" ht="30" customHeight="1">
      <c r="A183" s="5"/>
      <c r="B183" s="9"/>
      <c r="C183" s="26" t="s">
        <v>290</v>
      </c>
      <c r="D183" s="42" t="str">
        <f t="shared" si="15"/>
        <v>12.14</v>
      </c>
      <c r="E183" s="42"/>
      <c r="F183" s="42"/>
      <c r="G183" s="43" t="s">
        <v>82</v>
      </c>
      <c r="H183" s="42" t="s">
        <v>87</v>
      </c>
      <c r="I183" s="29">
        <v>410</v>
      </c>
      <c r="J183" s="30"/>
      <c r="K183" s="37"/>
      <c r="L183" s="10"/>
      <c r="M183" s="5"/>
    </row>
    <row r="184" spans="1:13" ht="30" customHeight="1">
      <c r="A184" s="5"/>
      <c r="B184" s="9"/>
      <c r="C184" s="26" t="s">
        <v>291</v>
      </c>
      <c r="D184" s="42" t="str">
        <f t="shared" si="15"/>
        <v>12.15</v>
      </c>
      <c r="E184" s="42"/>
      <c r="F184" s="42"/>
      <c r="G184" s="43" t="s">
        <v>83</v>
      </c>
      <c r="H184" s="42" t="s">
        <v>87</v>
      </c>
      <c r="I184" s="29">
        <v>1175.05</v>
      </c>
      <c r="J184" s="30"/>
      <c r="K184" s="37"/>
      <c r="L184" s="10"/>
      <c r="M184" s="5"/>
    </row>
    <row r="185" spans="1:13" ht="30" customHeight="1">
      <c r="A185" s="5"/>
      <c r="B185" s="9"/>
      <c r="C185" s="26" t="s">
        <v>292</v>
      </c>
      <c r="D185" s="42" t="str">
        <f t="shared" si="15"/>
        <v>12.16</v>
      </c>
      <c r="E185" s="42"/>
      <c r="F185" s="42"/>
      <c r="G185" s="43" t="s">
        <v>84</v>
      </c>
      <c r="H185" s="42" t="s">
        <v>112</v>
      </c>
      <c r="I185" s="29">
        <v>1</v>
      </c>
      <c r="J185" s="30"/>
      <c r="K185" s="37"/>
      <c r="L185" s="10"/>
      <c r="M185" s="5"/>
    </row>
    <row r="186" spans="1:13" ht="30" customHeight="1">
      <c r="A186" s="5"/>
      <c r="B186" s="9"/>
      <c r="C186" s="26" t="s">
        <v>293</v>
      </c>
      <c r="D186" s="42" t="str">
        <f t="shared" si="15"/>
        <v>12.17</v>
      </c>
      <c r="E186" s="42"/>
      <c r="F186" s="42"/>
      <c r="G186" s="43" t="s">
        <v>85</v>
      </c>
      <c r="H186" s="42" t="s">
        <v>87</v>
      </c>
      <c r="I186" s="29">
        <v>587.39175821278582</v>
      </c>
      <c r="J186" s="30"/>
      <c r="K186" s="37"/>
      <c r="L186" s="10"/>
      <c r="M186" s="5"/>
    </row>
    <row r="187" spans="1:13" ht="30" customHeight="1" thickBot="1">
      <c r="A187" s="5"/>
      <c r="B187" s="9"/>
      <c r="C187" s="48" t="s">
        <v>18</v>
      </c>
      <c r="D187" s="49"/>
      <c r="E187" s="49"/>
      <c r="F187" s="49"/>
      <c r="G187" s="50"/>
      <c r="H187" s="49"/>
      <c r="I187" s="29"/>
      <c r="J187" s="134">
        <f>J186</f>
        <v>0</v>
      </c>
      <c r="K187" s="35">
        <f t="shared" ref="K187:K188" si="16">J187</f>
        <v>0</v>
      </c>
      <c r="L187" s="10"/>
      <c r="M187" s="5"/>
    </row>
    <row r="188" spans="1:13" s="3" customFormat="1" ht="30" customHeight="1" thickBot="1">
      <c r="A188" s="11"/>
      <c r="B188" s="12"/>
      <c r="C188" s="370" t="s">
        <v>19</v>
      </c>
      <c r="D188" s="510"/>
      <c r="E188" s="510"/>
      <c r="F188" s="510"/>
      <c r="G188" s="510"/>
      <c r="H188" s="510"/>
      <c r="I188" s="510"/>
      <c r="J188" s="511"/>
      <c r="K188" s="35">
        <f t="shared" si="16"/>
        <v>0</v>
      </c>
      <c r="L188" s="13"/>
      <c r="M188" s="11"/>
    </row>
    <row r="189" spans="1:13" s="3" customFormat="1" ht="16.2" thickBot="1">
      <c r="A189" s="11"/>
      <c r="B189" s="12"/>
      <c r="C189" s="58"/>
      <c r="D189" s="58"/>
      <c r="E189" s="58"/>
      <c r="F189" s="58"/>
      <c r="G189" s="58"/>
      <c r="H189" s="58"/>
      <c r="I189" s="58"/>
      <c r="J189" s="58"/>
      <c r="K189" s="59"/>
      <c r="L189" s="13"/>
      <c r="M189" s="11"/>
    </row>
    <row r="190" spans="1:13" s="3" customFormat="1" ht="30" customHeight="1">
      <c r="A190" s="11"/>
      <c r="B190" s="12"/>
      <c r="C190" s="60"/>
      <c r="D190" s="61"/>
      <c r="E190" s="60"/>
      <c r="F190" s="60"/>
      <c r="G190" s="363"/>
      <c r="H190" s="364"/>
      <c r="I190" s="364"/>
      <c r="J190" s="365"/>
      <c r="K190" s="62"/>
      <c r="L190" s="13"/>
      <c r="M190" s="11"/>
    </row>
    <row r="191" spans="1:13" s="3" customFormat="1" ht="30" customHeight="1">
      <c r="A191" s="11"/>
      <c r="B191" s="12"/>
      <c r="C191" s="60"/>
      <c r="D191" s="61"/>
      <c r="E191" s="60"/>
      <c r="F191" s="60"/>
      <c r="G191" s="63"/>
      <c r="H191" s="64"/>
      <c r="I191" s="65"/>
      <c r="J191" s="66"/>
      <c r="K191" s="67"/>
      <c r="L191" s="13"/>
      <c r="M191" s="11"/>
    </row>
    <row r="192" spans="1:13" s="3" customFormat="1" ht="30" customHeight="1">
      <c r="A192" s="11"/>
      <c r="B192" s="12"/>
      <c r="C192" s="60"/>
      <c r="D192" s="68"/>
      <c r="E192" s="68"/>
      <c r="F192" s="68"/>
      <c r="G192" s="63"/>
      <c r="H192" s="69"/>
      <c r="I192" s="70"/>
      <c r="J192" s="71"/>
      <c r="K192" s="67"/>
      <c r="L192" s="13"/>
      <c r="M192" s="11"/>
    </row>
    <row r="193" spans="1:13" s="3" customFormat="1" ht="30" customHeight="1">
      <c r="A193" s="11"/>
      <c r="B193" s="12"/>
      <c r="C193" s="60"/>
      <c r="D193" s="68"/>
      <c r="E193" s="68"/>
      <c r="F193" s="68"/>
      <c r="G193" s="72" t="s">
        <v>20</v>
      </c>
      <c r="H193" s="69"/>
      <c r="I193" s="70"/>
      <c r="J193" s="71"/>
      <c r="K193" s="73"/>
      <c r="L193" s="13"/>
      <c r="M193" s="11"/>
    </row>
    <row r="194" spans="1:13" s="3" customFormat="1" ht="30" customHeight="1">
      <c r="A194" s="11"/>
      <c r="B194" s="12"/>
      <c r="C194" s="60"/>
      <c r="D194" s="61"/>
      <c r="E194" s="60"/>
      <c r="F194" s="60"/>
      <c r="G194" s="74"/>
      <c r="H194" s="69"/>
      <c r="I194" s="70"/>
      <c r="J194" s="75"/>
      <c r="K194" s="67">
        <f>K188</f>
        <v>0</v>
      </c>
      <c r="L194" s="13"/>
      <c r="M194" s="11"/>
    </row>
    <row r="195" spans="1:13" s="3" customFormat="1" ht="30" customHeight="1">
      <c r="A195" s="11"/>
      <c r="B195" s="12"/>
      <c r="C195" s="60"/>
      <c r="D195" s="61"/>
      <c r="E195" s="60"/>
      <c r="F195" s="60"/>
      <c r="G195" s="74"/>
      <c r="H195" s="69"/>
      <c r="I195" s="70"/>
      <c r="J195" s="75"/>
      <c r="K195" s="67"/>
      <c r="L195" s="13"/>
      <c r="M195" s="11"/>
    </row>
    <row r="196" spans="1:13" s="3" customFormat="1" ht="30" customHeight="1" thickBot="1">
      <c r="A196" s="11"/>
      <c r="B196" s="12"/>
      <c r="C196" s="60"/>
      <c r="D196" s="61"/>
      <c r="E196" s="60"/>
      <c r="F196" s="60"/>
      <c r="G196" s="87"/>
      <c r="H196" s="69"/>
      <c r="I196" s="70"/>
      <c r="J196" s="75"/>
      <c r="K196" s="73"/>
      <c r="L196" s="13"/>
      <c r="M196" s="11"/>
    </row>
    <row r="197" spans="1:13" s="3" customFormat="1" ht="30" customHeight="1" thickBot="1">
      <c r="A197" s="11"/>
      <c r="B197" s="12"/>
      <c r="C197" s="60"/>
      <c r="D197" s="61"/>
      <c r="E197" s="60"/>
      <c r="F197" s="60"/>
      <c r="G197" s="76" t="s">
        <v>21</v>
      </c>
      <c r="H197" s="77"/>
      <c r="I197" s="78"/>
      <c r="J197" s="79"/>
      <c r="K197" s="57">
        <f>K188</f>
        <v>0</v>
      </c>
      <c r="L197" s="13"/>
      <c r="M197" s="11"/>
    </row>
    <row r="198" spans="1:13" s="3" customFormat="1" ht="16.2" thickBot="1">
      <c r="A198" s="11"/>
      <c r="B198" s="12"/>
      <c r="C198" s="60"/>
      <c r="D198" s="61"/>
      <c r="E198" s="61"/>
      <c r="F198" s="61"/>
      <c r="G198" s="60"/>
      <c r="H198" s="60"/>
      <c r="I198" s="80"/>
      <c r="J198" s="81"/>
      <c r="K198" s="82"/>
      <c r="L198" s="13"/>
      <c r="M198" s="11"/>
    </row>
    <row r="199" spans="1:13" s="3" customFormat="1" ht="15.6">
      <c r="A199" s="11"/>
      <c r="B199" s="12"/>
      <c r="C199" s="83"/>
      <c r="D199" s="374"/>
      <c r="E199" s="374"/>
      <c r="F199" s="374"/>
      <c r="G199" s="374"/>
      <c r="H199" s="374"/>
      <c r="I199" s="374"/>
      <c r="J199" s="374"/>
      <c r="K199" s="375"/>
      <c r="L199" s="14"/>
      <c r="M199" s="11"/>
    </row>
    <row r="200" spans="1:13" s="3" customFormat="1" ht="46.5" customHeight="1">
      <c r="A200" s="11"/>
      <c r="B200" s="12"/>
      <c r="C200" s="354" t="s">
        <v>39</v>
      </c>
      <c r="D200" s="355"/>
      <c r="E200" s="355"/>
      <c r="F200" s="355"/>
      <c r="G200" s="355"/>
      <c r="H200" s="373" t="s">
        <v>11</v>
      </c>
      <c r="I200" s="373"/>
      <c r="J200" s="373"/>
      <c r="K200" s="84" t="s">
        <v>24</v>
      </c>
      <c r="L200" s="15"/>
      <c r="M200" s="11"/>
    </row>
    <row r="201" spans="1:13" s="3" customFormat="1" ht="32.25" customHeight="1">
      <c r="A201" s="11"/>
      <c r="B201" s="12"/>
      <c r="C201" s="354" t="s">
        <v>40</v>
      </c>
      <c r="D201" s="355"/>
      <c r="E201" s="355"/>
      <c r="F201" s="355"/>
      <c r="G201" s="355"/>
      <c r="H201" s="359" t="s">
        <v>26</v>
      </c>
      <c r="I201" s="359"/>
      <c r="J201" s="85" t="s">
        <v>308</v>
      </c>
      <c r="K201" s="86" t="s">
        <v>41</v>
      </c>
      <c r="L201" s="100"/>
      <c r="M201" s="11"/>
    </row>
    <row r="202" spans="1:13" s="3" customFormat="1" ht="30" customHeight="1">
      <c r="A202" s="11"/>
      <c r="B202" s="12"/>
      <c r="C202" s="354" t="s">
        <v>28</v>
      </c>
      <c r="D202" s="355"/>
      <c r="E202" s="355"/>
      <c r="F202" s="355"/>
      <c r="G202" s="355"/>
      <c r="H202" s="356" t="s">
        <v>29</v>
      </c>
      <c r="I202" s="357"/>
      <c r="J202" s="85" t="s">
        <v>309</v>
      </c>
      <c r="K202" s="86" t="s">
        <v>41</v>
      </c>
      <c r="L202" s="15"/>
      <c r="M202" s="11"/>
    </row>
    <row r="203" spans="1:13" s="4" customFormat="1" ht="58.5" customHeight="1">
      <c r="A203" s="11"/>
      <c r="B203" s="12"/>
      <c r="C203" s="94"/>
      <c r="D203" s="95"/>
      <c r="E203" s="95"/>
      <c r="F203" s="95"/>
      <c r="G203" s="96"/>
      <c r="H203" s="358" t="s">
        <v>31</v>
      </c>
      <c r="I203" s="359"/>
      <c r="J203" s="85" t="s">
        <v>310</v>
      </c>
      <c r="K203" s="86" t="s">
        <v>41</v>
      </c>
      <c r="L203" s="13"/>
      <c r="M203" s="11"/>
    </row>
    <row r="204" spans="1:13" ht="57.75" customHeight="1">
      <c r="A204" s="5"/>
      <c r="B204" s="9"/>
      <c r="C204" s="97"/>
      <c r="D204" s="98"/>
      <c r="E204" s="98"/>
      <c r="F204" s="98"/>
      <c r="G204" s="99"/>
      <c r="H204" s="359" t="s">
        <v>33</v>
      </c>
      <c r="I204" s="359"/>
      <c r="J204" s="85" t="s">
        <v>311</v>
      </c>
      <c r="K204" s="86" t="s">
        <v>41</v>
      </c>
      <c r="L204" s="10"/>
      <c r="M204" s="5"/>
    </row>
    <row r="205" spans="1:13" ht="16.2" thickBot="1">
      <c r="A205" s="5"/>
      <c r="B205" s="9"/>
      <c r="C205" s="97"/>
      <c r="D205" s="102"/>
      <c r="E205" s="102"/>
      <c r="F205" s="98"/>
      <c r="G205" s="103"/>
      <c r="H205" s="497"/>
      <c r="I205" s="497"/>
      <c r="J205" s="497"/>
      <c r="K205" s="498"/>
      <c r="L205" s="10"/>
      <c r="M205" s="5"/>
    </row>
    <row r="206" spans="1:13" ht="47.25" customHeight="1">
      <c r="A206" s="5"/>
      <c r="B206" s="9"/>
      <c r="C206" s="101"/>
      <c r="D206" s="88"/>
      <c r="E206" s="88"/>
      <c r="F206" s="101"/>
      <c r="G206" s="88"/>
      <c r="H206" s="101"/>
      <c r="I206" s="101"/>
      <c r="J206" s="101"/>
      <c r="K206" s="101"/>
      <c r="L206" s="10"/>
      <c r="M206" s="5"/>
    </row>
    <row r="207" spans="1:13" ht="47.25" customHeight="1">
      <c r="A207" s="5"/>
      <c r="B207" s="9"/>
      <c r="C207" s="88"/>
      <c r="D207" s="88"/>
      <c r="E207" s="88"/>
      <c r="F207" s="88"/>
      <c r="G207" s="89" t="s">
        <v>42</v>
      </c>
      <c r="H207" s="88"/>
      <c r="I207" s="88"/>
      <c r="J207" s="88"/>
      <c r="K207" s="88"/>
      <c r="L207" s="10"/>
      <c r="M207" s="5"/>
    </row>
    <row r="208" spans="1:13" ht="16.2" thickBot="1">
      <c r="A208" s="5"/>
      <c r="B208" s="110"/>
      <c r="C208" s="111"/>
      <c r="D208" s="111"/>
      <c r="E208" s="112"/>
      <c r="F208" s="111"/>
      <c r="G208" s="113"/>
      <c r="H208" s="111"/>
      <c r="I208" s="111"/>
      <c r="J208" s="111"/>
      <c r="K208" s="111"/>
      <c r="L208" s="114"/>
      <c r="M208" s="5"/>
    </row>
    <row r="209" spans="1:13" ht="16.2" thickTop="1">
      <c r="A209" s="5"/>
      <c r="B209" s="5"/>
      <c r="C209" s="5"/>
      <c r="D209" s="5"/>
      <c r="E209" s="6"/>
      <c r="F209" s="5"/>
      <c r="G209" s="5"/>
      <c r="H209" s="5"/>
      <c r="I209" s="5"/>
      <c r="J209" s="5"/>
      <c r="K209" s="5"/>
      <c r="L209" s="5"/>
      <c r="M209" s="5"/>
    </row>
    <row r="211" spans="1:13">
      <c r="H211" s="21"/>
    </row>
  </sheetData>
  <mergeCells count="26">
    <mergeCell ref="C3:F3"/>
    <mergeCell ref="D199:K199"/>
    <mergeCell ref="C5:K5"/>
    <mergeCell ref="C6:K6"/>
    <mergeCell ref="C7:K8"/>
    <mergeCell ref="C9:K9"/>
    <mergeCell ref="C10:K10"/>
    <mergeCell ref="C11:C12"/>
    <mergeCell ref="D11:D12"/>
    <mergeCell ref="E11:F11"/>
    <mergeCell ref="G11:G12"/>
    <mergeCell ref="H11:H12"/>
    <mergeCell ref="I11:I12"/>
    <mergeCell ref="J11:J12"/>
    <mergeCell ref="K11:K12"/>
    <mergeCell ref="C188:J188"/>
    <mergeCell ref="C200:G200"/>
    <mergeCell ref="H200:J200"/>
    <mergeCell ref="C201:G201"/>
    <mergeCell ref="H201:I201"/>
    <mergeCell ref="G190:J190"/>
    <mergeCell ref="H205:K205"/>
    <mergeCell ref="C202:G202"/>
    <mergeCell ref="H202:I202"/>
    <mergeCell ref="H203:I203"/>
    <mergeCell ref="H204:I204"/>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7"/>
  <sheetViews>
    <sheetView zoomScale="70" zoomScaleNormal="70" workbookViewId="0">
      <selection activeCell="G56" sqref="G56"/>
    </sheetView>
  </sheetViews>
  <sheetFormatPr baseColWidth="10" defaultRowHeight="13.2"/>
  <cols>
    <col min="2" max="2" width="20" customWidth="1"/>
    <col min="5" max="5" width="25.109375" customWidth="1"/>
    <col min="6" max="6" width="22.33203125" customWidth="1"/>
    <col min="7" max="7" width="35.6640625" customWidth="1"/>
  </cols>
  <sheetData>
    <row r="1" spans="1:7" ht="12.75" customHeight="1">
      <c r="A1" s="512"/>
      <c r="B1" s="513"/>
      <c r="C1" s="518"/>
      <c r="D1" s="519"/>
      <c r="E1" s="519"/>
      <c r="F1" s="519"/>
      <c r="G1" s="520"/>
    </row>
    <row r="2" spans="1:7" ht="12.75" customHeight="1">
      <c r="A2" s="514"/>
      <c r="B2" s="515"/>
      <c r="C2" s="521"/>
      <c r="D2" s="522"/>
      <c r="E2" s="522"/>
      <c r="F2" s="522"/>
      <c r="G2" s="523"/>
    </row>
    <row r="3" spans="1:7" ht="12.75" customHeight="1">
      <c r="A3" s="514"/>
      <c r="B3" s="515"/>
      <c r="C3" s="521"/>
      <c r="D3" s="522"/>
      <c r="E3" s="522"/>
      <c r="F3" s="522"/>
      <c r="G3" s="523"/>
    </row>
    <row r="4" spans="1:7" ht="12.75" customHeight="1">
      <c r="A4" s="514"/>
      <c r="B4" s="515"/>
      <c r="C4" s="521"/>
      <c r="D4" s="522"/>
      <c r="E4" s="522"/>
      <c r="F4" s="522"/>
      <c r="G4" s="523"/>
    </row>
    <row r="5" spans="1:7" ht="13.5" customHeight="1" thickBot="1">
      <c r="A5" s="514"/>
      <c r="B5" s="515"/>
      <c r="C5" s="524"/>
      <c r="D5" s="525"/>
      <c r="E5" s="525"/>
      <c r="F5" s="525"/>
      <c r="G5" s="526"/>
    </row>
    <row r="6" spans="1:7" ht="12.75" customHeight="1">
      <c r="A6" s="514"/>
      <c r="B6" s="515"/>
      <c r="C6" s="527" t="s">
        <v>312</v>
      </c>
      <c r="D6" s="528"/>
      <c r="E6" s="528"/>
      <c r="F6" s="528"/>
      <c r="G6" s="529"/>
    </row>
    <row r="7" spans="1:7" ht="12.75" customHeight="1">
      <c r="A7" s="514"/>
      <c r="B7" s="515"/>
      <c r="C7" s="530"/>
      <c r="D7" s="531"/>
      <c r="E7" s="531"/>
      <c r="F7" s="531"/>
      <c r="G7" s="532"/>
    </row>
    <row r="8" spans="1:7" ht="13.5" customHeight="1" thickBot="1">
      <c r="A8" s="516"/>
      <c r="B8" s="517"/>
      <c r="C8" s="533"/>
      <c r="D8" s="534"/>
      <c r="E8" s="534"/>
      <c r="F8" s="534"/>
      <c r="G8" s="535"/>
    </row>
    <row r="9" spans="1:7">
      <c r="A9" s="254"/>
      <c r="B9" s="255"/>
      <c r="C9" s="256"/>
      <c r="D9" s="257"/>
      <c r="E9" s="536"/>
      <c r="F9" s="537"/>
      <c r="G9" s="538"/>
    </row>
    <row r="10" spans="1:7" ht="45" customHeight="1">
      <c r="A10" s="258"/>
      <c r="B10" s="259" t="s">
        <v>313</v>
      </c>
      <c r="C10" s="260"/>
      <c r="D10" s="260"/>
      <c r="E10" s="260"/>
      <c r="F10" s="261"/>
      <c r="G10" s="262">
        <v>68237956</v>
      </c>
    </row>
    <row r="11" spans="1:7">
      <c r="A11" s="263"/>
      <c r="B11" s="264"/>
      <c r="C11" s="265"/>
      <c r="D11" s="265"/>
      <c r="E11" s="265"/>
      <c r="F11" s="265"/>
      <c r="G11" s="266"/>
    </row>
    <row r="12" spans="1:7" ht="60" customHeight="1">
      <c r="A12" s="267"/>
      <c r="B12" s="259" t="s">
        <v>314</v>
      </c>
      <c r="C12" s="268"/>
      <c r="D12" s="268"/>
      <c r="E12" s="268"/>
      <c r="F12" s="269"/>
      <c r="G12" s="270"/>
    </row>
    <row r="13" spans="1:7">
      <c r="A13" s="271"/>
      <c r="B13" s="272"/>
      <c r="C13" s="273"/>
      <c r="D13" s="273"/>
      <c r="E13" s="273"/>
      <c r="F13" s="265"/>
      <c r="G13" s="266"/>
    </row>
    <row r="14" spans="1:7" ht="30" customHeight="1">
      <c r="A14" s="274"/>
      <c r="B14" s="275" t="s">
        <v>11</v>
      </c>
      <c r="C14" s="276" t="s">
        <v>315</v>
      </c>
      <c r="D14" s="276" t="s">
        <v>13</v>
      </c>
      <c r="E14" s="276" t="s">
        <v>316</v>
      </c>
      <c r="F14" s="277" t="s">
        <v>14</v>
      </c>
      <c r="G14" s="278" t="s">
        <v>21</v>
      </c>
    </row>
    <row r="15" spans="1:7">
      <c r="A15" s="279"/>
      <c r="B15" s="280"/>
      <c r="C15" s="281"/>
      <c r="D15" s="281"/>
      <c r="E15" s="281"/>
      <c r="F15" s="281"/>
      <c r="G15" s="282"/>
    </row>
    <row r="16" spans="1:7" ht="30" customHeight="1">
      <c r="A16" s="283">
        <v>1</v>
      </c>
      <c r="B16" s="284" t="s">
        <v>317</v>
      </c>
      <c r="C16" s="285"/>
      <c r="D16" s="285"/>
      <c r="E16" s="285"/>
      <c r="F16" s="285"/>
      <c r="G16" s="286"/>
    </row>
    <row r="17" spans="1:7" ht="30" customHeight="1">
      <c r="A17" s="279" t="s">
        <v>45</v>
      </c>
      <c r="B17" s="287" t="s">
        <v>318</v>
      </c>
      <c r="C17" s="288" t="s">
        <v>319</v>
      </c>
      <c r="D17" s="289">
        <v>2</v>
      </c>
      <c r="E17" s="290">
        <v>0.05</v>
      </c>
      <c r="F17" s="291">
        <v>3700000</v>
      </c>
      <c r="G17" s="292">
        <f t="shared" ref="G17:G18" si="0">D17*E17*F17</f>
        <v>370000</v>
      </c>
    </row>
    <row r="18" spans="1:7" ht="30" customHeight="1">
      <c r="A18" s="279" t="s">
        <v>46</v>
      </c>
      <c r="B18" s="287" t="s">
        <v>320</v>
      </c>
      <c r="C18" s="288" t="s">
        <v>319</v>
      </c>
      <c r="D18" s="289">
        <v>2</v>
      </c>
      <c r="E18" s="290">
        <v>1</v>
      </c>
      <c r="F18" s="291">
        <v>2800000</v>
      </c>
      <c r="G18" s="292">
        <f t="shared" si="0"/>
        <v>5600000</v>
      </c>
    </row>
    <row r="19" spans="1:7">
      <c r="A19" s="279"/>
      <c r="B19" s="293"/>
      <c r="C19" s="288"/>
      <c r="D19" s="294"/>
      <c r="E19" s="290"/>
      <c r="F19" s="291"/>
      <c r="G19" s="292"/>
    </row>
    <row r="20" spans="1:7">
      <c r="A20" s="279"/>
      <c r="B20" s="293"/>
      <c r="C20" s="288"/>
      <c r="D20" s="294"/>
      <c r="E20" s="290"/>
      <c r="F20" s="291"/>
      <c r="G20" s="292"/>
    </row>
    <row r="21" spans="1:7">
      <c r="A21" s="279"/>
      <c r="B21" s="287"/>
      <c r="C21" s="288"/>
      <c r="D21" s="294"/>
      <c r="E21" s="290"/>
      <c r="F21" s="291"/>
      <c r="G21" s="292"/>
    </row>
    <row r="22" spans="1:7">
      <c r="A22" s="279"/>
      <c r="B22" s="287"/>
      <c r="C22" s="288"/>
      <c r="D22" s="294"/>
      <c r="E22" s="290"/>
      <c r="F22" s="291"/>
      <c r="G22" s="292"/>
    </row>
    <row r="23" spans="1:7">
      <c r="A23" s="279"/>
      <c r="B23" s="287"/>
      <c r="C23" s="288"/>
      <c r="D23" s="294"/>
      <c r="E23" s="290"/>
      <c r="F23" s="291"/>
      <c r="G23" s="292"/>
    </row>
    <row r="24" spans="1:7" ht="45" customHeight="1">
      <c r="A24" s="274"/>
      <c r="B24" s="259" t="s">
        <v>321</v>
      </c>
      <c r="C24" s="295"/>
      <c r="D24" s="296"/>
      <c r="E24" s="296"/>
      <c r="F24" s="297"/>
      <c r="G24" s="298">
        <f>SUM(G17:G20)</f>
        <v>5970000</v>
      </c>
    </row>
    <row r="25" spans="1:7">
      <c r="A25" s="279"/>
      <c r="B25" s="280"/>
      <c r="C25" s="265"/>
      <c r="D25" s="299"/>
      <c r="E25" s="265"/>
      <c r="F25" s="265"/>
      <c r="G25" s="266"/>
    </row>
    <row r="26" spans="1:7" ht="75" customHeight="1">
      <c r="A26" s="283">
        <v>2</v>
      </c>
      <c r="B26" s="284" t="s">
        <v>322</v>
      </c>
      <c r="C26" s="285"/>
      <c r="D26" s="300"/>
      <c r="E26" s="285"/>
      <c r="F26" s="285"/>
      <c r="G26" s="301"/>
    </row>
    <row r="27" spans="1:7" ht="105" customHeight="1">
      <c r="A27" s="279" t="s">
        <v>92</v>
      </c>
      <c r="B27" s="287" t="s">
        <v>323</v>
      </c>
      <c r="C27" s="288" t="s">
        <v>319</v>
      </c>
      <c r="D27" s="289">
        <v>2</v>
      </c>
      <c r="E27" s="289"/>
      <c r="F27" s="291">
        <v>546314.21799999999</v>
      </c>
      <c r="G27" s="292">
        <f>D27*F27</f>
        <v>1092628.436</v>
      </c>
    </row>
    <row r="28" spans="1:7">
      <c r="A28" s="279"/>
      <c r="B28" s="287"/>
      <c r="C28" s="288"/>
      <c r="D28" s="294"/>
      <c r="E28" s="294"/>
      <c r="F28" s="291"/>
      <c r="G28" s="292"/>
    </row>
    <row r="29" spans="1:7">
      <c r="A29" s="279"/>
      <c r="B29" s="302"/>
      <c r="C29" s="288"/>
      <c r="D29" s="294"/>
      <c r="E29" s="294"/>
      <c r="F29" s="291"/>
      <c r="G29" s="292"/>
    </row>
    <row r="30" spans="1:7" ht="90" customHeight="1">
      <c r="A30" s="274"/>
      <c r="B30" s="259" t="s">
        <v>324</v>
      </c>
      <c r="C30" s="295"/>
      <c r="D30" s="296"/>
      <c r="E30" s="296"/>
      <c r="F30" s="297"/>
      <c r="G30" s="298">
        <f>SUM(G27:G29)</f>
        <v>1092628.436</v>
      </c>
    </row>
    <row r="31" spans="1:7">
      <c r="A31" s="279"/>
      <c r="B31" s="280"/>
      <c r="C31" s="265"/>
      <c r="D31" s="299"/>
      <c r="E31" s="265"/>
      <c r="F31" s="265"/>
      <c r="G31" s="266"/>
    </row>
    <row r="32" spans="1:7">
      <c r="A32" s="279"/>
      <c r="B32" s="287"/>
      <c r="C32" s="288"/>
      <c r="D32" s="294"/>
      <c r="E32" s="294"/>
      <c r="F32" s="291"/>
      <c r="G32" s="292"/>
    </row>
    <row r="33" spans="1:7">
      <c r="A33" s="263"/>
      <c r="B33" s="264"/>
      <c r="C33" s="265"/>
      <c r="D33" s="299"/>
      <c r="E33" s="265"/>
      <c r="F33" s="265"/>
      <c r="G33" s="266"/>
    </row>
    <row r="34" spans="1:7" ht="60" customHeight="1">
      <c r="A34" s="303">
        <v>4</v>
      </c>
      <c r="B34" s="284" t="s">
        <v>325</v>
      </c>
      <c r="C34" s="285"/>
      <c r="D34" s="285"/>
      <c r="E34" s="285"/>
      <c r="F34" s="304"/>
      <c r="G34" s="286"/>
    </row>
    <row r="35" spans="1:7">
      <c r="A35" s="263"/>
      <c r="B35" s="305"/>
      <c r="C35" s="306"/>
      <c r="D35" s="288"/>
      <c r="E35" s="307"/>
      <c r="F35" s="291">
        <f>[124]PRESUPUESTO!F114</f>
        <v>1161532318</v>
      </c>
      <c r="G35" s="292"/>
    </row>
    <row r="36" spans="1:7">
      <c r="A36" s="308"/>
      <c r="B36" s="309"/>
      <c r="C36" s="306"/>
      <c r="D36" s="288"/>
      <c r="E36" s="307" t="s">
        <v>326</v>
      </c>
      <c r="F36" s="291"/>
      <c r="G36" s="310"/>
    </row>
    <row r="37" spans="1:7" ht="71.25" customHeight="1">
      <c r="A37" s="311">
        <v>4.0999999999999996</v>
      </c>
      <c r="B37" s="312" t="s">
        <v>327</v>
      </c>
      <c r="C37" s="291"/>
      <c r="D37" s="291"/>
      <c r="E37" s="313">
        <v>68237956</v>
      </c>
      <c r="F37" s="347">
        <v>0.02</v>
      </c>
      <c r="G37" s="291">
        <f>E37*F37</f>
        <v>1364759.12</v>
      </c>
    </row>
    <row r="38" spans="1:7" ht="71.25" customHeight="1">
      <c r="A38" s="311">
        <v>4.2</v>
      </c>
      <c r="B38" s="312" t="s">
        <v>328</v>
      </c>
      <c r="C38" s="291"/>
      <c r="D38" s="291"/>
      <c r="E38" s="313">
        <v>68237956</v>
      </c>
      <c r="F38" s="347">
        <v>0.02</v>
      </c>
      <c r="G38" s="291">
        <f t="shared" ref="G38:G43" si="1">E38*F38</f>
        <v>1364759.12</v>
      </c>
    </row>
    <row r="39" spans="1:7" ht="57" customHeight="1">
      <c r="A39" s="311">
        <v>4.3</v>
      </c>
      <c r="B39" s="312" t="s">
        <v>329</v>
      </c>
      <c r="C39" s="291"/>
      <c r="D39" s="291"/>
      <c r="E39" s="313">
        <v>68237956</v>
      </c>
      <c r="F39" s="347">
        <v>5.0000000000000001E-3</v>
      </c>
      <c r="G39" s="291">
        <f t="shared" si="1"/>
        <v>341189.78</v>
      </c>
    </row>
    <row r="40" spans="1:7" ht="57" customHeight="1">
      <c r="A40" s="311">
        <v>4.4000000000000004</v>
      </c>
      <c r="B40" s="312" t="s">
        <v>330</v>
      </c>
      <c r="C40" s="291"/>
      <c r="D40" s="291"/>
      <c r="E40" s="313">
        <v>68237956</v>
      </c>
      <c r="F40" s="347">
        <v>0.02</v>
      </c>
      <c r="G40" s="291">
        <f t="shared" si="1"/>
        <v>1364759.12</v>
      </c>
    </row>
    <row r="41" spans="1:7" ht="57" customHeight="1">
      <c r="A41" s="311">
        <v>4.5</v>
      </c>
      <c r="B41" s="312" t="s">
        <v>331</v>
      </c>
      <c r="C41" s="291"/>
      <c r="D41" s="291"/>
      <c r="E41" s="313">
        <v>68237956</v>
      </c>
      <c r="F41" s="347">
        <v>5.0000000000000001E-3</v>
      </c>
      <c r="G41" s="291">
        <f t="shared" si="1"/>
        <v>341189.78</v>
      </c>
    </row>
    <row r="42" spans="1:7" ht="57" customHeight="1">
      <c r="A42" s="311">
        <v>4.5999999999999996</v>
      </c>
      <c r="B42" s="340" t="s">
        <v>424</v>
      </c>
      <c r="C42" s="291"/>
      <c r="D42" s="291"/>
      <c r="E42" s="313">
        <v>68237956</v>
      </c>
      <c r="F42" s="347">
        <v>0.05</v>
      </c>
      <c r="G42" s="291">
        <f t="shared" si="1"/>
        <v>3411897.8000000003</v>
      </c>
    </row>
    <row r="43" spans="1:7" ht="13.8">
      <c r="A43" s="311">
        <v>5.8</v>
      </c>
      <c r="B43" s="314" t="s">
        <v>332</v>
      </c>
      <c r="C43" s="291"/>
      <c r="D43" s="291"/>
      <c r="E43" s="313">
        <v>68237956</v>
      </c>
      <c r="F43" s="347">
        <v>6.4999999999999997E-3</v>
      </c>
      <c r="G43" s="291">
        <f t="shared" si="1"/>
        <v>443546.71399999998</v>
      </c>
    </row>
    <row r="44" spans="1:7">
      <c r="A44" s="315"/>
      <c r="B44" s="314"/>
      <c r="C44" s="291"/>
      <c r="D44" s="291"/>
      <c r="E44" s="307"/>
      <c r="F44" s="307"/>
      <c r="G44" s="316"/>
    </row>
    <row r="45" spans="1:7" ht="60" customHeight="1">
      <c r="A45" s="258"/>
      <c r="B45" s="259" t="s">
        <v>333</v>
      </c>
      <c r="C45" s="269"/>
      <c r="D45" s="317"/>
      <c r="E45" s="269"/>
      <c r="F45" s="318"/>
      <c r="G45" s="298">
        <f>SUM(G37:G43)</f>
        <v>8632101.4340000004</v>
      </c>
    </row>
    <row r="46" spans="1:7">
      <c r="A46" s="258"/>
      <c r="B46" s="259"/>
      <c r="C46" s="269"/>
      <c r="D46" s="317"/>
      <c r="E46" s="269"/>
      <c r="F46" s="318"/>
      <c r="G46" s="298"/>
    </row>
    <row r="47" spans="1:7" ht="60" customHeight="1">
      <c r="A47" s="263"/>
      <c r="B47" s="319" t="s">
        <v>334</v>
      </c>
      <c r="C47" s="265"/>
      <c r="D47" s="320"/>
      <c r="E47" s="265"/>
      <c r="F47" s="321"/>
      <c r="G47" s="322">
        <f>G45+G30+G24</f>
        <v>15694729.870000001</v>
      </c>
    </row>
    <row r="48" spans="1:7">
      <c r="A48" s="258"/>
      <c r="B48" s="259"/>
      <c r="C48" s="269"/>
      <c r="D48" s="317"/>
      <c r="E48" s="269"/>
      <c r="F48" s="323">
        <f>G47/G10</f>
        <v>0.22999999985345401</v>
      </c>
      <c r="G48" s="298"/>
    </row>
    <row r="49" spans="1:7">
      <c r="A49" s="263"/>
      <c r="B49" s="264"/>
      <c r="C49" s="265"/>
      <c r="D49" s="320"/>
      <c r="E49" s="265"/>
      <c r="F49" s="321"/>
      <c r="G49" s="266"/>
    </row>
    <row r="50" spans="1:7" ht="30" customHeight="1">
      <c r="A50" s="258"/>
      <c r="B50" s="259" t="s">
        <v>26</v>
      </c>
      <c r="C50" s="269"/>
      <c r="D50" s="317"/>
      <c r="E50" s="269"/>
      <c r="F50" s="324">
        <v>0.23</v>
      </c>
      <c r="G50" s="325">
        <f>ROUND(F50*G10,0)</f>
        <v>15694730</v>
      </c>
    </row>
    <row r="51" spans="1:7">
      <c r="A51" s="263"/>
      <c r="B51" s="264"/>
      <c r="C51" s="265"/>
      <c r="D51" s="320"/>
      <c r="E51" s="265"/>
      <c r="F51" s="326"/>
      <c r="G51" s="327"/>
    </row>
    <row r="52" spans="1:7" ht="30" customHeight="1">
      <c r="A52" s="258"/>
      <c r="B52" s="259" t="s">
        <v>335</v>
      </c>
      <c r="C52" s="269"/>
      <c r="D52" s="317"/>
      <c r="E52" s="269"/>
      <c r="F52" s="324">
        <v>0.01</v>
      </c>
      <c r="G52" s="328">
        <f>ROUND(F52*G10,0)</f>
        <v>682380</v>
      </c>
    </row>
    <row r="53" spans="1:7">
      <c r="A53" s="263"/>
      <c r="B53" s="264"/>
      <c r="C53" s="265"/>
      <c r="D53" s="320"/>
      <c r="E53" s="265"/>
      <c r="F53" s="326"/>
      <c r="G53" s="327"/>
    </row>
    <row r="54" spans="1:7">
      <c r="A54" s="258"/>
      <c r="B54" s="259" t="s">
        <v>336</v>
      </c>
      <c r="C54" s="269"/>
      <c r="D54" s="317"/>
      <c r="E54" s="269"/>
      <c r="F54" s="324">
        <v>0.04</v>
      </c>
      <c r="G54" s="328">
        <f>ROUND(G10*F54,0)</f>
        <v>2729518</v>
      </c>
    </row>
    <row r="55" spans="1:7">
      <c r="A55" s="263"/>
      <c r="B55" s="264"/>
      <c r="C55" s="265"/>
      <c r="D55" s="265"/>
      <c r="E55" s="265"/>
      <c r="F55" s="329"/>
      <c r="G55" s="266"/>
    </row>
    <row r="56" spans="1:7">
      <c r="A56" s="330"/>
      <c r="B56" s="284" t="s">
        <v>337</v>
      </c>
      <c r="C56" s="285"/>
      <c r="D56" s="285"/>
      <c r="E56" s="285"/>
      <c r="F56" s="331">
        <f>SUM(F50:F55)</f>
        <v>0.28000000000000003</v>
      </c>
      <c r="G56" s="332">
        <f>SUM(G50:G55)</f>
        <v>19106628</v>
      </c>
    </row>
    <row r="57" spans="1:7" ht="13.8" thickBot="1">
      <c r="A57" s="135"/>
      <c r="B57" s="253"/>
      <c r="C57" s="136"/>
      <c r="D57" s="136"/>
      <c r="E57" s="136"/>
      <c r="F57" s="137"/>
      <c r="G57" s="138"/>
    </row>
  </sheetData>
  <mergeCells count="4">
    <mergeCell ref="A1:B8"/>
    <mergeCell ref="C1:G5"/>
    <mergeCell ref="C6:G8"/>
    <mergeCell ref="E9:G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26"/>
  <sheetViews>
    <sheetView workbookViewId="0">
      <selection activeCell="H26" sqref="H26"/>
    </sheetView>
  </sheetViews>
  <sheetFormatPr baseColWidth="10" defaultRowHeight="13.2"/>
  <cols>
    <col min="6" max="6" width="48.33203125" bestFit="1" customWidth="1"/>
  </cols>
  <sheetData>
    <row r="1" spans="2:6" ht="13.8" thickBot="1"/>
    <row r="2" spans="2:6">
      <c r="B2" s="539" t="s">
        <v>392</v>
      </c>
      <c r="C2" s="540"/>
      <c r="D2" s="540"/>
      <c r="E2" s="540"/>
      <c r="F2" s="541"/>
    </row>
    <row r="3" spans="2:6">
      <c r="B3" s="542"/>
      <c r="C3" s="543"/>
      <c r="D3" s="543"/>
      <c r="E3" s="543"/>
      <c r="F3" s="544"/>
    </row>
    <row r="4" spans="2:6" ht="22.5" customHeight="1" thickBot="1">
      <c r="B4" s="545" t="s">
        <v>393</v>
      </c>
      <c r="C4" s="546"/>
      <c r="D4" s="546"/>
      <c r="E4" s="546"/>
      <c r="F4" s="547"/>
    </row>
    <row r="5" spans="2:6" ht="61.8" thickBot="1">
      <c r="B5" s="333" t="s">
        <v>394</v>
      </c>
      <c r="C5" s="334" t="s">
        <v>395</v>
      </c>
      <c r="D5" s="334" t="s">
        <v>24</v>
      </c>
      <c r="E5" s="334" t="s">
        <v>396</v>
      </c>
      <c r="F5" s="334" t="s">
        <v>397</v>
      </c>
    </row>
    <row r="6" spans="2:6">
      <c r="B6" s="548" t="s">
        <v>398</v>
      </c>
      <c r="C6" s="548">
        <v>195</v>
      </c>
      <c r="D6" s="335"/>
      <c r="E6" s="548" t="s">
        <v>400</v>
      </c>
      <c r="F6" s="548" t="s">
        <v>401</v>
      </c>
    </row>
    <row r="7" spans="2:6" ht="51">
      <c r="B7" s="549"/>
      <c r="C7" s="549"/>
      <c r="D7" s="335" t="s">
        <v>399</v>
      </c>
      <c r="E7" s="549"/>
      <c r="F7" s="549"/>
    </row>
    <row r="8" spans="2:6" ht="13.8" thickBot="1">
      <c r="B8" s="550"/>
      <c r="C8" s="550"/>
      <c r="D8" s="336"/>
      <c r="E8" s="550"/>
      <c r="F8" s="550"/>
    </row>
    <row r="9" spans="2:6" ht="40.799999999999997">
      <c r="B9" s="548" t="s">
        <v>402</v>
      </c>
      <c r="C9" s="548">
        <v>233</v>
      </c>
      <c r="D9" s="335"/>
      <c r="E9" s="548" t="s">
        <v>405</v>
      </c>
      <c r="F9" s="335" t="s">
        <v>406</v>
      </c>
    </row>
    <row r="10" spans="2:6" ht="409.6">
      <c r="B10" s="549"/>
      <c r="C10" s="549"/>
      <c r="D10" s="335" t="s">
        <v>403</v>
      </c>
      <c r="E10" s="549"/>
      <c r="F10" s="335"/>
    </row>
    <row r="11" spans="2:6" ht="40.799999999999997">
      <c r="B11" s="549"/>
      <c r="C11" s="549"/>
      <c r="D11" s="335"/>
      <c r="E11" s="549"/>
      <c r="F11" s="335" t="s">
        <v>407</v>
      </c>
    </row>
    <row r="12" spans="2:6" ht="255.6" thickBot="1">
      <c r="B12" s="550"/>
      <c r="C12" s="550"/>
      <c r="D12" s="336" t="s">
        <v>404</v>
      </c>
      <c r="E12" s="550"/>
      <c r="F12" s="337"/>
    </row>
    <row r="13" spans="2:6">
      <c r="B13" s="548" t="s">
        <v>408</v>
      </c>
      <c r="C13" s="548">
        <v>214</v>
      </c>
      <c r="D13" s="335"/>
      <c r="E13" s="548" t="s">
        <v>410</v>
      </c>
      <c r="F13" s="548" t="s">
        <v>411</v>
      </c>
    </row>
    <row r="14" spans="2:6" ht="40.799999999999997">
      <c r="B14" s="549"/>
      <c r="C14" s="549"/>
      <c r="D14" s="335" t="s">
        <v>409</v>
      </c>
      <c r="E14" s="549"/>
      <c r="F14" s="549"/>
    </row>
    <row r="15" spans="2:6" ht="13.8" thickBot="1">
      <c r="B15" s="550"/>
      <c r="C15" s="550"/>
      <c r="D15" s="336"/>
      <c r="E15" s="550"/>
      <c r="F15" s="550"/>
    </row>
    <row r="16" spans="2:6">
      <c r="B16" s="539" t="s">
        <v>412</v>
      </c>
      <c r="C16" s="540"/>
      <c r="D16" s="540"/>
      <c r="E16" s="540"/>
      <c r="F16" s="541"/>
    </row>
    <row r="17" spans="2:6" ht="33.75" customHeight="1" thickBot="1">
      <c r="B17" s="545" t="s">
        <v>413</v>
      </c>
      <c r="C17" s="546"/>
      <c r="D17" s="546"/>
      <c r="E17" s="546"/>
      <c r="F17" s="547"/>
    </row>
    <row r="18" spans="2:6" ht="61.8" thickBot="1">
      <c r="B18" s="333" t="s">
        <v>394</v>
      </c>
      <c r="C18" s="334" t="s">
        <v>395</v>
      </c>
      <c r="D18" s="334" t="s">
        <v>24</v>
      </c>
      <c r="E18" s="334" t="s">
        <v>396</v>
      </c>
      <c r="F18" s="334" t="s">
        <v>397</v>
      </c>
    </row>
    <row r="19" spans="2:6" ht="41.4" thickBot="1">
      <c r="B19" s="548" t="s">
        <v>414</v>
      </c>
      <c r="C19" s="548">
        <v>1</v>
      </c>
      <c r="D19" s="548" t="s">
        <v>415</v>
      </c>
      <c r="E19" s="336" t="s">
        <v>410</v>
      </c>
      <c r="F19" s="548" t="s">
        <v>411</v>
      </c>
    </row>
    <row r="20" spans="2:6" ht="13.8" thickBot="1">
      <c r="B20" s="549"/>
      <c r="C20" s="549"/>
      <c r="D20" s="549"/>
      <c r="E20" s="334" t="s">
        <v>416</v>
      </c>
      <c r="F20" s="549"/>
    </row>
    <row r="21" spans="2:6">
      <c r="B21" s="549"/>
      <c r="C21" s="549"/>
      <c r="D21" s="549"/>
      <c r="E21" s="335"/>
      <c r="F21" s="549"/>
    </row>
    <row r="22" spans="2:6" ht="316.8" thickBot="1">
      <c r="B22" s="550"/>
      <c r="C22" s="550"/>
      <c r="D22" s="550"/>
      <c r="E22" s="336" t="s">
        <v>417</v>
      </c>
      <c r="F22" s="550"/>
    </row>
    <row r="23" spans="2:6" ht="216" customHeight="1">
      <c r="B23" s="551" t="s">
        <v>418</v>
      </c>
      <c r="C23" s="551"/>
      <c r="D23" s="551"/>
      <c r="E23" s="551"/>
      <c r="F23" s="551"/>
    </row>
    <row r="24" spans="2:6" ht="23.25" customHeight="1">
      <c r="B24" s="552" t="s">
        <v>419</v>
      </c>
      <c r="C24" s="552"/>
      <c r="D24" s="552"/>
      <c r="E24" s="552"/>
      <c r="F24" s="338" t="s">
        <v>368</v>
      </c>
    </row>
    <row r="25" spans="2:6" ht="405.75" customHeight="1">
      <c r="B25" s="553" t="s">
        <v>420</v>
      </c>
      <c r="C25" s="553"/>
      <c r="D25" s="553"/>
      <c r="E25" s="553"/>
      <c r="F25" s="339" t="s">
        <v>421</v>
      </c>
    </row>
    <row r="26" spans="2:6" ht="159.75" customHeight="1">
      <c r="B26" s="553" t="s">
        <v>422</v>
      </c>
      <c r="C26" s="553"/>
      <c r="D26" s="553"/>
      <c r="E26" s="553"/>
      <c r="F26" s="339" t="s">
        <v>423</v>
      </c>
    </row>
  </sheetData>
  <mergeCells count="24">
    <mergeCell ref="B23:F23"/>
    <mergeCell ref="B24:E24"/>
    <mergeCell ref="B25:E25"/>
    <mergeCell ref="B26:E26"/>
    <mergeCell ref="F13:F15"/>
    <mergeCell ref="B16:F16"/>
    <mergeCell ref="B17:F17"/>
    <mergeCell ref="B19:B22"/>
    <mergeCell ref="C19:C22"/>
    <mergeCell ref="D19:D22"/>
    <mergeCell ref="F19:F22"/>
    <mergeCell ref="B9:B12"/>
    <mergeCell ref="C9:C12"/>
    <mergeCell ref="E9:E12"/>
    <mergeCell ref="B13:B15"/>
    <mergeCell ref="C13:C15"/>
    <mergeCell ref="E13:E15"/>
    <mergeCell ref="B2:F2"/>
    <mergeCell ref="B3:F3"/>
    <mergeCell ref="B4:F4"/>
    <mergeCell ref="B6:B8"/>
    <mergeCell ref="C6:C8"/>
    <mergeCell ref="E6:E8"/>
    <mergeCell ref="F6:F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purl.org/dc/elements/1.1/"/>
    <ds:schemaRef ds:uri="http://purl.org/dc/terms/"/>
    <ds:schemaRef ds:uri="http://schemas.microsoft.com/office/2006/documentManagement/types"/>
    <ds:schemaRef ds:uri="http://schemas.microsoft.com/office/2006/metadata/properties"/>
    <ds:schemaRef ds:uri="9d85dbaf-23eb-4e57-a637-93dcacc8b1a1"/>
    <ds:schemaRef ds:uri="http://schemas.microsoft.com/office/infopath/2007/PartnerControls"/>
    <ds:schemaRef ds:uri="http://schemas.openxmlformats.org/package/2006/metadata/core-properties"/>
    <ds:schemaRef ds:uri="a6cb9e4b-f1d1-4245-83ec-6cad768d538a"/>
    <ds:schemaRef ds:uri="http://www.w3.org/XML/1998/namespace"/>
  </ds:schemaRefs>
</ds:datastoreItem>
</file>

<file path=customXml/itemProps3.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PRESUPUESTO OFICIAL (Entidad)</vt:lpstr>
      <vt:lpstr>INDICAR CÓDIGO DEL ITEM DE PAGO</vt:lpstr>
      <vt:lpstr>PROPUESTA ECONOMICA(Proponente)</vt:lpstr>
      <vt:lpstr>AIU</vt:lpstr>
      <vt:lpstr>IMPUESTOS</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DEYBER ANDRES MORALES ANDRADE</cp:lastModifiedBy>
  <cp:revision/>
  <dcterms:created xsi:type="dcterms:W3CDTF">2006-06-27T16:47:25Z</dcterms:created>
  <dcterms:modified xsi:type="dcterms:W3CDTF">2025-07-02T20:28:59Z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