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https://sena4-my.sharepoint.com/personal/jmgarcia_sena_edu_co1/Documents/2025/PROCESOS DE CONTRATACION BIENES Y SERVICIOS/MATERIALES DE FORMACIÓN/SOLDADURA, MECANIZADO Y MTO MECANICO/MTO MECANICO/"/>
    </mc:Choice>
  </mc:AlternateContent>
  <xr:revisionPtr revIDLastSave="510" documentId="13_ncr:1_{CCAD51F8-A393-4B39-A1D6-3E6DBEE368EB}" xr6:coauthVersionLast="47" xr6:coauthVersionMax="47" xr10:uidLastSave="{9FDABD29-B47D-4789-8BF1-AAEFA03A6F4A}"/>
  <bookViews>
    <workbookView xWindow="-105" yWindow="0" windowWidth="14610" windowHeight="15585" xr2:uid="{00000000-000D-0000-FFFF-FFFF00000000}"/>
  </bookViews>
  <sheets>
    <sheet name="ANALISIS"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4" i="6" l="1"/>
  <c r="J79" i="6"/>
  <c r="G63" i="6"/>
  <c r="I63" i="6"/>
  <c r="J63" i="6"/>
  <c r="I64" i="6"/>
  <c r="I65" i="6"/>
  <c r="I66" i="6"/>
  <c r="I67" i="6"/>
  <c r="I68" i="6"/>
  <c r="H77" i="6"/>
  <c r="H76" i="6"/>
  <c r="H75" i="6"/>
  <c r="H79" i="6" s="1"/>
  <c r="G5" i="6"/>
  <c r="I6" i="6"/>
  <c r="I7" i="6"/>
  <c r="I8" i="6"/>
  <c r="I9" i="6"/>
  <c r="I10" i="6"/>
  <c r="I38" i="6"/>
  <c r="I39" i="6"/>
  <c r="I40" i="6"/>
  <c r="I41" i="6"/>
  <c r="I42" i="6"/>
  <c r="I43" i="6"/>
  <c r="I44" i="6"/>
  <c r="I45" i="6"/>
  <c r="I46" i="6"/>
  <c r="I47" i="6"/>
  <c r="I48" i="6"/>
  <c r="I49" i="6"/>
  <c r="I18" i="6"/>
  <c r="I19" i="6"/>
  <c r="I20" i="6"/>
  <c r="I21" i="6"/>
  <c r="I22" i="6"/>
  <c r="I23" i="6"/>
  <c r="I24" i="6"/>
  <c r="I25" i="6"/>
  <c r="I26" i="6"/>
  <c r="I27" i="6"/>
  <c r="I28" i="6"/>
  <c r="I29" i="6"/>
  <c r="I30" i="6"/>
  <c r="I50" i="6"/>
  <c r="I51" i="6"/>
  <c r="I52" i="6"/>
  <c r="I53" i="6"/>
  <c r="I54" i="6"/>
  <c r="I55" i="6"/>
  <c r="I56" i="6"/>
  <c r="I57" i="6"/>
  <c r="I58" i="6"/>
  <c r="I59" i="6"/>
  <c r="I60" i="6"/>
  <c r="I61" i="6"/>
  <c r="I62" i="6"/>
  <c r="G6" i="6"/>
  <c r="G7" i="6"/>
  <c r="G8" i="6"/>
  <c r="J8" i="6" s="1"/>
  <c r="G9" i="6"/>
  <c r="G10" i="6"/>
  <c r="J10" i="6" s="1"/>
  <c r="G38" i="6"/>
  <c r="G39" i="6"/>
  <c r="J39" i="6" s="1"/>
  <c r="G40" i="6"/>
  <c r="G41" i="6"/>
  <c r="G42" i="6"/>
  <c r="J42" i="6" s="1"/>
  <c r="G43" i="6"/>
  <c r="G44" i="6"/>
  <c r="J44" i="6" s="1"/>
  <c r="G45" i="6"/>
  <c r="J45" i="6" s="1"/>
  <c r="G46" i="6"/>
  <c r="J46" i="6" s="1"/>
  <c r="G47" i="6"/>
  <c r="J47" i="6" s="1"/>
  <c r="G48" i="6"/>
  <c r="G49" i="6"/>
  <c r="G18" i="6"/>
  <c r="G19" i="6"/>
  <c r="G20" i="6"/>
  <c r="J20" i="6" s="1"/>
  <c r="G21" i="6"/>
  <c r="G22" i="6"/>
  <c r="J22" i="6" s="1"/>
  <c r="G23" i="6"/>
  <c r="G24" i="6"/>
  <c r="J24" i="6" s="1"/>
  <c r="G25" i="6"/>
  <c r="J25" i="6" s="1"/>
  <c r="G26" i="6"/>
  <c r="J26" i="6" s="1"/>
  <c r="G27" i="6"/>
  <c r="J27" i="6" s="1"/>
  <c r="G28" i="6"/>
  <c r="J28" i="6" s="1"/>
  <c r="G29" i="6"/>
  <c r="G30" i="6"/>
  <c r="J30" i="6" s="1"/>
  <c r="G50" i="6"/>
  <c r="J50" i="6" s="1"/>
  <c r="G51" i="6"/>
  <c r="G52" i="6"/>
  <c r="J52" i="6" s="1"/>
  <c r="G53" i="6"/>
  <c r="G54" i="6"/>
  <c r="G55" i="6"/>
  <c r="G56" i="6"/>
  <c r="J56" i="6" s="1"/>
  <c r="G57" i="6"/>
  <c r="J57" i="6" s="1"/>
  <c r="G58" i="6"/>
  <c r="J58" i="6" s="1"/>
  <c r="G59" i="6"/>
  <c r="J59" i="6" s="1"/>
  <c r="G60" i="6"/>
  <c r="G61" i="6"/>
  <c r="J61" i="6" s="1"/>
  <c r="G62" i="6"/>
  <c r="J62" i="6" s="1"/>
  <c r="G64" i="6"/>
  <c r="J64" i="6" s="1"/>
  <c r="G65" i="6"/>
  <c r="J65" i="6" s="1"/>
  <c r="G66" i="6"/>
  <c r="J66" i="6" s="1"/>
  <c r="G67" i="6"/>
  <c r="J67" i="6" s="1"/>
  <c r="G68" i="6"/>
  <c r="J68" i="6" s="1"/>
  <c r="J18" i="6" l="1"/>
  <c r="G31" i="6"/>
  <c r="J38" i="6"/>
  <c r="G70" i="6"/>
  <c r="I31" i="6"/>
  <c r="G11" i="6"/>
  <c r="I70" i="6"/>
  <c r="G32" i="6"/>
  <c r="G33" i="6" s="1"/>
  <c r="G76" i="6" s="1"/>
  <c r="I32" i="6"/>
  <c r="I33" i="6" s="1"/>
  <c r="I76" i="6" s="1"/>
  <c r="G12" i="6"/>
  <c r="G13" i="6" s="1"/>
  <c r="G75" i="6" s="1"/>
  <c r="J49" i="6"/>
  <c r="J41" i="6"/>
  <c r="J60" i="6"/>
  <c r="J55" i="6"/>
  <c r="J54" i="6"/>
  <c r="J53" i="6"/>
  <c r="J51" i="6"/>
  <c r="J29" i="6"/>
  <c r="J23" i="6"/>
  <c r="J21" i="6"/>
  <c r="J19" i="6"/>
  <c r="J48" i="6"/>
  <c r="J43" i="6"/>
  <c r="J40" i="6"/>
  <c r="J9" i="6"/>
  <c r="J7" i="6"/>
  <c r="J6" i="6"/>
  <c r="I5" i="6"/>
  <c r="J5" i="6" l="1"/>
  <c r="J11" i="6" s="1"/>
  <c r="I11" i="6"/>
  <c r="I12" i="6" s="1"/>
  <c r="I13" i="6" s="1"/>
  <c r="I75" i="6" s="1"/>
  <c r="J31" i="6"/>
  <c r="J32" i="6" s="1"/>
  <c r="J33" i="6" s="1"/>
  <c r="J76" i="6" s="1"/>
  <c r="J70" i="6"/>
  <c r="J12" i="6"/>
  <c r="J13" i="6" s="1"/>
  <c r="J75" i="6" s="1"/>
  <c r="I71" i="6"/>
  <c r="I72" i="6" s="1"/>
  <c r="I77" i="6" s="1"/>
  <c r="I79" i="6" s="1"/>
  <c r="I81" i="6" s="1"/>
  <c r="G71" i="6" l="1"/>
  <c r="G72" i="6" s="1"/>
  <c r="G77" i="6" l="1"/>
  <c r="G79" i="6" s="1"/>
  <c r="G81" i="6" s="1"/>
  <c r="J71" i="6"/>
  <c r="J72" i="6" s="1"/>
  <c r="J77" i="6" s="1"/>
  <c r="J81"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Grajales Perez</author>
    <author>Diego</author>
    <author>Jhon Freddy Cortes Soto</author>
    <author>tc={3FC67319-A863-4E30-BF93-4967FE20B401}</author>
    <author>tc={D865A66F-2752-442B-B2AB-4CE8E0380C9A}</author>
    <author>tc={48D57905-76D8-4D55-A55E-A131FFA8AC72}</author>
    <author>tc={697AEE19-5871-4FA4-AD08-147C70C2CB31}</author>
    <author>tc={412ADAC0-1450-474C-A787-43C6F2A27631}</author>
    <author>tc={B6D32C3B-99C0-4A0A-B3EB-34198B22C1C1}</author>
    <author>tc={086AC660-4B9E-4595-98B9-8D0D27510414}</author>
    <author>tc={F4CCD140-BF39-430D-85C3-2C8086524D86}</author>
    <author>tc={E60D8B61-6B43-4088-A3AF-B14BA0D47D4F}</author>
    <author>tc={67CA0A1F-54A2-4528-A2A0-FABD2B5B9B53}</author>
    <author>tc={506BDDB2-E6A3-4083-99B7-EC0C60E368D1}</author>
    <author>tc={4D1EAB72-BF31-4299-924D-01BFD625697D}</author>
    <author>tc={3182FDDA-84DF-4F17-B9B8-53BF0965156C}</author>
    <author>tc={F2A6D976-216A-4D31-9450-31BC96143BAA}</author>
    <author>tc={60F1F01D-7927-42D6-AE44-A49110097550}</author>
    <author>tc={3B015A5A-9355-460B-AF8B-87D062511C01}</author>
    <author>tc={D9D8F34E-58B6-47E9-A2B3-7D7609AD0E76}</author>
    <author>tc={3FEEE225-4880-4E5F-AD8F-2ACBB1C3C1C8}</author>
    <author>tc={0A6A2998-D629-48A6-BD1C-365B79747824}</author>
    <author>tc={88014901-6E32-4861-8E33-9AEAA9718280}</author>
    <author>tc={A5CB5245-BCBE-47C8-BA75-16D4A509E056}</author>
    <author>tc={F6F6EA47-D62F-459D-A56E-6E1FE1C85C19}</author>
    <author>tc={E0302EC3-7A21-4E81-83D7-7AC63252CE47}</author>
    <author>tc={745846B5-8C2A-4EDE-9165-D5EFA59C9568}</author>
  </authors>
  <commentList>
    <comment ref="F5" authorId="0" shapeId="0" xr:uid="{2A8848C2-CAD0-4208-9AF9-79B4A235E149}">
      <text>
        <r>
          <rPr>
            <sz val="10"/>
            <color rgb="FF000000"/>
            <rFont val="Times New Roman"/>
            <family val="1"/>
          </rPr>
          <t>Diego Alexander Grajales Perez:
https://articulo.mercadolibre.com.co/MCO-576726254-aceite-hidraulico-aw-iso-32-industrial-ecolub-garrafabalde-_JM</t>
        </r>
      </text>
    </comment>
    <comment ref="F6" authorId="0" shapeId="0" xr:uid="{FA8AA3EC-015C-4A0A-9A5E-47B65588124B}">
      <text>
        <r>
          <rPr>
            <sz val="10"/>
            <color rgb="FF000000"/>
            <rFont val="Times New Roman"/>
            <family val="1"/>
          </rPr>
          <t>Diego Alexander Grajales Perez:
https://articulo.mercadolibre.com.co/MCO-604777904-aceite-hidraulico-iso-68-ecolube-1-galon-_JM?highlight=false&amp;headerTopBrand=true#polycard_client=search-nordic&amp;position=5&amp;search_layout=stack&amp;type=item&amp;tracking_id=52be07d6-97d4-4a36-8e71-83808c13fce8&amp;wid=MCO604777904&amp;sid=search</t>
        </r>
      </text>
    </comment>
    <comment ref="F7" authorId="0" shapeId="0" xr:uid="{6AFA684F-02A7-4D5F-A59D-B747CE7777FF}">
      <text>
        <r>
          <rPr>
            <sz val="10"/>
            <color rgb="FF000000"/>
            <rFont val="Times New Roman"/>
            <family val="1"/>
          </rPr>
          <t>Diego Alexander Grajales Perez:
https://articulo.mercadolibre.com.co/MCO-576849444-aceite-engranaje-industrial-ep-iso-100-ecolube-1-galon-_JM?highlight=false&amp;headerTopBrand=true#polycard_client=search-nordic&amp;position=20&amp;search_layout=stack&amp;type=item&amp;tracking_id=57fee487-a0f6-48b3-87dc-141e36662374&amp;wid=MCO576849444&amp;sid=search</t>
        </r>
      </text>
    </comment>
    <comment ref="F8" authorId="0" shapeId="0" xr:uid="{CEE70408-F18D-4D00-A80B-D47442C02CD7}">
      <text>
        <r>
          <rPr>
            <sz val="10"/>
            <color rgb="FF000000"/>
            <rFont val="Times New Roman"/>
            <family val="1"/>
          </rPr>
          <t>Diego Alexander Grajales Perez:
https://articulo.mercadolibre.com.co/MCO-599239802-aceite-hidraulico-aw-iso-220-industrial-ecolub-garrafabalde-_JM?highlight=false&amp;headerTopBrand=true#polycard_client=search-nordic&amp;position=24&amp;search_layout=stack&amp;type=item&amp;tracking_id=b39239f7-93fe-4842-a0b2-9c21cfa95d40&amp;wid=MCO599239802&amp;sid=search</t>
        </r>
      </text>
    </comment>
    <comment ref="F9" authorId="0" shapeId="0" xr:uid="{1D0CEF8C-383C-459B-A7DC-1E800AAEAD33}">
      <text>
        <r>
          <rPr>
            <sz val="10"/>
            <color rgb="FF000000"/>
            <rFont val="Times New Roman"/>
            <family val="1"/>
          </rPr>
          <t xml:space="preserve">Diego Alexander Grajales Perez:
https://articulo.mercadolibre.com.co/MCO-576849833-aceite-engranaje-industrial-ep-iso-320-ecolube-1-galon-_JM
</t>
        </r>
      </text>
    </comment>
    <comment ref="F10" authorId="0" shapeId="0" xr:uid="{9C303952-EF00-4FCC-829F-FE15551B3599}">
      <text>
        <r>
          <rPr>
            <sz val="10"/>
            <color rgb="FF000000"/>
            <rFont val="Times New Roman"/>
            <family val="1"/>
          </rPr>
          <t>Diego Alexander Grajales Perez:
https://articulo.mercadolibre.com.co/MCO-1509004114-aceite-soluble-x-garrafa-deltaoil-_JM?highlight=false&amp;headerTopBrand=false#polycard_client=search-nordic&amp;position=6&amp;search_layout=stack&amp;type=item&amp;tracking_id=3fddb531-1e69-4774-ad7f-a88753eb55bc&amp;wid=MCO1509004114&amp;sid=search</t>
        </r>
      </text>
    </comment>
    <comment ref="F16" authorId="1" shapeId="0" xr:uid="{26321DCB-312A-4B1B-8B60-28DF9EB08C43}">
      <text>
        <r>
          <rPr>
            <b/>
            <sz val="9"/>
            <color indexed="81"/>
            <rFont val="Tahoma"/>
            <family val="2"/>
          </rPr>
          <t>Diego:</t>
        </r>
        <r>
          <rPr>
            <sz val="9"/>
            <color indexed="81"/>
            <rFont val="Tahoma"/>
            <family val="2"/>
          </rPr>
          <t xml:space="preserve">
Diego:
Valores tomados de diferente proveedores en linea</t>
        </r>
      </text>
    </comment>
    <comment ref="G16" authorId="1" shapeId="0" xr:uid="{F7451186-E230-4D5C-90BC-87E327732F9C}">
      <text>
        <r>
          <rPr>
            <b/>
            <sz val="9"/>
            <color indexed="81"/>
            <rFont val="Tahoma"/>
            <family val="2"/>
          </rPr>
          <t>Diego:</t>
        </r>
        <r>
          <rPr>
            <sz val="9"/>
            <color indexed="81"/>
            <rFont val="Tahoma"/>
            <family val="2"/>
          </rPr>
          <t xml:space="preserve">
Valores tomados de diferente proveedores en linea</t>
        </r>
      </text>
    </comment>
    <comment ref="F18" authorId="2" shapeId="0" xr:uid="{332008E9-BCB1-48E2-951B-99583AD7F2B9}">
      <text>
        <r>
          <rPr>
            <sz val="10"/>
            <color rgb="FF000000"/>
            <rFont val="Times New Roman"/>
            <family val="1"/>
          </rPr>
          <t>Jhon Freddy Cortes Soto:
https://articulo.mercadolibre.com.ar/MLA-765534566-acero-sae-1045-redondo-trefilado-8mm-x-4-mtrs-cripton-_JM?highlight=false&amp;headerTopBrand=false#polycard_client=search-nordic&amp;position=10&amp;search_layout=grid&amp;type=item&amp;tracking_id=09e7a039-b1c0-4c3c-8e40-65a3482e3214&amp;wid=MLA765534566&amp;sid=search</t>
        </r>
      </text>
    </comment>
    <comment ref="F19" authorId="2" shapeId="0" xr:uid="{24C51176-D058-4227-8413-5E5A61F9ED59}">
      <text>
        <r>
          <rPr>
            <sz val="10"/>
            <color rgb="FF000000"/>
            <rFont val="Times New Roman"/>
            <family val="1"/>
          </rPr>
          <t>Jhon Freddy Cortes Soto:
https://articulo.mercadolibre.com.ar/MLA-765537168-acero-sae-1045-redondo-trefilado-10mm-x-4-mtrs-cripton-_JM</t>
        </r>
      </text>
    </comment>
    <comment ref="F20" authorId="2" shapeId="0" xr:uid="{193FEF23-AEDB-4523-A56C-5755E5EEE15D}">
      <text>
        <r>
          <rPr>
            <sz val="10"/>
            <color rgb="FF000000"/>
            <rFont val="Times New Roman"/>
            <family val="1"/>
          </rPr>
          <t>Jhon Freddy Cortes Soto:
https://tectul.com/es/productos/barra-de-acero-1045/203026</t>
        </r>
      </text>
    </comment>
    <comment ref="F21" authorId="2" shapeId="0" xr:uid="{641A8409-C56C-4231-BDB6-DAD5745A791D}">
      <text>
        <r>
          <rPr>
            <sz val="10"/>
            <color rgb="FF000000"/>
            <rFont val="Times New Roman"/>
            <family val="1"/>
          </rPr>
          <t>Jhon Freddy Cortes Soto:
https://tectul.com/es/productos/barra-de-acero-1045/203028</t>
        </r>
      </text>
    </comment>
    <comment ref="F22" authorId="2" shapeId="0" xr:uid="{9DDA97FF-665A-4247-B2D8-F6A589D83953}">
      <text>
        <r>
          <rPr>
            <sz val="10"/>
            <color rgb="FF000000"/>
            <rFont val="Times New Roman"/>
            <family val="1"/>
          </rPr>
          <t>Jhon Freddy Cortes Soto:
https://tectul.com/es/productos/barra-de-acero-1045/203035</t>
        </r>
      </text>
    </comment>
    <comment ref="F23" authorId="2" shapeId="0" xr:uid="{396D8256-8382-4EA4-B175-788880E5A733}">
      <text>
        <r>
          <rPr>
            <sz val="10"/>
            <color rgb="FF000000"/>
            <rFont val="Times New Roman"/>
            <family val="1"/>
          </rPr>
          <t>Jhon Freddy Cortes Soto:
https://tectul.com/es/productos/barra-de-acero-1045/203035</t>
        </r>
      </text>
    </comment>
    <comment ref="F24" authorId="2" shapeId="0" xr:uid="{7FE6D231-9B3C-4559-A9B1-05D8EB791A48}">
      <text>
        <r>
          <rPr>
            <sz val="10"/>
            <color rgb="FF000000"/>
            <rFont val="Times New Roman"/>
            <family val="1"/>
          </rPr>
          <t>Jhon Freddy Cortes Soto:
https://tectul.com/es/productos/barra-de-acero-1045/203035</t>
        </r>
      </text>
    </comment>
    <comment ref="F25" authorId="2" shapeId="0" xr:uid="{70BD0DC3-ABEC-4464-882E-F88217930E6A}">
      <text>
        <r>
          <rPr>
            <sz val="10"/>
            <color rgb="FF000000"/>
            <rFont val="Times New Roman"/>
            <family val="1"/>
          </rPr>
          <t>Jhon Freddy Cortes Soto:
https://tectul.com/es/productos/bronce-sae-65-redondo-macizo/225805</t>
        </r>
      </text>
    </comment>
    <comment ref="F26" authorId="2" shapeId="0" xr:uid="{FA22CD34-5F56-4BEA-B5FB-71C6A0CE00D0}">
      <text>
        <r>
          <rPr>
            <sz val="10"/>
            <color rgb="FF000000"/>
            <rFont val="Times New Roman"/>
            <family val="1"/>
          </rPr>
          <t>Jhon Freddy Cortes Soto:
https://gyj.com.co/bogota_65/lamina-hot-rolled-bogota-65-acero-industrial.html?srsltid=AfmBOopeVGxc0IL0VgvvRYJW4Fy8BcTBomVgKDfz2yzxz9CJBvBJNiiL</t>
        </r>
      </text>
    </comment>
    <comment ref="F27" authorId="2" shapeId="0" xr:uid="{C5F7532C-4F0F-4497-9AC2-A1A8FF24A8E5}">
      <text>
        <r>
          <rPr>
            <sz val="10"/>
            <color rgb="FF000000"/>
            <rFont val="Times New Roman"/>
            <family val="1"/>
          </rPr>
          <t>Jhon Freddy Cortes Soto:
https://gyj.com.co/bogota_65/lamina-hot-rolled-bogota-65-acero-industrial.html?srsltid=AfmBOopeVGxc0IL0VgvvRYJW4Fy8BcTBomVgKDfz2yzxz9CJBvBJNiiL</t>
        </r>
      </text>
    </comment>
    <comment ref="F28" authorId="2" shapeId="0" xr:uid="{732F9DA7-9761-4FA7-A344-DAD719313EB4}">
      <text>
        <r>
          <rPr>
            <sz val="10"/>
            <color rgb="FF000000"/>
            <rFont val="Times New Roman"/>
            <family val="1"/>
          </rPr>
          <t>Jhon Freddy Cortes Soto:
https://www.construmole.com/producto/platina-1-2-x-3-x-6m/</t>
        </r>
      </text>
    </comment>
    <comment ref="F29" authorId="2" shapeId="0" xr:uid="{5EBE2C9B-F885-4A7F-9BE2-2F32DF081A09}">
      <text>
        <r>
          <rPr>
            <sz val="10"/>
            <color rgb="FF000000"/>
            <rFont val="Times New Roman"/>
            <family val="1"/>
          </rPr>
          <t>Jhon Freddy Cortes Soto:
https://gyj.com.co/bogota_65/platinas-bogota-65-perfileria.html?srsltid=AfmBOoox3uC4veqFrLdC5orrsplhVsrtZp4llZ6K2fjdNAIUuWVoWIH_</t>
        </r>
      </text>
    </comment>
    <comment ref="F30" authorId="2" shapeId="0" xr:uid="{182262C0-C467-4C42-97DE-C77C3AFD801F}">
      <text>
        <r>
          <rPr>
            <sz val="10"/>
            <color rgb="FF000000"/>
            <rFont val="Times New Roman"/>
            <family val="1"/>
          </rPr>
          <t>Jhon Freddy Cortes Soto:
https://www.homecenter.com.co/homecenter-co/category/cat1690132/tuberia-cuadrada/</t>
        </r>
      </text>
    </comment>
    <comment ref="F36" authorId="1" shapeId="0" xr:uid="{FA6037ED-79D5-42EF-8A65-BD06B1667E51}">
      <text>
        <r>
          <rPr>
            <b/>
            <sz val="9"/>
            <color indexed="81"/>
            <rFont val="Tahoma"/>
            <family val="2"/>
          </rPr>
          <t>Diego:</t>
        </r>
        <r>
          <rPr>
            <sz val="9"/>
            <color indexed="81"/>
            <rFont val="Tahoma"/>
            <family val="2"/>
          </rPr>
          <t xml:space="preserve">
Diego:
Valores tomados de diferente proveedores en linea</t>
        </r>
      </text>
    </comment>
    <comment ref="G36" authorId="1" shapeId="0" xr:uid="{B163FCD4-84C6-4A38-A43B-5316A3F6859D}">
      <text>
        <r>
          <rPr>
            <b/>
            <sz val="9"/>
            <color indexed="81"/>
            <rFont val="Tahoma"/>
            <family val="2"/>
          </rPr>
          <t>Diego:</t>
        </r>
        <r>
          <rPr>
            <sz val="9"/>
            <color indexed="81"/>
            <rFont val="Tahoma"/>
            <family val="2"/>
          </rPr>
          <t xml:space="preserve">
Valores tomados de diferente proveedores en linea</t>
        </r>
      </text>
    </comment>
    <comment ref="F38" authorId="0" shapeId="0" xr:uid="{3BBAE96F-515C-4FAF-8B1E-C35D68BEE47C}">
      <text>
        <r>
          <rPr>
            <sz val="10"/>
            <color rgb="FF000000"/>
            <rFont val="Times New Roman"/>
            <family val="1"/>
          </rPr>
          <t xml:space="preserve">Diego Alexander Grajales Perez:
https://www.homecenter.com.co/homecenter-co/product/181935/amarre-negro-36-x-200-mm-100-unidades/181935/
</t>
        </r>
      </text>
    </comment>
    <comment ref="F39" authorId="0" shapeId="0" xr:uid="{012053C7-B52A-4A97-854E-C44EBBB68D44}">
      <text>
        <r>
          <rPr>
            <sz val="10"/>
            <color rgb="FF000000"/>
            <rFont val="Times New Roman"/>
            <family val="1"/>
          </rPr>
          <t>Diego Alexander Grajales Perez:
https://www.homecenter.com.co/homecenter-co/product/181935/amarre-negro-36-x-200-mm-100-unidades/181935/</t>
        </r>
      </text>
    </comment>
    <comment ref="F40" authorId="0" shapeId="0" xr:uid="{FDCA2147-13A5-4656-B2FD-765CE297F7A9}">
      <text>
        <r>
          <rPr>
            <sz val="10"/>
            <color rgb="FF000000"/>
            <rFont val="Times New Roman"/>
            <family val="1"/>
          </rPr>
          <t>Diego Alexander Grajales Perez:
https://www.ayc-ltda.com/MCO-2833998380-buril-tungsteno-p40-12-roscado-de-interiores-west-sony-4und-_JM</t>
        </r>
      </text>
    </comment>
    <comment ref="H40" authorId="0" shapeId="0" xr:uid="{6289A4CD-6DC7-44C3-B10D-1F182A0D5B28}">
      <text>
        <r>
          <rPr>
            <sz val="10"/>
            <color rgb="FF000000"/>
            <rFont val="Times New Roman"/>
            <family val="1"/>
          </rPr>
          <t>Diego Alexander Grajales Pérez:
https://ferreteriamoderna.com/product/buril-punta-tungs-iso9-barra-interior-1-2/?srsltid=AfmBOoqKeddSV5B4cDhXvEa5sBSu2Pd9706gx-p6O3niRitp6W7NjaFt</t>
        </r>
      </text>
    </comment>
    <comment ref="F41" authorId="0" shapeId="0" xr:uid="{63E36F8E-8ACC-4196-A2FA-FA07579622F2}">
      <text>
        <r>
          <rPr>
            <sz val="10"/>
            <color rgb="FF000000"/>
            <rFont val="Times New Roman"/>
            <family val="1"/>
          </rPr>
          <t>Diego Alexander Grajales Perez:
https://ferreteriamoderna.com/product/buril-punta-tungs-iso9-barra-interior-3-8/?srsltid=AfmBOoqn6ehY86Q01g-QJ-4ODUTXZ0QkjwhI4_DcyMdb3w-qEDpDNeWN</t>
        </r>
      </text>
    </comment>
    <comment ref="F42" authorId="0" shapeId="0" xr:uid="{7DBB54D3-4C78-4953-B8B7-F75120DB5B21}">
      <text>
        <r>
          <rPr>
            <sz val="10"/>
            <color rgb="FF000000"/>
            <rFont val="Times New Roman"/>
            <family val="1"/>
          </rPr>
          <t>Diego Alexander Grajales Perez:
https://www.ayc-ltda.com/MCO-2832145640-buril-tungsteno-p40-58-roscado-de-interiores-west-sony-4und-_JM</t>
        </r>
      </text>
    </comment>
    <comment ref="F43" authorId="0" shapeId="0" xr:uid="{6C16572D-3BE2-4CE5-823C-C9846E65A6BF}">
      <text>
        <r>
          <rPr>
            <sz val="10"/>
            <color rgb="FF000000"/>
            <rFont val="Times New Roman"/>
            <family val="1"/>
          </rPr>
          <t xml:space="preserve">Diego Alexander Grajales Perez:
https://articulo.mercadolibre.com.co/MCO-619416897-juego-de-brocas-para-metal-hss-29-pzs-de-116-a-12-pulgada-_JM?highlight=false&amp;headerTopBrand=false#polycard_client=search-nordic&amp;position=25&amp;search_layout=grid&amp;type=item&amp;tracking_id=83aeede8-62be-4641-91f5-e646e9ce2a45&amp;wid=MCO619416897&amp;sid=search
</t>
        </r>
      </text>
    </comment>
    <comment ref="F44" authorId="0" shapeId="0" xr:uid="{E95F6641-D06D-404D-8AA9-264EDF705477}">
      <text>
        <r>
          <rPr>
            <sz val="10"/>
            <color rgb="FF000000"/>
            <rFont val="Times New Roman"/>
            <family val="1"/>
          </rPr>
          <t xml:space="preserve">Diego Alexander Grajales Perez:
https://articulo.mercadolibre.com.co/MCO-1035071214-juego-de-brocas-para-metal-acero-hss-25pcs-1mm-13mm-_JM?highlight=false&amp;headerTopBrand=false#polycard_client=search-nordic&amp;position=39&amp;search_layout=grid&amp;type=item&amp;tracking_id=121c7822-7bef-4da5-94c6-d8398c01b84c&amp;wid=MCO1035071214&amp;sid=search
</t>
        </r>
      </text>
    </comment>
    <comment ref="F45" authorId="3" shapeId="0" xr:uid="{3FC67319-A863-4E30-BF93-4967FE20B401}">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https://articulo.mercadolibre.com.co/MCO-452569315-broca-de-centro-hss-4-18-jaguar-_JM</t>
      </text>
    </comment>
    <comment ref="F46" authorId="4" shapeId="0" xr:uid="{D865A66F-2752-442B-B2AB-4CE8E0380C9A}">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https://articulo.mercadolibre.com.co/MCO-451591303-broca-de-centro-hss-5-316-jaguar-_JM</t>
      </text>
    </comment>
    <comment ref="F47" authorId="5" shapeId="0" xr:uid="{48D57905-76D8-4D55-A55E-A131FFA8AC72}">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https://www.unitorni.co/buril-punta-tungsteno-der-ar-8-12-p-40</t>
      </text>
    </comment>
    <comment ref="F48" authorId="6" shapeId="0" xr:uid="{697AEE19-5871-4FA4-AD08-147C70C2CB31}">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https://www.unitorni.co/buril-punta-tungsteno-der-58</t>
      </text>
    </comment>
    <comment ref="F49" authorId="7" shapeId="0" xr:uid="{412ADAC0-1450-474C-A787-43C6F2A27631}">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https://www.unitorni.co/buril-punta-tungsteno-izq-12</t>
      </text>
    </comment>
    <comment ref="F50" authorId="8" shapeId="0" xr:uid="{B6D32C3B-99C0-4A0A-B3EB-34198B22C1C1}">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https://interelectricas.com.co/alambres-y-cables/2831-cable-de-cobre-encauchetado-4-x-10-awg-de-metro.html</t>
      </text>
    </comment>
    <comment ref="F51" authorId="9" shapeId="0" xr:uid="{086AC660-4B9E-4595-98B9-8D0D27510414}">
      <text>
        <t>[Comentario encadenado]
Tu versión de Excel te permite leer este comentario encadenado; sin embargo, las ediciones que se apliquen se quitarán si el archivo se abre en una versión más reciente de Excel. Más información: https://go.microsoft.com/fwlink/?linkid=870924
Comentario:
    Cotizado vía telefónica en OXICENTRO - MANIZALES</t>
      </text>
    </comment>
    <comment ref="F52" authorId="10" shapeId="0" xr:uid="{F4CCD140-BF39-430D-85C3-2C8086524D86}">
      <text>
        <t>[Comentario encadenado]
Tu versión de Excel te permite leer este comentario encadenado; sin embargo, las ediciones que se apliquen se quitarán si el archivo se abre en una versión más reciente de Excel. Más información: https://go.microsoft.com/fwlink/?linkid=870924
Comentario:
    Cotizado vía telefónica en OXICENTRO - MANIZALES</t>
      </text>
    </comment>
    <comment ref="F53" authorId="11" shapeId="0" xr:uid="{E60D8B61-6B43-4088-A3AF-B14BA0D47D4F}">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https://www.homecenter.com.co/homecenter-co/product/337516/disco-abrasivo-corte-metal-4-1-2-pulg-x-1mm-ubermann/337516/</t>
      </text>
    </comment>
    <comment ref="F54" authorId="12" shapeId="0" xr:uid="{67CA0A1F-54A2-4528-A2A0-FABD2B5B9B53}">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https://totalherramientas.com/products/disco-flap-base-fibra-en-zirconio-4-1-2-x-7-8-gr-80?srsltid=AfmBOookATm-LiA8GKrl-4vXRUOtD48JM5CYGteBd79ZshcA0uZXtFr7</t>
      </text>
    </comment>
    <comment ref="F55" authorId="13" shapeId="0" xr:uid="{506BDDB2-E6A3-4083-99B7-EC0C60E368D1}">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https://www.casaferretera.com/eliminador-de-empaques-loctite-515-50ml/p?srsltid=AfmBOopb6RmvLgEpIGejVBT6BYZCrRFT-YJvASCWhhloZp2iZ4kpmdXt</t>
      </text>
    </comment>
    <comment ref="F56" authorId="14" shapeId="0" xr:uid="{4D1EAB72-BF31-4299-924D-01BFD625697D}">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https://www.homecenter.com.co/homecenter-co/product/622418/hoja-de-sierra-para-metal-de-acero-24-dpp-de-2540-cm/622418/</t>
      </text>
    </comment>
    <comment ref="F57" authorId="15" shapeId="0" xr:uid="{3182FDDA-84DF-4F17-B9B8-53BF0965156C}">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https://www.homecenter.com.co/homecenter-co/product/677890/panos-de-limpieza-wypall-x60-rollo-jumbo-liso-1-rollo/677890/</t>
      </text>
    </comment>
    <comment ref="F58" authorId="16" shapeId="0" xr:uid="{F2A6D976-216A-4D31-9450-31BC96143BAA}">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https://fabriles.com.co/producto/presostato-automatico-de-palanca-4-vias-150psi-para-compresor/</t>
      </text>
    </comment>
    <comment ref="H58" authorId="0" shapeId="0" xr:uid="{5724C328-2C29-46E7-98C2-96E13FE85935}">
      <text>
        <r>
          <rPr>
            <sz val="10"/>
            <color rgb="FF000000"/>
            <rFont val="Times New Roman"/>
            <family val="1"/>
          </rPr>
          <t>Diego Alexander Grajales Pérez:
https://articulo.mercadolibre.com.co/MCO-2195251500-presostato-automatico-4-vias-palanca-175psi-l-para-compresor-_JM#is_advertising=true&amp;backend_model=search-backend&amp;position=1&amp;search_layout=stack&amp;type=pad&amp;tracking_id=21e72bbc-f84b-4c6c-ab06-72ff6243c07c&amp;is_advertising=true&amp;ad_domain=VQCATCORE_LST&amp;ad_position=1&amp;ad_click_id=MTY1NzBjZWQtM2M2Zi00Y2UyLWEzODEtZTgwNDY3N2YxOGJi</t>
        </r>
      </text>
    </comment>
    <comment ref="F59" authorId="17" shapeId="0" xr:uid="{60F1F01D-7927-42D6-AE44-A49110097550}">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https://www.homecenter.com.co/homecenter-co/product/65082/cinta-aislante-super-33-19mm-x-20mt/65082/</t>
      </text>
    </comment>
    <comment ref="F60" authorId="18" shapeId="0" xr:uid="{3B015A5A-9355-460B-AF8B-87D062511C01}">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https://www.homecenter.com.co/homecenter-co/product/67286/thinner-comun-galon/67286/</t>
      </text>
    </comment>
    <comment ref="F61" authorId="19" shapeId="0" xr:uid="{D9D8F34E-58B6-47E9-A2B3-7D7609AD0E76}">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https://www.homecenter.com.co/homecenter-co/product/620678/lija-de-agua-grano-180-23-cm-x-28-cm-de-carburo-de-silicio/620678/</t>
      </text>
    </comment>
    <comment ref="F62" authorId="20" shapeId="0" xr:uid="{3FEEE225-4880-4E5F-AD8F-2ACBB1C3C1C8}">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https://www.homecenter.com.co/homecenter-co/product/60899/lubricante-5-56-penetrante-400-o-430cc/60899/</t>
      </text>
    </comment>
    <comment ref="F63" authorId="21" shapeId="0" xr:uid="{0A6A2998-D629-48A6-BD1C-365B79747824}">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mercadolibre.com.co/correa-industrial-b71-en-v-tipo-b/up/MCOU3100628612?pdp_filters=item_id:MCO1562842109#polycard_client=search-nordic&amp;position=4&amp;search_layout=stack&amp;type=item&amp;tracking_id=03913c24-beeb-40ec-bfbf-9506a729737d&amp;wid=MCO1562842109&amp;sid=search</t>
      </text>
    </comment>
    <comment ref="F64" authorId="22" shapeId="0" xr:uid="{88014901-6E32-4861-8E33-9AEAA9718280}">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https://www.homecenter.com.co/homecenter-co/product/721571/acople-macho-manguera-en-acero-cromado-de-1-4-pulgadas-ranger/721571/</t>
      </text>
    </comment>
    <comment ref="F65" authorId="23" shapeId="0" xr:uid="{A5CB5245-BCBE-47C8-BA75-16D4A509E056}">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https://mltracores.com/producto/anillo-b-60/?srsltid=AfmBOooZm4ZZzt4EQKAStARbUGsEijekewAn9H7VPoFMXNs0rmbquGnz</t>
      </text>
    </comment>
    <comment ref="H65" authorId="0" shapeId="0" xr:uid="{61549A50-B29D-48B7-8B74-1FB80C721AA7}">
      <text>
        <r>
          <rPr>
            <sz val="10"/>
            <color rgb="FF000000"/>
            <rFont val="Times New Roman"/>
            <family val="1"/>
          </rPr>
          <t>Diego Alexander Grajales Perez:
https://mltracores.com/producto/anillo-b-60/?srsltid=AfmBOopgm33OI88nbiV-qFsAxcUgyBxdQ2ASCxiSLGuatG-ArfI9a2ix</t>
        </r>
      </text>
    </comment>
    <comment ref="F66" authorId="24" shapeId="0" xr:uid="{F6F6EA47-D62F-459D-A56E-6E1FE1C85C19}">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https://mltracores.com/producto/anillo-b-60/?srsltid=AfmBOooZm4ZZzt4EQKAStARbUGsEijekewAn9H7VPoFMXNs0rmbquGnz</t>
      </text>
    </comment>
    <comment ref="H66" authorId="0" shapeId="0" xr:uid="{648787E5-16F2-499A-9003-ACA285CFE1E7}">
      <text>
        <r>
          <rPr>
            <sz val="10"/>
            <color rgb="FF000000"/>
            <rFont val="Times New Roman"/>
            <family val="1"/>
          </rPr>
          <t>Diego Alexander Grajales Perez:
https://mltracores.com/producto/anillo-b-60/?srsltid=AfmBOopgm33OI88nbiV-qFsAxcUgyBxdQ2ASCxiSLGuatG-ArfI9a2ix</t>
        </r>
      </text>
    </comment>
    <comment ref="F67" authorId="25" shapeId="0" xr:uid="{E0302EC3-7A21-4E81-83D7-7AC63252CE47}">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https://www.homecenter.com.co/homecenter-co/product/103223/electrodo-6013-x-1-8-kilo/103223/</t>
      </text>
    </comment>
    <comment ref="F68" authorId="26" shapeId="0" xr:uid="{745846B5-8C2A-4EDE-9165-D5EFA59C9568}">
      <text>
        <t>[Comentario encadenado]
Tu versión de Excel te permite leer este comentario encadenado; sin embargo, las ediciones que se apliquen se quitarán si el archivo se abre en una versión más reciente de Excel. Más información: https://go.microsoft.com/fwlink/?linkid=870924
Comentario:
    https://www.homecenter.com.co/homecenter-co/product/103225/electrodo-7018-x-1-8-kilo/103225/</t>
      </text>
    </comment>
  </commentList>
</comments>
</file>

<file path=xl/sharedStrings.xml><?xml version="1.0" encoding="utf-8"?>
<sst xmlns="http://schemas.openxmlformats.org/spreadsheetml/2006/main" count="154" uniqueCount="82">
  <si>
    <t>ANALISIS - ESTUDIO DE MERCADO</t>
  </si>
  <si>
    <t>Proveedores en linea - Paginas Web</t>
  </si>
  <si>
    <t>SAIN - Lubricantes</t>
  </si>
  <si>
    <t>PROMEDIO</t>
  </si>
  <si>
    <t>ITEM</t>
  </si>
  <si>
    <t xml:space="preserve">DESCRIPCIÓN DETALLADA </t>
  </si>
  <si>
    <t xml:space="preserve">UNIDAD </t>
  </si>
  <si>
    <t>CANT</t>
  </si>
  <si>
    <t>VR/UNITARIO 1</t>
  </si>
  <si>
    <t>COTIZACIÓN 1</t>
  </si>
  <si>
    <t>VR/UNITARIO 2</t>
  </si>
  <si>
    <t>COTIZACIÓN 2</t>
  </si>
  <si>
    <t>Aceite para engranajes ISO 32 - pertenece a la serie de lubricantes industriales de alto desempeño y extrema presión,  desarrollados para la lubricación de engranajes industriales de servicio pesado que trabajan en condiciones severas de operación.  Viscosidad cinematica según D 445 a 40 º C, cSt =32.1  - Índice de Viscosidad ASTM D2270= 102 - Punto de inflamación, º C ASTM D92= 208 - Punto de fluidez, º C ASTM D97= -18 - Densidad a 15 º C, Kg / l  Segun ASTM= 0.873</t>
  </si>
  <si>
    <t>Galón</t>
  </si>
  <si>
    <t>Aceite para engranajes ISO VG 68 - aceite de calidad superior para engranajes de extrema presión AGMA, con excelente capacidad de carga, demulsibilidad de agua, estabilidad de oxidación y protección contra la corrosión. - Gravedad API ASTM D287  = 31,0 - Densidad a 15 °C, kg/L ASTM D4052 = 0,8838 - Viscosidad, Cinemática según ASTM D445 a 40°C = 68  cSt a 100°C = 8,8 - Indice de Viscosidad ASTM D2270 = 101 - Punto de Inflamación, °C(°F) ASTM D92 = 236(457) -  Punto de Escurrimiento, °C(°F) ASTM D97 =  -32(-26)  -  Separación del agua / Minutos para emulsión de 3 mL ASTM D1401 =25 - Corrosión del cobre 3 h a 100 °C ASTM D130 = 1B.</t>
  </si>
  <si>
    <t>Aceite para engranajes ISO 100 - pertenece a la serie de lubricantes industriales de alto desempeño y extrema presión,  desarrollados para la lubricación de engranajes industriales de servicio pesado que trabajan en condiciones severas de operación - Viscosidad cinematica según D 445 a 40 º C, cSt =100.2  - Índice de Viscosidad ASTM D2270= 97 - Punto de inflamación, º C ASTM D92= 230 - Punto de fluidez, º C ASTM D97= -15 - Densidad a 15 º C, Kg / l  Segun ASTM= 0.889</t>
  </si>
  <si>
    <t>Aceite para engranajes ISO VG 220 - pertenece a la serie de lubricantes industriales de alto desempeño y extrema presión,  desarrollados para la lubricación de engranajes industriales de servicio pesado que trabajan en condiciones severas de operación - Viscosidad cinematica según D 445 a 40 º C, cSt =218.8  - Índice de Viscosidad ASTM D2270= 242 - Punto de inflamación, º C ASTM D92= 242 - Punto de fluidez, º C ASTM D97= -12 - Densidad a 15 º C, Kg / l  Segun ASTM= 0.897</t>
  </si>
  <si>
    <t>Aceite para engranajes ISO VG 320 - aceite de calidad superior para engranajes de extrema presión AGMA, con excelente capacidad de carga, demulsibilidad de agua, estabilidad de oxidación y protección contra la corrosión. - Gravedad API ASTM D287  = 27,3  - Densidad a 15 °C, kg/L ASTM D4052 = 0,8863  - Viscosidad, Cinemática según ASTM D445 a 40°C = 320 cSt a 100°C = 24,5 - Indice de Viscosidad ASTM D2270 = 98 - Punto de Inflamación, °C(°F) ASTM D92 = 278(532)  -  Punto de Escurrimiento, °C(°F) ASTM D97 =  -22(-8)  -  Separación del agua / Minutos para emulsión de 3 mL ASTM D1401 =25 - Corrosión del cobre 3 h a 100 °C ASTM D130 = 1B.</t>
  </si>
  <si>
    <t xml:space="preserve">Aceite soluble - Se emplea en el mecanizado de metales tales como cortes de sierra, taladrado, mandrilado, fresado, torneado, roscado, etc.   Aspecto Visual: Pardo Oscuro, Gravedad Específica 15ºC/15ºC: 0.89/0.93.  Viscosidad Cinemática a 40ºC, (cSt): 40 – 70.  Punto de Inflamación (ºC), Mínimo: 70.  Contenido de Agua, (% en volumen): 1.5 – 2.5.  Numero de Neutralización, (mg/g): 0.2 Ácido – 0.7 Alcalino.  Espontaneidad a la Emulsión: Buena. </t>
  </si>
  <si>
    <t>VALORES TOTALES SIN IVA</t>
  </si>
  <si>
    <t>IVA</t>
  </si>
  <si>
    <t>TOTAL</t>
  </si>
  <si>
    <t>Acerpol</t>
  </si>
  <si>
    <t xml:space="preserve">Acero SAE 1045 redondo -  diámetro 5/16 " </t>
  </si>
  <si>
    <t>Metro</t>
  </si>
  <si>
    <t xml:space="preserve">Acero SAE 1045 redondo -  diámetro 3/8" </t>
  </si>
  <si>
    <t xml:space="preserve">Acero SAE 1045 redondo -  diámetro 1/2" </t>
  </si>
  <si>
    <t xml:space="preserve">Acero SAE 1045 redondo -  diámetro 5/8" </t>
  </si>
  <si>
    <t xml:space="preserve">Acero SAE 1045 redondo -  diámetro 1 " </t>
  </si>
  <si>
    <t xml:space="preserve">Acero SAE 1045 redondo -  diámetro 1 1/2" </t>
  </si>
  <si>
    <t xml:space="preserve">Acero SAE 1045 redondo -  diámetro 2" </t>
  </si>
  <si>
    <t xml:space="preserve">Bronce SAE 64 redondo - diámetro 2" </t>
  </si>
  <si>
    <t>Lamina ASTM A-36 espesor 1/8"</t>
  </si>
  <si>
    <t>Unidad</t>
  </si>
  <si>
    <t>Lamina ASTM A-36 espesor 3/16"</t>
  </si>
  <si>
    <t>Platina A-36 espesor 1/2 " x 3"</t>
  </si>
  <si>
    <t>Platina A-36 espesor 3/16 " x 1,5"</t>
  </si>
  <si>
    <t xml:space="preserve">Tubo cuadrado estructural 50 x 50 x 2.0mm </t>
  </si>
  <si>
    <t>SUMATEC S.A.S</t>
  </si>
  <si>
    <t>LOTE 3</t>
  </si>
  <si>
    <t>Amarra Cables Negro 3.6x200mm paquete x 100Und</t>
  </si>
  <si>
    <t>Paquete</t>
  </si>
  <si>
    <t>Amarra Cables Transparente 3.6X200mm.  Paquete x 100Und</t>
  </si>
  <si>
    <t>Barra de 1/2 “ para mecanizado de interiores - P40</t>
  </si>
  <si>
    <t>Barra de 3/8” para mecanizado de interiores - P40</t>
  </si>
  <si>
    <t>Barra de 5/8 “ para mecanizado de interiores - P40</t>
  </si>
  <si>
    <t>Brocas para metal en acero rápido con 5% de contenido de cobalto (HSS CO 5%) segun norma ANSI B94.11M, Acabado brillante, punta a 118º, Vastago recto, Canal tipo N, Juego x 29 piezas, 1/16" - 5/64" -3/32" - 7/64" - 1/8" - 9/64" - 5/32" - 11/64" - 3/16" - 13/64 - 7/32" - 15/64" - 1/4" - 17/64" - 9/32" - 19/64" - 5/16" - 21/64" - 11/32" - 23/64" - 3/8" - 25/64" - 13/32" - 27/64" - 7/16" - 29/64" - 15/32" - 31/64" - 1/2"</t>
  </si>
  <si>
    <t>Brocas para metal en en acero rápido con 5% de contenido de cobalto (HSS CO 5%)  segun norma DIN 338, Acabado brillante, punta a 118º, Vastago recto, Canal tipo N, Juego x 25 piezas, 1 - 13 mm</t>
  </si>
  <si>
    <t>Broca de centro #4 - corte derecho con ángulo de avellanado a 60°- fabricada en acero de alta velocidad (HSS)</t>
  </si>
  <si>
    <t>Broca de centro #5 - corte derecho con ángulo de avellanado a 60°- fabricada en acero de alta velocidad (HSS)</t>
  </si>
  <si>
    <t>Buril con punta de tungsteno derecho 1/2" - P40</t>
  </si>
  <si>
    <t>Buril con punta de tungsteno derecho 5/8" - P40</t>
  </si>
  <si>
    <t>Buril con punta de tungsteno triangular 1/2" - P4</t>
  </si>
  <si>
    <t>Cable de potencia encauchetado de 4x10 chaqueta externa en PVC 600V 90°</t>
  </si>
  <si>
    <t>Cilindro de Gas Acetileno Industrial de 4.5 Kg</t>
  </si>
  <si>
    <t>Cilindro de oxígeno industrial de 6.5 m3</t>
  </si>
  <si>
    <t>Disco de corte diámetro 4-1/2" x 1 mm de espesor</t>
  </si>
  <si>
    <t>Disco Flap 4-1/2" x 7/8" pulg Grano 80 Zirconio.  Fecha de fabricacion maximo 1 año.</t>
  </si>
  <si>
    <t>Elimina Empaques x 50 ml, formador de juntas de resistencia media (resistencia a cortadura 6 N/mm²), velocidad media de curado, en base de metacrilato diseñado para bridas metálicas rígidas mecanizadas. El producto, de curado anaeróbico, rellena holguras de hasta 0,25 mm. Se utiliza habitualmente para formar juntas "in situ" en bombas, termostatos, compresores, carcasas de la transmisión y tapas de ejes.</t>
  </si>
  <si>
    <t>Hoja de sierra para mangosierra ref. 24T</t>
  </si>
  <si>
    <t>Paño Industrial (Tipo Waypall X60 Precortado) X Rollo De 200 Metros.</t>
  </si>
  <si>
    <t>Presostato Automatico De Palanca - 4vias 150 psi - Para Compresor monofasico</t>
  </si>
  <si>
    <t>Cinta aislante - Capacidad dieléctrica 40 kV/mm - Elongación de ruptura 200.0 % - Temperatura maxima 105°C- Hasta 600V - Ancho 19 mm (20 metros)</t>
  </si>
  <si>
    <t>Disolvente Tinner - DENSIDAD 800 kg/m3 – 0.8 g/m3 - PUNTO DE FUSION -34 grados centígrados (239K) - PUNTO DE EBULLICION 136 grados centígrados (409K) - TEMPERATURA DE AUTOIGNICIO 229 ºC</t>
  </si>
  <si>
    <t>Galon</t>
  </si>
  <si>
    <t>Lija de agua grano 180 de carburo de silicio - Dimensiones (Ancho x Largo) 9" x 11" (23 cm x 28 cm)</t>
  </si>
  <si>
    <t>Lubricante Penetrante multiproposito X (400 a 430 cc) - Temperatura de ebullición a presión atmosférica: 175 ºC - Presión de vapor a 20 ºC: 240 Pa - Presión de vapor a 50 ºC: 1942,5 Pa (1,94 kPa) - Densidad a 20 ºC: 840,2 kg/m³ - Densidad relativa a 20 ºC: 0,84 - Viscosidad cinemática a 40 ºC: &lt;20,5 cSt - Punto de inflamación: 39 ºC - Temperatura de auto-inflamación: 270 ºC</t>
  </si>
  <si>
    <t>Banda trapecial B-71</t>
  </si>
  <si>
    <t>Acople fitting de 1/4 NPT en acero</t>
  </si>
  <si>
    <t>Bicono - anillo de compresion en bronce para tuberia de 8 mm</t>
  </si>
  <si>
    <t>Bicono - anillo de compresión en bronce para tuberia de 6 mm</t>
  </si>
  <si>
    <t>Soldadura AWS E6013 - Resistencia a la tracción ksi (MPa) 60 - 74 (413 - 510) - Esfuerzo de Fluencia ksi (MPa) 48 - 62 (331 - 427) - Diametro 3,2 mm,  longitud 300 mm</t>
  </si>
  <si>
    <t>Kilogramo</t>
  </si>
  <si>
    <t>Soldadura AWS E-7018 - Resistencia a la tracción: 51 - 59 kg/mm² (72 - 84 ksi) - Límite de fluencia 43 - 51 kg/mm² (62 - 72 ksi) - Diametro 3.2 X 350 mm (1/8”)</t>
  </si>
  <si>
    <t>VALOR TOTAL LOTE 3</t>
  </si>
  <si>
    <t>VALOR TOTAL ESPECIALIDAD MANTENIMIENTO MECÁNICO</t>
  </si>
  <si>
    <t>VALOR ASIGNADO IVA INCLUIDO</t>
  </si>
  <si>
    <t>DIFERENCIA</t>
  </si>
  <si>
    <t>LOTE 4</t>
  </si>
  <si>
    <t>LOTE 5</t>
  </si>
  <si>
    <t>VALOR TOTAL LOTE 4</t>
  </si>
  <si>
    <t>VALOR TOTAL LOTE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</si>
</sst>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_(&quot;$&quot;\ * #,##0.00_);_(&quot;$&quot;\ * \(#,##0.00\);_(&quot;$&quot;\ * &quot;-&quot;??_);_(@_)"/>
    <numFmt numFmtId="165" formatCode="_-&quot;$&quot;* #,##0_-;\-&quot;$&quot;* #,##0_-;_-&quot;$&quot;* &quot;-&quot;_-;_-@_-"/>
    <numFmt numFmtId="166" formatCode="_-&quot;$&quot;* #,##0_-;\-&quot;$&quot;* #,##0_-;_-&quot;$&quot;* &quot;-&quot;??_-;_-@_-"/>
  </numFmts>
  <fonts count="15" x14ac:knownFonts="1">
    <font>
      <sz val="10"/>
      <color rgb="FF000000"/>
      <name val="Times New Roman"/>
      <charset val="204"/>
    </font>
    <font>
      <sz val="11"/>
      <color theme="1"/>
      <name val="Calibri"/>
      <family val="2"/>
      <scheme val="minor"/>
    </font>
    <font>
      <sz val="10"/>
      <color rgb="FF000000"/>
      <name val="Times New Roman"/>
      <family val="1"/>
    </font>
    <font>
      <sz val="11"/>
      <color rgb="FF000000"/>
      <name val="Calibri"/>
      <family val="2"/>
    </font>
    <font>
      <sz val="11"/>
      <color rgb="FF000000"/>
      <name val="Arial Narrow"/>
      <family val="2"/>
    </font>
    <font>
      <b/>
      <sz val="9"/>
      <color rgb="FF000000"/>
      <name val="Arial Narrow"/>
      <family val="2"/>
    </font>
    <font>
      <sz val="9"/>
      <color rgb="FF000000"/>
      <name val="Arial Narrow"/>
      <family val="2"/>
    </font>
    <font>
      <b/>
      <sz val="10"/>
      <color rgb="FF000000"/>
      <name val="Arial Narrow"/>
      <family val="2"/>
    </font>
    <font>
      <sz val="12"/>
      <color rgb="FF000000"/>
      <name val="Arial Narrow"/>
      <family val="2"/>
    </font>
    <font>
      <sz val="12"/>
      <name val="Arial Narrow"/>
      <family val="2"/>
    </font>
    <font>
      <sz val="12"/>
      <color theme="1"/>
      <name val="Arial Narrow"/>
      <family val="2"/>
    </font>
    <font>
      <sz val="9"/>
      <color indexed="81"/>
      <name val="Tahoma"/>
      <family val="2"/>
    </font>
    <font>
      <b/>
      <sz val="9"/>
      <color indexed="81"/>
      <name val="Tahoma"/>
      <family val="2"/>
    </font>
    <font>
      <b/>
      <sz val="12"/>
      <color rgb="FF000000"/>
      <name val="Arial Narrow"/>
      <family val="2"/>
    </font>
    <font>
      <sz val="14"/>
      <color rgb="FF000000"/>
      <name val="Arial Narrow"/>
      <family val="2"/>
    </font>
  </fonts>
  <fills count="7">
    <fill>
      <patternFill patternType="none"/>
    </fill>
    <fill>
      <patternFill patternType="gray125"/>
    </fill>
    <fill>
      <patternFill patternType="solid">
        <fgColor rgb="FFFFFFFF"/>
        <bgColor rgb="FF000000"/>
      </patternFill>
    </fill>
    <fill>
      <patternFill patternType="solid">
        <fgColor theme="0" tint="-0.14999847407452621"/>
        <bgColor indexed="64"/>
      </patternFill>
    </fill>
    <fill>
      <patternFill patternType="solid">
        <fgColor theme="0"/>
        <bgColor indexed="64"/>
      </patternFill>
    </fill>
    <fill>
      <patternFill patternType="solid">
        <fgColor rgb="FF8EF705"/>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7">
    <xf numFmtId="0" fontId="0" fillId="0" borderId="0"/>
    <xf numFmtId="42" fontId="2" fillId="0" borderId="0" applyFont="0" applyFill="0" applyBorder="0" applyAlignment="0" applyProtection="0"/>
    <xf numFmtId="0" fontId="3"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78">
    <xf numFmtId="0" fontId="0" fillId="0" borderId="0" xfId="0" applyAlignment="1">
      <alignment horizontal="left" vertical="top"/>
    </xf>
    <xf numFmtId="0" fontId="4" fillId="0" borderId="0" xfId="0" applyFont="1" applyAlignment="1">
      <alignment horizontal="left" vertical="center"/>
    </xf>
    <xf numFmtId="3"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xf>
    <xf numFmtId="0" fontId="5" fillId="0" borderId="0" xfId="0" applyFont="1" applyAlignment="1">
      <alignment horizontal="center" vertical="center" wrapText="1"/>
    </xf>
    <xf numFmtId="3" fontId="6" fillId="0" borderId="0" xfId="0" applyNumberFormat="1" applyFont="1" applyAlignment="1">
      <alignment horizontal="center" vertical="center" wrapText="1"/>
    </xf>
    <xf numFmtId="0" fontId="7" fillId="0" borderId="1" xfId="0" applyFont="1" applyBorder="1" applyAlignment="1">
      <alignment horizontal="right" vertical="center"/>
    </xf>
    <xf numFmtId="3"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Font="1" applyFill="1" applyBorder="1" applyAlignment="1">
      <alignment horizontal="left"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166" fontId="9" fillId="0" borderId="1" xfId="5" applyNumberFormat="1" applyFont="1" applyFill="1" applyBorder="1" applyAlignment="1">
      <alignment horizontal="center" vertical="center" wrapText="1"/>
    </xf>
    <xf numFmtId="42" fontId="8" fillId="0" borderId="1" xfId="1" applyFont="1" applyFill="1" applyBorder="1" applyAlignment="1">
      <alignment horizontal="center" vertical="center" wrapText="1"/>
    </xf>
    <xf numFmtId="0" fontId="8" fillId="0" borderId="0" xfId="0" applyFont="1" applyAlignment="1">
      <alignment horizontal="center" vertical="center" wrapText="1"/>
    </xf>
    <xf numFmtId="3" fontId="13" fillId="0" borderId="1" xfId="1" applyNumberFormat="1" applyFont="1" applyFill="1" applyBorder="1" applyAlignment="1">
      <alignment horizontal="center" vertical="center" wrapText="1"/>
    </xf>
    <xf numFmtId="3" fontId="13" fillId="0" borderId="1" xfId="0" applyNumberFormat="1" applyFont="1" applyBorder="1" applyAlignment="1">
      <alignment horizontal="center" vertical="center" wrapText="1"/>
    </xf>
    <xf numFmtId="0" fontId="6" fillId="4" borderId="0" xfId="0" applyFont="1" applyFill="1" applyAlignment="1">
      <alignment horizontal="left" vertical="center"/>
    </xf>
    <xf numFmtId="3" fontId="6" fillId="4" borderId="0" xfId="0" applyNumberFormat="1" applyFont="1" applyFill="1" applyAlignment="1">
      <alignment horizontal="center" vertical="center" wrapText="1"/>
    </xf>
    <xf numFmtId="0" fontId="8" fillId="4" borderId="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7" xfId="0" applyFont="1" applyBorder="1" applyAlignment="1">
      <alignment horizontal="left" vertical="center"/>
    </xf>
    <xf numFmtId="3" fontId="4" fillId="0" borderId="7" xfId="0" applyNumberFormat="1" applyFont="1" applyBorder="1" applyAlignment="1">
      <alignment horizontal="center" vertical="center" wrapText="1"/>
    </xf>
    <xf numFmtId="3" fontId="4" fillId="5" borderId="0" xfId="0" applyNumberFormat="1" applyFont="1" applyFill="1" applyAlignment="1">
      <alignment horizontal="center" vertical="center" wrapText="1"/>
    </xf>
    <xf numFmtId="0" fontId="7" fillId="0" borderId="5" xfId="0" applyFont="1" applyBorder="1" applyAlignment="1">
      <alignment horizontal="center" vertical="center" wrapText="1"/>
    </xf>
    <xf numFmtId="0" fontId="7" fillId="4" borderId="1" xfId="0" applyFont="1" applyFill="1" applyBorder="1" applyAlignment="1">
      <alignment horizontal="center" vertical="center" wrapText="1"/>
    </xf>
    <xf numFmtId="0" fontId="8" fillId="4" borderId="0" xfId="0" applyFont="1" applyFill="1" applyAlignment="1">
      <alignment horizontal="center" vertical="center" wrapText="1"/>
    </xf>
    <xf numFmtId="0" fontId="8" fillId="2" borderId="0" xfId="0" applyFont="1" applyFill="1" applyAlignment="1">
      <alignment horizontal="left" vertical="center"/>
    </xf>
    <xf numFmtId="0" fontId="10" fillId="0" borderId="0" xfId="0" applyFont="1" applyAlignment="1">
      <alignment horizontal="center" vertical="center"/>
    </xf>
    <xf numFmtId="0" fontId="9" fillId="0" borderId="0" xfId="0" applyFont="1" applyAlignment="1">
      <alignment horizontal="center" vertical="center"/>
    </xf>
    <xf numFmtId="166" fontId="9" fillId="0" borderId="0" xfId="5" applyNumberFormat="1" applyFont="1" applyFill="1" applyBorder="1" applyAlignment="1">
      <alignment horizontal="center" vertical="center" wrapText="1"/>
    </xf>
    <xf numFmtId="42" fontId="8" fillId="0" borderId="0" xfId="1" applyFont="1" applyFill="1" applyBorder="1" applyAlignment="1">
      <alignment horizontal="center" vertical="center" wrapText="1"/>
    </xf>
    <xf numFmtId="0" fontId="8" fillId="4" borderId="8" xfId="0" applyFont="1" applyFill="1" applyBorder="1" applyAlignment="1">
      <alignment horizontal="center" vertical="center" wrapText="1"/>
    </xf>
    <xf numFmtId="0" fontId="7" fillId="0" borderId="5" xfId="0" applyFont="1" applyBorder="1" applyAlignment="1">
      <alignment horizontal="right" vertical="center"/>
    </xf>
    <xf numFmtId="3" fontId="7" fillId="0" borderId="5" xfId="0" applyNumberFormat="1" applyFont="1" applyBorder="1" applyAlignment="1">
      <alignment horizontal="center" vertical="center" wrapText="1"/>
    </xf>
    <xf numFmtId="0" fontId="8" fillId="4" borderId="7"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right" vertical="center"/>
    </xf>
    <xf numFmtId="3" fontId="7" fillId="0" borderId="7" xfId="0" applyNumberFormat="1" applyFont="1" applyBorder="1" applyAlignment="1">
      <alignment horizontal="center" vertical="center" wrapText="1"/>
    </xf>
    <xf numFmtId="3" fontId="13" fillId="0" borderId="7" xfId="0" applyNumberFormat="1" applyFont="1" applyBorder="1" applyAlignment="1">
      <alignment horizontal="center" vertical="center" wrapText="1"/>
    </xf>
    <xf numFmtId="3" fontId="13" fillId="0" borderId="5" xfId="1" applyNumberFormat="1" applyFont="1" applyFill="1" applyBorder="1" applyAlignment="1">
      <alignment horizontal="center" vertical="center" wrapText="1"/>
    </xf>
    <xf numFmtId="0" fontId="8" fillId="2" borderId="0" xfId="0" applyFont="1" applyFill="1" applyAlignment="1">
      <alignment horizontal="left" vertical="center" wrapText="1"/>
    </xf>
    <xf numFmtId="0" fontId="9" fillId="0" borderId="0" xfId="0" applyFont="1" applyAlignment="1">
      <alignment horizontal="center" vertical="center" wrapText="1"/>
    </xf>
    <xf numFmtId="0" fontId="8" fillId="0" borderId="7" xfId="0" applyFont="1" applyBorder="1" applyAlignment="1">
      <alignment horizontal="center" vertical="center" wrapText="1"/>
    </xf>
    <xf numFmtId="3" fontId="13" fillId="0" borderId="7" xfId="1" applyNumberFormat="1" applyFont="1" applyFill="1" applyBorder="1" applyAlignment="1">
      <alignment horizontal="center" vertical="center" wrapText="1"/>
    </xf>
    <xf numFmtId="0" fontId="8" fillId="0" borderId="5" xfId="0" applyFont="1" applyBorder="1" applyAlignment="1">
      <alignment horizontal="center" vertical="center" wrapText="1"/>
    </xf>
    <xf numFmtId="0" fontId="8" fillId="2" borderId="5" xfId="0" applyFont="1" applyFill="1" applyBorder="1" applyAlignment="1">
      <alignment horizontal="left" vertical="center" wrapText="1"/>
    </xf>
    <xf numFmtId="0" fontId="9" fillId="0" borderId="5" xfId="0" applyFont="1" applyBorder="1" applyAlignment="1">
      <alignment horizontal="center" vertical="center" wrapText="1"/>
    </xf>
    <xf numFmtId="166" fontId="9" fillId="0" borderId="5" xfId="5" applyNumberFormat="1" applyFont="1" applyFill="1" applyBorder="1" applyAlignment="1">
      <alignment horizontal="center" vertical="center" wrapText="1"/>
    </xf>
    <xf numFmtId="42" fontId="8" fillId="0" borderId="5" xfId="1" applyFont="1" applyFill="1" applyBorder="1" applyAlignment="1">
      <alignment horizontal="center" vertical="center" wrapText="1"/>
    </xf>
    <xf numFmtId="0" fontId="8" fillId="2" borderId="7" xfId="0" applyFont="1" applyFill="1" applyBorder="1" applyAlignment="1">
      <alignment horizontal="left" vertical="center"/>
    </xf>
    <xf numFmtId="0" fontId="10" fillId="0" borderId="4" xfId="0" applyFont="1" applyBorder="1" applyAlignment="1">
      <alignment horizontal="center" vertical="center"/>
    </xf>
    <xf numFmtId="0" fontId="8" fillId="2" borderId="6" xfId="0" applyFont="1" applyFill="1" applyBorder="1" applyAlignment="1">
      <alignment horizontal="left" vertical="center" wrapText="1"/>
    </xf>
    <xf numFmtId="0" fontId="14" fillId="6" borderId="2"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4" fillId="6" borderId="4"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13" fillId="4" borderId="2" xfId="0" applyFont="1" applyFill="1" applyBorder="1" applyAlignment="1">
      <alignment horizontal="center" vertical="center"/>
    </xf>
    <xf numFmtId="0" fontId="13" fillId="4" borderId="4" xfId="0" applyFont="1" applyFill="1" applyBorder="1" applyAlignment="1">
      <alignment horizontal="center" vertical="center"/>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4" fillId="6" borderId="9" xfId="0" applyFont="1" applyFill="1" applyBorder="1" applyAlignment="1">
      <alignment horizontal="center" vertical="center" wrapText="1"/>
    </xf>
    <xf numFmtId="0" fontId="14" fillId="6" borderId="10"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7" fillId="0" borderId="7" xfId="0" applyFont="1" applyBorder="1" applyAlignment="1">
      <alignment horizontal="center" vertical="center"/>
    </xf>
    <xf numFmtId="0" fontId="13" fillId="0" borderId="7" xfId="0" applyFont="1" applyBorder="1" applyAlignment="1">
      <alignment horizontal="center" vertical="center"/>
    </xf>
    <xf numFmtId="0" fontId="7" fillId="0" borderId="7" xfId="0" applyFont="1" applyBorder="1" applyAlignment="1">
      <alignment horizontal="center" vertical="center" wrapText="1"/>
    </xf>
  </cellXfs>
  <cellStyles count="17">
    <cellStyle name="Moneda [0]" xfId="1" builtinId="7"/>
    <cellStyle name="Moneda [0] 2" xfId="4" xr:uid="{00000000-0005-0000-0000-000001000000}"/>
    <cellStyle name="Moneda 10" xfId="13" xr:uid="{00000000-0005-0000-0000-000002000000}"/>
    <cellStyle name="Moneda 11" xfId="14" xr:uid="{00000000-0005-0000-0000-000003000000}"/>
    <cellStyle name="Moneda 12" xfId="15" xr:uid="{00000000-0005-0000-0000-000004000000}"/>
    <cellStyle name="Moneda 13" xfId="16" xr:uid="{00000000-0005-0000-0000-000005000000}"/>
    <cellStyle name="Moneda 2" xfId="5" xr:uid="{00000000-0005-0000-0000-000006000000}"/>
    <cellStyle name="Moneda 3" xfId="6" xr:uid="{00000000-0005-0000-0000-000007000000}"/>
    <cellStyle name="Moneda 4" xfId="7" xr:uid="{00000000-0005-0000-0000-000008000000}"/>
    <cellStyle name="Moneda 5" xfId="8" xr:uid="{00000000-0005-0000-0000-000009000000}"/>
    <cellStyle name="Moneda 6" xfId="9" xr:uid="{00000000-0005-0000-0000-00000A000000}"/>
    <cellStyle name="Moneda 7" xfId="10" xr:uid="{00000000-0005-0000-0000-00000B000000}"/>
    <cellStyle name="Moneda 8" xfId="11" xr:uid="{00000000-0005-0000-0000-00000C000000}"/>
    <cellStyle name="Moneda 9" xfId="12" xr:uid="{00000000-0005-0000-0000-00000D000000}"/>
    <cellStyle name="Normal" xfId="0" builtinId="0"/>
    <cellStyle name="Normal 2" xfId="2" xr:uid="{00000000-0005-0000-0000-00000F000000}"/>
    <cellStyle name="Normal 3" xfId="3" xr:uid="{00000000-0005-0000-0000-000010000000}"/>
  </cellStyles>
  <dxfs count="0"/>
  <tableStyles count="0" defaultTableStyle="TableStyleMedium9" defaultPivotStyle="PivotStyleLight16"/>
  <colors>
    <mruColors>
      <color rgb="FF8EF7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iego Alexander Grajales Perez" id="{12A2FBC5-FF11-49E7-9B17-AE8B7FEC7165}" userId="S::dagrajales@sena.edu.co::c12b8b68-d389-4399-a8af-8b303fa0b583"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45" dT="2025-06-19T01:45:23.66" personId="{12A2FBC5-FF11-49E7-9B17-AE8B7FEC7165}" id="{3FC67319-A863-4E30-BF93-4967FE20B401}">
    <text>https://articulo.mercadolibre.com.co/MCO-452569315-broca-de-centro-hss-4-18-jaguar-_JM</text>
  </threadedComment>
  <threadedComment ref="F46" dT="2025-06-19T01:46:41.38" personId="{12A2FBC5-FF11-49E7-9B17-AE8B7FEC7165}" id="{D865A66F-2752-442B-B2AB-4CE8E0380C9A}">
    <text>https://articulo.mercadolibre.com.co/MCO-451591303-broca-de-centro-hss-5-316-jaguar-_JM</text>
  </threadedComment>
  <threadedComment ref="F47" dT="2025-06-19T01:48:51.70" personId="{12A2FBC5-FF11-49E7-9B17-AE8B7FEC7165}" id="{48D57905-76D8-4D55-A55E-A131FFA8AC72}">
    <text>https://www.unitorni.co/buril-punta-tungsteno-der-ar-8-12-p-40</text>
  </threadedComment>
  <threadedComment ref="F48" dT="2025-06-19T01:49:27.53" personId="{12A2FBC5-FF11-49E7-9B17-AE8B7FEC7165}" id="{697AEE19-5871-4FA4-AD08-147C70C2CB31}">
    <text>https://www.unitorni.co/buril-punta-tungsteno-der-58</text>
  </threadedComment>
  <threadedComment ref="F49" dT="2025-06-19T01:50:20.95" personId="{12A2FBC5-FF11-49E7-9B17-AE8B7FEC7165}" id="{412ADAC0-1450-474C-A787-43C6F2A27631}">
    <text>https://www.unitorni.co/buril-punta-tungsteno-izq-12</text>
  </threadedComment>
  <threadedComment ref="F50" dT="2025-06-19T01:51:34.28" personId="{12A2FBC5-FF11-49E7-9B17-AE8B7FEC7165}" id="{B6D32C3B-99C0-4A0A-B3EB-34198B22C1C1}">
    <text>https://interelectricas.com.co/alambres-y-cables/2831-cable-de-cobre-encauchetado-4-x-10-awg-de-metro.html</text>
  </threadedComment>
  <threadedComment ref="F51" dT="2025-06-19T01:52:57.07" personId="{12A2FBC5-FF11-49E7-9B17-AE8B7FEC7165}" id="{086AC660-4B9E-4595-98B9-8D0D27510414}">
    <text>Cotizado vía telefónica en OXICENTRO - MANIZALES</text>
  </threadedComment>
  <threadedComment ref="F52" dT="2025-06-19T01:53:01.88" personId="{12A2FBC5-FF11-49E7-9B17-AE8B7FEC7165}" id="{F4CCD140-BF39-430D-85C3-2C8086524D86}">
    <text>Cotizado vía telefónica en OXICENTRO - MANIZALES</text>
  </threadedComment>
  <threadedComment ref="F53" dT="2025-06-19T01:54:18.80" personId="{12A2FBC5-FF11-49E7-9B17-AE8B7FEC7165}" id="{E60D8B61-6B43-4088-A3AF-B14BA0D47D4F}">
    <text>https://www.homecenter.com.co/homecenter-co/product/337516/disco-abrasivo-corte-metal-4-1-2-pulg-x-1mm-ubermann/337516/</text>
  </threadedComment>
  <threadedComment ref="F54" dT="2025-06-19T01:55:41.46" personId="{12A2FBC5-FF11-49E7-9B17-AE8B7FEC7165}" id="{67CA0A1F-54A2-4528-A2A0-FABD2B5B9B53}">
    <text>https://totalherramientas.com/products/disco-flap-base-fibra-en-zirconio-4-1-2-x-7-8-gr-80?srsltid=AfmBOookATm-LiA8GKrl-4vXRUOtD48JM5CYGteBd79ZshcA0uZXtFr7</text>
  </threadedComment>
  <threadedComment ref="F55" dT="2025-06-19T01:57:57.47" personId="{12A2FBC5-FF11-49E7-9B17-AE8B7FEC7165}" id="{506BDDB2-E6A3-4083-99B7-EC0C60E368D1}">
    <text>https://www.casaferretera.com/eliminador-de-empaques-loctite-515-50ml/p?srsltid=AfmBOopb6RmvLgEpIGejVBT6BYZCrRFT-YJvASCWhhloZp2iZ4kpmdXt</text>
  </threadedComment>
  <threadedComment ref="F56" dT="2025-06-19T02:04:09.73" personId="{12A2FBC5-FF11-49E7-9B17-AE8B7FEC7165}" id="{4D1EAB72-BF31-4299-924D-01BFD625697D}">
    <text>https://www.homecenter.com.co/homecenter-co/product/622418/hoja-de-sierra-para-metal-de-acero-24-dpp-de-2540-cm/622418/</text>
  </threadedComment>
  <threadedComment ref="F57" dT="2025-06-19T02:05:32.16" personId="{12A2FBC5-FF11-49E7-9B17-AE8B7FEC7165}" id="{3182FDDA-84DF-4F17-B9B8-53BF0965156C}">
    <text>https://www.homecenter.com.co/homecenter-co/product/677890/panos-de-limpieza-wypall-x60-rollo-jumbo-liso-1-rollo/677890/</text>
  </threadedComment>
  <threadedComment ref="F58" dT="2025-06-19T02:06:57.66" personId="{12A2FBC5-FF11-49E7-9B17-AE8B7FEC7165}" id="{F2A6D976-216A-4D31-9450-31BC96143BAA}">
    <text>https://fabriles.com.co/producto/presostato-automatico-de-palanca-4-vias-150psi-para-compresor/</text>
  </threadedComment>
  <threadedComment ref="F59" dT="2025-06-19T02:08:53.55" personId="{12A2FBC5-FF11-49E7-9B17-AE8B7FEC7165}" id="{60F1F01D-7927-42D6-AE44-A49110097550}">
    <text>https://www.homecenter.com.co/homecenter-co/product/65082/cinta-aislante-super-33-19mm-x-20mt/65082/</text>
  </threadedComment>
  <threadedComment ref="F60" dT="2025-06-19T02:10:17.07" personId="{12A2FBC5-FF11-49E7-9B17-AE8B7FEC7165}" id="{3B015A5A-9355-460B-AF8B-87D062511C01}">
    <text>https://www.homecenter.com.co/homecenter-co/product/67286/thinner-comun-galon/67286/</text>
  </threadedComment>
  <threadedComment ref="F61" dT="2025-06-19T02:11:50.75" personId="{12A2FBC5-FF11-49E7-9B17-AE8B7FEC7165}" id="{D9D8F34E-58B6-47E9-A2B3-7D7609AD0E76}">
    <text>https://www.homecenter.com.co/homecenter-co/product/620678/lija-de-agua-grano-180-23-cm-x-28-cm-de-carburo-de-silicio/620678/</text>
  </threadedComment>
  <threadedComment ref="F62" dT="2025-06-19T02:12:49.34" personId="{12A2FBC5-FF11-49E7-9B17-AE8B7FEC7165}" id="{3FEEE225-4880-4E5F-AD8F-2ACBB1C3C1C8}">
    <text>https://www.homecenter.com.co/homecenter-co/product/60899/lubricante-5-56-penetrante-400-o-430cc/60899/</text>
  </threadedComment>
  <threadedComment ref="F63" dT="2025-06-19T02:14:55.85" personId="{12A2FBC5-FF11-49E7-9B17-AE8B7FEC7165}" id="{0A6A2998-D629-48A6-BD1C-365B79747824}">
    <text>https://www.mercadolibre.com.co/correa-industrial-b71-en-v-tipo-b/up/MCOU3100628612?pdp_filters=item_id:MCO1562842109#polycard_client=search-nordic&amp;position=4&amp;search_layout=stack&amp;type=item&amp;tracking_id=03913c24-beeb-40ec-bfbf-9506a729737d&amp;wid=MCO1562842109&amp;sid=search</text>
  </threadedComment>
  <threadedComment ref="F64" dT="2025-06-19T02:15:58.54" personId="{12A2FBC5-FF11-49E7-9B17-AE8B7FEC7165}" id="{88014901-6E32-4861-8E33-9AEAA9718280}">
    <text>https://www.homecenter.com.co/homecenter-co/product/721571/acople-macho-manguera-en-acero-cromado-de-1-4-pulgadas-ranger/721571/</text>
  </threadedComment>
  <threadedComment ref="F65" dT="2025-06-19T02:18:18.49" personId="{12A2FBC5-FF11-49E7-9B17-AE8B7FEC7165}" id="{A5CB5245-BCBE-47C8-BA75-16D4A509E056}">
    <text>https://mltracores.com/producto/anillo-b-60/?srsltid=AfmBOooZm4ZZzt4EQKAStARbUGsEijekewAn9H7VPoFMXNs0rmbquGnz</text>
  </threadedComment>
  <threadedComment ref="F66" dT="2025-06-19T02:18:55.40" personId="{12A2FBC5-FF11-49E7-9B17-AE8B7FEC7165}" id="{F6F6EA47-D62F-459D-A56E-6E1FE1C85C19}">
    <text>https://mltracores.com/producto/anillo-b-60/?srsltid=AfmBOooZm4ZZzt4EQKAStARbUGsEijekewAn9H7VPoFMXNs0rmbquGnz</text>
  </threadedComment>
  <threadedComment ref="F67" dT="2025-06-19T02:19:56.76" personId="{12A2FBC5-FF11-49E7-9B17-AE8B7FEC7165}" id="{E0302EC3-7A21-4E81-83D7-7AC63252CE47}">
    <text>https://www.homecenter.com.co/homecenter-co/product/103223/electrodo-6013-x-1-8-kilo/103223/</text>
  </threadedComment>
  <threadedComment ref="F68" dT="2025-06-19T02:20:19.37" personId="{12A2FBC5-FF11-49E7-9B17-AE8B7FEC7165}" id="{745846B5-8C2A-4EDE-9165-D5EFA59C9568}">
    <text>https://www.homecenter.com.co/homecenter-co/product/103225/electrodo-7018-x-1-8-kilo/103225/</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82"/>
  <sheetViews>
    <sheetView tabSelected="1" topLeftCell="D56" zoomScale="85" zoomScaleNormal="85" workbookViewId="0">
      <selection activeCell="H76" sqref="H76"/>
    </sheetView>
  </sheetViews>
  <sheetFormatPr baseColWidth="10" defaultColWidth="12" defaultRowHeight="16.5" x14ac:dyDescent="0.2"/>
  <cols>
    <col min="1" max="1" width="12" style="1"/>
    <col min="2" max="2" width="10.1640625" style="1" customWidth="1"/>
    <col min="3" max="3" width="125" style="3" customWidth="1"/>
    <col min="4" max="5" width="13.1640625" style="1" customWidth="1"/>
    <col min="6" max="6" width="21.5" style="3" customWidth="1"/>
    <col min="7" max="7" width="23.33203125" style="3" customWidth="1"/>
    <col min="8" max="8" width="17.83203125" style="3" bestFit="1" customWidth="1"/>
    <col min="9" max="9" width="16.33203125" style="3" bestFit="1" customWidth="1"/>
    <col min="10" max="10" width="18" style="3" bestFit="1" customWidth="1"/>
    <col min="11" max="11" width="12" style="3"/>
    <col min="12" max="12" width="60.83203125" style="3" customWidth="1"/>
    <col min="13" max="13" width="12" style="3"/>
    <col min="14" max="16384" width="12" style="1"/>
  </cols>
  <sheetData>
    <row r="2" spans="2:13" s="5" customFormat="1" ht="29.25" customHeight="1" x14ac:dyDescent="0.2">
      <c r="B2" s="65" t="s">
        <v>0</v>
      </c>
      <c r="C2" s="66"/>
      <c r="D2" s="66"/>
      <c r="E2" s="67"/>
      <c r="F2" s="68" t="s">
        <v>1</v>
      </c>
      <c r="G2" s="69"/>
      <c r="H2" s="68" t="s">
        <v>2</v>
      </c>
      <c r="I2" s="69"/>
      <c r="J2" s="70" t="s">
        <v>3</v>
      </c>
      <c r="K2" s="4"/>
      <c r="L2" s="4"/>
      <c r="M2" s="4"/>
    </row>
    <row r="3" spans="2:13" s="6" customFormat="1" ht="29.25" customHeight="1" x14ac:dyDescent="0.2">
      <c r="B3" s="31" t="s">
        <v>4</v>
      </c>
      <c r="C3" s="31" t="s">
        <v>5</v>
      </c>
      <c r="D3" s="31" t="s">
        <v>6</v>
      </c>
      <c r="E3" s="31" t="s">
        <v>7</v>
      </c>
      <c r="F3" s="31" t="s">
        <v>8</v>
      </c>
      <c r="G3" s="31" t="s">
        <v>9</v>
      </c>
      <c r="H3" s="31" t="s">
        <v>10</v>
      </c>
      <c r="I3" s="31" t="s">
        <v>11</v>
      </c>
      <c r="J3" s="71"/>
    </row>
    <row r="4" spans="2:13" s="6" customFormat="1" ht="29.25" customHeight="1" x14ac:dyDescent="0.2">
      <c r="B4" s="59" t="s">
        <v>39</v>
      </c>
      <c r="C4" s="60"/>
      <c r="D4" s="60"/>
      <c r="E4" s="60"/>
      <c r="F4" s="60"/>
      <c r="G4" s="60"/>
      <c r="H4" s="60"/>
      <c r="I4" s="60"/>
      <c r="J4" s="61"/>
    </row>
    <row r="5" spans="2:13" s="4" customFormat="1" ht="69" customHeight="1" x14ac:dyDescent="0.2">
      <c r="B5" s="12">
        <v>1</v>
      </c>
      <c r="C5" s="11" t="s">
        <v>12</v>
      </c>
      <c r="D5" s="12" t="s">
        <v>13</v>
      </c>
      <c r="E5" s="13">
        <v>10</v>
      </c>
      <c r="F5" s="18">
        <v>88980</v>
      </c>
      <c r="G5" s="19">
        <f>+F5*E5</f>
        <v>889800</v>
      </c>
      <c r="H5" s="18">
        <v>81000</v>
      </c>
      <c r="I5" s="19">
        <f>+H5*E5</f>
        <v>810000</v>
      </c>
      <c r="J5" s="19">
        <f>(G5+I5)/2</f>
        <v>849900</v>
      </c>
    </row>
    <row r="6" spans="2:13" s="4" customFormat="1" ht="90.75" customHeight="1" x14ac:dyDescent="0.2">
      <c r="B6" s="12">
        <v>2</v>
      </c>
      <c r="C6" s="11" t="s">
        <v>14</v>
      </c>
      <c r="D6" s="12" t="s">
        <v>13</v>
      </c>
      <c r="E6" s="13">
        <v>10</v>
      </c>
      <c r="F6" s="18">
        <v>98900</v>
      </c>
      <c r="G6" s="19">
        <f t="shared" ref="G6:G57" si="0">+F6*E6</f>
        <v>989000</v>
      </c>
      <c r="H6" s="18">
        <v>81000</v>
      </c>
      <c r="I6" s="19">
        <f t="shared" ref="I6:I38" si="1">+H6*E6</f>
        <v>810000</v>
      </c>
      <c r="J6" s="19">
        <f t="shared" ref="J6:J38" si="2">(G6+I6)/2</f>
        <v>899500</v>
      </c>
    </row>
    <row r="7" spans="2:13" s="4" customFormat="1" ht="64.5" customHeight="1" x14ac:dyDescent="0.2">
      <c r="B7" s="12">
        <v>3</v>
      </c>
      <c r="C7" s="14" t="s">
        <v>15</v>
      </c>
      <c r="D7" s="12" t="s">
        <v>13</v>
      </c>
      <c r="E7" s="13">
        <v>5</v>
      </c>
      <c r="F7" s="18">
        <v>113900</v>
      </c>
      <c r="G7" s="19">
        <f t="shared" si="0"/>
        <v>569500</v>
      </c>
      <c r="H7" s="18">
        <v>81000</v>
      </c>
      <c r="I7" s="19">
        <f t="shared" si="1"/>
        <v>405000</v>
      </c>
      <c r="J7" s="19">
        <f t="shared" si="2"/>
        <v>487250</v>
      </c>
    </row>
    <row r="8" spans="2:13" s="5" customFormat="1" ht="66.75" customHeight="1" x14ac:dyDescent="0.2">
      <c r="B8" s="12">
        <v>4</v>
      </c>
      <c r="C8" s="14" t="s">
        <v>16</v>
      </c>
      <c r="D8" s="12" t="s">
        <v>13</v>
      </c>
      <c r="E8" s="13">
        <v>5</v>
      </c>
      <c r="F8" s="18">
        <v>88980</v>
      </c>
      <c r="G8" s="19">
        <f t="shared" si="0"/>
        <v>444900</v>
      </c>
      <c r="H8" s="18">
        <v>98000</v>
      </c>
      <c r="I8" s="19">
        <f t="shared" si="1"/>
        <v>490000</v>
      </c>
      <c r="J8" s="19">
        <f t="shared" si="2"/>
        <v>467450</v>
      </c>
      <c r="K8" s="7"/>
    </row>
    <row r="9" spans="2:13" s="5" customFormat="1" ht="88.5" customHeight="1" x14ac:dyDescent="0.2">
      <c r="B9" s="12">
        <v>5</v>
      </c>
      <c r="C9" s="14" t="s">
        <v>17</v>
      </c>
      <c r="D9" s="12" t="s">
        <v>13</v>
      </c>
      <c r="E9" s="13">
        <v>5</v>
      </c>
      <c r="F9" s="18">
        <v>128900</v>
      </c>
      <c r="G9" s="19">
        <f t="shared" si="0"/>
        <v>644500</v>
      </c>
      <c r="H9" s="18">
        <v>98000</v>
      </c>
      <c r="I9" s="19">
        <f t="shared" si="1"/>
        <v>490000</v>
      </c>
      <c r="J9" s="19">
        <f t="shared" si="2"/>
        <v>567250</v>
      </c>
      <c r="K9" s="7"/>
    </row>
    <row r="10" spans="2:13" s="5" customFormat="1" ht="61.5" customHeight="1" x14ac:dyDescent="0.2">
      <c r="B10" s="51">
        <v>6</v>
      </c>
      <c r="C10" s="52" t="s">
        <v>18</v>
      </c>
      <c r="D10" s="51" t="s">
        <v>13</v>
      </c>
      <c r="E10" s="53">
        <v>10</v>
      </c>
      <c r="F10" s="54">
        <v>97000</v>
      </c>
      <c r="G10" s="55">
        <f t="shared" si="0"/>
        <v>970000</v>
      </c>
      <c r="H10" s="54">
        <v>103000</v>
      </c>
      <c r="I10" s="55">
        <f t="shared" si="1"/>
        <v>1030000</v>
      </c>
      <c r="J10" s="55">
        <f t="shared" si="2"/>
        <v>1000000</v>
      </c>
      <c r="K10" s="7"/>
    </row>
    <row r="11" spans="2:13" s="5" customFormat="1" ht="15.75" x14ac:dyDescent="0.2">
      <c r="B11" s="49"/>
      <c r="C11" s="42" t="s">
        <v>19</v>
      </c>
      <c r="D11" s="43"/>
      <c r="E11" s="44"/>
      <c r="F11" s="50"/>
      <c r="G11" s="50">
        <f>SUM(G5:G10)</f>
        <v>4507700</v>
      </c>
      <c r="H11" s="50"/>
      <c r="I11" s="50">
        <f>SUM(I5:I10)</f>
        <v>4035000</v>
      </c>
      <c r="J11" s="50">
        <f>SUM(J5:J10)</f>
        <v>4271350</v>
      </c>
      <c r="K11" s="7"/>
    </row>
    <row r="12" spans="2:13" s="5" customFormat="1" ht="15.75" x14ac:dyDescent="0.2">
      <c r="B12" s="49"/>
      <c r="C12" s="42" t="s">
        <v>20</v>
      </c>
      <c r="D12" s="43"/>
      <c r="E12" s="44"/>
      <c r="F12" s="45"/>
      <c r="G12" s="45">
        <f>+G11*19%</f>
        <v>856463</v>
      </c>
      <c r="H12" s="45"/>
      <c r="I12" s="45">
        <f>+I11*19%</f>
        <v>766650</v>
      </c>
      <c r="J12" s="45">
        <f>+J11*19%</f>
        <v>811556.5</v>
      </c>
      <c r="K12" s="7"/>
    </row>
    <row r="13" spans="2:13" s="5" customFormat="1" ht="15.75" x14ac:dyDescent="0.2">
      <c r="B13" s="49"/>
      <c r="C13" s="42" t="s">
        <v>21</v>
      </c>
      <c r="D13" s="43"/>
      <c r="E13" s="44"/>
      <c r="F13" s="45"/>
      <c r="G13" s="45">
        <f>+G11+G12</f>
        <v>5364163</v>
      </c>
      <c r="H13" s="45"/>
      <c r="I13" s="45">
        <f>+I11+I12</f>
        <v>4801650</v>
      </c>
      <c r="J13" s="45">
        <f>+J11+J12</f>
        <v>5082906.5</v>
      </c>
      <c r="K13" s="7"/>
    </row>
    <row r="14" spans="2:13" s="5" customFormat="1" ht="48" customHeight="1" x14ac:dyDescent="0.2">
      <c r="B14" s="20"/>
      <c r="C14" s="47"/>
      <c r="D14" s="20"/>
      <c r="E14" s="48"/>
      <c r="F14" s="36"/>
      <c r="G14" s="37"/>
      <c r="H14" s="36"/>
      <c r="I14" s="37"/>
      <c r="J14" s="37"/>
      <c r="K14" s="7"/>
    </row>
    <row r="15" spans="2:13" s="5" customFormat="1" ht="29.25" customHeight="1" x14ac:dyDescent="0.2">
      <c r="B15" s="75" t="s">
        <v>0</v>
      </c>
      <c r="C15" s="75"/>
      <c r="D15" s="75"/>
      <c r="E15" s="75"/>
      <c r="F15" s="76" t="s">
        <v>1</v>
      </c>
      <c r="G15" s="76"/>
      <c r="H15" s="76" t="s">
        <v>22</v>
      </c>
      <c r="I15" s="76"/>
      <c r="J15" s="77" t="s">
        <v>3</v>
      </c>
      <c r="K15" s="7"/>
    </row>
    <row r="16" spans="2:13" s="5" customFormat="1" ht="29.25" customHeight="1" x14ac:dyDescent="0.2">
      <c r="B16" s="42" t="s">
        <v>4</v>
      </c>
      <c r="C16" s="42" t="s">
        <v>5</v>
      </c>
      <c r="D16" s="42" t="s">
        <v>6</v>
      </c>
      <c r="E16" s="42" t="s">
        <v>7</v>
      </c>
      <c r="F16" s="42" t="s">
        <v>8</v>
      </c>
      <c r="G16" s="42" t="s">
        <v>9</v>
      </c>
      <c r="H16" s="42" t="s">
        <v>10</v>
      </c>
      <c r="I16" s="42" t="s">
        <v>11</v>
      </c>
      <c r="J16" s="77"/>
      <c r="K16" s="7"/>
    </row>
    <row r="17" spans="2:11" s="5" customFormat="1" ht="29.25" customHeight="1" x14ac:dyDescent="0.2">
      <c r="B17" s="72" t="s">
        <v>78</v>
      </c>
      <c r="C17" s="73"/>
      <c r="D17" s="73"/>
      <c r="E17" s="73"/>
      <c r="F17" s="73"/>
      <c r="G17" s="73"/>
      <c r="H17" s="73"/>
      <c r="I17" s="73"/>
      <c r="J17" s="74"/>
      <c r="K17" s="7"/>
    </row>
    <row r="18" spans="2:11" s="23" customFormat="1" ht="15.75" x14ac:dyDescent="0.2">
      <c r="B18" s="25">
        <v>1</v>
      </c>
      <c r="C18" s="15" t="s">
        <v>23</v>
      </c>
      <c r="D18" s="16" t="s">
        <v>24</v>
      </c>
      <c r="E18" s="17">
        <v>48</v>
      </c>
      <c r="F18" s="18">
        <v>3125</v>
      </c>
      <c r="G18" s="19">
        <f t="shared" ref="G18:G30" si="3">+F18*E18</f>
        <v>150000</v>
      </c>
      <c r="H18" s="18">
        <v>5100</v>
      </c>
      <c r="I18" s="19">
        <f t="shared" ref="I18:I30" si="4">+H18*E18</f>
        <v>244800</v>
      </c>
      <c r="J18" s="19">
        <f t="shared" ref="J18:J30" si="5">(G18+I18)/2</f>
        <v>197400</v>
      </c>
      <c r="K18" s="24"/>
    </row>
    <row r="19" spans="2:11" s="23" customFormat="1" ht="15.75" x14ac:dyDescent="0.2">
      <c r="B19" s="25">
        <v>2</v>
      </c>
      <c r="C19" s="15" t="s">
        <v>25</v>
      </c>
      <c r="D19" s="16" t="s">
        <v>24</v>
      </c>
      <c r="E19" s="17">
        <v>48</v>
      </c>
      <c r="F19" s="18">
        <v>4625</v>
      </c>
      <c r="G19" s="19">
        <f t="shared" si="3"/>
        <v>222000</v>
      </c>
      <c r="H19" s="18">
        <v>4700</v>
      </c>
      <c r="I19" s="19">
        <f t="shared" si="4"/>
        <v>225600</v>
      </c>
      <c r="J19" s="19">
        <f t="shared" si="5"/>
        <v>223800</v>
      </c>
      <c r="K19" s="24"/>
    </row>
    <row r="20" spans="2:11" s="23" customFormat="1" ht="15.75" x14ac:dyDescent="0.2">
      <c r="B20" s="25">
        <v>3</v>
      </c>
      <c r="C20" s="15" t="s">
        <v>26</v>
      </c>
      <c r="D20" s="16" t="s">
        <v>24</v>
      </c>
      <c r="E20" s="17">
        <v>36</v>
      </c>
      <c r="F20" s="18">
        <v>11600</v>
      </c>
      <c r="G20" s="19">
        <f t="shared" si="3"/>
        <v>417600</v>
      </c>
      <c r="H20" s="18">
        <v>8400</v>
      </c>
      <c r="I20" s="19">
        <f t="shared" si="4"/>
        <v>302400</v>
      </c>
      <c r="J20" s="19">
        <f t="shared" si="5"/>
        <v>360000</v>
      </c>
      <c r="K20" s="24"/>
    </row>
    <row r="21" spans="2:11" s="23" customFormat="1" ht="15.75" x14ac:dyDescent="0.2">
      <c r="B21" s="25">
        <v>4</v>
      </c>
      <c r="C21" s="15" t="s">
        <v>27</v>
      </c>
      <c r="D21" s="16" t="s">
        <v>24</v>
      </c>
      <c r="E21" s="17">
        <v>24</v>
      </c>
      <c r="F21" s="18">
        <v>18100</v>
      </c>
      <c r="G21" s="19">
        <f t="shared" si="3"/>
        <v>434400</v>
      </c>
      <c r="H21" s="18">
        <v>13100</v>
      </c>
      <c r="I21" s="19">
        <f t="shared" si="4"/>
        <v>314400</v>
      </c>
      <c r="J21" s="19">
        <f t="shared" si="5"/>
        <v>374400</v>
      </c>
      <c r="K21" s="24"/>
    </row>
    <row r="22" spans="2:11" s="23" customFormat="1" ht="15.75" x14ac:dyDescent="0.2">
      <c r="B22" s="25">
        <v>5</v>
      </c>
      <c r="C22" s="15" t="s">
        <v>28</v>
      </c>
      <c r="D22" s="16" t="s">
        <v>24</v>
      </c>
      <c r="E22" s="17">
        <v>30</v>
      </c>
      <c r="F22" s="18">
        <v>46300</v>
      </c>
      <c r="G22" s="19">
        <f t="shared" si="3"/>
        <v>1389000</v>
      </c>
      <c r="H22" s="18">
        <v>33300</v>
      </c>
      <c r="I22" s="19">
        <f t="shared" si="4"/>
        <v>999000</v>
      </c>
      <c r="J22" s="19">
        <f t="shared" si="5"/>
        <v>1194000</v>
      </c>
      <c r="K22" s="24"/>
    </row>
    <row r="23" spans="2:11" s="23" customFormat="1" ht="15.75" x14ac:dyDescent="0.2">
      <c r="B23" s="25">
        <v>6</v>
      </c>
      <c r="C23" s="15" t="s">
        <v>29</v>
      </c>
      <c r="D23" s="16" t="s">
        <v>24</v>
      </c>
      <c r="E23" s="17">
        <v>6</v>
      </c>
      <c r="F23" s="18">
        <v>104200</v>
      </c>
      <c r="G23" s="19">
        <f t="shared" si="3"/>
        <v>625200</v>
      </c>
      <c r="H23" s="18">
        <v>74900</v>
      </c>
      <c r="I23" s="19">
        <f t="shared" si="4"/>
        <v>449400</v>
      </c>
      <c r="J23" s="19">
        <f t="shared" si="5"/>
        <v>537300</v>
      </c>
      <c r="K23" s="24"/>
    </row>
    <row r="24" spans="2:11" s="23" customFormat="1" ht="15.75" x14ac:dyDescent="0.2">
      <c r="B24" s="25">
        <v>7</v>
      </c>
      <c r="C24" s="15" t="s">
        <v>30</v>
      </c>
      <c r="D24" s="16" t="s">
        <v>24</v>
      </c>
      <c r="E24" s="17">
        <v>6</v>
      </c>
      <c r="F24" s="18">
        <v>185300</v>
      </c>
      <c r="G24" s="19">
        <f t="shared" si="3"/>
        <v>1111800</v>
      </c>
      <c r="H24" s="18">
        <v>133200</v>
      </c>
      <c r="I24" s="19">
        <f t="shared" si="4"/>
        <v>799200</v>
      </c>
      <c r="J24" s="19">
        <f t="shared" si="5"/>
        <v>955500</v>
      </c>
      <c r="K24" s="24"/>
    </row>
    <row r="25" spans="2:11" s="23" customFormat="1" ht="15.75" x14ac:dyDescent="0.2">
      <c r="B25" s="25">
        <v>8</v>
      </c>
      <c r="C25" s="15" t="s">
        <v>31</v>
      </c>
      <c r="D25" s="16" t="s">
        <v>24</v>
      </c>
      <c r="E25" s="17">
        <v>1</v>
      </c>
      <c r="F25" s="18">
        <v>2660700</v>
      </c>
      <c r="G25" s="19">
        <f t="shared" si="3"/>
        <v>2660700</v>
      </c>
      <c r="H25" s="18">
        <v>1729500</v>
      </c>
      <c r="I25" s="19">
        <f t="shared" si="4"/>
        <v>1729500</v>
      </c>
      <c r="J25" s="19">
        <f t="shared" si="5"/>
        <v>2195100</v>
      </c>
      <c r="K25" s="24"/>
    </row>
    <row r="26" spans="2:11" s="23" customFormat="1" ht="15.75" x14ac:dyDescent="0.2">
      <c r="B26" s="25">
        <v>9</v>
      </c>
      <c r="C26" s="15" t="s">
        <v>32</v>
      </c>
      <c r="D26" s="16" t="s">
        <v>33</v>
      </c>
      <c r="E26" s="17">
        <v>4</v>
      </c>
      <c r="F26" s="18">
        <v>274640</v>
      </c>
      <c r="G26" s="19">
        <f t="shared" si="3"/>
        <v>1098560</v>
      </c>
      <c r="H26" s="18">
        <v>278100</v>
      </c>
      <c r="I26" s="19">
        <f t="shared" si="4"/>
        <v>1112400</v>
      </c>
      <c r="J26" s="19">
        <f t="shared" si="5"/>
        <v>1105480</v>
      </c>
      <c r="K26" s="24"/>
    </row>
    <row r="27" spans="2:11" s="23" customFormat="1" ht="15.75" x14ac:dyDescent="0.2">
      <c r="B27" s="25">
        <v>10</v>
      </c>
      <c r="C27" s="15" t="s">
        <v>34</v>
      </c>
      <c r="D27" s="16" t="s">
        <v>33</v>
      </c>
      <c r="E27" s="17">
        <v>1</v>
      </c>
      <c r="F27" s="18">
        <v>658903</v>
      </c>
      <c r="G27" s="19">
        <f t="shared" si="3"/>
        <v>658903</v>
      </c>
      <c r="H27" s="18">
        <v>417200</v>
      </c>
      <c r="I27" s="19">
        <f t="shared" si="4"/>
        <v>417200</v>
      </c>
      <c r="J27" s="19">
        <f t="shared" si="5"/>
        <v>538051.5</v>
      </c>
      <c r="K27" s="24"/>
    </row>
    <row r="28" spans="2:11" s="23" customFormat="1" ht="15.75" x14ac:dyDescent="0.2">
      <c r="B28" s="25">
        <v>11</v>
      </c>
      <c r="C28" s="15" t="s">
        <v>35</v>
      </c>
      <c r="D28" s="16" t="s">
        <v>24</v>
      </c>
      <c r="E28" s="17">
        <v>18</v>
      </c>
      <c r="F28" s="18">
        <v>57669</v>
      </c>
      <c r="G28" s="19">
        <f t="shared" si="3"/>
        <v>1038042</v>
      </c>
      <c r="H28" s="18">
        <v>203800</v>
      </c>
      <c r="I28" s="19">
        <f t="shared" si="4"/>
        <v>3668400</v>
      </c>
      <c r="J28" s="19">
        <f t="shared" si="5"/>
        <v>2353221</v>
      </c>
      <c r="K28" s="24"/>
    </row>
    <row r="29" spans="2:11" s="23" customFormat="1" ht="15.75" x14ac:dyDescent="0.2">
      <c r="B29" s="25">
        <v>12</v>
      </c>
      <c r="C29" s="15" t="s">
        <v>36</v>
      </c>
      <c r="D29" s="16" t="s">
        <v>24</v>
      </c>
      <c r="E29" s="17">
        <v>24</v>
      </c>
      <c r="F29" s="18">
        <v>8300</v>
      </c>
      <c r="G29" s="19">
        <f t="shared" si="3"/>
        <v>199200</v>
      </c>
      <c r="H29" s="18">
        <v>37100</v>
      </c>
      <c r="I29" s="19">
        <f t="shared" si="4"/>
        <v>890400</v>
      </c>
      <c r="J29" s="19">
        <f t="shared" si="5"/>
        <v>544800</v>
      </c>
      <c r="K29" s="24"/>
    </row>
    <row r="30" spans="2:11" s="23" customFormat="1" ht="15.75" x14ac:dyDescent="0.2">
      <c r="B30" s="25">
        <v>13</v>
      </c>
      <c r="C30" s="15" t="s">
        <v>37</v>
      </c>
      <c r="D30" s="16" t="s">
        <v>24</v>
      </c>
      <c r="E30" s="17">
        <v>24</v>
      </c>
      <c r="F30" s="18">
        <v>19317</v>
      </c>
      <c r="G30" s="19">
        <f t="shared" si="3"/>
        <v>463608</v>
      </c>
      <c r="H30" s="18">
        <v>85800</v>
      </c>
      <c r="I30" s="19">
        <f t="shared" si="4"/>
        <v>2059200</v>
      </c>
      <c r="J30" s="19">
        <f t="shared" si="5"/>
        <v>1261404</v>
      </c>
      <c r="K30" s="24"/>
    </row>
    <row r="31" spans="2:11" s="23" customFormat="1" ht="15.75" x14ac:dyDescent="0.2">
      <c r="B31" s="38"/>
      <c r="C31" s="30" t="s">
        <v>19</v>
      </c>
      <c r="D31" s="39"/>
      <c r="E31" s="40"/>
      <c r="F31" s="46"/>
      <c r="G31" s="46">
        <f>SUM(G18:G30)</f>
        <v>10469013</v>
      </c>
      <c r="H31" s="46"/>
      <c r="I31" s="46">
        <f>SUM(I18:I30)</f>
        <v>13211900</v>
      </c>
      <c r="J31" s="46">
        <f>SUM(J18:J30)</f>
        <v>11840456.5</v>
      </c>
      <c r="K31" s="24"/>
    </row>
    <row r="32" spans="2:11" s="23" customFormat="1" ht="15.75" x14ac:dyDescent="0.2">
      <c r="B32" s="41"/>
      <c r="C32" s="42" t="s">
        <v>20</v>
      </c>
      <c r="D32" s="43"/>
      <c r="E32" s="44"/>
      <c r="F32" s="45"/>
      <c r="G32" s="45">
        <f>+G31*19%</f>
        <v>1989112.47</v>
      </c>
      <c r="H32" s="45"/>
      <c r="I32" s="45">
        <f>+I31*19%</f>
        <v>2510261</v>
      </c>
      <c r="J32" s="45">
        <f>+J31*19%</f>
        <v>2249686.7349999999</v>
      </c>
      <c r="K32" s="24"/>
    </row>
    <row r="33" spans="2:13" s="23" customFormat="1" ht="15.75" x14ac:dyDescent="0.2">
      <c r="B33" s="41"/>
      <c r="C33" s="42" t="s">
        <v>21</v>
      </c>
      <c r="D33" s="43"/>
      <c r="E33" s="44"/>
      <c r="F33" s="45"/>
      <c r="G33" s="45">
        <f>+G31+G32</f>
        <v>12458125.470000001</v>
      </c>
      <c r="H33" s="45"/>
      <c r="I33" s="45">
        <f>+I31+I32</f>
        <v>15722161</v>
      </c>
      <c r="J33" s="45">
        <f>+J31+J32</f>
        <v>14090143.234999999</v>
      </c>
      <c r="K33" s="24"/>
    </row>
    <row r="34" spans="2:13" s="23" customFormat="1" ht="43.5" customHeight="1" x14ac:dyDescent="0.2">
      <c r="B34" s="32"/>
      <c r="C34" s="33"/>
      <c r="D34" s="34"/>
      <c r="E34" s="35"/>
      <c r="F34" s="36"/>
      <c r="G34" s="37"/>
      <c r="H34" s="36"/>
      <c r="I34" s="37"/>
      <c r="J34" s="37"/>
      <c r="K34" s="24"/>
    </row>
    <row r="35" spans="2:13" s="23" customFormat="1" ht="29.25" customHeight="1" x14ac:dyDescent="0.2">
      <c r="B35" s="75" t="s">
        <v>0</v>
      </c>
      <c r="C35" s="75"/>
      <c r="D35" s="75"/>
      <c r="E35" s="75"/>
      <c r="F35" s="76" t="s">
        <v>1</v>
      </c>
      <c r="G35" s="76"/>
      <c r="H35" s="76" t="s">
        <v>38</v>
      </c>
      <c r="I35" s="76"/>
      <c r="J35" s="77" t="s">
        <v>3</v>
      </c>
      <c r="K35" s="24"/>
    </row>
    <row r="36" spans="2:13" s="23" customFormat="1" ht="29.25" customHeight="1" x14ac:dyDescent="0.2">
      <c r="B36" s="42" t="s">
        <v>4</v>
      </c>
      <c r="C36" s="42" t="s">
        <v>5</v>
      </c>
      <c r="D36" s="42" t="s">
        <v>6</v>
      </c>
      <c r="E36" s="42" t="s">
        <v>7</v>
      </c>
      <c r="F36" s="42" t="s">
        <v>8</v>
      </c>
      <c r="G36" s="42" t="s">
        <v>9</v>
      </c>
      <c r="H36" s="42" t="s">
        <v>10</v>
      </c>
      <c r="I36" s="42" t="s">
        <v>11</v>
      </c>
      <c r="J36" s="77"/>
      <c r="K36" s="24"/>
    </row>
    <row r="37" spans="2:13" s="23" customFormat="1" ht="29.25" customHeight="1" x14ac:dyDescent="0.2">
      <c r="B37" s="62" t="s">
        <v>79</v>
      </c>
      <c r="C37" s="63"/>
      <c r="D37" s="63"/>
      <c r="E37" s="63"/>
      <c r="F37" s="63"/>
      <c r="G37" s="63"/>
      <c r="H37" s="63"/>
      <c r="I37" s="63"/>
      <c r="J37" s="64"/>
      <c r="K37" s="24"/>
    </row>
    <row r="38" spans="2:13" s="5" customFormat="1" ht="15.75" x14ac:dyDescent="0.2">
      <c r="B38" s="12">
        <v>1</v>
      </c>
      <c r="C38" s="15" t="s">
        <v>40</v>
      </c>
      <c r="D38" s="16" t="s">
        <v>41</v>
      </c>
      <c r="E38" s="13">
        <v>5</v>
      </c>
      <c r="F38" s="18">
        <v>27900</v>
      </c>
      <c r="G38" s="19">
        <f t="shared" si="0"/>
        <v>139500</v>
      </c>
      <c r="H38" s="18">
        <v>27900</v>
      </c>
      <c r="I38" s="19">
        <f t="shared" si="1"/>
        <v>139500</v>
      </c>
      <c r="J38" s="19">
        <f t="shared" si="2"/>
        <v>139500</v>
      </c>
      <c r="K38" s="7"/>
      <c r="L38" s="7"/>
      <c r="M38" s="4"/>
    </row>
    <row r="39" spans="2:13" x14ac:dyDescent="0.2">
      <c r="B39" s="12">
        <v>2</v>
      </c>
      <c r="C39" s="15" t="s">
        <v>42</v>
      </c>
      <c r="D39" s="16" t="s">
        <v>41</v>
      </c>
      <c r="E39" s="13">
        <v>5</v>
      </c>
      <c r="F39" s="18">
        <v>27900</v>
      </c>
      <c r="G39" s="19">
        <f t="shared" si="0"/>
        <v>139500</v>
      </c>
      <c r="H39" s="18">
        <v>28900</v>
      </c>
      <c r="I39" s="19">
        <f t="shared" ref="I39:I57" si="6">+H39*E39</f>
        <v>144500</v>
      </c>
      <c r="J39" s="19">
        <f t="shared" ref="J39:J57" si="7">(G39+I39)/2</f>
        <v>142000</v>
      </c>
      <c r="K39" s="2"/>
      <c r="L39" s="2"/>
    </row>
    <row r="40" spans="2:13" x14ac:dyDescent="0.2">
      <c r="B40" s="12">
        <v>3</v>
      </c>
      <c r="C40" s="15" t="s">
        <v>43</v>
      </c>
      <c r="D40" s="16" t="s">
        <v>33</v>
      </c>
      <c r="E40" s="13">
        <v>40</v>
      </c>
      <c r="F40" s="18">
        <v>21975</v>
      </c>
      <c r="G40" s="19">
        <f t="shared" si="0"/>
        <v>879000</v>
      </c>
      <c r="H40" s="18">
        <v>23500</v>
      </c>
      <c r="I40" s="19">
        <f t="shared" si="6"/>
        <v>940000</v>
      </c>
      <c r="J40" s="19">
        <f t="shared" si="7"/>
        <v>909500</v>
      </c>
    </row>
    <row r="41" spans="2:13" x14ac:dyDescent="0.2">
      <c r="B41" s="12">
        <v>4</v>
      </c>
      <c r="C41" s="15" t="s">
        <v>44</v>
      </c>
      <c r="D41" s="16" t="s">
        <v>33</v>
      </c>
      <c r="E41" s="13">
        <v>20</v>
      </c>
      <c r="F41" s="18">
        <v>19600</v>
      </c>
      <c r="G41" s="19">
        <f t="shared" si="0"/>
        <v>392000</v>
      </c>
      <c r="H41" s="18">
        <v>19600</v>
      </c>
      <c r="I41" s="19">
        <f t="shared" si="6"/>
        <v>392000</v>
      </c>
      <c r="J41" s="19">
        <f t="shared" si="7"/>
        <v>392000</v>
      </c>
    </row>
    <row r="42" spans="2:13" x14ac:dyDescent="0.2">
      <c r="B42" s="12">
        <v>5</v>
      </c>
      <c r="C42" s="15" t="s">
        <v>45</v>
      </c>
      <c r="D42" s="16" t="s">
        <v>33</v>
      </c>
      <c r="E42" s="13">
        <v>20</v>
      </c>
      <c r="F42" s="18">
        <v>56475</v>
      </c>
      <c r="G42" s="19">
        <f t="shared" si="0"/>
        <v>1129500</v>
      </c>
      <c r="H42" s="18">
        <v>28400</v>
      </c>
      <c r="I42" s="19">
        <f t="shared" si="6"/>
        <v>568000</v>
      </c>
      <c r="J42" s="19">
        <f t="shared" si="7"/>
        <v>848750</v>
      </c>
    </row>
    <row r="43" spans="2:13" ht="63" x14ac:dyDescent="0.2">
      <c r="B43" s="12">
        <v>6</v>
      </c>
      <c r="C43" s="14" t="s">
        <v>46</v>
      </c>
      <c r="D43" s="16" t="s">
        <v>33</v>
      </c>
      <c r="E43" s="13">
        <v>2</v>
      </c>
      <c r="F43" s="18">
        <v>190000</v>
      </c>
      <c r="G43" s="19">
        <f t="shared" si="0"/>
        <v>380000</v>
      </c>
      <c r="H43" s="18">
        <v>287900</v>
      </c>
      <c r="I43" s="19">
        <f t="shared" si="6"/>
        <v>575800</v>
      </c>
      <c r="J43" s="19">
        <f t="shared" si="7"/>
        <v>477900</v>
      </c>
    </row>
    <row r="44" spans="2:13" ht="31.5" x14ac:dyDescent="0.2">
      <c r="B44" s="12">
        <v>7</v>
      </c>
      <c r="C44" s="14" t="s">
        <v>47</v>
      </c>
      <c r="D44" s="16" t="s">
        <v>33</v>
      </c>
      <c r="E44" s="17">
        <v>2</v>
      </c>
      <c r="F44" s="18">
        <v>97900</v>
      </c>
      <c r="G44" s="19">
        <f t="shared" si="0"/>
        <v>195800</v>
      </c>
      <c r="H44" s="18">
        <v>138900</v>
      </c>
      <c r="I44" s="19">
        <f t="shared" si="6"/>
        <v>277800</v>
      </c>
      <c r="J44" s="19">
        <f t="shared" si="7"/>
        <v>236800</v>
      </c>
    </row>
    <row r="45" spans="2:13" x14ac:dyDescent="0.2">
      <c r="B45" s="12">
        <v>8</v>
      </c>
      <c r="C45" s="15" t="s">
        <v>48</v>
      </c>
      <c r="D45" s="16" t="s">
        <v>33</v>
      </c>
      <c r="E45" s="17">
        <v>25</v>
      </c>
      <c r="F45" s="18">
        <v>16900</v>
      </c>
      <c r="G45" s="19">
        <f t="shared" si="0"/>
        <v>422500</v>
      </c>
      <c r="H45" s="18">
        <v>31900</v>
      </c>
      <c r="I45" s="19">
        <f t="shared" si="6"/>
        <v>797500</v>
      </c>
      <c r="J45" s="19">
        <f t="shared" si="7"/>
        <v>610000</v>
      </c>
    </row>
    <row r="46" spans="2:13" x14ac:dyDescent="0.2">
      <c r="B46" s="12">
        <v>9</v>
      </c>
      <c r="C46" s="15" t="s">
        <v>49</v>
      </c>
      <c r="D46" s="16" t="s">
        <v>33</v>
      </c>
      <c r="E46" s="17">
        <v>25</v>
      </c>
      <c r="F46" s="18">
        <v>20805</v>
      </c>
      <c r="G46" s="19">
        <f t="shared" si="0"/>
        <v>520125</v>
      </c>
      <c r="H46" s="18">
        <v>35900</v>
      </c>
      <c r="I46" s="19">
        <f t="shared" si="6"/>
        <v>897500</v>
      </c>
      <c r="J46" s="19">
        <f t="shared" si="7"/>
        <v>708812.5</v>
      </c>
    </row>
    <row r="47" spans="2:13" x14ac:dyDescent="0.2">
      <c r="B47" s="12">
        <v>10</v>
      </c>
      <c r="C47" s="15" t="s">
        <v>50</v>
      </c>
      <c r="D47" s="16" t="s">
        <v>33</v>
      </c>
      <c r="E47" s="17">
        <v>50</v>
      </c>
      <c r="F47" s="18">
        <v>13400</v>
      </c>
      <c r="G47" s="19">
        <f t="shared" si="0"/>
        <v>670000</v>
      </c>
      <c r="H47" s="18">
        <v>13200</v>
      </c>
      <c r="I47" s="19">
        <f t="shared" si="6"/>
        <v>660000</v>
      </c>
      <c r="J47" s="19">
        <f t="shared" si="7"/>
        <v>665000</v>
      </c>
    </row>
    <row r="48" spans="2:13" x14ac:dyDescent="0.2">
      <c r="B48" s="12">
        <v>11</v>
      </c>
      <c r="C48" s="15" t="s">
        <v>51</v>
      </c>
      <c r="D48" s="16" t="s">
        <v>33</v>
      </c>
      <c r="E48" s="17">
        <v>30</v>
      </c>
      <c r="F48" s="18">
        <v>28400</v>
      </c>
      <c r="G48" s="19">
        <f t="shared" si="0"/>
        <v>852000</v>
      </c>
      <c r="H48" s="18">
        <v>28400</v>
      </c>
      <c r="I48" s="19">
        <f t="shared" si="6"/>
        <v>852000</v>
      </c>
      <c r="J48" s="19">
        <f t="shared" si="7"/>
        <v>852000</v>
      </c>
    </row>
    <row r="49" spans="2:10" x14ac:dyDescent="0.2">
      <c r="B49" s="12">
        <v>12</v>
      </c>
      <c r="C49" s="15" t="s">
        <v>52</v>
      </c>
      <c r="D49" s="16" t="s">
        <v>33</v>
      </c>
      <c r="E49" s="17">
        <v>20</v>
      </c>
      <c r="F49" s="18">
        <v>13200</v>
      </c>
      <c r="G49" s="19">
        <f t="shared" si="0"/>
        <v>264000</v>
      </c>
      <c r="H49" s="18">
        <v>13200</v>
      </c>
      <c r="I49" s="19">
        <f t="shared" si="6"/>
        <v>264000</v>
      </c>
      <c r="J49" s="19">
        <f t="shared" si="7"/>
        <v>264000</v>
      </c>
    </row>
    <row r="50" spans="2:10" x14ac:dyDescent="0.2">
      <c r="B50" s="12">
        <v>13</v>
      </c>
      <c r="C50" s="15" t="s">
        <v>53</v>
      </c>
      <c r="D50" s="16" t="s">
        <v>24</v>
      </c>
      <c r="E50" s="17">
        <v>20</v>
      </c>
      <c r="F50" s="18">
        <v>22350</v>
      </c>
      <c r="G50" s="19">
        <f t="shared" si="0"/>
        <v>447000</v>
      </c>
      <c r="H50" s="18">
        <v>20490</v>
      </c>
      <c r="I50" s="19">
        <f t="shared" si="6"/>
        <v>409800</v>
      </c>
      <c r="J50" s="19">
        <f t="shared" si="7"/>
        <v>428400</v>
      </c>
    </row>
    <row r="51" spans="2:10" x14ac:dyDescent="0.2">
      <c r="B51" s="12">
        <v>14</v>
      </c>
      <c r="C51" s="14" t="s">
        <v>54</v>
      </c>
      <c r="D51" s="16" t="s">
        <v>33</v>
      </c>
      <c r="E51" s="17">
        <v>1</v>
      </c>
      <c r="F51" s="18">
        <v>931560</v>
      </c>
      <c r="G51" s="19">
        <f t="shared" si="0"/>
        <v>931560</v>
      </c>
      <c r="H51" s="18">
        <v>500000</v>
      </c>
      <c r="I51" s="19">
        <f t="shared" si="6"/>
        <v>500000</v>
      </c>
      <c r="J51" s="19">
        <f t="shared" si="7"/>
        <v>715780</v>
      </c>
    </row>
    <row r="52" spans="2:10" x14ac:dyDescent="0.2">
      <c r="B52" s="12">
        <v>15</v>
      </c>
      <c r="C52" s="14" t="s">
        <v>55</v>
      </c>
      <c r="D52" s="16" t="s">
        <v>33</v>
      </c>
      <c r="E52" s="17">
        <v>1</v>
      </c>
      <c r="F52" s="18">
        <v>495600</v>
      </c>
      <c r="G52" s="19">
        <f t="shared" si="0"/>
        <v>495600</v>
      </c>
      <c r="H52" s="18">
        <v>275000</v>
      </c>
      <c r="I52" s="19">
        <f t="shared" si="6"/>
        <v>275000</v>
      </c>
      <c r="J52" s="19">
        <f t="shared" si="7"/>
        <v>385300</v>
      </c>
    </row>
    <row r="53" spans="2:10" x14ac:dyDescent="0.2">
      <c r="B53" s="12">
        <v>16</v>
      </c>
      <c r="C53" s="15" t="s">
        <v>56</v>
      </c>
      <c r="D53" s="16" t="s">
        <v>33</v>
      </c>
      <c r="E53" s="17">
        <v>140</v>
      </c>
      <c r="F53" s="18">
        <v>3150</v>
      </c>
      <c r="G53" s="19">
        <f t="shared" si="0"/>
        <v>441000</v>
      </c>
      <c r="H53" s="18">
        <v>1828</v>
      </c>
      <c r="I53" s="19">
        <f t="shared" si="6"/>
        <v>255920</v>
      </c>
      <c r="J53" s="19">
        <f t="shared" si="7"/>
        <v>348460</v>
      </c>
    </row>
    <row r="54" spans="2:10" x14ac:dyDescent="0.2">
      <c r="B54" s="12">
        <v>17</v>
      </c>
      <c r="C54" s="15" t="s">
        <v>57</v>
      </c>
      <c r="D54" s="16" t="s">
        <v>33</v>
      </c>
      <c r="E54" s="17">
        <v>50</v>
      </c>
      <c r="F54" s="18">
        <v>7875</v>
      </c>
      <c r="G54" s="19">
        <f t="shared" si="0"/>
        <v>393750</v>
      </c>
      <c r="H54" s="18">
        <v>6999</v>
      </c>
      <c r="I54" s="19">
        <f t="shared" si="6"/>
        <v>349950</v>
      </c>
      <c r="J54" s="19">
        <f t="shared" si="7"/>
        <v>371850</v>
      </c>
    </row>
    <row r="55" spans="2:10" ht="63" x14ac:dyDescent="0.2">
      <c r="B55" s="12">
        <v>18</v>
      </c>
      <c r="C55" s="52" t="s">
        <v>58</v>
      </c>
      <c r="D55" s="16" t="s">
        <v>33</v>
      </c>
      <c r="E55" s="17">
        <v>4</v>
      </c>
      <c r="F55" s="18">
        <v>94350</v>
      </c>
      <c r="G55" s="19">
        <f t="shared" si="0"/>
        <v>377400</v>
      </c>
      <c r="H55" s="18">
        <v>77338</v>
      </c>
      <c r="I55" s="19">
        <f t="shared" si="6"/>
        <v>309352</v>
      </c>
      <c r="J55" s="19">
        <f t="shared" si="7"/>
        <v>343376</v>
      </c>
    </row>
    <row r="56" spans="2:10" x14ac:dyDescent="0.2">
      <c r="B56" s="12">
        <v>19</v>
      </c>
      <c r="C56" s="56" t="s">
        <v>59</v>
      </c>
      <c r="D56" s="57" t="s">
        <v>33</v>
      </c>
      <c r="E56" s="17">
        <v>100</v>
      </c>
      <c r="F56" s="18">
        <v>9900</v>
      </c>
      <c r="G56" s="19">
        <f t="shared" si="0"/>
        <v>990000</v>
      </c>
      <c r="H56" s="18">
        <v>2502</v>
      </c>
      <c r="I56" s="19">
        <f t="shared" si="6"/>
        <v>250200</v>
      </c>
      <c r="J56" s="19">
        <f t="shared" si="7"/>
        <v>620100</v>
      </c>
    </row>
    <row r="57" spans="2:10" x14ac:dyDescent="0.2">
      <c r="B57" s="12">
        <v>20</v>
      </c>
      <c r="C57" s="58" t="s">
        <v>60</v>
      </c>
      <c r="D57" s="16" t="s">
        <v>33</v>
      </c>
      <c r="E57" s="17">
        <v>2</v>
      </c>
      <c r="F57" s="18">
        <v>134900</v>
      </c>
      <c r="G57" s="19">
        <f t="shared" si="0"/>
        <v>269800</v>
      </c>
      <c r="H57" s="18">
        <v>144683</v>
      </c>
      <c r="I57" s="19">
        <f t="shared" si="6"/>
        <v>289366</v>
      </c>
      <c r="J57" s="19">
        <f t="shared" si="7"/>
        <v>279583</v>
      </c>
    </row>
    <row r="58" spans="2:10" x14ac:dyDescent="0.2">
      <c r="B58" s="12">
        <v>21</v>
      </c>
      <c r="C58" s="15" t="s">
        <v>61</v>
      </c>
      <c r="D58" s="16" t="s">
        <v>33</v>
      </c>
      <c r="E58" s="17">
        <v>3</v>
      </c>
      <c r="F58" s="18">
        <v>55000</v>
      </c>
      <c r="G58" s="19">
        <f t="shared" ref="G58:G68" si="8">+F58*E58</f>
        <v>165000</v>
      </c>
      <c r="H58" s="18">
        <v>60000</v>
      </c>
      <c r="I58" s="19">
        <f t="shared" ref="I58:I62" si="9">+H58*E58</f>
        <v>180000</v>
      </c>
      <c r="J58" s="19">
        <f t="shared" ref="J58:J62" si="10">(G58+I58)/2</f>
        <v>172500</v>
      </c>
    </row>
    <row r="59" spans="2:10" x14ac:dyDescent="0.2">
      <c r="B59" s="12">
        <v>22</v>
      </c>
      <c r="C59" s="15" t="s">
        <v>62</v>
      </c>
      <c r="D59" s="16" t="s">
        <v>33</v>
      </c>
      <c r="E59" s="17">
        <v>10</v>
      </c>
      <c r="F59" s="18">
        <v>32900</v>
      </c>
      <c r="G59" s="19">
        <f t="shared" si="8"/>
        <v>329000</v>
      </c>
      <c r="H59" s="18">
        <v>23150</v>
      </c>
      <c r="I59" s="19">
        <f t="shared" si="9"/>
        <v>231500</v>
      </c>
      <c r="J59" s="19">
        <f t="shared" si="10"/>
        <v>280250</v>
      </c>
    </row>
    <row r="60" spans="2:10" ht="31.5" x14ac:dyDescent="0.2">
      <c r="B60" s="12">
        <v>23</v>
      </c>
      <c r="C60" s="14" t="s">
        <v>63</v>
      </c>
      <c r="D60" s="16" t="s">
        <v>64</v>
      </c>
      <c r="E60" s="17">
        <v>10</v>
      </c>
      <c r="F60" s="18">
        <v>36900</v>
      </c>
      <c r="G60" s="19">
        <f t="shared" si="8"/>
        <v>369000</v>
      </c>
      <c r="H60" s="18">
        <v>36900</v>
      </c>
      <c r="I60" s="19">
        <f t="shared" si="9"/>
        <v>369000</v>
      </c>
      <c r="J60" s="19">
        <f t="shared" si="10"/>
        <v>369000</v>
      </c>
    </row>
    <row r="61" spans="2:10" x14ac:dyDescent="0.2">
      <c r="B61" s="12">
        <v>24</v>
      </c>
      <c r="C61" s="14" t="s">
        <v>65</v>
      </c>
      <c r="D61" s="16" t="s">
        <v>33</v>
      </c>
      <c r="E61" s="17">
        <v>50</v>
      </c>
      <c r="F61" s="18">
        <v>516</v>
      </c>
      <c r="G61" s="19">
        <f t="shared" si="8"/>
        <v>25800</v>
      </c>
      <c r="H61" s="18">
        <v>1300</v>
      </c>
      <c r="I61" s="19">
        <f t="shared" si="9"/>
        <v>65000</v>
      </c>
      <c r="J61" s="19">
        <f t="shared" si="10"/>
        <v>45400</v>
      </c>
    </row>
    <row r="62" spans="2:10" ht="63" x14ac:dyDescent="0.2">
      <c r="B62" s="12">
        <v>25</v>
      </c>
      <c r="C62" s="14" t="s">
        <v>66</v>
      </c>
      <c r="D62" s="16" t="s">
        <v>33</v>
      </c>
      <c r="E62" s="17">
        <v>8</v>
      </c>
      <c r="F62" s="18">
        <v>22900</v>
      </c>
      <c r="G62" s="19">
        <f t="shared" si="8"/>
        <v>183200</v>
      </c>
      <c r="H62" s="18">
        <v>19848</v>
      </c>
      <c r="I62" s="19">
        <f t="shared" si="9"/>
        <v>158784</v>
      </c>
      <c r="J62" s="19">
        <f t="shared" si="10"/>
        <v>170992</v>
      </c>
    </row>
    <row r="63" spans="2:10" x14ac:dyDescent="0.2">
      <c r="B63" s="12">
        <v>26</v>
      </c>
      <c r="C63" s="14" t="s">
        <v>67</v>
      </c>
      <c r="D63" s="16" t="s">
        <v>33</v>
      </c>
      <c r="E63" s="17">
        <v>6</v>
      </c>
      <c r="F63" s="18">
        <v>34399</v>
      </c>
      <c r="G63" s="19">
        <f t="shared" si="8"/>
        <v>206394</v>
      </c>
      <c r="H63" s="18">
        <v>25210</v>
      </c>
      <c r="I63" s="19">
        <f t="shared" ref="I63:I68" si="11">+H63*E63</f>
        <v>151260</v>
      </c>
      <c r="J63" s="19">
        <f t="shared" ref="J63:J68" si="12">(G63+I63)/2</f>
        <v>178827</v>
      </c>
    </row>
    <row r="64" spans="2:10" x14ac:dyDescent="0.2">
      <c r="B64" s="12">
        <v>27</v>
      </c>
      <c r="C64" s="14" t="s">
        <v>68</v>
      </c>
      <c r="D64" s="16" t="s">
        <v>33</v>
      </c>
      <c r="E64" s="17">
        <v>12</v>
      </c>
      <c r="F64" s="18">
        <v>18900</v>
      </c>
      <c r="G64" s="19">
        <f t="shared" si="8"/>
        <v>226800</v>
      </c>
      <c r="H64" s="18">
        <v>14200</v>
      </c>
      <c r="I64" s="19">
        <f t="shared" si="11"/>
        <v>170400</v>
      </c>
      <c r="J64" s="19">
        <f t="shared" si="12"/>
        <v>198600</v>
      </c>
    </row>
    <row r="65" spans="2:12" x14ac:dyDescent="0.2">
      <c r="B65" s="12">
        <v>28</v>
      </c>
      <c r="C65" s="14" t="s">
        <v>69</v>
      </c>
      <c r="D65" s="16" t="s">
        <v>33</v>
      </c>
      <c r="E65" s="17">
        <v>45</v>
      </c>
      <c r="F65" s="18">
        <v>840.34</v>
      </c>
      <c r="G65" s="19">
        <f t="shared" si="8"/>
        <v>37815.300000000003</v>
      </c>
      <c r="H65" s="18">
        <v>1000</v>
      </c>
      <c r="I65" s="19">
        <f t="shared" si="11"/>
        <v>45000</v>
      </c>
      <c r="J65" s="19">
        <f t="shared" si="12"/>
        <v>41407.65</v>
      </c>
    </row>
    <row r="66" spans="2:12" x14ac:dyDescent="0.2">
      <c r="B66" s="12">
        <v>29</v>
      </c>
      <c r="C66" s="14" t="s">
        <v>70</v>
      </c>
      <c r="D66" s="16" t="s">
        <v>33</v>
      </c>
      <c r="E66" s="17">
        <v>45</v>
      </c>
      <c r="F66" s="18">
        <v>672.27</v>
      </c>
      <c r="G66" s="19">
        <f t="shared" si="8"/>
        <v>30252.149999999998</v>
      </c>
      <c r="H66" s="18">
        <v>800</v>
      </c>
      <c r="I66" s="19">
        <f t="shared" si="11"/>
        <v>36000</v>
      </c>
      <c r="J66" s="19">
        <f t="shared" si="12"/>
        <v>33126.074999999997</v>
      </c>
    </row>
    <row r="67" spans="2:12" ht="31.5" x14ac:dyDescent="0.2">
      <c r="B67" s="12">
        <v>30</v>
      </c>
      <c r="C67" s="14" t="s">
        <v>71</v>
      </c>
      <c r="D67" s="16" t="s">
        <v>72</v>
      </c>
      <c r="E67" s="17">
        <v>10</v>
      </c>
      <c r="F67" s="18">
        <v>21900</v>
      </c>
      <c r="G67" s="19">
        <f t="shared" si="8"/>
        <v>219000</v>
      </c>
      <c r="H67" s="18">
        <v>18740</v>
      </c>
      <c r="I67" s="19">
        <f t="shared" si="11"/>
        <v>187400</v>
      </c>
      <c r="J67" s="19">
        <f t="shared" si="12"/>
        <v>203200</v>
      </c>
    </row>
    <row r="68" spans="2:12" ht="31.5" x14ac:dyDescent="0.2">
      <c r="B68" s="12">
        <v>31</v>
      </c>
      <c r="C68" s="14" t="s">
        <v>73</v>
      </c>
      <c r="D68" s="16" t="s">
        <v>72</v>
      </c>
      <c r="E68" s="17">
        <v>12</v>
      </c>
      <c r="F68" s="18">
        <v>26900</v>
      </c>
      <c r="G68" s="19">
        <f t="shared" si="8"/>
        <v>322800</v>
      </c>
      <c r="H68" s="18">
        <v>18080</v>
      </c>
      <c r="I68" s="19">
        <f t="shared" si="11"/>
        <v>216960</v>
      </c>
      <c r="J68" s="19">
        <f t="shared" si="12"/>
        <v>269880</v>
      </c>
    </row>
    <row r="69" spans="2:12" x14ac:dyDescent="0.2">
      <c r="F69" s="20"/>
      <c r="G69" s="20"/>
      <c r="H69" s="20"/>
      <c r="I69" s="20"/>
      <c r="J69" s="20"/>
    </row>
    <row r="70" spans="2:12" x14ac:dyDescent="0.2">
      <c r="C70" s="10" t="s">
        <v>19</v>
      </c>
      <c r="D70" s="8"/>
      <c r="E70" s="9"/>
      <c r="F70" s="21"/>
      <c r="G70" s="21">
        <f>SUM(G38:G68)</f>
        <v>12445096.450000001</v>
      </c>
      <c r="H70" s="21"/>
      <c r="I70" s="21">
        <f>SUM(I38:I68)</f>
        <v>10959492</v>
      </c>
      <c r="J70" s="21">
        <f>SUM(J38:J68)</f>
        <v>11702294.225</v>
      </c>
    </row>
    <row r="71" spans="2:12" x14ac:dyDescent="0.2">
      <c r="C71" s="10" t="s">
        <v>20</v>
      </c>
      <c r="D71" s="8"/>
      <c r="E71" s="9"/>
      <c r="F71" s="22"/>
      <c r="G71" s="22">
        <f>+G70*19%</f>
        <v>2364568.3255000003</v>
      </c>
      <c r="H71" s="22"/>
      <c r="I71" s="22">
        <f>+I70*19%</f>
        <v>2082303.48</v>
      </c>
      <c r="J71" s="22">
        <f>+J70*19%</f>
        <v>2223435.9027499999</v>
      </c>
    </row>
    <row r="72" spans="2:12" x14ac:dyDescent="0.2">
      <c r="C72" s="10" t="s">
        <v>21</v>
      </c>
      <c r="D72" s="8"/>
      <c r="E72" s="9"/>
      <c r="F72" s="22"/>
      <c r="G72" s="22">
        <f>+G70+G71</f>
        <v>14809664.775500001</v>
      </c>
      <c r="H72" s="22"/>
      <c r="I72" s="22">
        <f>+I70+I71</f>
        <v>13041795.48</v>
      </c>
      <c r="J72" s="22">
        <f>+J70+J71</f>
        <v>13925730.12775</v>
      </c>
    </row>
    <row r="73" spans="2:12" x14ac:dyDescent="0.2">
      <c r="F73" s="20"/>
      <c r="G73" s="20"/>
      <c r="H73" s="20"/>
      <c r="I73" s="20"/>
      <c r="J73" s="20"/>
    </row>
    <row r="74" spans="2:12" x14ac:dyDescent="0.2">
      <c r="L74" s="2">
        <f>J79+22829734+34980647</f>
        <v>90909160.862749994</v>
      </c>
    </row>
    <row r="75" spans="2:12" x14ac:dyDescent="0.2">
      <c r="C75" s="26" t="s">
        <v>74</v>
      </c>
      <c r="D75" s="27"/>
      <c r="E75" s="27"/>
      <c r="F75" s="26"/>
      <c r="G75" s="28">
        <f>G13</f>
        <v>5364163</v>
      </c>
      <c r="H75" s="28">
        <f t="shared" ref="H75:J75" si="13">H13</f>
        <v>0</v>
      </c>
      <c r="I75" s="28">
        <f t="shared" si="13"/>
        <v>4801650</v>
      </c>
      <c r="J75" s="28">
        <f t="shared" si="13"/>
        <v>5082906.5</v>
      </c>
    </row>
    <row r="76" spans="2:12" x14ac:dyDescent="0.2">
      <c r="C76" s="26" t="s">
        <v>80</v>
      </c>
      <c r="D76" s="27"/>
      <c r="E76" s="27"/>
      <c r="F76" s="26"/>
      <c r="G76" s="28">
        <f>G33</f>
        <v>12458125.470000001</v>
      </c>
      <c r="H76" s="28">
        <f t="shared" ref="H76:J76" si="14">H33</f>
        <v>0</v>
      </c>
      <c r="I76" s="28">
        <f t="shared" si="14"/>
        <v>15722161</v>
      </c>
      <c r="J76" s="28">
        <f t="shared" si="14"/>
        <v>14090143.234999999</v>
      </c>
    </row>
    <row r="77" spans="2:12" x14ac:dyDescent="0.2">
      <c r="C77" s="26" t="s">
        <v>81</v>
      </c>
      <c r="D77" s="27"/>
      <c r="E77" s="27"/>
      <c r="F77" s="26"/>
      <c r="G77" s="28">
        <f>G72</f>
        <v>14809664.775500001</v>
      </c>
      <c r="H77" s="28">
        <f t="shared" ref="H77:J77" si="15">H72</f>
        <v>0</v>
      </c>
      <c r="I77" s="28">
        <f t="shared" si="15"/>
        <v>13041795.48</v>
      </c>
      <c r="J77" s="28">
        <f t="shared" si="15"/>
        <v>13925730.12775</v>
      </c>
    </row>
    <row r="79" spans="2:12" x14ac:dyDescent="0.2">
      <c r="C79" s="3" t="s">
        <v>75</v>
      </c>
      <c r="G79" s="2">
        <f>SUM(G75:G77)</f>
        <v>32631953.245499998</v>
      </c>
      <c r="H79" s="2">
        <f t="shared" ref="H79:I79" si="16">SUM(H75:H77)</f>
        <v>0</v>
      </c>
      <c r="I79" s="2">
        <f t="shared" si="16"/>
        <v>33565606.480000004</v>
      </c>
      <c r="J79" s="2">
        <f>SUM(J75:J77)</f>
        <v>33098779.862750001</v>
      </c>
    </row>
    <row r="80" spans="2:12" x14ac:dyDescent="0.2">
      <c r="C80" s="3" t="s">
        <v>76</v>
      </c>
      <c r="G80" s="29">
        <v>33099370</v>
      </c>
      <c r="H80" s="2"/>
      <c r="I80" s="29">
        <v>33099370</v>
      </c>
      <c r="J80" s="29">
        <v>33099370</v>
      </c>
    </row>
    <row r="81" spans="3:10" x14ac:dyDescent="0.2">
      <c r="C81" s="3" t="s">
        <v>77</v>
      </c>
      <c r="G81" s="2">
        <f>G79-G80</f>
        <v>-467416.75450000167</v>
      </c>
      <c r="I81" s="2">
        <f>I79-I80</f>
        <v>466236.48000000417</v>
      </c>
      <c r="J81" s="2">
        <f>J79-J80</f>
        <v>-590.1372499987483</v>
      </c>
    </row>
    <row r="82" spans="3:10" x14ac:dyDescent="0.2">
      <c r="C82" s="1"/>
    </row>
  </sheetData>
  <mergeCells count="15">
    <mergeCell ref="B4:J4"/>
    <mergeCell ref="B37:J37"/>
    <mergeCell ref="B2:E2"/>
    <mergeCell ref="F2:G2"/>
    <mergeCell ref="H2:I2"/>
    <mergeCell ref="J2:J3"/>
    <mergeCell ref="B17:J17"/>
    <mergeCell ref="B15:E15"/>
    <mergeCell ref="F15:G15"/>
    <mergeCell ref="H15:I15"/>
    <mergeCell ref="J15:J16"/>
    <mergeCell ref="B35:E35"/>
    <mergeCell ref="F35:G35"/>
    <mergeCell ref="H35:I35"/>
    <mergeCell ref="J35:J36"/>
  </mergeCells>
  <pageMargins left="0.7" right="0.7" top="0.75" bottom="0.75" header="0.3" footer="0.3"/>
  <pageSetup scale="61" fitToWidth="0" orientation="landscape"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Jeison Soto Cardona</dc:creator>
  <cp:keywords/>
  <dc:description/>
  <cp:lastModifiedBy>Jenny Marcela Garcia Vallejo</cp:lastModifiedBy>
  <cp:revision/>
  <dcterms:created xsi:type="dcterms:W3CDTF">2019-07-10T22:21:02Z</dcterms:created>
  <dcterms:modified xsi:type="dcterms:W3CDTF">2025-07-01T14:31:21Z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2025-04-28T14:35:44Z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02539d71-bbb0-4392-995d-be7a0729925f</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