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meduco-my.sharepoint.com/personal/aldemarpenagos_itm_edu_co/Documents/27 Proceso MCDE2025/"/>
    </mc:Choice>
  </mc:AlternateContent>
  <xr:revisionPtr revIDLastSave="0" documentId="8_{737B6B66-8E3B-43BF-A3FA-A4FF8F2CA66A}" xr6:coauthVersionLast="47" xr6:coauthVersionMax="47" xr10:uidLastSave="{00000000-0000-0000-0000-000000000000}"/>
  <bookViews>
    <workbookView xWindow="-120" yWindow="-120" windowWidth="29040" windowHeight="15720" xr2:uid="{D7CE2060-1250-4A99-9D2B-956835961EF5}"/>
  </bookViews>
  <sheets>
    <sheet name="Estudio del Mercado" sheetId="1" r:id="rId1"/>
    <sheet name="Hoja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9" i="1" l="1"/>
  <c r="I28" i="1"/>
  <c r="H28" i="1"/>
  <c r="H27" i="1"/>
  <c r="I27" i="1"/>
  <c r="G32" i="1"/>
  <c r="F33" i="1"/>
  <c r="F32" i="1"/>
  <c r="F34" i="1" s="1"/>
  <c r="F35" i="1" s="1"/>
  <c r="F36" i="1" s="1"/>
  <c r="E33" i="1"/>
  <c r="E32" i="1"/>
  <c r="E34" i="1" s="1"/>
  <c r="E35" i="1" s="1"/>
  <c r="E36" i="1" s="1"/>
  <c r="G34" i="1" l="1"/>
  <c r="I30" i="1"/>
  <c r="I31" i="1" s="1"/>
  <c r="G33" i="1"/>
</calcChain>
</file>

<file path=xl/sharedStrings.xml><?xml version="1.0" encoding="utf-8"?>
<sst xmlns="http://schemas.openxmlformats.org/spreadsheetml/2006/main" count="71" uniqueCount="43">
  <si>
    <t>ITEM</t>
  </si>
  <si>
    <t>ESPECIFICACIONES TÉCNICAS DETALLADAS</t>
  </si>
  <si>
    <t>VALOR  TOTAL ANTES DEL IVA</t>
  </si>
  <si>
    <t>VALOR TOTAL ANTES DEL IVA</t>
  </si>
  <si>
    <t>VALOR TOTAL IVA INCLUIDO</t>
  </si>
  <si>
    <t>COTIZANTE 1</t>
  </si>
  <si>
    <t>COTIZANTE 2</t>
  </si>
  <si>
    <t>PROMEDIO</t>
  </si>
  <si>
    <t>VALOR UNITARIO ANTES DE IVA</t>
  </si>
  <si>
    <t>FECHA</t>
  </si>
  <si>
    <t>CÓDIGO</t>
  </si>
  <si>
    <t>VERSIÓN</t>
  </si>
  <si>
    <t>IDENTIFICACIÓN DE LA NECESIDAD Y DEFINICIÓN DEL PRESUPUESTO</t>
  </si>
  <si>
    <t>OBJETO A CONTRATAR</t>
  </si>
  <si>
    <t>NOMBRE DEL CONTACTO</t>
  </si>
  <si>
    <t>DATOS DE CONTACTO</t>
  </si>
  <si>
    <t>FECHA DE LA COTIZACIÓN</t>
  </si>
  <si>
    <t>VIGENCIA DE LA COTIZACIÓN</t>
  </si>
  <si>
    <t>FBS 090</t>
  </si>
  <si>
    <t>03</t>
  </si>
  <si>
    <t>29-09-2023</t>
  </si>
  <si>
    <r>
      <t>VALOR DEL IVA</t>
    </r>
    <r>
      <rPr>
        <b/>
        <sz val="11"/>
        <rFont val="Arial Narrow"/>
        <family val="2"/>
      </rPr>
      <t xml:space="preserve"> (19%)</t>
    </r>
  </si>
  <si>
    <t>CANT</t>
  </si>
  <si>
    <t>Und</t>
  </si>
  <si>
    <t>un</t>
  </si>
  <si>
    <t>COTIZANTE 3</t>
  </si>
  <si>
    <t>Calibración de lector de microplacas Glomax marca Promega modelo E5032 con las siguientes especificaciones técnicas:
• Reporte de incertidumbre expandida en el intervalo de calibración: 
• El proveedor debe contar con el material de referencia certificado y realizarlo in-situ según la guía de trazabilidad e incertidumbre en los servicios de calibración de espectrofotómetros CENAM en unidades de absorbancia como mínimo en 3 puntos del intervalo (570 nm).
• Debe contar con certificado acreditado ante el ONAC o con acuerdo multilateral por ILAC y debe cumplir con los requerimientos establecidos en la norma NTC-ISO/IEC 17025
Traslado y viaticos del personal tecnico para prestar el servicio en nuestras las instalaciones</t>
  </si>
  <si>
    <t>Calibración de 2 micropipetas de 8 canales cada una de volumen variable multicanal en el rango de 30 ul - 300 ul, marca Nichiryo modelo NichipetEX II MULTI 8K
Reporte de incertidumbre expandida en el intervalo de calibración: 
• Para el intervalo mencionado, el proveedor debe garantizar que se realizó la calibración usando tres(3)volúmenes:100%, 50% y 10% del volumen nominal del equipo.
• Si el equipo calibrado requiere de ajuste, se debe realizar y se deben adjuntar datos antes y posterior al ajuste, debe estar dentro del error maximo permitido teniendo en cuenta error + incertidumbre
• Debe contar con certificado acreditado ante el ONAC o con acuerdo multilateral por ILAC y debe cumplir con los requerimientos establecidos en la norma NTC-ISO/IEC 17025</t>
  </si>
  <si>
    <t>DOXA</t>
  </si>
  <si>
    <t>METROLOGICAL</t>
  </si>
  <si>
    <t>UNION METROLOGICA</t>
  </si>
  <si>
    <t>Prestación del servicio de calibración de lector de microplacas y 2 micropipetas pertenecientes al laboratorio de Ciencias biomédicas de Parque i.</t>
  </si>
  <si>
    <t>DOXA INTERNACIONAL</t>
  </si>
  <si>
    <t>Lina María Cortés T</t>
  </si>
  <si>
    <t>30 días</t>
  </si>
  <si>
    <t>19 de Mayo</t>
  </si>
  <si>
    <t>MEROLOGICAL CENTER</t>
  </si>
  <si>
    <t>Leidy Figueroa</t>
  </si>
  <si>
    <t>305 381 5401</t>
  </si>
  <si>
    <t>23 de mayo</t>
  </si>
  <si>
    <t>120 días</t>
  </si>
  <si>
    <t>KATINA LANDETA</t>
  </si>
  <si>
    <t>ventas5@unionmetrologica.com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</si>
</sst>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0.5"/>
      <color rgb="FF000000"/>
      <name val="Arial Narrow"/>
      <family val="2"/>
    </font>
    <font>
      <sz val="11"/>
      <name val="Arial Narrow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Arial Narrow"/>
      <family val="2"/>
    </font>
    <font>
      <b/>
      <sz val="10.5"/>
      <color rgb="FF000000"/>
      <name val="Arial Narrow"/>
      <family val="2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65"/>
        <bgColor theme="0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85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/>
    </xf>
    <xf numFmtId="0" fontId="4" fillId="0" borderId="0" xfId="0" applyFont="1"/>
    <xf numFmtId="0" fontId="2" fillId="5" borderId="2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right"/>
    </xf>
    <xf numFmtId="0" fontId="4" fillId="0" borderId="15" xfId="0" applyFont="1" applyBorder="1"/>
    <xf numFmtId="0" fontId="4" fillId="0" borderId="17" xfId="0" applyFont="1" applyBorder="1"/>
    <xf numFmtId="44" fontId="3" fillId="4" borderId="17" xfId="1" applyFont="1" applyFill="1" applyBorder="1" applyAlignment="1">
      <alignment horizontal="center" vertical="center" wrapText="1"/>
    </xf>
    <xf numFmtId="44" fontId="3" fillId="4" borderId="20" xfId="1" applyFont="1" applyFill="1" applyBorder="1" applyAlignment="1">
      <alignment horizontal="center" vertical="center" wrapText="1"/>
    </xf>
    <xf numFmtId="9" fontId="4" fillId="0" borderId="0" xfId="0" applyNumberFormat="1" applyFont="1"/>
    <xf numFmtId="44" fontId="4" fillId="0" borderId="0" xfId="0" applyNumberFormat="1" applyFont="1"/>
    <xf numFmtId="9" fontId="4" fillId="0" borderId="0" xfId="2" applyFont="1"/>
    <xf numFmtId="0" fontId="6" fillId="0" borderId="2" xfId="0" applyFont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>
      <alignment horizontal="center" vertical="center" wrapText="1"/>
    </xf>
    <xf numFmtId="0" fontId="10" fillId="6" borderId="2" xfId="0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>
      <alignment vertical="top" wrapText="1"/>
    </xf>
    <xf numFmtId="6" fontId="3" fillId="4" borderId="17" xfId="1" applyNumberFormat="1" applyFont="1" applyFill="1" applyBorder="1" applyAlignment="1">
      <alignment horizontal="center" vertical="center" wrapText="1"/>
    </xf>
    <xf numFmtId="6" fontId="4" fillId="0" borderId="0" xfId="0" applyNumberFormat="1" applyFont="1"/>
    <xf numFmtId="0" fontId="7" fillId="0" borderId="2" xfId="0" applyFont="1" applyBorder="1" applyAlignment="1">
      <alignment horizontal="left" vertical="top"/>
    </xf>
    <xf numFmtId="0" fontId="7" fillId="0" borderId="17" xfId="0" applyFont="1" applyBorder="1" applyAlignment="1">
      <alignment horizontal="left" vertical="top"/>
    </xf>
    <xf numFmtId="0" fontId="7" fillId="0" borderId="19" xfId="0" applyFont="1" applyBorder="1" applyAlignment="1">
      <alignment horizontal="left" vertical="top"/>
    </xf>
    <xf numFmtId="0" fontId="7" fillId="0" borderId="20" xfId="0" applyFont="1" applyBorder="1" applyAlignment="1">
      <alignment horizontal="left" vertical="top"/>
    </xf>
    <xf numFmtId="0" fontId="4" fillId="0" borderId="3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8" fillId="0" borderId="2" xfId="3" applyBorder="1" applyAlignment="1">
      <alignment horizontal="left" vertical="top"/>
    </xf>
    <xf numFmtId="0" fontId="3" fillId="0" borderId="18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28" xfId="0" applyFont="1" applyFill="1" applyBorder="1" applyAlignment="1">
      <alignment horizontal="center" vertical="center" textRotation="90" wrapText="1"/>
    </xf>
    <xf numFmtId="0" fontId="2" fillId="2" borderId="30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right" vertical="center" wrapText="1"/>
    </xf>
    <xf numFmtId="0" fontId="3" fillId="3" borderId="4" xfId="0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right" vertical="center" wrapText="1"/>
    </xf>
    <xf numFmtId="0" fontId="3" fillId="3" borderId="33" xfId="0" applyFont="1" applyFill="1" applyBorder="1" applyAlignment="1">
      <alignment horizontal="right" vertical="center" wrapText="1"/>
    </xf>
    <xf numFmtId="0" fontId="3" fillId="3" borderId="34" xfId="0" applyFont="1" applyFill="1" applyBorder="1" applyAlignment="1">
      <alignment horizontal="right" vertical="center" wrapText="1"/>
    </xf>
    <xf numFmtId="0" fontId="3" fillId="3" borderId="35" xfId="0" applyFont="1" applyFill="1" applyBorder="1" applyAlignment="1">
      <alignment horizontal="right" vertical="center" wrapText="1"/>
    </xf>
    <xf numFmtId="0" fontId="7" fillId="0" borderId="14" xfId="0" applyFont="1" applyBorder="1" applyAlignment="1">
      <alignment horizontal="left" vertical="top"/>
    </xf>
    <xf numFmtId="0" fontId="7" fillId="0" borderId="15" xfId="0" applyFont="1" applyBorder="1" applyAlignment="1">
      <alignment horizontal="left" vertical="top"/>
    </xf>
    <xf numFmtId="0" fontId="8" fillId="0" borderId="44" xfId="3" applyBorder="1" applyAlignment="1">
      <alignment horizontal="left" vertical="top"/>
    </xf>
    <xf numFmtId="0" fontId="8" fillId="0" borderId="4" xfId="3" applyBorder="1" applyAlignment="1">
      <alignment horizontal="left" vertical="top"/>
    </xf>
    <xf numFmtId="0" fontId="8" fillId="0" borderId="36" xfId="3" applyBorder="1" applyAlignment="1">
      <alignment horizontal="left" vertical="top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7" fillId="0" borderId="2" xfId="0" applyFont="1" applyBorder="1" applyAlignment="1">
      <alignment horizontal="justify" vertical="center" wrapText="1"/>
    </xf>
    <xf numFmtId="0" fontId="7" fillId="0" borderId="17" xfId="0" applyFont="1" applyBorder="1" applyAlignment="1">
      <alignment horizontal="justify" vertical="center" wrapText="1"/>
    </xf>
    <xf numFmtId="0" fontId="4" fillId="0" borderId="3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4" fillId="0" borderId="37" xfId="0" applyFont="1" applyBorder="1" applyAlignment="1">
      <alignment horizontal="center"/>
    </xf>
    <xf numFmtId="0" fontId="3" fillId="0" borderId="27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top" wrapText="1"/>
    </xf>
  </cellXfs>
  <cellStyles count="4">
    <cellStyle name="Hipervínculo" xfId="3" builtinId="8"/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291353</xdr:colOff>
      <xdr:row>0</xdr:row>
      <xdr:rowOff>0</xdr:rowOff>
    </xdr:from>
    <xdr:to>
      <xdr:col>1</xdr:col>
      <xdr:colOff>1830481</xdr:colOff>
      <xdr:row>3</xdr:row>
      <xdr:rowOff>3245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02D4BC-6344-50A8-A0B1-3293F94A9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3" y="0"/>
          <a:ext cx="1837765" cy="641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entas5@unionmetrologic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1:K36"/>
  <sheetViews>
    <sheetView tabSelected="1" topLeftCell="A27" zoomScale="85" zoomScaleNormal="85" workbookViewId="0">
      <selection activeCell="K30" sqref="K30"/>
    </sheetView>
  </sheetViews>
  <sheetFormatPr baseColWidth="10" defaultColWidth="11.42578125" defaultRowHeight="16.5" x14ac:dyDescent="0.3"/>
  <cols>
    <col min="1" max="1" width="3.140625" style="3" customWidth="1" collapsed="1"/>
    <col min="2" max="2" width="47.85546875" style="3" customWidth="1" collapsed="1"/>
    <col min="3" max="3" width="3.85546875" style="3" customWidth="1" collapsed="1"/>
    <col min="4" max="4" width="5" style="3" customWidth="1" collapsed="1"/>
    <col min="5" max="6" width="15.7109375" style="3" customWidth="1" collapsed="1"/>
    <col min="7" max="7" width="15.7109375" style="3" customWidth="1"/>
    <col min="8" max="9" width="15.7109375" style="3" customWidth="1" collapsed="1"/>
    <col min="10" max="10" width="12" style="3" bestFit="1" customWidth="1"/>
    <col min="11" max="11" width="14.42578125" style="3" customWidth="1" collapsed="1"/>
    <col min="12" max="16384" width="11.42578125" style="3" collapsed="1"/>
  </cols>
  <sheetData>
    <row r="1" spans="1:9" ht="14.1" customHeight="1" x14ac:dyDescent="0.3">
      <c r="A1" s="64"/>
      <c r="B1" s="65"/>
      <c r="C1" s="52" t="s">
        <v>12</v>
      </c>
      <c r="D1" s="53"/>
      <c r="E1" s="53"/>
      <c r="F1" s="53"/>
      <c r="G1" s="54"/>
      <c r="H1" s="5" t="s">
        <v>10</v>
      </c>
      <c r="I1" s="6" t="s">
        <v>18</v>
      </c>
    </row>
    <row r="2" spans="1:9" x14ac:dyDescent="0.3">
      <c r="A2" s="66"/>
      <c r="B2" s="67"/>
      <c r="C2" s="55"/>
      <c r="D2" s="56"/>
      <c r="E2" s="56"/>
      <c r="F2" s="56"/>
      <c r="G2" s="57"/>
      <c r="H2" s="2" t="s">
        <v>11</v>
      </c>
      <c r="I2" s="7" t="s">
        <v>19</v>
      </c>
    </row>
    <row r="3" spans="1:9" x14ac:dyDescent="0.3">
      <c r="A3" s="68"/>
      <c r="B3" s="69"/>
      <c r="C3" s="58"/>
      <c r="D3" s="59"/>
      <c r="E3" s="59"/>
      <c r="F3" s="59"/>
      <c r="G3" s="60"/>
      <c r="H3" s="2" t="s">
        <v>9</v>
      </c>
      <c r="I3" s="7" t="s">
        <v>20</v>
      </c>
    </row>
    <row r="4" spans="1:9" x14ac:dyDescent="0.3">
      <c r="A4" s="72"/>
      <c r="B4" s="73"/>
      <c r="C4" s="73"/>
      <c r="D4" s="73"/>
      <c r="E4" s="73"/>
      <c r="F4" s="73"/>
      <c r="G4" s="73"/>
      <c r="H4" s="73"/>
      <c r="I4" s="74"/>
    </row>
    <row r="5" spans="1:9" ht="24.95" customHeight="1" x14ac:dyDescent="0.3">
      <c r="A5" s="78" t="s">
        <v>13</v>
      </c>
      <c r="B5" s="79"/>
      <c r="C5" s="80"/>
      <c r="D5" s="70" t="s">
        <v>31</v>
      </c>
      <c r="E5" s="70"/>
      <c r="F5" s="70"/>
      <c r="G5" s="70"/>
      <c r="H5" s="70"/>
      <c r="I5" s="71"/>
    </row>
    <row r="6" spans="1:9" ht="21.6" customHeight="1" x14ac:dyDescent="0.3">
      <c r="A6" s="81"/>
      <c r="B6" s="82"/>
      <c r="C6" s="83"/>
      <c r="D6" s="70"/>
      <c r="E6" s="70"/>
      <c r="F6" s="70"/>
      <c r="G6" s="70"/>
      <c r="H6" s="70"/>
      <c r="I6" s="71"/>
    </row>
    <row r="7" spans="1:9" ht="17.25" thickBot="1" x14ac:dyDescent="0.35">
      <c r="A7" s="75"/>
      <c r="B7" s="76"/>
      <c r="C7" s="76"/>
      <c r="D7" s="76"/>
      <c r="E7" s="76"/>
      <c r="F7" s="76"/>
      <c r="G7" s="76"/>
      <c r="H7" s="76"/>
      <c r="I7" s="77"/>
    </row>
    <row r="8" spans="1:9" x14ac:dyDescent="0.3">
      <c r="A8" s="29" t="s">
        <v>5</v>
      </c>
      <c r="B8" s="30"/>
      <c r="C8" s="30"/>
      <c r="D8" s="47" t="s">
        <v>32</v>
      </c>
      <c r="E8" s="47"/>
      <c r="F8" s="47"/>
      <c r="G8" s="47"/>
      <c r="H8" s="47"/>
      <c r="I8" s="48"/>
    </row>
    <row r="9" spans="1:9" x14ac:dyDescent="0.3">
      <c r="A9" s="31" t="s">
        <v>14</v>
      </c>
      <c r="B9" s="32"/>
      <c r="C9" s="32"/>
      <c r="D9" s="84" t="s">
        <v>33</v>
      </c>
      <c r="E9" s="19"/>
      <c r="F9" s="19"/>
      <c r="G9" s="19"/>
      <c r="H9" s="19"/>
      <c r="I9" s="20"/>
    </row>
    <row r="10" spans="1:9" x14ac:dyDescent="0.3">
      <c r="A10" s="31" t="s">
        <v>15</v>
      </c>
      <c r="B10" s="32"/>
      <c r="C10" s="32"/>
      <c r="D10" s="19">
        <v>3148962750</v>
      </c>
      <c r="E10" s="19"/>
      <c r="F10" s="19"/>
      <c r="G10" s="19"/>
      <c r="H10" s="19"/>
      <c r="I10" s="20"/>
    </row>
    <row r="11" spans="1:9" x14ac:dyDescent="0.3">
      <c r="A11" s="31" t="s">
        <v>16</v>
      </c>
      <c r="B11" s="32"/>
      <c r="C11" s="32"/>
      <c r="D11" s="19" t="s">
        <v>35</v>
      </c>
      <c r="E11" s="19"/>
      <c r="F11" s="19"/>
      <c r="G11" s="19"/>
      <c r="H11" s="19"/>
      <c r="I11" s="20"/>
    </row>
    <row r="12" spans="1:9" ht="17.25" thickBot="1" x14ac:dyDescent="0.35">
      <c r="A12" s="27" t="s">
        <v>17</v>
      </c>
      <c r="B12" s="28"/>
      <c r="C12" s="28"/>
      <c r="D12" s="21" t="s">
        <v>34</v>
      </c>
      <c r="E12" s="21"/>
      <c r="F12" s="21"/>
      <c r="G12" s="21"/>
      <c r="H12" s="21"/>
      <c r="I12" s="22"/>
    </row>
    <row r="13" spans="1:9" ht="17.25" thickBot="1" x14ac:dyDescent="0.35">
      <c r="A13" s="23"/>
      <c r="B13" s="24"/>
      <c r="C13" s="24"/>
      <c r="D13" s="24"/>
      <c r="E13" s="24"/>
      <c r="F13" s="24"/>
      <c r="G13" s="24"/>
      <c r="H13" s="24"/>
      <c r="I13" s="25"/>
    </row>
    <row r="14" spans="1:9" x14ac:dyDescent="0.3">
      <c r="A14" s="29" t="s">
        <v>6</v>
      </c>
      <c r="B14" s="30"/>
      <c r="C14" s="30"/>
      <c r="D14" s="47" t="s">
        <v>36</v>
      </c>
      <c r="E14" s="47"/>
      <c r="F14" s="47"/>
      <c r="G14" s="47"/>
      <c r="H14" s="47"/>
      <c r="I14" s="48"/>
    </row>
    <row r="15" spans="1:9" x14ac:dyDescent="0.3">
      <c r="A15" s="31" t="s">
        <v>14</v>
      </c>
      <c r="B15" s="32"/>
      <c r="C15" s="32"/>
      <c r="D15" s="19" t="s">
        <v>37</v>
      </c>
      <c r="E15" s="19"/>
      <c r="F15" s="19"/>
      <c r="G15" s="19"/>
      <c r="H15" s="19"/>
      <c r="I15" s="20"/>
    </row>
    <row r="16" spans="1:9" x14ac:dyDescent="0.3">
      <c r="A16" s="31" t="s">
        <v>15</v>
      </c>
      <c r="B16" s="32"/>
      <c r="C16" s="32"/>
      <c r="D16" s="26" t="s">
        <v>38</v>
      </c>
      <c r="E16" s="19"/>
      <c r="F16" s="19"/>
      <c r="G16" s="19"/>
      <c r="H16" s="19"/>
      <c r="I16" s="20"/>
    </row>
    <row r="17" spans="1:11" x14ac:dyDescent="0.3">
      <c r="A17" s="31" t="s">
        <v>16</v>
      </c>
      <c r="B17" s="32"/>
      <c r="C17" s="32"/>
      <c r="D17" s="19" t="s">
        <v>39</v>
      </c>
      <c r="E17" s="19"/>
      <c r="F17" s="19"/>
      <c r="G17" s="19"/>
      <c r="H17" s="19"/>
      <c r="I17" s="20"/>
    </row>
    <row r="18" spans="1:11" ht="17.25" thickBot="1" x14ac:dyDescent="0.35">
      <c r="A18" s="27" t="s">
        <v>17</v>
      </c>
      <c r="B18" s="28"/>
      <c r="C18" s="28"/>
      <c r="D18" s="21" t="s">
        <v>40</v>
      </c>
      <c r="E18" s="21"/>
      <c r="F18" s="21"/>
      <c r="G18" s="21"/>
      <c r="H18" s="21"/>
      <c r="I18" s="22"/>
    </row>
    <row r="19" spans="1:11" ht="17.25" thickBot="1" x14ac:dyDescent="0.35">
      <c r="A19" s="61"/>
      <c r="B19" s="62"/>
      <c r="C19" s="62"/>
      <c r="D19" s="62"/>
      <c r="E19" s="62"/>
      <c r="F19" s="62"/>
      <c r="G19" s="62"/>
      <c r="H19" s="62"/>
      <c r="I19" s="63"/>
    </row>
    <row r="20" spans="1:11" x14ac:dyDescent="0.3">
      <c r="A20" s="29" t="s">
        <v>25</v>
      </c>
      <c r="B20" s="30"/>
      <c r="C20" s="30"/>
      <c r="D20" s="47" t="s">
        <v>30</v>
      </c>
      <c r="E20" s="47"/>
      <c r="F20" s="47"/>
      <c r="G20" s="47"/>
      <c r="H20" s="47"/>
      <c r="I20" s="48"/>
    </row>
    <row r="21" spans="1:11" x14ac:dyDescent="0.3">
      <c r="A21" s="31" t="s">
        <v>14</v>
      </c>
      <c r="B21" s="32"/>
      <c r="C21" s="32"/>
      <c r="D21" s="19" t="s">
        <v>41</v>
      </c>
      <c r="E21" s="19"/>
      <c r="F21" s="19"/>
      <c r="G21" s="19"/>
      <c r="H21" s="19"/>
      <c r="I21" s="20"/>
    </row>
    <row r="22" spans="1:11" x14ac:dyDescent="0.3">
      <c r="A22" s="31" t="s">
        <v>15</v>
      </c>
      <c r="B22" s="32"/>
      <c r="C22" s="32"/>
      <c r="D22" s="49" t="s">
        <v>42</v>
      </c>
      <c r="E22" s="50"/>
      <c r="F22" s="50"/>
      <c r="G22" s="50"/>
      <c r="H22" s="50"/>
      <c r="I22" s="51"/>
    </row>
    <row r="23" spans="1:11" x14ac:dyDescent="0.3">
      <c r="A23" s="31" t="s">
        <v>16</v>
      </c>
      <c r="B23" s="32"/>
      <c r="C23" s="32"/>
      <c r="D23" s="19" t="s">
        <v>35</v>
      </c>
      <c r="E23" s="19"/>
      <c r="F23" s="19"/>
      <c r="G23" s="19"/>
      <c r="H23" s="19"/>
      <c r="I23" s="20"/>
    </row>
    <row r="24" spans="1:11" ht="17.25" thickBot="1" x14ac:dyDescent="0.35">
      <c r="A24" s="27" t="s">
        <v>17</v>
      </c>
      <c r="B24" s="28"/>
      <c r="C24" s="28"/>
      <c r="D24" s="21" t="s">
        <v>34</v>
      </c>
      <c r="E24" s="21"/>
      <c r="F24" s="21"/>
      <c r="G24" s="21"/>
      <c r="H24" s="21"/>
      <c r="I24" s="22"/>
    </row>
    <row r="25" spans="1:11" ht="33" x14ac:dyDescent="0.3">
      <c r="A25" s="35" t="s">
        <v>0</v>
      </c>
      <c r="B25" s="37" t="s">
        <v>1</v>
      </c>
      <c r="C25" s="33" t="s">
        <v>23</v>
      </c>
      <c r="D25" s="33" t="s">
        <v>22</v>
      </c>
      <c r="E25" s="1" t="s">
        <v>28</v>
      </c>
      <c r="F25" s="1" t="s">
        <v>29</v>
      </c>
      <c r="G25" s="1" t="s">
        <v>30</v>
      </c>
      <c r="H25" s="4" t="s">
        <v>7</v>
      </c>
      <c r="I25" s="39" t="s">
        <v>2</v>
      </c>
    </row>
    <row r="26" spans="1:11" ht="49.5" x14ac:dyDescent="0.3">
      <c r="A26" s="36"/>
      <c r="B26" s="38"/>
      <c r="C26" s="34"/>
      <c r="D26" s="34"/>
      <c r="E26" s="1" t="s">
        <v>8</v>
      </c>
      <c r="F26" s="1" t="s">
        <v>8</v>
      </c>
      <c r="G26" s="1" t="s">
        <v>8</v>
      </c>
      <c r="H26" s="1" t="s">
        <v>8</v>
      </c>
      <c r="I26" s="40"/>
    </row>
    <row r="27" spans="1:11" ht="204" x14ac:dyDescent="0.3">
      <c r="A27" s="15">
        <v>1</v>
      </c>
      <c r="B27" s="16" t="s">
        <v>26</v>
      </c>
      <c r="C27" s="14" t="s">
        <v>24</v>
      </c>
      <c r="D27" s="13">
        <v>1</v>
      </c>
      <c r="E27" s="17">
        <v>1105000</v>
      </c>
      <c r="F27" s="8">
        <v>2100000</v>
      </c>
      <c r="G27" s="8"/>
      <c r="H27" s="17">
        <f>AVERAGE(E27,F27)</f>
        <v>1602500</v>
      </c>
      <c r="I27" s="8">
        <f>+ROUND((H27*D27), 0)</f>
        <v>1602500</v>
      </c>
    </row>
    <row r="28" spans="1:11" ht="204" x14ac:dyDescent="0.3">
      <c r="A28" s="15">
        <v>2</v>
      </c>
      <c r="B28" s="16" t="s">
        <v>27</v>
      </c>
      <c r="C28" s="14" t="s">
        <v>24</v>
      </c>
      <c r="D28" s="13">
        <v>2</v>
      </c>
      <c r="E28" s="17">
        <v>1001250</v>
      </c>
      <c r="F28" s="8">
        <v>850000</v>
      </c>
      <c r="G28" s="17">
        <v>603000</v>
      </c>
      <c r="H28" s="17">
        <f>AVERAGE(E28,F28,G28)</f>
        <v>818083.33333333337</v>
      </c>
      <c r="I28" s="8">
        <f>+ROUND((H28*D28), 0)</f>
        <v>1636167</v>
      </c>
    </row>
    <row r="29" spans="1:11" ht="16.5" customHeight="1" x14ac:dyDescent="0.3">
      <c r="A29" s="41" t="s">
        <v>3</v>
      </c>
      <c r="B29" s="42"/>
      <c r="C29" s="42"/>
      <c r="D29" s="42"/>
      <c r="E29" s="42"/>
      <c r="F29" s="42"/>
      <c r="G29" s="42"/>
      <c r="H29" s="43"/>
      <c r="I29" s="8">
        <f>I27+I28</f>
        <v>3238667</v>
      </c>
    </row>
    <row r="30" spans="1:11" ht="16.5" customHeight="1" x14ac:dyDescent="0.3">
      <c r="A30" s="41" t="s">
        <v>21</v>
      </c>
      <c r="B30" s="42"/>
      <c r="C30" s="42"/>
      <c r="D30" s="42"/>
      <c r="E30" s="42"/>
      <c r="F30" s="42"/>
      <c r="G30" s="42"/>
      <c r="H30" s="43"/>
      <c r="I30" s="8">
        <f>+ROUND((I29*19%), 0)</f>
        <v>615347</v>
      </c>
      <c r="J30" s="11"/>
    </row>
    <row r="31" spans="1:11" ht="16.5" customHeight="1" thickBot="1" x14ac:dyDescent="0.35">
      <c r="A31" s="44" t="s">
        <v>4</v>
      </c>
      <c r="B31" s="45"/>
      <c r="C31" s="45"/>
      <c r="D31" s="45"/>
      <c r="E31" s="45"/>
      <c r="F31" s="45"/>
      <c r="G31" s="45"/>
      <c r="H31" s="46"/>
      <c r="I31" s="9">
        <f>+ROUND(SUM(I29:I30), 0)</f>
        <v>3854014</v>
      </c>
      <c r="K31" s="8">
        <v>3854014</v>
      </c>
    </row>
    <row r="32" spans="1:11" x14ac:dyDescent="0.3">
      <c r="D32" s="10">
        <v>0.19</v>
      </c>
      <c r="E32" s="18">
        <f>E27</f>
        <v>1105000</v>
      </c>
      <c r="F32" s="11">
        <f>F27</f>
        <v>2100000</v>
      </c>
      <c r="G32" s="11">
        <f>G28*D28</f>
        <v>1206000</v>
      </c>
    </row>
    <row r="33" spans="5:7" x14ac:dyDescent="0.3">
      <c r="E33" s="11">
        <f>E28*D28</f>
        <v>2002500</v>
      </c>
      <c r="F33" s="11">
        <f>F28*D28</f>
        <v>1700000</v>
      </c>
      <c r="G33" s="11">
        <f>G32*D32</f>
        <v>229140</v>
      </c>
    </row>
    <row r="34" spans="5:7" x14ac:dyDescent="0.3">
      <c r="E34" s="18">
        <f>SUM(E32:E33)</f>
        <v>3107500</v>
      </c>
      <c r="F34" s="18">
        <f>SUM(F32:F33)</f>
        <v>3800000</v>
      </c>
      <c r="G34" s="11">
        <f>G32+G33</f>
        <v>1435140</v>
      </c>
    </row>
    <row r="35" spans="5:7" x14ac:dyDescent="0.3">
      <c r="E35" s="18">
        <f>E34*$D$32</f>
        <v>590425</v>
      </c>
      <c r="F35" s="18">
        <f>F34*$D$32</f>
        <v>722000</v>
      </c>
      <c r="G35" s="12"/>
    </row>
    <row r="36" spans="5:7" x14ac:dyDescent="0.3">
      <c r="E36" s="18">
        <f>E35+E34</f>
        <v>3697925</v>
      </c>
      <c r="F36" s="18">
        <f>F35+F34</f>
        <v>4522000</v>
      </c>
      <c r="G36" s="11"/>
    </row>
  </sheetData>
  <mergeCells count="46">
    <mergeCell ref="C1:G3"/>
    <mergeCell ref="A19:I19"/>
    <mergeCell ref="A1:B3"/>
    <mergeCell ref="D5:I6"/>
    <mergeCell ref="A4:I4"/>
    <mergeCell ref="A7:I7"/>
    <mergeCell ref="A5:C6"/>
    <mergeCell ref="A8:C8"/>
    <mergeCell ref="A9:C9"/>
    <mergeCell ref="A10:C10"/>
    <mergeCell ref="A11:C11"/>
    <mergeCell ref="D14:I14"/>
    <mergeCell ref="D8:I8"/>
    <mergeCell ref="D9:I9"/>
    <mergeCell ref="D10:I10"/>
    <mergeCell ref="D11:I11"/>
    <mergeCell ref="A29:H29"/>
    <mergeCell ref="A30:H30"/>
    <mergeCell ref="A31:H31"/>
    <mergeCell ref="D18:I18"/>
    <mergeCell ref="A17:C17"/>
    <mergeCell ref="A18:C18"/>
    <mergeCell ref="A23:C23"/>
    <mergeCell ref="D23:I23"/>
    <mergeCell ref="A24:C24"/>
    <mergeCell ref="D24:I24"/>
    <mergeCell ref="A20:C20"/>
    <mergeCell ref="D20:I20"/>
    <mergeCell ref="A21:C21"/>
    <mergeCell ref="D21:I21"/>
    <mergeCell ref="A22:C22"/>
    <mergeCell ref="D22:I22"/>
    <mergeCell ref="C25:C26"/>
    <mergeCell ref="A25:A26"/>
    <mergeCell ref="B25:B26"/>
    <mergeCell ref="D25:D26"/>
    <mergeCell ref="I25:I26"/>
    <mergeCell ref="D17:I17"/>
    <mergeCell ref="D12:I12"/>
    <mergeCell ref="A13:I13"/>
    <mergeCell ref="D15:I15"/>
    <mergeCell ref="D16:I16"/>
    <mergeCell ref="A12:C12"/>
    <mergeCell ref="A14:C14"/>
    <mergeCell ref="A15:C15"/>
    <mergeCell ref="A16:C16"/>
  </mergeCells>
  <dataValidations count="1">
    <dataValidation allowBlank="1" showInputMessage="1" showErrorMessage="1" errorTitle="Elemento no válido" error="Por favor, selecciona un elemento de la lista" sqref="B27:B28" xr:uid="{86A5F0C6-5A70-409B-BA9A-32D946C8343E}"/>
  </dataValidations>
  <hyperlinks>
    <hyperlink ref="D22" r:id="rId1" xr:uid="{61DCB8C2-5236-42C2-BB42-5B4811C1727D}"/>
  </hyperlinks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27BD7-432C-4E93-BB00-2D2AE94D29E4}">
  <dimension ref="A1:L7"/>
  <sheetViews>
    <sheetView topLeftCell="A4" workbookViewId="0">
      <selection activeCell="F14" sqref="F14"/>
    </sheetView>
  </sheetViews>
  <sheetFormatPr baseColWidth="10" defaultColWidth="11.42578125" defaultRowHeight="16.5" x14ac:dyDescent="0.3"/>
  <cols>
    <col min="1" max="1" width="3.140625" style="3" customWidth="1" collapsed="1"/>
    <col min="2" max="2" width="47.85546875" style="3" customWidth="1" collapsed="1"/>
    <col min="3" max="3" width="3.85546875" style="3" customWidth="1" collapsed="1"/>
    <col min="4" max="4" width="5" style="3" customWidth="1" collapsed="1"/>
    <col min="5" max="6" width="15.7109375" style="3" customWidth="1" collapsed="1"/>
    <col min="7" max="7" width="12" style="3" bestFit="1" customWidth="1"/>
    <col min="8" max="8" width="11.42578125" style="3" collapsed="1"/>
    <col min="9" max="12" width="11.42578125" style="3"/>
    <col min="13" max="16384" width="11.42578125" style="3" collapsed="1"/>
  </cols>
  <sheetData>
    <row r="1" spans="1:7" ht="17.45" customHeight="1" x14ac:dyDescent="0.3">
      <c r="A1" s="35" t="s">
        <v>0</v>
      </c>
      <c r="B1" s="37" t="s">
        <v>1</v>
      </c>
      <c r="C1" s="33" t="s">
        <v>23</v>
      </c>
      <c r="D1" s="33" t="s">
        <v>22</v>
      </c>
      <c r="E1" s="37" t="s">
        <v>8</v>
      </c>
      <c r="F1" s="39" t="s">
        <v>2</v>
      </c>
    </row>
    <row r="2" spans="1:7" x14ac:dyDescent="0.3">
      <c r="A2" s="36"/>
      <c r="B2" s="38"/>
      <c r="C2" s="34"/>
      <c r="D2" s="34"/>
      <c r="E2" s="38"/>
      <c r="F2" s="40"/>
    </row>
    <row r="3" spans="1:7" ht="204" x14ac:dyDescent="0.3">
      <c r="A3" s="15">
        <v>1</v>
      </c>
      <c r="B3" s="16" t="s">
        <v>26</v>
      </c>
      <c r="C3" s="14" t="s">
        <v>24</v>
      </c>
      <c r="D3" s="13">
        <v>1</v>
      </c>
      <c r="E3" s="17">
        <v>1602500</v>
      </c>
      <c r="F3" s="8">
        <v>1602500</v>
      </c>
    </row>
    <row r="4" spans="1:7" ht="204" x14ac:dyDescent="0.3">
      <c r="A4" s="15">
        <v>2</v>
      </c>
      <c r="B4" s="16" t="s">
        <v>27</v>
      </c>
      <c r="C4" s="14" t="s">
        <v>24</v>
      </c>
      <c r="D4" s="13">
        <v>2</v>
      </c>
      <c r="E4" s="17">
        <v>818083.33333333337</v>
      </c>
      <c r="F4" s="8">
        <v>1636167</v>
      </c>
    </row>
    <row r="5" spans="1:7" ht="16.5" customHeight="1" x14ac:dyDescent="0.3">
      <c r="A5" s="41" t="s">
        <v>3</v>
      </c>
      <c r="B5" s="42"/>
      <c r="C5" s="42"/>
      <c r="D5" s="42"/>
      <c r="E5" s="43"/>
      <c r="F5" s="8">
        <v>3238667</v>
      </c>
    </row>
    <row r="6" spans="1:7" ht="16.5" customHeight="1" x14ac:dyDescent="0.3">
      <c r="A6" s="41" t="s">
        <v>21</v>
      </c>
      <c r="B6" s="42"/>
      <c r="C6" s="42"/>
      <c r="D6" s="42"/>
      <c r="E6" s="43"/>
      <c r="F6" s="8">
        <v>615347</v>
      </c>
      <c r="G6" s="11"/>
    </row>
    <row r="7" spans="1:7" ht="16.5" customHeight="1" thickBot="1" x14ac:dyDescent="0.35">
      <c r="A7" s="44" t="s">
        <v>4</v>
      </c>
      <c r="B7" s="45"/>
      <c r="C7" s="45"/>
      <c r="D7" s="45"/>
      <c r="E7" s="46"/>
      <c r="F7" s="9">
        <v>3854014</v>
      </c>
    </row>
  </sheetData>
  <mergeCells count="9">
    <mergeCell ref="F1:F2"/>
    <mergeCell ref="E1:E2"/>
    <mergeCell ref="A5:E5"/>
    <mergeCell ref="A6:E6"/>
    <mergeCell ref="A7:E7"/>
    <mergeCell ref="A1:A2"/>
    <mergeCell ref="B1:B2"/>
    <mergeCell ref="C1:C2"/>
    <mergeCell ref="D1:D2"/>
  </mergeCells>
  <dataValidations count="1">
    <dataValidation allowBlank="1" showInputMessage="1" showErrorMessage="1" errorTitle="Elemento no válido" error="Por favor, selecciona un elemento de la lista" sqref="B3:B4" xr:uid="{5FB3B942-9FF3-48F1-A771-81FA043BDC81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del Mercado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Aguilar Montoya</dc:creator>
  <cp:lastModifiedBy>Aldemar Penagos</cp:lastModifiedBy>
  <dcterms:created xsi:type="dcterms:W3CDTF">2023-09-27T15:10:58Z</dcterms:created>
  <dcterms:modified xsi:type="dcterms:W3CDTF">2025-06-13T20:36:46Z</dcterms:modified>
</cp:coreProperties>
</file>