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leidy/Desktop/SENA /2025/CONTRATACIÓN/SALVAESCALERAS/"/>
    </mc:Choice>
  </mc:AlternateContent>
  <xr:revisionPtr revIDLastSave="0" documentId="8_{17C568B6-4DCC-834C-9472-E2EA345CFCE5}" xr6:coauthVersionLast="47" xr6:coauthVersionMax="47" xr10:uidLastSave="{00000000-0000-0000-0000-000000000000}"/>
  <bookViews>
    <workbookView xWindow="0" yWindow="500" windowWidth="28800" windowHeight="15720" xr2:uid="{3BEBDED5-AE2C-49F4-B88D-5DA577CDA885}"/>
  </bookViews>
  <sheets>
    <sheet name="Formato Oferta Económic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3" l="1"/>
  <c r="I7" i="3"/>
  <c r="I9" i="3"/>
  <c r="I10" i="3"/>
  <c r="I11" i="3"/>
  <c r="I12" i="3"/>
  <c r="I13" i="3"/>
  <c r="I15" i="3"/>
  <c r="I18" i="3"/>
  <c r="I20" i="3"/>
  <c r="F6" i="3"/>
  <c r="F7" i="3"/>
  <c r="F9" i="3"/>
  <c r="F10" i="3"/>
  <c r="F11" i="3"/>
  <c r="F12" i="3"/>
  <c r="F13" i="3"/>
  <c r="F15" i="3"/>
  <c r="F18" i="3"/>
  <c r="F20" i="3"/>
  <c r="F5" i="3"/>
  <c r="G25" i="3"/>
  <c r="G26" i="3" s="1"/>
  <c r="G24" i="3"/>
  <c r="G28" i="3" l="1"/>
  <c r="I5" i="3" l="1"/>
  <c r="E17" i="3"/>
  <c r="F17" i="3" l="1"/>
  <c r="I17" i="3"/>
  <c r="I22" i="3"/>
  <c r="I25" i="3" l="1"/>
  <c r="I26" i="3" s="1"/>
  <c r="I24" i="3"/>
  <c r="I28" i="3" l="1"/>
</calcChain>
</file>

<file path=xl/sharedStrings.xml><?xml version="1.0" encoding="utf-8"?>
<sst xmlns="http://schemas.openxmlformats.org/spreadsheetml/2006/main" count="62" uniqueCount="46">
  <si>
    <t>ITEM</t>
  </si>
  <si>
    <t>DESRIPCIÓN</t>
  </si>
  <si>
    <t xml:space="preserve">UNIDAD </t>
  </si>
  <si>
    <t>CANTIDAD</t>
  </si>
  <si>
    <t>1.1</t>
  </si>
  <si>
    <t>1.2</t>
  </si>
  <si>
    <t>1.3</t>
  </si>
  <si>
    <t>Unidad</t>
  </si>
  <si>
    <t>2.1</t>
  </si>
  <si>
    <t>2.2</t>
  </si>
  <si>
    <t>2.3</t>
  </si>
  <si>
    <t>2.4</t>
  </si>
  <si>
    <t>2.5</t>
  </si>
  <si>
    <t>ML</t>
  </si>
  <si>
    <t>MANTENIMIENTO DE SALVA ESCALERAS EXISTENTES</t>
  </si>
  <si>
    <t>3.1</t>
  </si>
  <si>
    <t>OBRAS CIVILES</t>
  </si>
  <si>
    <t>4.1</t>
  </si>
  <si>
    <t>M2</t>
  </si>
  <si>
    <t>4.2</t>
  </si>
  <si>
    <t>SEÑALIZACIÓN</t>
  </si>
  <si>
    <t>5.1</t>
  </si>
  <si>
    <t>DISPOSITIVO SALVAESCALERA</t>
  </si>
  <si>
    <t>INSTALACIONES ELÉCTRICAS</t>
  </si>
  <si>
    <t>FICHA TECNICA PROYECTO INTALACIÓN DE SALVAESCALERAS SEDE CENTRAL REGIONAL ANTIOQUIA</t>
  </si>
  <si>
    <t>Suministro, transporte, instalación y puesta en funcionamiento de dispositivo salvaescaleras plataforma elevadora inclinada para personas con movilidad reducida, conforme NTC 2769-5, para instalación a la intemperie en el sitio indicado por el SENA. Sistema de trayecto RECTO, sin curvas ni cambios de pendiente con longitud del carril 4800 mm aproximado, guiado por dos rieles de 80 mm x 40 mm, con pendiente máxima de 45°, los cuales sirven como baranda cuando el equipo no está en uso. Dichos rieles se fijan mediante soportes anclados a los escalones o muros. La superficie útil de la plataforma debe ser en aluminio con grabado antideslizante. La plataforma deberá tener silla plegable incorporada con capacidad de carga de la silla de hasta 115 kilos. La capacidad de carga de la plataforma deberá ser no menor de 300 kilos y una velocidad de hasta 0.10 m/s, con inicio y final lento y desaceleración en curva. Los materiales de de las salvaescaleras deberán ser ignífugos y autoextinguibles, con coeficiente de seguridad en los elementos de carga de 2.5, deberá contar con certificación IP 44, con doble cadena de tracción con sensor de seguridad correspondiente, con guardas antiatrapamiento y antiestripamiento, deberá estar provista de señales visuales luminosas LED y pasamanos abordo. Debe contar con sobre recorrido mecánico de fin carrera en ambos extremos. El sistema debe contar con un sistema manual de rescate que permita elevar los brazos, desplazar la plataforma y recoger o plegar la plataforma. Adicionalmente deberá contar con brazos móviles de 100 N de fuerza. La plataforma de carga deberá ser como mínimo de 800 mm de ancho x 1000 mm de fondo. Deberá ser alimentada por 110 voltios AC monofásica que alimentará dos baterías ubicadas en el interior de la máquina a 24 voltios corriente directa. El sistema de tracción es mediante piñón cremallera con un consumo máximo de 1.1 Kw. El sistema deberá contar paracaídas verificable, freno electromecánico, dispositivos anticolisión y restricciones en los extremos abiertos. Tendrá mandos de operación en la plataforma en los extremos de recorrido. La plataforma cuenta con interruptor de paro de emergencia y alarma luminosa y acústica, así como sensor de sobrecarga conforme a la NTC 5926-5. Deberá tener señalización de sobrecarga reporte o código de fallo indicador de radiofrecuencia e indicador de carga de batería asi como indicador de dirección de desplazamiento e indicador de nivel en el cual se encuentra la plataforma. La plataforma permanecerá en cualquiera de los extremos en posición recogida ocupando un espacio máximo de 400 mm desde la pared o muro, una vez desplegada la plataforma se elevará el brazo correspondiente al lado de ingreso del usuario. El brazo deberá delimitar el espacio para iniciar el desplazamiento, al terminar el desplazamiento el brazo del lado de salida deberá elevarse. El oferente deberá presentar certificación del fabricante que lo autorice expresamente a proveer y mantener el equipo. Deberá ser certificado por empresa acreditada por la ONAC según NTC 5926-5. El proceso deberá incluir toda la herramienta y personal para la instalación y puesta en funcionamiento.</t>
  </si>
  <si>
    <t>Suministro, transporte, instalación y puesta en funcionamiento de dispositivo salvaescaleras plataforma elevadora inclinada para personas con movilidad reducida, conforme NTC 2769-5, para instalación a la intemperie en el sitio indicado por el SENA. Sistema de trayecto CURVO, sin curvas ni cambios de pendiente con longitud del carril 8390mm aproximado, guiado por dos rieles de 80 mm x 40 mm, con pendiente máxima de 45°, los cuales sirven como baranda cuando el equipo no está en uso. Dichos rieles se fijan mediante soportes anclados a los escalones o muros. La superficie útil de la plataforma debe ser en aluminio con grabado antideslizante. La plataforma deberá tener silla plegable incorporada con capacidad de carga de la silla de hasta 115 kilos. La capacidad de carga de la plataforma deberá ser no menor de 300 kilos y una velocidad de hasta 0.10 m/s, con inicio y final lento y desaceleración en curva. Los materiales de de las salvaescaleras deberán ser ignífugos y autoextinguibles, con coeficiente de seguridad en los elementos de carga de 2.5, deberá contar con certificación IP 44, con doble cadena de tracción con sensor de seguridad correspondiente, con guardas antiatrapamiento y antiestripamiento, deberá estar provista de señales visuales luminosas LED y pasamanos abordo. Debe contar con sobre recorrido mecánico de fin carrera en ambos extremos. El sistema debe contar con un sistema manual de rescate que permita elevar los brazos, desplazar la plataforma y recoger o plegar la plataforma. Adicionalmente deberá contar con brazos móviles de 100 N de fuerza. La plataforma de carga deberá ser como mínimo de 800 mm de ancho x 1000 mm de fondo. Deberá ser alimentada por 110 voltios AC monofásica que alimentará dos baterías ubicadas en el interior de la máquina a 24 voltios corriente directa. El sistema de tracción es mediante piñón cremallera con un consumo máximo de 1.1 Kw. El sistema deberá contar paracaídas verificable, freno electromecánico, dispositivos anticolisión y restricciones en los extremos abiertos. Tendrá mandos de operación en la plataforma en los extremos de recorrido. La plataforma cuenta con interruptor de paro de emergencia y alarma luminosa y acústica, así como sensor de sobrecarga conforme a la NTC 5926-5. Deberá tener señalización de sobrecarga reporte o código de fallo indicador de radiofrecuencia e indicador de carga de batería asi como indicador de dirección de desplazamiento e indicador de nivel en el cual se encuentra la plataforma. La plataforma permanecerá en cualquiera de los extremos en posición recogida ocupando un espacio máximo de 400 mm desde la pared o muro, una vez desplegada la plataforma se elevará el brazo correspondiente al lado de ingreso del usuario. El brazo deberá delimitar el espacio para iniciar el desplazamiento, al terminar el desplazamiento el brazo del lado de salida deberá elevarse. El oferente deberá presentar certificación del fabricante que lo autorice expresamente a proveer y mantener el equipo. Deberá ser certificado por empresa acreditada por la ONAC según NTC 5926-5. El proceso deberá incluir toda la herramienta y personal para la instalación y puesta en funcionamiento.</t>
  </si>
  <si>
    <t xml:space="preserve">Suministro, transporte, instalación y puesta en funcionamiento de dispositivo salvaescaleras plataforma elevadora inclinada para personas con movilidad reducida, conforme NTC 2769-5, para instalación a la intemperie en el sitio indicado por el SENA. Sistema de trayecto CURVO, sin curvas ni cambios de pendiente con longitud del carril 4200mm aproximado, guiado por dos rieles de 80 mm x 40 mm, con pendiente máxima de 45°, los cuales sirven como baranda cuando el equipo no está en uso. Dichos rieles se fijan mediante soportes anclados a los escalones o muros. La superficie útil de la plataforma debe ser en aluminio con grabado antideslizante. La plataforma deberá tener silla plegable incorporada con capacidad de carga de la silla de hasta 115 kilos. La capacidad de carga de la plataforma deberá ser no menor de 300 kilos y una velocidad de hasta 0.10 m/s, con inicio y final lento y desaceleración en curva. Los materiales de de las salvaescaleras deberán ser ignífugos y autoextinguibles, con coeficiente de seguridad en los elementos de carga de 2.5, deberá contar con certificación IP 44, con doble cadena de tracción con sensor de seguridad correspondiente, con guardas antiatrapamiento y antiestripamiento, deberá estar provista de señales visuales luminosas LED y pasamanos abordo. Debe contar con sobre recorrido mecánico de fin carrera en ambos extremos. El sistema debe contar con un sistema manual de rescate que permita elevar los brazos, desplazar la plataforma y recoger o plegar la plataforma. Adicionalmente deberá contar con brazos móviles de 100 N de fuerza. La plataforma de carga deberá ser como mínimo de 800 mm de ancho x 1000 mm de fondo. Deberá ser alimentada por 110 voltios AC monofásica que alimentará dos baterías ubicadas en el interior de la máquina a 24 voltios corriente directa. El sistema de tracción es mediante piñón cremallera con un consumo máximo de 1.1 Kw. El sistema deberá contar paracaídas verificable, freno electromecánico, dispositivos anticolisión y restricciones en los extremos abiertos. Tendrá mandos de operación en la plataforma en los extremos de recorrido. La plataforma cuenta con interruptor de paro de emergencia y alarma luminosa y acústica, así como sensor de sobrecarga conforme a la NTC 5926-5. Deberá tener señalización de sobrecarga reporte o código de fallo indicador de radiofrecuencia e indicador de carga de batería así como indicador de dirección de desplazamiento e indicador de nivel en el cual se encuentra la plataforma. La plataforma permanecerá en cualquiera de los extremos en posición recogida ocupando un espacio máximo de 400 mm desde la pared o muro, una vez desplegada la plataforma se elevará el brazo correspondiente al lado de ingreso del usuario. El brazo deberá delimitar el espacio para iniciar el desplazamiento, al terminar el desplazamiento el brazo del lado de salida deberá elevarse. El oferente deberá presentar certificación del fabricante que lo autorice expresamente a proveer y mantener el equipo. Deberá ser certificado por empresa acreditada por la ONAC según NTC 5926-5. El proceso deberá incluir toda la herramienta y personal para la instalación y puesta en funcionamiento. </t>
  </si>
  <si>
    <t xml:space="preserve">Suministro, transporte e instalación salida eléctrica. Incluye: 15m de cable de cobre 3xN°10 AWG Libre de halógenos (HF) y Resistente a la llama (FR), marcación, caja metálica 12x12x5cm con tapa, aparato, conectores tipo resorte y todos los accesorios necesarios para su correcta instalación y funcionamiento. Incluye conexión a tablero eléctrico. Todos los elementos a instalar deben cumplir con la norma RETIE, proporcionando los certificados correspondientes. </t>
  </si>
  <si>
    <t>Suministro e instalación de tubería EMT DE 3/4" de acuerdo a las indicaciones y recomendaciones tomadas en sitio. Incluye suministro y transporte de los materiales, adaptadores, uniones, grapas doble ala, marcación, demoliciones menores, recolección en sacos de residuos, tubería EMT, accesorios, adaptador terminal, abrazaderas, resanes y todos los elementos necesarios para su correcta instalación. Todos los elementos a instalar deben cumplir con la norma RETIE, proporcionando los certificados correspondientes.</t>
  </si>
  <si>
    <t>Suministro e instalación de interruptor (breaker) termomagnético enchufable 2x15A, Icc=10kA, 120/240V, Certificado UL SWD. Incluye herramienta menor y todo lo necesario para su correcta ejecución. Todos los elementos a instalar deben cumplir con la norma RETIE, proporcionando los certificados correspondientes.</t>
  </si>
  <si>
    <t>Suministro, transporte e instalación de caja de paso 15x15x10.  Incluye herramienta menor y todo lo necesario para su correcta ejecución. Todos los elementos a instalar deben cumplir con la norma RETIE, proporcionando los certificados correspondientes.</t>
  </si>
  <si>
    <t>Suministro, transporte e instalación de aparato eléctrico (toma corriente) compatible con la conexión estándar del equipo salvaescalera. Incluye herramienta menor y todo lo necesario para su correcta ejecución. Todos los elementos a instalar deben cumplir con la norma RETIE, proporcionando los certificados correspondientes.</t>
  </si>
  <si>
    <t>Mantenimiento preventivo para la dos unidad salvaescalera marca Lehner Lifttechnik GmbH ubicadas en Salon de los espejos. Equipo de desplazamiento entre 2 pisos. Incluye revisión eléctrica, mecánica, funcionalidad y estado físico y los repuestos originales adquiridos directamente al fabricante. Incluye herramienta menor y todo lo necesario para su correcta ejecución, proporcionando los certificados correspondientes. El proponente deberá presentar carta de autorización del fabricante para mantener o intervenir los equipos.</t>
  </si>
  <si>
    <t>Construcción de rampa en concreto de 3000 PSI espesor entre 0,5 a 12 cm. Incluye refuerzo de electromalla en acero 15X15Cm 4.0mm anclado en losa de sobrepiso, incluye formaleta, acondicionamiento de superficie corte y retiro, dilatador en perfil de aluminio. Incluye herramienta menor, trasiego de materiales, residuos y dispocisión final en sacos y ubicados en punto donde determine el SENA</t>
  </si>
  <si>
    <t>Suministro, transporte y colocación de acabado en granito gris N° 4 para rampa movilidad reducida en acceso a cafeteria central. Incluye herramienta menor y todo lo necesario para su ejecución.</t>
  </si>
  <si>
    <t xml:space="preserve">Suministro, transporte e instalación de elementos de señalización e informático en acrílico que describa el modo de uso de los equipos y la ubicación. Dimensiones del aviso 50 x 30 cm. Lenguaje del texto español inglés y braille. Impresión digital en vinilo adhesivo según especificaciones de colores y emblemas definidos por el SENA. Incluye herramienta menor y lo necesario para su correcta instalación.  </t>
  </si>
  <si>
    <t>VALOR UNITARIO</t>
  </si>
  <si>
    <t>VALOR TOTAL</t>
  </si>
  <si>
    <t>TOTAL</t>
  </si>
  <si>
    <t>AMINISTRACIÓN 20%</t>
  </si>
  <si>
    <t>UTILIDAD 5%</t>
  </si>
  <si>
    <t>IVA 19% SOBRE UTULIDAD</t>
  </si>
  <si>
    <t>SUBTOTAL</t>
  </si>
  <si>
    <t>PRECIO OFERTADO - FINAL</t>
  </si>
  <si>
    <t>PRECIO TECHO -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</si>
</sst>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0.0"/>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Calibri"/>
      <family val="2"/>
    </font>
    <font>
      <b/>
      <sz val="12"/>
      <color theme="1"/>
      <name val="Aptos Narrow"/>
      <family val="2"/>
      <scheme val="minor"/>
    </font>
    <font>
      <b/>
      <sz val="14"/>
      <color theme="1"/>
      <name val="Aptos Narrow"/>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9"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49">
    <xf numFmtId="0" fontId="0" fillId="0" borderId="0" xfId="0"/>
    <xf numFmtId="164" fontId="0" fillId="0" borderId="0" xfId="1" applyFont="1"/>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xf>
    <xf numFmtId="165" fontId="0" fillId="0" borderId="1" xfId="0" applyNumberFormat="1" applyBorder="1" applyAlignment="1">
      <alignment horizontal="center" vertical="center"/>
    </xf>
    <xf numFmtId="0" fontId="3" fillId="0" borderId="1" xfId="0" applyFont="1" applyBorder="1" applyAlignment="1">
      <alignment horizontal="justify" vertical="center"/>
    </xf>
    <xf numFmtId="0" fontId="3" fillId="0" borderId="1" xfId="0" applyFont="1" applyBorder="1" applyAlignment="1">
      <alignment wrapText="1"/>
    </xf>
    <xf numFmtId="0" fontId="2" fillId="2" borderId="1" xfId="0" applyFont="1" applyFill="1" applyBorder="1" applyAlignment="1">
      <alignment horizontal="center" vertical="center" wrapText="1"/>
    </xf>
    <xf numFmtId="164" fontId="0" fillId="2" borderId="1" xfId="1" applyFont="1" applyFill="1" applyBorder="1" applyAlignme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xf>
    <xf numFmtId="164" fontId="2" fillId="2" borderId="1" xfId="0" applyNumberFormat="1" applyFont="1" applyFill="1" applyBorder="1"/>
    <xf numFmtId="164" fontId="0" fillId="2" borderId="1" xfId="0" applyNumberFormat="1" applyFill="1" applyBorder="1"/>
    <xf numFmtId="0" fontId="0" fillId="2" borderId="1" xfId="0" applyFill="1" applyBorder="1"/>
    <xf numFmtId="0" fontId="2" fillId="3" borderId="1" xfId="0" applyFont="1" applyFill="1" applyBorder="1" applyAlignment="1">
      <alignment horizontal="center" vertical="center" wrapText="1"/>
    </xf>
    <xf numFmtId="164" fontId="0" fillId="3" borderId="1" xfId="1" applyFont="1" applyFill="1" applyBorder="1" applyAlignment="1">
      <alignment vertical="center"/>
    </xf>
    <xf numFmtId="0" fontId="0" fillId="3" borderId="0" xfId="0" applyFill="1"/>
    <xf numFmtId="0" fontId="2" fillId="3" borderId="1" xfId="0" applyFont="1" applyFill="1" applyBorder="1" applyAlignment="1">
      <alignment horizontal="center" vertical="center"/>
    </xf>
    <xf numFmtId="0" fontId="2" fillId="3" borderId="1" xfId="0" applyFont="1" applyFill="1" applyBorder="1" applyAlignment="1">
      <alignment horizontal="center"/>
    </xf>
    <xf numFmtId="164" fontId="0" fillId="3" borderId="1" xfId="0" applyNumberFormat="1" applyFill="1" applyBorder="1" applyAlignment="1" applyProtection="1">
      <alignment vertical="center"/>
      <protection hidden="1"/>
    </xf>
    <xf numFmtId="164" fontId="2" fillId="3" borderId="1" xfId="1" applyFont="1" applyFill="1" applyBorder="1" applyAlignment="1">
      <alignment vertical="center"/>
    </xf>
    <xf numFmtId="164" fontId="0" fillId="3" borderId="1" xfId="0" applyNumberFormat="1" applyFill="1" applyBorder="1" applyAlignment="1">
      <alignment vertical="center"/>
    </xf>
    <xf numFmtId="164" fontId="4" fillId="3" borderId="2" xfId="0" applyNumberFormat="1" applyFont="1" applyFill="1" applyBorder="1"/>
    <xf numFmtId="0" fontId="4" fillId="2" borderId="1" xfId="0" applyFont="1" applyFill="1" applyBorder="1"/>
    <xf numFmtId="164" fontId="4" fillId="2" borderId="1" xfId="0" applyNumberFormat="1" applyFont="1" applyFill="1" applyBorder="1"/>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0" fillId="4" borderId="1" xfId="0" applyFill="1" applyBorder="1"/>
    <xf numFmtId="0" fontId="0" fillId="4" borderId="1" xfId="0" applyFill="1" applyBorder="1" applyAlignment="1">
      <alignment horizontal="center" vertical="center"/>
    </xf>
    <xf numFmtId="164" fontId="0" fillId="4" borderId="1" xfId="1" applyFont="1" applyFill="1" applyBorder="1" applyAlignment="1">
      <alignment vertical="center"/>
    </xf>
    <xf numFmtId="164" fontId="0" fillId="4" borderId="1" xfId="0" applyNumberFormat="1" applyFill="1" applyBorder="1" applyAlignment="1" applyProtection="1">
      <alignment vertical="center"/>
      <protection hidden="1"/>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xf>
    <xf numFmtId="164" fontId="2" fillId="4" borderId="1" xfId="1" applyFont="1" applyFill="1" applyBorder="1" applyAlignment="1">
      <alignment vertical="center"/>
    </xf>
    <xf numFmtId="164" fontId="2" fillId="4" borderId="1" xfId="0" applyNumberFormat="1" applyFont="1" applyFill="1" applyBorder="1" applyAlignment="1" applyProtection="1">
      <alignment vertical="center"/>
      <protection hidden="1"/>
    </xf>
    <xf numFmtId="164" fontId="0" fillId="2" borderId="1" xfId="1" applyFont="1" applyFill="1" applyBorder="1" applyAlignment="1" applyProtection="1">
      <alignment vertical="center"/>
      <protection locked="0"/>
    </xf>
    <xf numFmtId="164" fontId="0" fillId="4" borderId="1" xfId="1" applyFont="1" applyFill="1" applyBorder="1" applyAlignment="1" applyProtection="1">
      <alignment vertical="center"/>
      <protection locked="0"/>
    </xf>
    <xf numFmtId="164" fontId="2" fillId="4" borderId="1" xfId="1" applyFont="1" applyFill="1" applyBorder="1" applyAlignment="1" applyProtection="1">
      <alignment vertical="center"/>
      <protection locked="0"/>
    </xf>
    <xf numFmtId="0" fontId="0" fillId="3" borderId="1" xfId="0" applyFill="1" applyBorder="1"/>
    <xf numFmtId="0" fontId="4" fillId="3" borderId="1" xfId="0" applyFont="1" applyFill="1" applyBorder="1"/>
    <xf numFmtId="164" fontId="0" fillId="3" borderId="2" xfId="0" applyNumberFormat="1" applyFill="1" applyBorder="1"/>
    <xf numFmtId="0" fontId="5" fillId="5" borderId="2"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3"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ADE96-14F0-431C-956E-3E9EB2E0F238}">
  <dimension ref="B2:Q28"/>
  <sheetViews>
    <sheetView showGridLines="0" tabSelected="1" zoomScale="90" zoomScaleNormal="90" workbookViewId="0"/>
  </sheetViews>
  <sheetFormatPr baseColWidth="10" defaultRowHeight="15" x14ac:dyDescent="0.2"/>
  <cols>
    <col min="1" max="1" width="4.1640625" customWidth="1"/>
    <col min="2" max="2" width="5.5" bestFit="1" customWidth="1"/>
    <col min="3" max="3" width="145.1640625" customWidth="1"/>
    <col min="4" max="4" width="8.33203125" bestFit="1" customWidth="1"/>
    <col min="5" max="5" width="10.5" bestFit="1" customWidth="1"/>
    <col min="6" max="9" width="23.6640625" customWidth="1"/>
    <col min="16" max="16" width="20.83203125" customWidth="1"/>
    <col min="17" max="17" width="16.5" customWidth="1"/>
  </cols>
  <sheetData>
    <row r="2" spans="2:17" ht="15" customHeight="1" x14ac:dyDescent="0.2">
      <c r="B2" s="42" t="s">
        <v>24</v>
      </c>
      <c r="C2" s="43"/>
      <c r="D2" s="43"/>
      <c r="E2" s="44"/>
      <c r="F2" s="45" t="s">
        <v>45</v>
      </c>
      <c r="G2" s="46"/>
      <c r="H2" s="47" t="s">
        <v>44</v>
      </c>
      <c r="I2" s="48"/>
    </row>
    <row r="3" spans="2:17" ht="16" x14ac:dyDescent="0.2">
      <c r="B3" s="3" t="s">
        <v>0</v>
      </c>
      <c r="C3" s="3" t="s">
        <v>1</v>
      </c>
      <c r="D3" s="3" t="s">
        <v>2</v>
      </c>
      <c r="E3" s="3" t="s">
        <v>3</v>
      </c>
      <c r="F3" s="15" t="s">
        <v>37</v>
      </c>
      <c r="G3" s="19" t="s">
        <v>38</v>
      </c>
      <c r="H3" s="8" t="s">
        <v>37</v>
      </c>
      <c r="I3" s="11" t="s">
        <v>38</v>
      </c>
      <c r="J3" s="2"/>
      <c r="K3" s="2"/>
      <c r="L3" s="2"/>
    </row>
    <row r="4" spans="2:17" ht="16" x14ac:dyDescent="0.2">
      <c r="B4" s="26">
        <v>1</v>
      </c>
      <c r="C4" s="27" t="s">
        <v>22</v>
      </c>
      <c r="D4" s="26"/>
      <c r="E4" s="26"/>
      <c r="F4" s="26"/>
      <c r="G4" s="28"/>
      <c r="H4" s="26"/>
      <c r="I4" s="28"/>
      <c r="J4" s="2"/>
      <c r="K4" s="2"/>
      <c r="L4" s="2"/>
    </row>
    <row r="5" spans="2:17" ht="288" x14ac:dyDescent="0.2">
      <c r="B5" s="4" t="s">
        <v>4</v>
      </c>
      <c r="C5" s="6" t="s">
        <v>25</v>
      </c>
      <c r="D5" s="4" t="s">
        <v>7</v>
      </c>
      <c r="E5" s="4">
        <v>1</v>
      </c>
      <c r="F5" s="16">
        <f>G5/E5</f>
        <v>92175155</v>
      </c>
      <c r="G5" s="20">
        <v>92175155</v>
      </c>
      <c r="H5" s="36">
        <v>0</v>
      </c>
      <c r="I5" s="9">
        <f>H5*E5</f>
        <v>0</v>
      </c>
    </row>
    <row r="6" spans="2:17" ht="288" x14ac:dyDescent="0.2">
      <c r="B6" s="4" t="s">
        <v>5</v>
      </c>
      <c r="C6" s="6" t="s">
        <v>26</v>
      </c>
      <c r="D6" s="4" t="s">
        <v>7</v>
      </c>
      <c r="E6" s="4">
        <v>1</v>
      </c>
      <c r="F6" s="16">
        <f t="shared" ref="F6:F20" si="0">G6/E6</f>
        <v>118108203</v>
      </c>
      <c r="G6" s="20">
        <v>118108203</v>
      </c>
      <c r="H6" s="36">
        <v>0</v>
      </c>
      <c r="I6" s="9">
        <f t="shared" ref="I6:I20" si="1">H6*E6</f>
        <v>0</v>
      </c>
    </row>
    <row r="7" spans="2:17" ht="288" x14ac:dyDescent="0.2">
      <c r="B7" s="4" t="s">
        <v>6</v>
      </c>
      <c r="C7" s="6" t="s">
        <v>27</v>
      </c>
      <c r="D7" s="4" t="s">
        <v>7</v>
      </c>
      <c r="E7" s="4">
        <v>1</v>
      </c>
      <c r="F7" s="16">
        <f t="shared" si="0"/>
        <v>93078869</v>
      </c>
      <c r="G7" s="20">
        <v>93078869</v>
      </c>
      <c r="H7" s="36">
        <v>0</v>
      </c>
      <c r="I7" s="9">
        <f t="shared" si="1"/>
        <v>0</v>
      </c>
    </row>
    <row r="8" spans="2:17" ht="16" x14ac:dyDescent="0.2">
      <c r="B8" s="32">
        <v>2</v>
      </c>
      <c r="C8" s="27" t="s">
        <v>23</v>
      </c>
      <c r="D8" s="29"/>
      <c r="E8" s="29"/>
      <c r="F8" s="30"/>
      <c r="G8" s="31"/>
      <c r="H8" s="37"/>
      <c r="I8" s="30"/>
    </row>
    <row r="9" spans="2:17" ht="48" x14ac:dyDescent="0.2">
      <c r="B9" s="4" t="s">
        <v>8</v>
      </c>
      <c r="C9" s="7" t="s">
        <v>28</v>
      </c>
      <c r="D9" s="4" t="s">
        <v>13</v>
      </c>
      <c r="E9" s="4">
        <v>45</v>
      </c>
      <c r="F9" s="16">
        <f t="shared" si="0"/>
        <v>127787.04444444444</v>
      </c>
      <c r="G9" s="20">
        <v>5750417</v>
      </c>
      <c r="H9" s="36">
        <v>0</v>
      </c>
      <c r="I9" s="9">
        <f t="shared" si="1"/>
        <v>0</v>
      </c>
    </row>
    <row r="10" spans="2:17" ht="48" x14ac:dyDescent="0.2">
      <c r="B10" s="4" t="s">
        <v>9</v>
      </c>
      <c r="C10" s="7" t="s">
        <v>29</v>
      </c>
      <c r="D10" s="4" t="s">
        <v>13</v>
      </c>
      <c r="E10" s="4">
        <v>45</v>
      </c>
      <c r="F10" s="16">
        <f t="shared" si="0"/>
        <v>113897.22222222222</v>
      </c>
      <c r="G10" s="20">
        <v>5125375</v>
      </c>
      <c r="H10" s="36">
        <v>0</v>
      </c>
      <c r="I10" s="9">
        <f t="shared" si="1"/>
        <v>0</v>
      </c>
      <c r="P10" s="1"/>
      <c r="Q10" s="1"/>
    </row>
    <row r="11" spans="2:17" ht="32" x14ac:dyDescent="0.2">
      <c r="B11" s="4" t="s">
        <v>10</v>
      </c>
      <c r="C11" s="6" t="s">
        <v>30</v>
      </c>
      <c r="D11" s="4" t="s">
        <v>7</v>
      </c>
      <c r="E11" s="4">
        <v>3</v>
      </c>
      <c r="F11" s="16">
        <f t="shared" si="0"/>
        <v>101919</v>
      </c>
      <c r="G11" s="20">
        <v>305757</v>
      </c>
      <c r="H11" s="36">
        <v>0</v>
      </c>
      <c r="I11" s="9">
        <f t="shared" si="1"/>
        <v>0</v>
      </c>
      <c r="P11" s="1"/>
      <c r="Q11" s="1"/>
    </row>
    <row r="12" spans="2:17" ht="32" x14ac:dyDescent="0.2">
      <c r="B12" s="4" t="s">
        <v>11</v>
      </c>
      <c r="C12" s="6" t="s">
        <v>31</v>
      </c>
      <c r="D12" s="4" t="s">
        <v>7</v>
      </c>
      <c r="E12" s="4">
        <v>6</v>
      </c>
      <c r="F12" s="16">
        <f t="shared" si="0"/>
        <v>56747.166666666664</v>
      </c>
      <c r="G12" s="20">
        <v>340483</v>
      </c>
      <c r="H12" s="36">
        <v>0</v>
      </c>
      <c r="I12" s="9">
        <f t="shared" si="1"/>
        <v>0</v>
      </c>
      <c r="P12" s="1"/>
      <c r="Q12" s="1"/>
    </row>
    <row r="13" spans="2:17" ht="32" x14ac:dyDescent="0.2">
      <c r="B13" s="4" t="s">
        <v>12</v>
      </c>
      <c r="C13" s="6" t="s">
        <v>32</v>
      </c>
      <c r="D13" s="4" t="s">
        <v>7</v>
      </c>
      <c r="E13" s="4">
        <v>3</v>
      </c>
      <c r="F13" s="16">
        <f t="shared" si="0"/>
        <v>153550.33333333334</v>
      </c>
      <c r="G13" s="20">
        <v>460651</v>
      </c>
      <c r="H13" s="36">
        <v>0</v>
      </c>
      <c r="I13" s="9">
        <f t="shared" si="1"/>
        <v>0</v>
      </c>
    </row>
    <row r="14" spans="2:17" x14ac:dyDescent="0.2">
      <c r="B14" s="32">
        <v>3</v>
      </c>
      <c r="C14" s="33" t="s">
        <v>14</v>
      </c>
      <c r="D14" s="29"/>
      <c r="E14" s="29"/>
      <c r="F14" s="30"/>
      <c r="G14" s="31"/>
      <c r="H14" s="37"/>
      <c r="I14" s="30"/>
    </row>
    <row r="15" spans="2:17" ht="48" x14ac:dyDescent="0.2">
      <c r="B15" s="4" t="s">
        <v>15</v>
      </c>
      <c r="C15" s="7" t="s">
        <v>33</v>
      </c>
      <c r="D15" s="4" t="s">
        <v>7</v>
      </c>
      <c r="E15" s="4">
        <v>2</v>
      </c>
      <c r="F15" s="16">
        <f t="shared" si="0"/>
        <v>1632313</v>
      </c>
      <c r="G15" s="20">
        <v>3264626</v>
      </c>
      <c r="H15" s="36">
        <v>0</v>
      </c>
      <c r="I15" s="9">
        <f t="shared" si="1"/>
        <v>0</v>
      </c>
    </row>
    <row r="16" spans="2:17" x14ac:dyDescent="0.2">
      <c r="B16" s="32">
        <v>4</v>
      </c>
      <c r="C16" s="33" t="s">
        <v>16</v>
      </c>
      <c r="D16" s="32"/>
      <c r="E16" s="32"/>
      <c r="F16" s="34"/>
      <c r="G16" s="35"/>
      <c r="H16" s="38"/>
      <c r="I16" s="34"/>
    </row>
    <row r="17" spans="2:9" ht="48" x14ac:dyDescent="0.2">
      <c r="B17" s="4" t="s">
        <v>17</v>
      </c>
      <c r="C17" s="6" t="s">
        <v>34</v>
      </c>
      <c r="D17" s="4" t="s">
        <v>18</v>
      </c>
      <c r="E17" s="5">
        <f>(+(2.4*0.9)+(2.4*0.5))</f>
        <v>3.3600000000000003</v>
      </c>
      <c r="F17" s="16">
        <f t="shared" si="0"/>
        <v>682323.51190476189</v>
      </c>
      <c r="G17" s="20">
        <v>2292607</v>
      </c>
      <c r="H17" s="36">
        <v>0</v>
      </c>
      <c r="I17" s="9">
        <f t="shared" si="1"/>
        <v>0</v>
      </c>
    </row>
    <row r="18" spans="2:9" ht="32" x14ac:dyDescent="0.2">
      <c r="B18" s="4" t="s">
        <v>19</v>
      </c>
      <c r="C18" s="6" t="s">
        <v>35</v>
      </c>
      <c r="D18" s="4" t="s">
        <v>18</v>
      </c>
      <c r="E18" s="4">
        <v>7.4</v>
      </c>
      <c r="F18" s="16">
        <f t="shared" si="0"/>
        <v>161471.21621621621</v>
      </c>
      <c r="G18" s="20">
        <v>1194887</v>
      </c>
      <c r="H18" s="36">
        <v>0</v>
      </c>
      <c r="I18" s="9">
        <f t="shared" si="1"/>
        <v>0</v>
      </c>
    </row>
    <row r="19" spans="2:9" x14ac:dyDescent="0.2">
      <c r="B19" s="32">
        <v>5</v>
      </c>
      <c r="C19" s="33" t="s">
        <v>20</v>
      </c>
      <c r="D19" s="29"/>
      <c r="E19" s="29"/>
      <c r="F19" s="30"/>
      <c r="G19" s="31"/>
      <c r="H19" s="37"/>
      <c r="I19" s="30"/>
    </row>
    <row r="20" spans="2:9" ht="48" x14ac:dyDescent="0.2">
      <c r="B20" s="4" t="s">
        <v>21</v>
      </c>
      <c r="C20" s="7" t="s">
        <v>36</v>
      </c>
      <c r="D20" s="4" t="s">
        <v>7</v>
      </c>
      <c r="E20" s="4">
        <v>6</v>
      </c>
      <c r="F20" s="16">
        <f t="shared" si="0"/>
        <v>134205.5</v>
      </c>
      <c r="G20" s="20">
        <v>805233</v>
      </c>
      <c r="H20" s="36">
        <v>0</v>
      </c>
      <c r="I20" s="9">
        <f t="shared" si="1"/>
        <v>0</v>
      </c>
    </row>
    <row r="21" spans="2:9" x14ac:dyDescent="0.2">
      <c r="F21" s="17"/>
      <c r="G21" s="22"/>
      <c r="H21" s="14"/>
      <c r="I21" s="14"/>
    </row>
    <row r="22" spans="2:9" x14ac:dyDescent="0.2">
      <c r="F22" s="18" t="s">
        <v>43</v>
      </c>
      <c r="G22" s="21">
        <v>322902263</v>
      </c>
      <c r="H22" s="10" t="s">
        <v>43</v>
      </c>
      <c r="I22" s="12">
        <f>SUM(I5:I20)</f>
        <v>0</v>
      </c>
    </row>
    <row r="23" spans="2:9" x14ac:dyDescent="0.2">
      <c r="F23" s="41"/>
      <c r="G23" s="16"/>
      <c r="H23" s="14"/>
      <c r="I23" s="13"/>
    </row>
    <row r="24" spans="2:9" x14ac:dyDescent="0.2">
      <c r="F24" s="39" t="s">
        <v>40</v>
      </c>
      <c r="G24" s="16">
        <f>ROUND((G22*0.2),0)</f>
        <v>64580453</v>
      </c>
      <c r="H24" s="14" t="s">
        <v>40</v>
      </c>
      <c r="I24" s="9">
        <f>ROUND((I22*0.2),0)</f>
        <v>0</v>
      </c>
    </row>
    <row r="25" spans="2:9" x14ac:dyDescent="0.2">
      <c r="F25" s="39" t="s">
        <v>41</v>
      </c>
      <c r="G25" s="16">
        <f>ROUND((G22*0.05),0)</f>
        <v>16145113</v>
      </c>
      <c r="H25" s="14" t="s">
        <v>41</v>
      </c>
      <c r="I25" s="9">
        <f>ROUND((I22*0.05),0)</f>
        <v>0</v>
      </c>
    </row>
    <row r="26" spans="2:9" x14ac:dyDescent="0.2">
      <c r="F26" s="39" t="s">
        <v>42</v>
      </c>
      <c r="G26" s="16">
        <f>ROUND((G25*0.19),0)</f>
        <v>3067571</v>
      </c>
      <c r="H26" s="14" t="s">
        <v>42</v>
      </c>
      <c r="I26" s="9">
        <f>ROUND((I25*0.19),0)</f>
        <v>0</v>
      </c>
    </row>
    <row r="27" spans="2:9" x14ac:dyDescent="0.2">
      <c r="F27" s="41"/>
      <c r="G27" s="16"/>
      <c r="H27" s="14"/>
      <c r="I27" s="14"/>
    </row>
    <row r="28" spans="2:9" ht="16" x14ac:dyDescent="0.2">
      <c r="F28" s="40" t="s">
        <v>39</v>
      </c>
      <c r="G28" s="23">
        <f>SUM(G22:G26)</f>
        <v>406695400</v>
      </c>
      <c r="H28" s="24" t="s">
        <v>39</v>
      </c>
      <c r="I28" s="25">
        <f>SUM(I22:I26)</f>
        <v>0</v>
      </c>
    </row>
  </sheetData>
  <sheetProtection algorithmName="SHA-512" hashValue="MuI7R4We/k8B6i3JaAzwwg20oXdigeJXyEy6grlNnZp8BbmXXDwNkzmKJ/IWaTP1dYtgWq7IV5RWEJDbh8EaaQ==" saltValue="MNPpw9AeXgkeAkCMiSwqDA==" spinCount="100000" sheet="1" objects="1" scenarios="1"/>
  <mergeCells count="3">
    <mergeCell ref="B2:E2"/>
    <mergeCell ref="F2:G2"/>
    <mergeCell ref="H2:I2"/>
  </mergeCells>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Byron Shelock Puerto Barrios</dc:creator>
  <cp:lastModifiedBy>Leydy Hoyos</cp:lastModifiedBy>
  <cp:lastPrinted>2025-04-01T20:28:24Z</cp:lastPrinted>
  <dcterms:created xsi:type="dcterms:W3CDTF">2025-03-15T13:07:56Z</dcterms:created>
  <dcterms:modified xsi:type="dcterms:W3CDTF">2025-06-26T02:23:52Z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2025-06-04T16:37:43Z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6f1202f2-acd4-4f73-8d4d-99833494dff2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