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24226"/>
  <mc:AlternateContent xmlns:mc="http://schemas.openxmlformats.org/markup-compatibility/2006">
    <mc:Choice Requires="x15">
      <x15ac:absPath xmlns:x15ac="http://schemas.microsoft.com/office/spreadsheetml/2010/11/ac" url="/Users/yeseniagrajalesortiz/Documents/NO TOCAR CARPETA ESPOSO/2025/SANTA ROSA DE CABAL/PROCESOS/INTERVENTORIA ALUMBRADO/VERSION FINAL/PLIEGOS DEFINITIVOS/"/>
    </mc:Choice>
  </mc:AlternateContent>
  <xr:revisionPtr revIDLastSave="0" documentId="13_ncr:1_{613F8EAB-764E-B241-955E-8491A34CDA44}" xr6:coauthVersionLast="47" xr6:coauthVersionMax="47" xr10:uidLastSave="{00000000-0000-0000-0000-000000000000}"/>
  <bookViews>
    <workbookView xWindow="0" yWindow="500" windowWidth="23260" windowHeight="12460" xr2:uid="{00000000-000D-0000-FFFF-FFFF00000000}"/>
  </bookViews>
  <sheets>
    <sheet name="PROPUESTA ECONOMICA" sheetId="2" r:id="rId1"/>
    <sheet name="FM" sheetId="6" r:id="rId2"/>
  </sheets>
  <externalReferences>
    <externalReference r:id="rId3"/>
  </externalReferenc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2" l="1"/>
  <c r="F17" i="2"/>
  <c r="F18" i="2"/>
  <c r="H18" i="2" s="1"/>
  <c r="F20" i="2"/>
  <c r="H20" i="2" s="1"/>
  <c r="F21" i="2"/>
  <c r="H21" i="2" s="1"/>
  <c r="F6" i="2"/>
  <c r="H6" i="2" s="1"/>
  <c r="F7" i="2"/>
  <c r="H7" i="2" s="1"/>
  <c r="F4" i="2"/>
  <c r="H4" i="2" s="1"/>
  <c r="F12" i="2"/>
  <c r="G12" i="2"/>
  <c r="G17" i="2" s="1"/>
  <c r="F5" i="2"/>
  <c r="H5" i="2" s="1"/>
  <c r="F16" i="2"/>
  <c r="H16" i="2" s="1"/>
  <c r="F35" i="6"/>
  <c r="F24" i="6"/>
  <c r="F22" i="6"/>
  <c r="C33" i="6"/>
  <c r="C32" i="6"/>
  <c r="C30" i="6"/>
  <c r="C29" i="6"/>
  <c r="C28" i="6"/>
  <c r="C27" i="6"/>
  <c r="F10" i="6"/>
  <c r="F40" i="6" l="1"/>
  <c r="F42" i="6"/>
  <c r="F44" i="6" s="1"/>
  <c r="F45" i="6" s="1"/>
  <c r="H19" i="2"/>
  <c r="H17" i="2"/>
  <c r="H12" i="2"/>
  <c r="H13" i="2" s="1"/>
  <c r="G14" i="2" s="1"/>
  <c r="H8" i="2"/>
  <c r="G9" i="2" l="1"/>
  <c r="H22" i="2"/>
  <c r="H23" i="2" s="1"/>
  <c r="H24" i="2" l="1"/>
  <c r="H25" i="2" s="1"/>
  <c r="G26" i="2" s="1"/>
</calcChain>
</file>

<file path=xl/sharedStrings.xml><?xml version="1.0" encoding="utf-8"?>
<sst xmlns="http://schemas.openxmlformats.org/spreadsheetml/2006/main" count="137" uniqueCount="99">
  <si>
    <t>NIVEL EDUCATIVO / ITEM</t>
  </si>
  <si>
    <t>ACTIVIDAD</t>
  </si>
  <si>
    <t>UN</t>
  </si>
  <si>
    <t>VR UNIT.</t>
  </si>
  <si>
    <t>DEDICACIÓN</t>
  </si>
  <si>
    <t>VR UNIT CON F.M.</t>
  </si>
  <si>
    <t>DURACION MESES</t>
  </si>
  <si>
    <t>VR PARCIAL</t>
  </si>
  <si>
    <t>1.  PERSONAL PROFESIONAL ( Y con vinculación)</t>
  </si>
  <si>
    <t>Director de Interventoria</t>
  </si>
  <si>
    <t>Ingeniero Electricista o Eléctrico</t>
  </si>
  <si>
    <t>mes</t>
  </si>
  <si>
    <t>Profesional  SISO</t>
  </si>
  <si>
    <t>Inspector</t>
  </si>
  <si>
    <t>SUBTOTAL</t>
  </si>
  <si>
    <t>2.  PERSONAL ASESOR Y DE APOYO</t>
  </si>
  <si>
    <t>Asesor Jurídico</t>
  </si>
  <si>
    <t>Abogado</t>
  </si>
  <si>
    <t>Asesor Contable y/o Financiero</t>
  </si>
  <si>
    <t>Contador, Ingeniero Financiero, Profesional en Finanzas, Economia, Administrador de Empresas y/o afines</t>
  </si>
  <si>
    <t>VR UNITARIO</t>
  </si>
  <si>
    <t>CANTIDAD</t>
  </si>
  <si>
    <t>Vehículo para supervisión</t>
  </si>
  <si>
    <t>Computador sin plotter (Alquiler)</t>
  </si>
  <si>
    <t>Celulares</t>
  </si>
  <si>
    <t>Edición informes</t>
  </si>
  <si>
    <t>Und</t>
  </si>
  <si>
    <t>Alquiler oficina</t>
  </si>
  <si>
    <t>TOTAL COSTO</t>
  </si>
  <si>
    <t>MUNICIPIO DE SANTA ROSA DE CABAL, RISARALDA.</t>
  </si>
  <si>
    <t>FACTOR MULTIPLICADOR PARA PERSONAL PROFESIONAL,</t>
  </si>
  <si>
    <t>%</t>
  </si>
  <si>
    <t>ADMINISTRATIVO Y TÉCNICO</t>
  </si>
  <si>
    <t>A.</t>
  </si>
  <si>
    <t>VALOR BASE (Sueldo)</t>
  </si>
  <si>
    <t>B.</t>
  </si>
  <si>
    <t>PRESTACIONES SOCIALES</t>
  </si>
  <si>
    <t>a.</t>
  </si>
  <si>
    <t xml:space="preserve">Cesantías  </t>
  </si>
  <si>
    <t>(A/12)</t>
  </si>
  <si>
    <t>b.</t>
  </si>
  <si>
    <t>Intereses sobre cesantías</t>
  </si>
  <si>
    <t>(a*12%)</t>
  </si>
  <si>
    <t>c.</t>
  </si>
  <si>
    <t>Prima anual</t>
  </si>
  <si>
    <t>d.</t>
  </si>
  <si>
    <t>Caja de Compensación</t>
  </si>
  <si>
    <t>% A</t>
  </si>
  <si>
    <t>e.</t>
  </si>
  <si>
    <t>SENA</t>
  </si>
  <si>
    <t>f.</t>
  </si>
  <si>
    <t>ICBF</t>
  </si>
  <si>
    <t>g.</t>
  </si>
  <si>
    <t>Sistema de seguridad social : Salud</t>
  </si>
  <si>
    <t>h.</t>
  </si>
  <si>
    <t>Sistema de seguridad social : Pensiòn</t>
  </si>
  <si>
    <t>i.</t>
  </si>
  <si>
    <t xml:space="preserve">ARL personal </t>
  </si>
  <si>
    <t>j.</t>
  </si>
  <si>
    <t>Vacaciones</t>
  </si>
  <si>
    <t>(15/360*100)</t>
  </si>
  <si>
    <t>C.</t>
  </si>
  <si>
    <t>SUMA (A + B)</t>
  </si>
  <si>
    <t>D.</t>
  </si>
  <si>
    <t>COSTOS DE LEGALIZACION Y PERFECCIONAMIENTO DEL CONTRATO</t>
  </si>
  <si>
    <t>COSTOS PERFECCIONAMIENTO CONTRATO</t>
  </si>
  <si>
    <t>E.</t>
  </si>
  <si>
    <t>Otros gastos no reembolsables</t>
  </si>
  <si>
    <t>F.</t>
  </si>
  <si>
    <t>SUBTOTAL (C + D)</t>
  </si>
  <si>
    <t>G.</t>
  </si>
  <si>
    <t>Honorarios (Utilidad del consultor y costos no previstos)  15%</t>
  </si>
  <si>
    <t>% E</t>
  </si>
  <si>
    <t>H.</t>
  </si>
  <si>
    <t>FACTOR MULTIPLICADOR (E + F)</t>
  </si>
  <si>
    <t>FACTOR MULTIPLICADOR FINAL</t>
  </si>
  <si>
    <t xml:space="preserve">Sub total </t>
  </si>
  <si>
    <t xml:space="preserve">Polizas </t>
  </si>
  <si>
    <t>Contribucion especial de obra</t>
  </si>
  <si>
    <r>
      <rPr>
        <sz val="11"/>
        <rFont val="Arial"/>
        <family val="2"/>
      </rPr>
      <t xml:space="preserve">FACTOR MULTIPLICADOR(F.M.)
</t>
    </r>
    <r>
      <rPr>
        <b/>
        <sz val="11"/>
        <rFont val="Arial"/>
        <family val="2"/>
      </rPr>
      <t>TOTAL PERSONAL PROFESIONAL</t>
    </r>
  </si>
  <si>
    <r>
      <rPr>
        <sz val="11"/>
        <rFont val="Arial"/>
        <family val="2"/>
      </rPr>
      <t xml:space="preserve">FACTOR MULTIPLICADOR
</t>
    </r>
    <r>
      <rPr>
        <b/>
        <sz val="11"/>
        <rFont val="Arial"/>
        <family val="2"/>
      </rPr>
      <t>TOTAL PERSONAL ASESOR Y DE APOYO</t>
    </r>
  </si>
  <si>
    <r>
      <rPr>
        <sz val="11"/>
        <rFont val="Arial"/>
        <family val="2"/>
      </rPr>
      <t>Ingeniero Industrial, Administrador de
Empresas y/o afines</t>
    </r>
  </si>
  <si>
    <t>GASTOS GENERALES Y DE ADMINISTRACIÓN</t>
  </si>
  <si>
    <t>FACTOR MULTIPLICADOR INTERVENTORIA ALUMBRADO</t>
  </si>
  <si>
    <t xml:space="preserve">Estampilla pro cultura, estampilla adulto mayor, estampilla empocabal, tasa prodeporte, contribucion especial de obra, retefuente, reteica. </t>
  </si>
  <si>
    <t xml:space="preserve">camioneta trasporte </t>
  </si>
  <si>
    <t>3.  COSTOS DIRECTOS</t>
  </si>
  <si>
    <t>Gastos administrativos</t>
  </si>
  <si>
    <t>IVA</t>
  </si>
  <si>
    <t>Otros personal no descritos</t>
  </si>
  <si>
    <t xml:space="preserve">VR UNIT </t>
  </si>
  <si>
    <t>Factor Multiplicador</t>
  </si>
  <si>
    <t xml:space="preserve">El valor a ofertar deberá  incluir la totalidad de las contribuciones e impuestos aplicables conforme al Estatuto Tributario.  </t>
  </si>
  <si>
    <t>La Oferta debe incluir IVA por conecepto del sevicio a prestar</t>
  </si>
  <si>
    <t>Se debe respetar los cargsos y   la dedicación.</t>
  </si>
  <si>
    <t>El valor ofertado  contempla la  totalidad de los porcentajes correspondientes a prestaciones sociales y seguridad sociales</t>
  </si>
  <si>
    <t xml:space="preserve">Los Proponentes, al elaborar su Oferta, se deberán basar estrictamente en sus propios estudios y en sus propias estimaciones. En todo caso, los estimativos que hagan los Proponentes para la presentación de su Oferta deberán tener en cuenta que la ejecución del Contrato se regirá íntegramente por lo allí previsto, así como en el Pliego de Condiciones, por lo tanto, en sus cálculos económicos se deben incluir todos los aspectos y requerimientos necesarios para cumplir con todas las obligaciones contractuales y asumir los riesgos previstos en dichos documentos. </t>
  </si>
  <si>
    <t>Los ítem de personal profesional, técnico y de planilla se pagarán de acuerdo con su dedicación y el valor unitario ofertado.</t>
  </si>
  <si>
    <t xml:space="preserve">Tecnólogo electricista y/o  Ingeniero Electricista y/o Electrónico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</si>
</sst>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quot;$&quot;\ * #,##0.00_-;\-&quot;$&quot;\ * #,##0.00_-;_-&quot;$&quot;\ * &quot;-&quot;??_-;_-@_-"/>
    <numFmt numFmtId="165" formatCode="\$\ #,##0"/>
    <numFmt numFmtId="166" formatCode="0.0"/>
    <numFmt numFmtId="167" formatCode="_-&quot;$&quot;\ * #,##0.0_-;\-&quot;$&quot;\ * #,##0.0_-;_-&quot;$&quot;\ * &quot;-&quot;??_-;_-@_-"/>
    <numFmt numFmtId="168" formatCode="_-[$$-1409]* #,##0_-;\-[$$-1409]* #,##0_-;_-[$$-1409]* &quot;-&quot;_-;_-@"/>
    <numFmt numFmtId="169" formatCode="_-&quot;$&quot;\ * #,##0_-;\-&quot;$&quot;\ * #,##0_-;_-&quot;$&quot;\ * &quot;-&quot;??_-;_-@_-"/>
  </numFmts>
  <fonts count="17" x14ac:knownFonts="1">
    <font>
      <sz val="10"/>
      <color rgb="FF000000"/>
      <name val="Times New Roman"/>
      <charset val="204"/>
    </font>
    <font>
      <sz val="10"/>
      <color rgb="FF000000"/>
      <name val="Times New Roman"/>
      <family val="1"/>
    </font>
    <font>
      <sz val="10"/>
      <color rgb="FF000000"/>
      <name val="Arial Nova"/>
      <family val="2"/>
    </font>
    <font>
      <b/>
      <sz val="10"/>
      <name val="Arial Nova"/>
      <family val="2"/>
    </font>
    <font>
      <sz val="11"/>
      <color theme="1"/>
      <name val="Arial"/>
      <family val="2"/>
    </font>
    <font>
      <sz val="14"/>
      <color theme="1"/>
      <name val="Arial"/>
      <family val="2"/>
    </font>
    <font>
      <sz val="11"/>
      <name val="Calibri"/>
      <family val="2"/>
    </font>
    <font>
      <b/>
      <sz val="18"/>
      <color theme="1"/>
      <name val="Arial Narrow"/>
      <family val="2"/>
    </font>
    <font>
      <b/>
      <sz val="11"/>
      <color theme="1"/>
      <name val="Arial"/>
      <family val="2"/>
    </font>
    <font>
      <sz val="11"/>
      <color theme="1"/>
      <name val="Courier New"/>
      <family val="3"/>
    </font>
    <font>
      <b/>
      <u/>
      <sz val="11"/>
      <color theme="1"/>
      <name val="Calibri"/>
      <family val="2"/>
    </font>
    <font>
      <b/>
      <sz val="11"/>
      <color theme="1"/>
      <name val="Calibri"/>
      <family val="2"/>
    </font>
    <font>
      <b/>
      <sz val="11"/>
      <name val="Arial"/>
      <family val="2"/>
    </font>
    <font>
      <sz val="11"/>
      <color rgb="FF000000"/>
      <name val="Arial"/>
      <family val="2"/>
    </font>
    <font>
      <sz val="11"/>
      <name val="Arial"/>
      <family val="2"/>
    </font>
    <font>
      <b/>
      <sz val="11"/>
      <color rgb="FF000000"/>
      <name val="Arial"/>
      <family val="2"/>
    </font>
    <font>
      <sz val="9"/>
      <name val="Garamond"/>
      <family val="1"/>
    </font>
  </fonts>
  <fills count="5">
    <fill>
      <patternFill patternType="none"/>
    </fill>
    <fill>
      <patternFill patternType="gray125"/>
    </fill>
    <fill>
      <patternFill patternType="solid">
        <fgColor rgb="FFD9D9D9"/>
      </patternFill>
    </fill>
    <fill>
      <patternFill patternType="solid">
        <fgColor rgb="FFD8D8D8"/>
        <bgColor rgb="FFD8D8D8"/>
      </patternFill>
    </fill>
    <fill>
      <patternFill patternType="solid">
        <fgColor theme="0"/>
        <bgColor theme="0"/>
      </patternFill>
    </fill>
  </fills>
  <borders count="38">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style="thin">
        <color rgb="FF000000"/>
      </right>
      <top/>
      <bottom/>
      <diagonal/>
    </border>
    <border>
      <left/>
      <right/>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thin">
        <color rgb="FF000000"/>
      </left>
      <right style="medium">
        <color indexed="64"/>
      </right>
      <top/>
      <bottom style="thin">
        <color rgb="FF000000"/>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thin">
        <color rgb="FF000000"/>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top style="medium">
        <color rgb="FF000000"/>
      </top>
      <bottom/>
      <diagonal/>
    </border>
    <border>
      <left/>
      <right style="medium">
        <color indexed="64"/>
      </right>
      <top style="medium">
        <color rgb="FF000000"/>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right style="thin">
        <color indexed="64"/>
      </right>
      <top style="thin">
        <color rgb="FF000000"/>
      </top>
      <bottom/>
      <diagonal/>
    </border>
  </borders>
  <cellStyleXfs count="2">
    <xf numFmtId="0" fontId="0" fillId="0" borderId="0"/>
    <xf numFmtId="164" fontId="1" fillId="0" borderId="0" applyFont="0" applyFill="0" applyBorder="0" applyAlignment="0" applyProtection="0"/>
  </cellStyleXfs>
  <cellXfs count="127">
    <xf numFmtId="0" fontId="0" fillId="0" borderId="0" xfId="0" applyAlignment="1">
      <alignment horizontal="left" vertical="top"/>
    </xf>
    <xf numFmtId="0" fontId="2" fillId="0" borderId="0" xfId="0" applyFont="1" applyAlignment="1">
      <alignment horizontal="left" vertical="center"/>
    </xf>
    <xf numFmtId="164" fontId="2" fillId="0" borderId="0" xfId="1" applyFont="1" applyAlignment="1">
      <alignment horizontal="left" vertical="center"/>
    </xf>
    <xf numFmtId="0" fontId="2" fillId="0" borderId="0" xfId="0" applyFont="1" applyAlignment="1">
      <alignment horizontal="left" vertical="center" wrapText="1"/>
    </xf>
    <xf numFmtId="0" fontId="4" fillId="0" borderId="0" xfId="0" applyFont="1"/>
    <xf numFmtId="2" fontId="4" fillId="0" borderId="0" xfId="0" applyNumberFormat="1" applyFont="1"/>
    <xf numFmtId="0" fontId="4" fillId="0" borderId="4" xfId="0" applyFont="1" applyBorder="1"/>
    <xf numFmtId="0" fontId="8" fillId="0" borderId="4" xfId="0" applyFont="1" applyBorder="1"/>
    <xf numFmtId="9" fontId="4" fillId="0" borderId="9" xfId="0" applyNumberFormat="1" applyFont="1" applyBorder="1" applyAlignment="1">
      <alignment horizontal="center"/>
    </xf>
    <xf numFmtId="2" fontId="4" fillId="0" borderId="7" xfId="0" applyNumberFormat="1" applyFont="1" applyBorder="1"/>
    <xf numFmtId="0" fontId="4" fillId="0" borderId="10" xfId="0" applyFont="1" applyBorder="1" applyAlignment="1">
      <alignment horizontal="center"/>
    </xf>
    <xf numFmtId="2" fontId="4" fillId="0" borderId="7" xfId="0" applyNumberFormat="1" applyFont="1" applyBorder="1" applyAlignment="1">
      <alignment horizontal="center"/>
    </xf>
    <xf numFmtId="0" fontId="4" fillId="4" borderId="10" xfId="0" applyFont="1" applyFill="1" applyBorder="1" applyAlignment="1">
      <alignment horizontal="center"/>
    </xf>
    <xf numFmtId="0" fontId="4" fillId="4" borderId="7" xfId="0" applyFont="1" applyFill="1" applyBorder="1" applyAlignment="1">
      <alignment horizontal="center"/>
    </xf>
    <xf numFmtId="0" fontId="4" fillId="0" borderId="7" xfId="0" applyFont="1" applyBorder="1" applyAlignment="1">
      <alignment horizontal="center"/>
    </xf>
    <xf numFmtId="0" fontId="4" fillId="0" borderId="10" xfId="0" applyFont="1" applyBorder="1"/>
    <xf numFmtId="0" fontId="4" fillId="0" borderId="5" xfId="0" applyFont="1" applyBorder="1"/>
    <xf numFmtId="0" fontId="8" fillId="0" borderId="5" xfId="0" applyFont="1" applyBorder="1"/>
    <xf numFmtId="0" fontId="4" fillId="0" borderId="6" xfId="0" applyFont="1" applyBorder="1" applyAlignment="1">
      <alignment horizontal="center"/>
    </xf>
    <xf numFmtId="0" fontId="4" fillId="3" borderId="1" xfId="0" applyFont="1" applyFill="1" applyBorder="1"/>
    <xf numFmtId="0" fontId="8" fillId="3" borderId="1" xfId="0" applyFont="1" applyFill="1" applyBorder="1"/>
    <xf numFmtId="0" fontId="4" fillId="3" borderId="2" xfId="0" applyFont="1" applyFill="1" applyBorder="1" applyAlignment="1">
      <alignment horizontal="right"/>
    </xf>
    <xf numFmtId="2" fontId="8" fillId="3" borderId="3" xfId="0" applyNumberFormat="1" applyFont="1" applyFill="1" applyBorder="1" applyAlignment="1">
      <alignment horizontal="center"/>
    </xf>
    <xf numFmtId="168" fontId="10" fillId="0" borderId="5" xfId="0" applyNumberFormat="1" applyFont="1" applyBorder="1"/>
    <xf numFmtId="0" fontId="3" fillId="0" borderId="4" xfId="0" applyFont="1" applyBorder="1" applyAlignment="1">
      <alignment vertical="center" wrapText="1"/>
    </xf>
    <xf numFmtId="0" fontId="3" fillId="0" borderId="0" xfId="0" applyFont="1" applyAlignment="1">
      <alignment vertical="center" wrapText="1"/>
    </xf>
    <xf numFmtId="0" fontId="13" fillId="0" borderId="0" xfId="0" applyFont="1" applyAlignment="1">
      <alignment horizontal="left" vertical="center"/>
    </xf>
    <xf numFmtId="164" fontId="13" fillId="0" borderId="0" xfId="1" applyFont="1" applyAlignment="1">
      <alignment horizontal="left" vertical="center"/>
    </xf>
    <xf numFmtId="0" fontId="13" fillId="0" borderId="23" xfId="0" applyFont="1" applyBorder="1" applyAlignment="1">
      <alignment horizontal="left" vertical="center" wrapText="1"/>
    </xf>
    <xf numFmtId="164" fontId="13" fillId="0" borderId="0" xfId="0" applyNumberFormat="1" applyFont="1" applyAlignment="1">
      <alignment horizontal="left" vertical="center"/>
    </xf>
    <xf numFmtId="0" fontId="13" fillId="0" borderId="0" xfId="0" applyFont="1" applyAlignment="1">
      <alignment horizontal="left" vertical="center" wrapText="1"/>
    </xf>
    <xf numFmtId="0" fontId="4" fillId="0" borderId="21" xfId="0" applyFont="1" applyBorder="1"/>
    <xf numFmtId="2" fontId="4" fillId="0" borderId="24" xfId="0" applyNumberFormat="1" applyFont="1" applyBorder="1"/>
    <xf numFmtId="0" fontId="4" fillId="0" borderId="21" xfId="0" applyFont="1" applyBorder="1" applyAlignment="1">
      <alignment vertical="center"/>
    </xf>
    <xf numFmtId="2" fontId="8" fillId="3" borderId="17" xfId="0" applyNumberFormat="1" applyFont="1" applyFill="1" applyBorder="1" applyAlignment="1">
      <alignment horizontal="center"/>
    </xf>
    <xf numFmtId="2" fontId="8" fillId="3" borderId="24" xfId="0" applyNumberFormat="1" applyFont="1" applyFill="1" applyBorder="1" applyAlignment="1">
      <alignment horizontal="center"/>
    </xf>
    <xf numFmtId="0" fontId="8" fillId="0" borderId="16" xfId="0" applyFont="1" applyBorder="1"/>
    <xf numFmtId="2" fontId="4" fillId="0" borderId="17" xfId="0" applyNumberFormat="1" applyFont="1" applyBorder="1"/>
    <xf numFmtId="0" fontId="8" fillId="0" borderId="21" xfId="0" applyFont="1" applyBorder="1"/>
    <xf numFmtId="2" fontId="4" fillId="0" borderId="25" xfId="0" applyNumberFormat="1" applyFont="1" applyBorder="1"/>
    <xf numFmtId="0" fontId="8" fillId="0" borderId="0" xfId="0" applyFont="1"/>
    <xf numFmtId="2" fontId="8" fillId="0" borderId="25" xfId="0" applyNumberFormat="1" applyFont="1" applyBorder="1" applyAlignment="1">
      <alignment horizontal="right"/>
    </xf>
    <xf numFmtId="0" fontId="4" fillId="4" borderId="0" xfId="0" applyFont="1" applyFill="1"/>
    <xf numFmtId="2" fontId="4" fillId="4" borderId="25" xfId="0" applyNumberFormat="1" applyFont="1" applyFill="1" applyBorder="1"/>
    <xf numFmtId="2" fontId="4" fillId="0" borderId="25" xfId="0" applyNumberFormat="1" applyFont="1" applyBorder="1" applyAlignment="1">
      <alignment horizontal="right"/>
    </xf>
    <xf numFmtId="0" fontId="8" fillId="0" borderId="0" xfId="0" applyFont="1" applyAlignment="1">
      <alignment wrapText="1"/>
    </xf>
    <xf numFmtId="2" fontId="8" fillId="0" borderId="25" xfId="0" applyNumberFormat="1" applyFont="1" applyBorder="1"/>
    <xf numFmtId="168" fontId="4" fillId="0" borderId="0" xfId="0" applyNumberFormat="1" applyFont="1"/>
    <xf numFmtId="0" fontId="4" fillId="0" borderId="0" xfId="0" applyFont="1" applyAlignment="1">
      <alignment vertical="center"/>
    </xf>
    <xf numFmtId="0" fontId="4" fillId="0" borderId="0" xfId="0" applyFont="1" applyAlignment="1">
      <alignment vertical="center" wrapText="1"/>
    </xf>
    <xf numFmtId="0" fontId="9" fillId="0" borderId="0" xfId="0" applyFont="1" applyAlignment="1">
      <alignment vertical="center" wrapText="1"/>
    </xf>
    <xf numFmtId="0" fontId="8" fillId="0" borderId="18" xfId="0" applyFont="1" applyBorder="1"/>
    <xf numFmtId="2" fontId="4" fillId="0" borderId="20" xfId="0" applyNumberFormat="1" applyFont="1" applyBorder="1" applyAlignment="1">
      <alignment horizontal="right"/>
    </xf>
    <xf numFmtId="0" fontId="4" fillId="3" borderId="15" xfId="0" applyFont="1" applyFill="1" applyBorder="1"/>
    <xf numFmtId="2" fontId="8" fillId="3" borderId="20" xfId="0" applyNumberFormat="1" applyFont="1" applyFill="1" applyBorder="1"/>
    <xf numFmtId="0" fontId="11" fillId="0" borderId="0" xfId="0" applyFont="1"/>
    <xf numFmtId="0" fontId="8" fillId="0" borderId="22" xfId="0" applyFont="1" applyBorder="1" applyAlignment="1">
      <alignment vertical="center"/>
    </xf>
    <xf numFmtId="0" fontId="4" fillId="0" borderId="23" xfId="0" applyFont="1" applyBorder="1"/>
    <xf numFmtId="2" fontId="4" fillId="0" borderId="23" xfId="0" applyNumberFormat="1" applyFont="1" applyBorder="1"/>
    <xf numFmtId="2" fontId="4" fillId="0" borderId="26" xfId="0" applyNumberFormat="1" applyFont="1" applyBorder="1"/>
    <xf numFmtId="0" fontId="12" fillId="2" borderId="8" xfId="0" applyFont="1" applyFill="1" applyBorder="1" applyAlignment="1">
      <alignment horizontal="center" vertical="center" wrapText="1"/>
    </xf>
    <xf numFmtId="0" fontId="13" fillId="0" borderId="8" xfId="0" applyFont="1" applyBorder="1" applyAlignment="1">
      <alignment horizontal="left" vertical="center" wrapText="1"/>
    </xf>
    <xf numFmtId="0" fontId="14" fillId="0" borderId="8" xfId="0" applyFont="1" applyBorder="1" applyAlignment="1">
      <alignment horizontal="left" vertical="center" wrapText="1"/>
    </xf>
    <xf numFmtId="0" fontId="14" fillId="0" borderId="8" xfId="0" applyFont="1" applyBorder="1" applyAlignment="1">
      <alignment horizontal="center" vertical="center" wrapText="1"/>
    </xf>
    <xf numFmtId="165" fontId="13" fillId="0" borderId="8" xfId="0" applyNumberFormat="1" applyFont="1" applyBorder="1" applyAlignment="1">
      <alignment vertical="center" shrinkToFit="1"/>
    </xf>
    <xf numFmtId="2" fontId="13" fillId="0" borderId="8" xfId="0" applyNumberFormat="1" applyFont="1" applyBorder="1" applyAlignment="1">
      <alignment horizontal="center" vertical="center" shrinkToFit="1"/>
    </xf>
    <xf numFmtId="167" fontId="13" fillId="0" borderId="8" xfId="1" applyNumberFormat="1" applyFont="1" applyBorder="1" applyAlignment="1">
      <alignment horizontal="left" vertical="center" shrinkToFit="1"/>
    </xf>
    <xf numFmtId="167" fontId="13" fillId="0" borderId="8" xfId="1" applyNumberFormat="1" applyFont="1" applyBorder="1" applyAlignment="1">
      <alignment horizontal="center" vertical="center" shrinkToFit="1"/>
    </xf>
    <xf numFmtId="165" fontId="13" fillId="0" borderId="8" xfId="0" applyNumberFormat="1" applyFont="1" applyBorder="1" applyAlignment="1">
      <alignment horizontal="center" vertical="center" shrinkToFit="1"/>
    </xf>
    <xf numFmtId="166" fontId="13" fillId="0" borderId="8" xfId="0" applyNumberFormat="1" applyFont="1" applyBorder="1" applyAlignment="1">
      <alignment horizontal="center" vertical="center" shrinkToFit="1"/>
    </xf>
    <xf numFmtId="165" fontId="13" fillId="0" borderId="8" xfId="0" applyNumberFormat="1" applyFont="1" applyBorder="1" applyAlignment="1">
      <alignment horizontal="left" vertical="center" shrinkToFit="1"/>
    </xf>
    <xf numFmtId="1" fontId="13" fillId="0" borderId="8" xfId="0" applyNumberFormat="1" applyFont="1" applyBorder="1" applyAlignment="1">
      <alignment horizontal="center" vertical="center" shrinkToFit="1"/>
    </xf>
    <xf numFmtId="164" fontId="13" fillId="0" borderId="8" xfId="1" applyFont="1" applyBorder="1" applyAlignment="1">
      <alignment horizontal="left" vertical="center" shrinkToFit="1"/>
    </xf>
    <xf numFmtId="169" fontId="13" fillId="0" borderId="8" xfId="1" applyNumberFormat="1" applyFont="1" applyBorder="1" applyAlignment="1">
      <alignment horizontal="left" vertical="center" shrinkToFit="1"/>
    </xf>
    <xf numFmtId="169" fontId="14" fillId="0" borderId="8" xfId="0" applyNumberFormat="1" applyFont="1" applyBorder="1" applyAlignment="1">
      <alignment horizontal="center" vertical="center" wrapText="1"/>
    </xf>
    <xf numFmtId="169" fontId="13" fillId="0" borderId="8" xfId="0" applyNumberFormat="1" applyFont="1" applyBorder="1" applyAlignment="1">
      <alignment horizontal="center" vertical="center" shrinkToFit="1"/>
    </xf>
    <xf numFmtId="169" fontId="13" fillId="0" borderId="8" xfId="0" applyNumberFormat="1" applyFont="1" applyBorder="1" applyAlignment="1">
      <alignment vertical="center" wrapText="1"/>
    </xf>
    <xf numFmtId="169" fontId="13" fillId="0" borderId="8" xfId="0" applyNumberFormat="1" applyFont="1" applyBorder="1" applyAlignment="1">
      <alignment horizontal="left" vertical="center"/>
    </xf>
    <xf numFmtId="169" fontId="13" fillId="0" borderId="8" xfId="0" applyNumberFormat="1" applyFont="1" applyBorder="1" applyAlignment="1">
      <alignment horizontal="right" vertical="center"/>
    </xf>
    <xf numFmtId="0" fontId="16" fillId="0" borderId="0" xfId="0" applyFont="1"/>
    <xf numFmtId="2" fontId="12" fillId="0" borderId="8" xfId="0" applyNumberFormat="1" applyFont="1" applyBorder="1" applyAlignment="1">
      <alignment horizontal="center" vertical="center" wrapText="1"/>
    </xf>
    <xf numFmtId="169" fontId="12" fillId="0" borderId="12" xfId="0" applyNumberFormat="1" applyFont="1" applyBorder="1" applyAlignment="1">
      <alignment horizontal="center" vertical="center" wrapText="1"/>
    </xf>
    <xf numFmtId="169" fontId="12" fillId="0" borderId="13" xfId="0" applyNumberFormat="1" applyFont="1" applyBorder="1" applyAlignment="1">
      <alignment horizontal="center" vertical="center" wrapText="1"/>
    </xf>
    <xf numFmtId="169" fontId="12" fillId="0" borderId="14" xfId="0" applyNumberFormat="1" applyFont="1" applyBorder="1" applyAlignment="1">
      <alignment horizontal="center" vertical="center" wrapText="1"/>
    </xf>
    <xf numFmtId="169" fontId="13" fillId="0" borderId="12" xfId="0" applyNumberFormat="1" applyFont="1" applyBorder="1" applyAlignment="1">
      <alignment horizontal="left" vertical="center"/>
    </xf>
    <xf numFmtId="169" fontId="13" fillId="0" borderId="13" xfId="0" applyNumberFormat="1" applyFont="1" applyBorder="1" applyAlignment="1">
      <alignment horizontal="left" vertical="center"/>
    </xf>
    <xf numFmtId="169" fontId="13" fillId="0" borderId="14" xfId="0" applyNumberFormat="1" applyFont="1" applyBorder="1" applyAlignment="1">
      <alignment horizontal="left" vertical="center"/>
    </xf>
    <xf numFmtId="169" fontId="13" fillId="0" borderId="12" xfId="0" applyNumberFormat="1" applyFont="1" applyBorder="1" applyAlignment="1">
      <alignment horizontal="left" vertical="center" wrapText="1"/>
    </xf>
    <xf numFmtId="169" fontId="13" fillId="0" borderId="13" xfId="0" applyNumberFormat="1" applyFont="1" applyBorder="1" applyAlignment="1">
      <alignment horizontal="left" vertical="center" wrapText="1"/>
    </xf>
    <xf numFmtId="169" fontId="13" fillId="0" borderId="14" xfId="0" applyNumberFormat="1" applyFont="1" applyBorder="1" applyAlignment="1">
      <alignment horizontal="left" vertical="center" wrapText="1"/>
    </xf>
    <xf numFmtId="169" fontId="15" fillId="0" borderId="12" xfId="0" applyNumberFormat="1" applyFont="1" applyBorder="1" applyAlignment="1">
      <alignment horizontal="left" vertical="center"/>
    </xf>
    <xf numFmtId="169" fontId="15" fillId="0" borderId="13" xfId="0" applyNumberFormat="1" applyFont="1" applyBorder="1" applyAlignment="1">
      <alignment horizontal="left" vertical="center"/>
    </xf>
    <xf numFmtId="169" fontId="15" fillId="0" borderId="14" xfId="0" applyNumberFormat="1" applyFont="1" applyBorder="1" applyAlignment="1">
      <alignment horizontal="left" vertical="center"/>
    </xf>
    <xf numFmtId="0" fontId="13" fillId="0" borderId="8" xfId="0" applyFont="1" applyBorder="1" applyAlignment="1">
      <alignment horizontal="left" vertical="center" wrapText="1"/>
    </xf>
    <xf numFmtId="0" fontId="12" fillId="2" borderId="8" xfId="0" applyFont="1" applyFill="1" applyBorder="1" applyAlignment="1">
      <alignment horizontal="left" vertical="center" wrapText="1"/>
    </xf>
    <xf numFmtId="0" fontId="12" fillId="0" borderId="8" xfId="0" applyFont="1" applyBorder="1" applyAlignment="1">
      <alignment horizontal="center" vertical="center" wrapText="1"/>
    </xf>
    <xf numFmtId="164" fontId="15" fillId="0" borderId="8" xfId="1" applyFont="1" applyBorder="1" applyAlignment="1">
      <alignment horizontal="left" vertical="center" wrapText="1"/>
    </xf>
    <xf numFmtId="169" fontId="14" fillId="0" borderId="8" xfId="0" applyNumberFormat="1" applyFont="1" applyBorder="1" applyAlignment="1">
      <alignment horizontal="left" vertical="center" wrapText="1"/>
    </xf>
    <xf numFmtId="169" fontId="12" fillId="0" borderId="8" xfId="0" applyNumberFormat="1" applyFont="1" applyBorder="1" applyAlignment="1">
      <alignment horizontal="center" vertical="center" wrapText="1"/>
    </xf>
    <xf numFmtId="0" fontId="13" fillId="0" borderId="8" xfId="0" applyFont="1" applyBorder="1" applyAlignment="1">
      <alignment horizontal="center" vertical="center" wrapText="1"/>
    </xf>
    <xf numFmtId="2" fontId="15" fillId="0" borderId="8" xfId="0" applyNumberFormat="1" applyFont="1" applyBorder="1" applyAlignment="1">
      <alignment horizontal="center" vertical="center" shrinkToFit="1"/>
    </xf>
    <xf numFmtId="0" fontId="14" fillId="0" borderId="8" xfId="0" applyFont="1" applyBorder="1" applyAlignment="1">
      <alignment horizontal="left" vertical="center" wrapText="1"/>
    </xf>
    <xf numFmtId="0" fontId="13" fillId="0" borderId="0" xfId="0" applyFont="1" applyAlignment="1">
      <alignment horizontal="left" vertical="center" wrapText="1"/>
    </xf>
    <xf numFmtId="0" fontId="14" fillId="0" borderId="0" xfId="0" applyFont="1" applyAlignment="1">
      <alignment horizontal="left" vertical="top" wrapText="1"/>
    </xf>
    <xf numFmtId="0" fontId="15" fillId="0" borderId="0" xfId="0" applyFont="1" applyAlignment="1">
      <alignment horizontal="left" vertical="center" wrapText="1"/>
    </xf>
    <xf numFmtId="169" fontId="15" fillId="0" borderId="8" xfId="1" applyNumberFormat="1" applyFont="1" applyBorder="1" applyAlignment="1">
      <alignment horizontal="center" vertical="center"/>
    </xf>
    <xf numFmtId="0" fontId="8" fillId="0" borderId="0" xfId="0" applyFont="1" applyAlignment="1">
      <alignment horizontal="left" wrapText="1"/>
    </xf>
    <xf numFmtId="0" fontId="6" fillId="0" borderId="10" xfId="0" applyFont="1" applyBorder="1"/>
    <xf numFmtId="0" fontId="8" fillId="3" borderId="18" xfId="0" applyFont="1" applyFill="1" applyBorder="1" applyAlignment="1">
      <alignment horizontal="center" vertical="top"/>
    </xf>
    <xf numFmtId="0" fontId="6" fillId="0" borderId="5" xfId="0" applyFont="1" applyBorder="1"/>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11" xfId="0" applyFont="1" applyBorder="1" applyAlignment="1">
      <alignment horizontal="center" vertical="center"/>
    </xf>
    <xf numFmtId="0" fontId="5" fillId="0" borderId="31" xfId="0" applyFont="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9" xfId="0" applyFont="1" applyBorder="1" applyAlignment="1">
      <alignment horizontal="center" vertical="center" wrapText="1"/>
    </xf>
    <xf numFmtId="2" fontId="8" fillId="3" borderId="35" xfId="0" applyNumberFormat="1" applyFont="1" applyFill="1" applyBorder="1" applyAlignment="1">
      <alignment horizontal="center"/>
    </xf>
    <xf numFmtId="2" fontId="8" fillId="3" borderId="36" xfId="0" applyNumberFormat="1" applyFont="1" applyFill="1" applyBorder="1" applyAlignment="1">
      <alignment horizontal="center"/>
    </xf>
    <xf numFmtId="0" fontId="8" fillId="3" borderId="16" xfId="0" applyFont="1" applyFill="1" applyBorder="1" applyAlignment="1">
      <alignment horizontal="center" vertical="top"/>
    </xf>
    <xf numFmtId="0" fontId="8" fillId="3" borderId="4" xfId="0" applyFont="1" applyFill="1" applyBorder="1" applyAlignment="1">
      <alignment horizontal="center" vertical="top"/>
    </xf>
    <xf numFmtId="0" fontId="8" fillId="3" borderId="37" xfId="0" applyFont="1" applyFill="1" applyBorder="1" applyAlignment="1">
      <alignment horizontal="center" vertical="top"/>
    </xf>
  </cellXfs>
  <cellStyles count="2">
    <cellStyle name="Moneda" xfId="1" builtinId="4"/>
    <cellStyle name="Normal" xfId="0" builtinId="0"/>
  </cellStyles>
  <dxfs count="0"/>
  <tableStyles count="1" defaultTableStyle="TableStyleMedium9" defaultPivotStyle="PivotStyleLight16">
    <tableStyle name="Invisible" pivot="0" table="0" count="0" xr9:uid="{5C9A20EA-38EC-480B-86A8-23DB635903E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C:/Users/SECRETARIO_INFRAES/Downloads/Ppto%20Parque%20Los%20Fundadores%202023%201.0%20(2).xlsx" TargetMode="External"/><Relationship Id="rId1" Type="http://schemas.openxmlformats.org/officeDocument/2006/relationships/externalLinkPath" Target="file:///C:/Users/SECRETARIO_INFRAES/Downloads/Ppto%20Parque%20Los%20Fundadores%202023%201.0%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sheetName val="Mem. Cant. "/>
      <sheetName val="APUs"/>
      <sheetName val="Apus Elec"/>
      <sheetName val="FACTOR PRESTACIONAL"/>
      <sheetName val="Analisis de AU"/>
      <sheetName val="F.M INTERVENTORIA"/>
      <sheetName val="INTERVENTORIA  "/>
      <sheetName val="FLUJO DE FONDOS"/>
      <sheetName val=" Insumos "/>
      <sheetName val="MGA"/>
      <sheetName val="Sheet1"/>
    </sheetNames>
    <sheetDataSet>
      <sheetData sheetId="0"/>
      <sheetData sheetId="1"/>
      <sheetData sheetId="2"/>
      <sheetData sheetId="3"/>
      <sheetData sheetId="4"/>
      <sheetData sheetId="5">
        <row r="30">
          <cell r="A30" t="str">
            <v>Estampilla Pro Cultura</v>
          </cell>
        </row>
        <row r="31">
          <cell r="A31" t="str">
            <v>Estampilla Adulto Mayor</v>
          </cell>
        </row>
        <row r="32">
          <cell r="A32" t="str">
            <v xml:space="preserve">Estampilla hospital </v>
          </cell>
        </row>
        <row r="33">
          <cell r="A33" t="str">
            <v>Tasa ProDeporte</v>
          </cell>
        </row>
        <row r="34">
          <cell r="A34" t="str">
            <v>Retefuente</v>
          </cell>
        </row>
        <row r="35">
          <cell r="A35" t="str">
            <v>Reteica</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J38"/>
  <sheetViews>
    <sheetView showGridLines="0" tabSelected="1" zoomScale="80" zoomScaleNormal="80" workbookViewId="0">
      <selection activeCell="E5" sqref="E5"/>
    </sheetView>
  </sheetViews>
  <sheetFormatPr baseColWidth="10" defaultColWidth="8.796875" defaultRowHeight="14" x14ac:dyDescent="0.15"/>
  <cols>
    <col min="1" max="1" width="29" style="30" customWidth="1"/>
    <col min="2" max="2" width="35.59765625" style="30" customWidth="1"/>
    <col min="3" max="3" width="10.796875" style="26" customWidth="1"/>
    <col min="4" max="4" width="13.796875" style="26" bestFit="1" customWidth="1"/>
    <col min="5" max="5" width="33.3984375" style="26" customWidth="1"/>
    <col min="6" max="6" width="25.796875" style="26" customWidth="1"/>
    <col min="7" max="7" width="20.3984375" style="26" customWidth="1"/>
    <col min="8" max="8" width="22.796875" style="26" customWidth="1"/>
    <col min="9" max="9" width="25.3984375" style="26" customWidth="1"/>
    <col min="10" max="10" width="21.796875" style="26" bestFit="1" customWidth="1"/>
    <col min="11" max="16384" width="8.796875" style="26"/>
  </cols>
  <sheetData>
    <row r="1" spans="1:10" ht="38.25" customHeight="1" x14ac:dyDescent="0.15">
      <c r="A1" s="60" t="s">
        <v>0</v>
      </c>
      <c r="B1" s="60" t="s">
        <v>1</v>
      </c>
      <c r="C1" s="60" t="s">
        <v>2</v>
      </c>
      <c r="D1" s="60" t="s">
        <v>3</v>
      </c>
      <c r="E1" s="60" t="s">
        <v>4</v>
      </c>
      <c r="F1" s="60" t="s">
        <v>90</v>
      </c>
      <c r="G1" s="60" t="s">
        <v>6</v>
      </c>
      <c r="H1" s="60" t="s">
        <v>7</v>
      </c>
    </row>
    <row r="2" spans="1:10" ht="5.25" customHeight="1" x14ac:dyDescent="0.15">
      <c r="A2" s="93"/>
      <c r="B2" s="93"/>
      <c r="C2" s="93"/>
      <c r="D2" s="93"/>
      <c r="E2" s="93"/>
      <c r="F2" s="93"/>
      <c r="G2" s="93"/>
      <c r="H2" s="93"/>
    </row>
    <row r="3" spans="1:10" ht="24" customHeight="1" x14ac:dyDescent="0.15">
      <c r="A3" s="94" t="s">
        <v>8</v>
      </c>
      <c r="B3" s="94"/>
      <c r="C3" s="94"/>
      <c r="D3" s="94"/>
      <c r="E3" s="94"/>
      <c r="F3" s="94"/>
      <c r="G3" s="94"/>
      <c r="H3" s="94"/>
    </row>
    <row r="4" spans="1:10" ht="33.5" customHeight="1" x14ac:dyDescent="0.15">
      <c r="A4" s="62" t="s">
        <v>9</v>
      </c>
      <c r="B4" s="62" t="s">
        <v>10</v>
      </c>
      <c r="C4" s="63" t="s">
        <v>11</v>
      </c>
      <c r="D4" s="64"/>
      <c r="E4" s="65">
        <v>0.5</v>
      </c>
      <c r="F4" s="66">
        <f>D4*E4</f>
        <v>0</v>
      </c>
      <c r="G4" s="65">
        <v>5</v>
      </c>
      <c r="H4" s="67">
        <f>F4*G4</f>
        <v>0</v>
      </c>
    </row>
    <row r="5" spans="1:10" ht="53.25" customHeight="1" x14ac:dyDescent="0.15">
      <c r="A5" s="62" t="s">
        <v>12</v>
      </c>
      <c r="B5" s="61" t="s">
        <v>81</v>
      </c>
      <c r="C5" s="63" t="s">
        <v>11</v>
      </c>
      <c r="D5" s="64"/>
      <c r="E5" s="65">
        <v>0.5</v>
      </c>
      <c r="F5" s="66">
        <f>D5*E5</f>
        <v>0</v>
      </c>
      <c r="G5" s="65">
        <v>5</v>
      </c>
      <c r="H5" s="67">
        <f>F5*G5</f>
        <v>0</v>
      </c>
      <c r="J5" s="27"/>
    </row>
    <row r="6" spans="1:10" ht="40.5" customHeight="1" x14ac:dyDescent="0.15">
      <c r="A6" s="62" t="s">
        <v>13</v>
      </c>
      <c r="B6" s="62" t="s">
        <v>98</v>
      </c>
      <c r="C6" s="63" t="s">
        <v>11</v>
      </c>
      <c r="D6" s="64"/>
      <c r="E6" s="65">
        <v>1</v>
      </c>
      <c r="F6" s="66">
        <f>D6*E6</f>
        <v>0</v>
      </c>
      <c r="G6" s="65">
        <v>5</v>
      </c>
      <c r="H6" s="67">
        <f>F6*G6</f>
        <v>0</v>
      </c>
      <c r="J6" s="27"/>
    </row>
    <row r="7" spans="1:10" ht="79.5" customHeight="1" x14ac:dyDescent="0.15">
      <c r="A7" s="62" t="s">
        <v>18</v>
      </c>
      <c r="B7" s="62" t="s">
        <v>19</v>
      </c>
      <c r="C7" s="63" t="s">
        <v>11</v>
      </c>
      <c r="D7" s="64"/>
      <c r="E7" s="65">
        <v>0.5</v>
      </c>
      <c r="F7" s="66">
        <f>D7*E7</f>
        <v>0</v>
      </c>
      <c r="G7" s="65">
        <v>5</v>
      </c>
      <c r="H7" s="67">
        <f>F7*G7</f>
        <v>0</v>
      </c>
    </row>
    <row r="8" spans="1:10" x14ac:dyDescent="0.15">
      <c r="A8" s="95" t="s">
        <v>14</v>
      </c>
      <c r="B8" s="95"/>
      <c r="C8" s="95"/>
      <c r="D8" s="95"/>
      <c r="E8" s="95"/>
      <c r="F8" s="95"/>
      <c r="G8" s="95"/>
      <c r="H8" s="67">
        <f>SUM(H4:H7)</f>
        <v>0</v>
      </c>
    </row>
    <row r="9" spans="1:10" ht="36.75" customHeight="1" x14ac:dyDescent="0.15">
      <c r="A9" s="99" t="s">
        <v>79</v>
      </c>
      <c r="B9" s="99"/>
      <c r="C9" s="99"/>
      <c r="D9" s="99"/>
      <c r="E9" s="100">
        <f>FM!F45</f>
        <v>1.820335</v>
      </c>
      <c r="F9" s="100"/>
      <c r="G9" s="96">
        <f>H8*E9</f>
        <v>0</v>
      </c>
      <c r="H9" s="96"/>
    </row>
    <row r="10" spans="1:10" x14ac:dyDescent="0.15">
      <c r="A10" s="94" t="s">
        <v>15</v>
      </c>
      <c r="B10" s="94"/>
      <c r="C10" s="94"/>
      <c r="D10" s="94"/>
      <c r="E10" s="94"/>
      <c r="F10" s="94"/>
      <c r="G10" s="94"/>
      <c r="H10" s="94"/>
    </row>
    <row r="11" spans="1:10" ht="30" x14ac:dyDescent="0.15">
      <c r="A11" s="60" t="s">
        <v>0</v>
      </c>
      <c r="B11" s="60" t="s">
        <v>1</v>
      </c>
      <c r="C11" s="60" t="s">
        <v>2</v>
      </c>
      <c r="D11" s="60" t="s">
        <v>3</v>
      </c>
      <c r="E11" s="60" t="s">
        <v>4</v>
      </c>
      <c r="F11" s="60" t="s">
        <v>90</v>
      </c>
      <c r="G11" s="60" t="s">
        <v>6</v>
      </c>
      <c r="H11" s="60" t="s">
        <v>7</v>
      </c>
    </row>
    <row r="12" spans="1:10" ht="24" customHeight="1" x14ac:dyDescent="0.15">
      <c r="A12" s="62" t="s">
        <v>16</v>
      </c>
      <c r="B12" s="63" t="s">
        <v>17</v>
      </c>
      <c r="C12" s="63" t="s">
        <v>11</v>
      </c>
      <c r="D12" s="68"/>
      <c r="E12" s="65">
        <v>0.4</v>
      </c>
      <c r="F12" s="66">
        <f>D12*E12</f>
        <v>0</v>
      </c>
      <c r="G12" s="69">
        <f>G7</f>
        <v>5</v>
      </c>
      <c r="H12" s="67">
        <f>F12*G12</f>
        <v>0</v>
      </c>
    </row>
    <row r="13" spans="1:10" x14ac:dyDescent="0.15">
      <c r="A13" s="95" t="s">
        <v>14</v>
      </c>
      <c r="B13" s="95"/>
      <c r="C13" s="95"/>
      <c r="D13" s="95"/>
      <c r="E13" s="95"/>
      <c r="F13" s="95"/>
      <c r="G13" s="95"/>
      <c r="H13" s="66">
        <f>SUM(H12:H12)</f>
        <v>0</v>
      </c>
    </row>
    <row r="14" spans="1:10" ht="29.25" customHeight="1" x14ac:dyDescent="0.15">
      <c r="A14" s="99" t="s">
        <v>80</v>
      </c>
      <c r="B14" s="99"/>
      <c r="C14" s="99"/>
      <c r="D14" s="99"/>
      <c r="E14" s="100">
        <v>1.64</v>
      </c>
      <c r="F14" s="100"/>
      <c r="G14" s="96">
        <f>E14*H13</f>
        <v>0</v>
      </c>
      <c r="H14" s="96"/>
    </row>
    <row r="15" spans="1:10" ht="30" x14ac:dyDescent="0.15">
      <c r="A15" s="94" t="s">
        <v>86</v>
      </c>
      <c r="B15" s="94"/>
      <c r="C15" s="60" t="s">
        <v>2</v>
      </c>
      <c r="D15" s="60" t="s">
        <v>20</v>
      </c>
      <c r="E15" s="60" t="s">
        <v>21</v>
      </c>
      <c r="F15" s="60" t="s">
        <v>5</v>
      </c>
      <c r="G15" s="60" t="s">
        <v>6</v>
      </c>
      <c r="H15" s="60" t="s">
        <v>7</v>
      </c>
    </row>
    <row r="16" spans="1:10" ht="19.5" hidden="1" customHeight="1" x14ac:dyDescent="0.15">
      <c r="A16" s="101" t="s">
        <v>22</v>
      </c>
      <c r="B16" s="101"/>
      <c r="C16" s="62" t="s">
        <v>11</v>
      </c>
      <c r="D16" s="70">
        <v>5500000</v>
      </c>
      <c r="E16" s="71">
        <v>0</v>
      </c>
      <c r="F16" s="66">
        <f>D16*E16</f>
        <v>0</v>
      </c>
      <c r="G16" s="69">
        <v>8</v>
      </c>
      <c r="H16" s="72">
        <f t="shared" ref="H16:H21" si="0">F16*G16</f>
        <v>0</v>
      </c>
    </row>
    <row r="17" spans="1:10" ht="19.5" customHeight="1" x14ac:dyDescent="0.15">
      <c r="A17" s="97" t="s">
        <v>27</v>
      </c>
      <c r="B17" s="97"/>
      <c r="C17" s="74" t="s">
        <v>11</v>
      </c>
      <c r="D17" s="75"/>
      <c r="E17" s="69">
        <v>1</v>
      </c>
      <c r="F17" s="73">
        <f>(+D17*E17)*5.2%+(+D17*E17)</f>
        <v>0</v>
      </c>
      <c r="G17" s="69">
        <f>G12</f>
        <v>5</v>
      </c>
      <c r="H17" s="73">
        <f t="shared" si="0"/>
        <v>0</v>
      </c>
    </row>
    <row r="18" spans="1:10" ht="19.5" customHeight="1" x14ac:dyDescent="0.15">
      <c r="A18" s="97" t="s">
        <v>23</v>
      </c>
      <c r="B18" s="97"/>
      <c r="C18" s="74" t="s">
        <v>11</v>
      </c>
      <c r="D18" s="75"/>
      <c r="E18" s="69">
        <v>1</v>
      </c>
      <c r="F18" s="73">
        <f t="shared" ref="F18:F21" si="1">(+D18*E18)*5.2%+(+D18*E18)</f>
        <v>0</v>
      </c>
      <c r="G18" s="69">
        <v>5</v>
      </c>
      <c r="H18" s="73">
        <f t="shared" si="0"/>
        <v>0</v>
      </c>
    </row>
    <row r="19" spans="1:10" ht="19.5" customHeight="1" x14ac:dyDescent="0.15">
      <c r="A19" s="97" t="s">
        <v>24</v>
      </c>
      <c r="B19" s="97"/>
      <c r="C19" s="74" t="s">
        <v>11</v>
      </c>
      <c r="D19" s="75"/>
      <c r="E19" s="69">
        <v>2</v>
      </c>
      <c r="F19" s="73"/>
      <c r="G19" s="69">
        <v>5</v>
      </c>
      <c r="H19" s="73">
        <f t="shared" si="0"/>
        <v>0</v>
      </c>
    </row>
    <row r="20" spans="1:10" ht="19.5" customHeight="1" x14ac:dyDescent="0.15">
      <c r="A20" s="97" t="s">
        <v>85</v>
      </c>
      <c r="B20" s="97"/>
      <c r="C20" s="74" t="s">
        <v>11</v>
      </c>
      <c r="D20" s="75"/>
      <c r="E20" s="69">
        <v>0.5</v>
      </c>
      <c r="F20" s="73">
        <f t="shared" si="1"/>
        <v>0</v>
      </c>
      <c r="G20" s="69">
        <v>5</v>
      </c>
      <c r="H20" s="73">
        <f t="shared" si="0"/>
        <v>0</v>
      </c>
    </row>
    <row r="21" spans="1:10" ht="18.75" customHeight="1" x14ac:dyDescent="0.15">
      <c r="A21" s="97" t="s">
        <v>25</v>
      </c>
      <c r="B21" s="97"/>
      <c r="C21" s="74" t="s">
        <v>26</v>
      </c>
      <c r="D21" s="75"/>
      <c r="E21" s="69">
        <v>1</v>
      </c>
      <c r="F21" s="73">
        <f t="shared" si="1"/>
        <v>0</v>
      </c>
      <c r="G21" s="69">
        <v>5</v>
      </c>
      <c r="H21" s="73">
        <f t="shared" si="0"/>
        <v>0</v>
      </c>
    </row>
    <row r="22" spans="1:10" x14ac:dyDescent="0.15">
      <c r="A22" s="98" t="s">
        <v>14</v>
      </c>
      <c r="B22" s="98"/>
      <c r="C22" s="98"/>
      <c r="D22" s="98"/>
      <c r="E22" s="98"/>
      <c r="F22" s="98"/>
      <c r="G22" s="98"/>
      <c r="H22" s="73">
        <f>SUM(H16:H21)</f>
        <v>0</v>
      </c>
    </row>
    <row r="23" spans="1:10" x14ac:dyDescent="0.15">
      <c r="A23" s="81" t="s">
        <v>91</v>
      </c>
      <c r="B23" s="82"/>
      <c r="C23" s="82"/>
      <c r="D23" s="82"/>
      <c r="E23" s="82"/>
      <c r="F23" s="83"/>
      <c r="G23" s="80">
        <v>1.64</v>
      </c>
      <c r="H23" s="73">
        <f>H22*G23</f>
        <v>0</v>
      </c>
    </row>
    <row r="24" spans="1:10" ht="15" customHeight="1" x14ac:dyDescent="0.15">
      <c r="A24" s="87" t="s">
        <v>76</v>
      </c>
      <c r="B24" s="88"/>
      <c r="C24" s="88"/>
      <c r="D24" s="88"/>
      <c r="E24" s="88"/>
      <c r="F24" s="88"/>
      <c r="G24" s="89"/>
      <c r="H24" s="76">
        <f>H23+G14+G9</f>
        <v>0</v>
      </c>
      <c r="J24" s="29"/>
    </row>
    <row r="25" spans="1:10" x14ac:dyDescent="0.15">
      <c r="A25" s="84" t="s">
        <v>88</v>
      </c>
      <c r="B25" s="85"/>
      <c r="C25" s="85"/>
      <c r="D25" s="85"/>
      <c r="E25" s="85"/>
      <c r="F25" s="86"/>
      <c r="G25" s="77"/>
      <c r="H25" s="78">
        <f>H24*19%</f>
        <v>0</v>
      </c>
    </row>
    <row r="26" spans="1:10" x14ac:dyDescent="0.15">
      <c r="A26" s="90" t="s">
        <v>28</v>
      </c>
      <c r="B26" s="91"/>
      <c r="C26" s="91"/>
      <c r="D26" s="91"/>
      <c r="E26" s="91"/>
      <c r="F26" s="92"/>
      <c r="G26" s="105">
        <f>H24+H25</f>
        <v>0</v>
      </c>
      <c r="H26" s="105"/>
      <c r="I26" s="29"/>
    </row>
    <row r="28" spans="1:10" x14ac:dyDescent="0.15">
      <c r="G28" s="29"/>
      <c r="H28" s="27"/>
      <c r="I28" s="29"/>
      <c r="J28" s="27"/>
    </row>
    <row r="29" spans="1:10" x14ac:dyDescent="0.15">
      <c r="A29" s="104"/>
      <c r="B29" s="104"/>
      <c r="H29" s="29"/>
      <c r="J29" s="29"/>
    </row>
    <row r="30" spans="1:10" ht="16.5" customHeight="1" x14ac:dyDescent="0.15">
      <c r="A30" s="102"/>
      <c r="B30" s="102"/>
      <c r="H30" s="29"/>
    </row>
    <row r="31" spans="1:10" x14ac:dyDescent="0.15">
      <c r="H31" s="29"/>
    </row>
    <row r="33" spans="1:8" ht="81.75" customHeight="1" x14ac:dyDescent="0.15">
      <c r="A33" s="102" t="s">
        <v>96</v>
      </c>
      <c r="B33" s="102"/>
      <c r="C33" s="102"/>
      <c r="D33" s="102"/>
      <c r="E33" s="102"/>
      <c r="F33" s="102"/>
    </row>
    <row r="34" spans="1:8" s="79" customFormat="1" x14ac:dyDescent="0.15">
      <c r="A34" s="103" t="s">
        <v>97</v>
      </c>
      <c r="B34" s="103"/>
      <c r="C34" s="103"/>
      <c r="D34" s="103"/>
      <c r="E34" s="103"/>
      <c r="F34" s="103"/>
      <c r="G34" s="103"/>
      <c r="H34" s="103"/>
    </row>
    <row r="35" spans="1:8" ht="17.25" customHeight="1" x14ac:dyDescent="0.15">
      <c r="A35" s="102" t="s">
        <v>92</v>
      </c>
      <c r="B35" s="102"/>
      <c r="C35" s="102"/>
      <c r="D35" s="102"/>
      <c r="E35" s="102"/>
      <c r="F35" s="102"/>
      <c r="G35" s="102"/>
      <c r="H35" s="102"/>
    </row>
    <row r="36" spans="1:8" x14ac:dyDescent="0.15">
      <c r="A36" s="102" t="s">
        <v>93</v>
      </c>
      <c r="B36" s="102"/>
      <c r="C36" s="102"/>
      <c r="D36" s="102"/>
      <c r="E36" s="102"/>
      <c r="F36" s="102"/>
      <c r="G36" s="102"/>
    </row>
    <row r="37" spans="1:8" x14ac:dyDescent="0.15">
      <c r="A37" s="102" t="s">
        <v>94</v>
      </c>
      <c r="B37" s="102"/>
      <c r="C37" s="102"/>
      <c r="D37" s="102"/>
      <c r="E37" s="102"/>
      <c r="F37" s="102"/>
    </row>
    <row r="38" spans="1:8" ht="14.25" customHeight="1" x14ac:dyDescent="0.15">
      <c r="A38" s="102" t="s">
        <v>95</v>
      </c>
      <c r="B38" s="102"/>
      <c r="C38" s="102"/>
      <c r="D38" s="102"/>
      <c r="E38" s="102"/>
      <c r="F38" s="102"/>
      <c r="G38" s="102"/>
    </row>
  </sheetData>
  <mergeCells count="32">
    <mergeCell ref="A38:G38"/>
    <mergeCell ref="A34:H34"/>
    <mergeCell ref="A29:B29"/>
    <mergeCell ref="A30:B30"/>
    <mergeCell ref="G26:H26"/>
    <mergeCell ref="A33:F33"/>
    <mergeCell ref="A35:H35"/>
    <mergeCell ref="A36:G36"/>
    <mergeCell ref="A37:F37"/>
    <mergeCell ref="G14:H14"/>
    <mergeCell ref="A20:B20"/>
    <mergeCell ref="A15:B15"/>
    <mergeCell ref="A16:B16"/>
    <mergeCell ref="A18:B18"/>
    <mergeCell ref="A17:B17"/>
    <mergeCell ref="A19:B19"/>
    <mergeCell ref="A23:F23"/>
    <mergeCell ref="A25:F25"/>
    <mergeCell ref="A24:G24"/>
    <mergeCell ref="A26:F26"/>
    <mergeCell ref="A2:H2"/>
    <mergeCell ref="A3:H3"/>
    <mergeCell ref="A8:G8"/>
    <mergeCell ref="G9:H9"/>
    <mergeCell ref="A10:H10"/>
    <mergeCell ref="A21:B21"/>
    <mergeCell ref="A22:G22"/>
    <mergeCell ref="A9:D9"/>
    <mergeCell ref="E9:F9"/>
    <mergeCell ref="A14:D14"/>
    <mergeCell ref="E14:F14"/>
    <mergeCell ref="A13:G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J56"/>
  <sheetViews>
    <sheetView showGridLines="0" topLeftCell="A24" zoomScale="76" zoomScaleNormal="60" workbookViewId="0">
      <selection activeCell="F45" sqref="F45"/>
    </sheetView>
  </sheetViews>
  <sheetFormatPr baseColWidth="10" defaultColWidth="8.796875" defaultRowHeight="12" x14ac:dyDescent="0.15"/>
  <cols>
    <col min="1" max="1" width="6.19921875" style="3" customWidth="1"/>
    <col min="2" max="2" width="5.796875" style="3" customWidth="1"/>
    <col min="3" max="3" width="43.3984375" style="1" customWidth="1"/>
    <col min="4" max="4" width="55.19921875" style="1" customWidth="1"/>
    <col min="5" max="5" width="33.3984375" style="1" customWidth="1"/>
    <col min="6" max="6" width="20.3984375" style="1" bestFit="1" customWidth="1"/>
    <col min="7" max="7" width="15.3984375" style="1" customWidth="1"/>
    <col min="8" max="8" width="18.3984375" style="1" customWidth="1"/>
    <col min="9" max="9" width="8.796875" style="1"/>
    <col min="10" max="10" width="18.796875" style="1" bestFit="1" customWidth="1"/>
    <col min="11" max="16384" width="8.796875" style="1"/>
  </cols>
  <sheetData>
    <row r="1" spans="1:10" ht="38.25" customHeight="1" thickBot="1" x14ac:dyDescent="0.2">
      <c r="A1" s="4"/>
      <c r="B1" s="4"/>
      <c r="C1" s="4"/>
      <c r="D1" s="4"/>
      <c r="E1" s="5"/>
      <c r="F1" s="5"/>
      <c r="G1" s="24"/>
      <c r="H1" s="24"/>
    </row>
    <row r="2" spans="1:10" ht="31.5" customHeight="1" x14ac:dyDescent="0.15">
      <c r="A2" s="110" t="s">
        <v>29</v>
      </c>
      <c r="B2" s="111"/>
      <c r="C2" s="111"/>
      <c r="D2" s="111"/>
      <c r="E2" s="111"/>
      <c r="F2" s="112"/>
      <c r="G2" s="25"/>
      <c r="H2" s="25"/>
    </row>
    <row r="3" spans="1:10" ht="24" customHeight="1" thickBot="1" x14ac:dyDescent="0.2">
      <c r="A3" s="113"/>
      <c r="B3" s="114"/>
      <c r="C3" s="114"/>
      <c r="D3" s="114"/>
      <c r="E3" s="114"/>
      <c r="F3" s="115"/>
      <c r="G3" s="25"/>
      <c r="H3" s="25"/>
    </row>
    <row r="4" spans="1:10" ht="46.5" customHeight="1" x14ac:dyDescent="0.15">
      <c r="A4" s="116" t="s">
        <v>83</v>
      </c>
      <c r="B4" s="117"/>
      <c r="C4" s="117"/>
      <c r="D4" s="117"/>
      <c r="E4" s="117"/>
      <c r="F4" s="118"/>
      <c r="G4" s="25"/>
      <c r="H4" s="25"/>
    </row>
    <row r="5" spans="1:10" x14ac:dyDescent="0.15">
      <c r="A5" s="119"/>
      <c r="B5" s="120"/>
      <c r="C5" s="120"/>
      <c r="D5" s="120"/>
      <c r="E5" s="120"/>
      <c r="F5" s="121"/>
      <c r="G5" s="25"/>
      <c r="H5" s="25"/>
      <c r="J5" s="2"/>
    </row>
    <row r="6" spans="1:10" ht="14" x14ac:dyDescent="0.15">
      <c r="A6" s="124" t="s">
        <v>30</v>
      </c>
      <c r="B6" s="125"/>
      <c r="C6" s="125"/>
      <c r="D6" s="126"/>
      <c r="E6" s="122"/>
      <c r="F6" s="34" t="s">
        <v>31</v>
      </c>
      <c r="G6" s="25"/>
      <c r="H6" s="25"/>
      <c r="J6" s="2"/>
    </row>
    <row r="7" spans="1:10" ht="15" x14ac:dyDescent="0.2">
      <c r="A7" s="108" t="s">
        <v>32</v>
      </c>
      <c r="B7" s="109"/>
      <c r="C7" s="109"/>
      <c r="D7" s="109"/>
      <c r="E7" s="123"/>
      <c r="F7" s="35"/>
      <c r="G7" s="25"/>
      <c r="H7" s="25"/>
    </row>
    <row r="8" spans="1:10" ht="36.75" customHeight="1" x14ac:dyDescent="0.15">
      <c r="A8" s="36" t="s">
        <v>33</v>
      </c>
      <c r="B8" s="6"/>
      <c r="C8" s="7" t="s">
        <v>34</v>
      </c>
      <c r="D8" s="8"/>
      <c r="E8" s="9"/>
      <c r="F8" s="37">
        <v>100</v>
      </c>
      <c r="G8" s="25"/>
      <c r="H8" s="25"/>
    </row>
    <row r="9" spans="1:10" ht="14" x14ac:dyDescent="0.15">
      <c r="A9" s="38"/>
      <c r="B9" s="4"/>
      <c r="C9" s="4"/>
      <c r="D9" s="10"/>
      <c r="E9" s="9"/>
      <c r="F9" s="39"/>
      <c r="G9" s="25"/>
      <c r="H9" s="25"/>
    </row>
    <row r="10" spans="1:10" ht="14" x14ac:dyDescent="0.15">
      <c r="A10" s="38" t="s">
        <v>35</v>
      </c>
      <c r="B10" s="4"/>
      <c r="C10" s="40" t="s">
        <v>36</v>
      </c>
      <c r="D10" s="10"/>
      <c r="E10" s="9"/>
      <c r="F10" s="41">
        <f>SUM(F11:F20)</f>
        <v>58.29</v>
      </c>
      <c r="G10" s="25"/>
      <c r="H10" s="25"/>
    </row>
    <row r="11" spans="1:10" ht="24" customHeight="1" x14ac:dyDescent="0.15">
      <c r="A11" s="38"/>
      <c r="B11" s="4" t="s">
        <v>37</v>
      </c>
      <c r="C11" s="4" t="s">
        <v>38</v>
      </c>
      <c r="D11" s="10"/>
      <c r="E11" s="11" t="s">
        <v>39</v>
      </c>
      <c r="F11" s="39">
        <v>8.33</v>
      </c>
      <c r="G11" s="25"/>
      <c r="H11" s="25"/>
    </row>
    <row r="12" spans="1:10" ht="14" x14ac:dyDescent="0.15">
      <c r="A12" s="38"/>
      <c r="B12" s="4" t="s">
        <v>40</v>
      </c>
      <c r="C12" s="4" t="s">
        <v>41</v>
      </c>
      <c r="D12" s="10"/>
      <c r="E12" s="11" t="s">
        <v>42</v>
      </c>
      <c r="F12" s="39">
        <v>1</v>
      </c>
      <c r="G12" s="25"/>
      <c r="H12" s="25"/>
    </row>
    <row r="13" spans="1:10" ht="14" x14ac:dyDescent="0.15">
      <c r="A13" s="38"/>
      <c r="B13" s="4" t="s">
        <v>43</v>
      </c>
      <c r="C13" s="4" t="s">
        <v>44</v>
      </c>
      <c r="D13" s="10"/>
      <c r="E13" s="11" t="s">
        <v>39</v>
      </c>
      <c r="F13" s="39">
        <v>8.33</v>
      </c>
      <c r="G13" s="25"/>
      <c r="H13" s="25"/>
    </row>
    <row r="14" spans="1:10" ht="29.25" customHeight="1" x14ac:dyDescent="0.15">
      <c r="A14" s="38"/>
      <c r="B14" s="42" t="s">
        <v>45</v>
      </c>
      <c r="C14" s="42" t="s">
        <v>46</v>
      </c>
      <c r="D14" s="12"/>
      <c r="E14" s="13" t="s">
        <v>47</v>
      </c>
      <c r="F14" s="43">
        <v>4</v>
      </c>
      <c r="G14" s="25"/>
      <c r="H14" s="25"/>
    </row>
    <row r="15" spans="1:10" ht="14" x14ac:dyDescent="0.15">
      <c r="A15" s="38"/>
      <c r="B15" s="4" t="s">
        <v>48</v>
      </c>
      <c r="C15" s="42" t="s">
        <v>49</v>
      </c>
      <c r="D15" s="12"/>
      <c r="E15" s="14" t="s">
        <v>47</v>
      </c>
      <c r="F15" s="43">
        <v>2</v>
      </c>
      <c r="G15" s="25"/>
      <c r="H15" s="25"/>
    </row>
    <row r="16" spans="1:10" ht="19.5" hidden="1" customHeight="1" x14ac:dyDescent="0.15">
      <c r="A16" s="38"/>
      <c r="B16" s="4" t="s">
        <v>50</v>
      </c>
      <c r="C16" s="42" t="s">
        <v>51</v>
      </c>
      <c r="D16" s="12"/>
      <c r="E16" s="14" t="s">
        <v>47</v>
      </c>
      <c r="F16" s="43">
        <v>3</v>
      </c>
      <c r="G16" s="25"/>
      <c r="H16" s="25"/>
    </row>
    <row r="17" spans="1:8" ht="19.5" customHeight="1" x14ac:dyDescent="0.15">
      <c r="A17" s="38"/>
      <c r="B17" s="4" t="s">
        <v>52</v>
      </c>
      <c r="C17" s="4" t="s">
        <v>53</v>
      </c>
      <c r="D17" s="10"/>
      <c r="E17" s="14" t="s">
        <v>47</v>
      </c>
      <c r="F17" s="39">
        <v>8.5</v>
      </c>
      <c r="G17" s="25"/>
      <c r="H17" s="25"/>
    </row>
    <row r="18" spans="1:8" ht="19.5" customHeight="1" x14ac:dyDescent="0.15">
      <c r="A18" s="38"/>
      <c r="B18" s="4" t="s">
        <v>54</v>
      </c>
      <c r="C18" s="4" t="s">
        <v>55</v>
      </c>
      <c r="D18" s="10"/>
      <c r="E18" s="14" t="s">
        <v>47</v>
      </c>
      <c r="F18" s="39">
        <v>12</v>
      </c>
      <c r="G18" s="25"/>
      <c r="H18" s="25"/>
    </row>
    <row r="19" spans="1:8" ht="19.5" customHeight="1" x14ac:dyDescent="0.15">
      <c r="A19" s="38"/>
      <c r="B19" s="4" t="s">
        <v>56</v>
      </c>
      <c r="C19" s="4" t="s">
        <v>57</v>
      </c>
      <c r="D19" s="10"/>
      <c r="E19" s="14" t="s">
        <v>47</v>
      </c>
      <c r="F19" s="39">
        <v>6.96</v>
      </c>
      <c r="G19" s="25"/>
      <c r="H19" s="25"/>
    </row>
    <row r="20" spans="1:8" ht="19.5" customHeight="1" x14ac:dyDescent="0.15">
      <c r="A20" s="38"/>
      <c r="B20" s="4" t="s">
        <v>58</v>
      </c>
      <c r="C20" s="4" t="s">
        <v>59</v>
      </c>
      <c r="D20" s="10"/>
      <c r="E20" s="11" t="s">
        <v>60</v>
      </c>
      <c r="F20" s="39">
        <v>4.17</v>
      </c>
      <c r="G20" s="25"/>
      <c r="H20" s="25"/>
    </row>
    <row r="21" spans="1:8" ht="18.75" customHeight="1" x14ac:dyDescent="0.15">
      <c r="A21" s="38"/>
      <c r="B21" s="4"/>
      <c r="C21" s="4"/>
      <c r="D21" s="10"/>
      <c r="E21" s="11"/>
      <c r="F21" s="44"/>
      <c r="G21" s="25"/>
      <c r="H21" s="25"/>
    </row>
    <row r="22" spans="1:8" ht="14" x14ac:dyDescent="0.15">
      <c r="A22" s="38" t="s">
        <v>61</v>
      </c>
      <c r="B22" s="4"/>
      <c r="C22" s="40" t="s">
        <v>62</v>
      </c>
      <c r="D22" s="10"/>
      <c r="E22" s="11"/>
      <c r="F22" s="41">
        <f>+F10+F8</f>
        <v>158.29</v>
      </c>
      <c r="G22" s="25"/>
      <c r="H22" s="25"/>
    </row>
    <row r="23" spans="1:8" ht="52.5" customHeight="1" x14ac:dyDescent="0.15">
      <c r="A23" s="38"/>
      <c r="B23" s="4"/>
      <c r="C23" s="40"/>
      <c r="D23" s="10"/>
      <c r="E23" s="11"/>
      <c r="F23" s="39"/>
      <c r="G23" s="25"/>
      <c r="H23" s="25"/>
    </row>
    <row r="24" spans="1:8" ht="45" x14ac:dyDescent="0.15">
      <c r="A24" s="38" t="s">
        <v>63</v>
      </c>
      <c r="B24" s="4"/>
      <c r="C24" s="45" t="s">
        <v>64</v>
      </c>
      <c r="D24" s="10"/>
      <c r="E24" s="11"/>
      <c r="F24" s="46">
        <f>SUM(F26:F33)</f>
        <v>0</v>
      </c>
      <c r="G24" s="25"/>
      <c r="H24" s="25"/>
    </row>
    <row r="25" spans="1:8" ht="14" x14ac:dyDescent="0.15">
      <c r="A25" s="38"/>
      <c r="B25" s="4"/>
      <c r="C25" s="40" t="s">
        <v>65</v>
      </c>
      <c r="D25" s="10"/>
      <c r="E25" s="11"/>
      <c r="F25" s="39"/>
      <c r="G25" s="25"/>
      <c r="H25" s="25"/>
    </row>
    <row r="26" spans="1:8" ht="14" x14ac:dyDescent="0.15">
      <c r="A26" s="38"/>
      <c r="B26" s="4"/>
      <c r="C26" s="4" t="s">
        <v>77</v>
      </c>
      <c r="D26" s="15"/>
      <c r="E26" s="14" t="s">
        <v>47</v>
      </c>
      <c r="F26" s="44"/>
      <c r="G26" s="25"/>
      <c r="H26" s="25"/>
    </row>
    <row r="27" spans="1:8" ht="16.5" customHeight="1" x14ac:dyDescent="0.15">
      <c r="A27" s="38"/>
      <c r="B27" s="4"/>
      <c r="C27" s="47" t="str">
        <f>+'[1]Analisis de AU'!A30</f>
        <v>Estampilla Pro Cultura</v>
      </c>
      <c r="D27" s="15"/>
      <c r="E27" s="14" t="s">
        <v>47</v>
      </c>
      <c r="F27" s="44"/>
      <c r="G27" s="25"/>
      <c r="H27" s="25"/>
    </row>
    <row r="28" spans="1:8" ht="14" x14ac:dyDescent="0.15">
      <c r="A28" s="38"/>
      <c r="B28" s="4"/>
      <c r="C28" s="47" t="str">
        <f>+'[1]Analisis de AU'!A31</f>
        <v>Estampilla Adulto Mayor</v>
      </c>
      <c r="D28" s="15"/>
      <c r="E28" s="14" t="s">
        <v>47</v>
      </c>
      <c r="F28" s="44"/>
      <c r="G28" s="25"/>
      <c r="H28" s="25"/>
    </row>
    <row r="29" spans="1:8" ht="14" x14ac:dyDescent="0.15">
      <c r="A29" s="38"/>
      <c r="B29" s="4"/>
      <c r="C29" s="47" t="str">
        <f>+'[1]Analisis de AU'!A32</f>
        <v xml:space="preserve">Estampilla hospital </v>
      </c>
      <c r="D29" s="15"/>
      <c r="E29" s="14" t="s">
        <v>47</v>
      </c>
      <c r="F29" s="44"/>
    </row>
    <row r="30" spans="1:8" ht="14" x14ac:dyDescent="0.15">
      <c r="A30" s="38"/>
      <c r="B30" s="4"/>
      <c r="C30" s="47" t="str">
        <f>+'[1]Analisis de AU'!A33</f>
        <v>Tasa ProDeporte</v>
      </c>
      <c r="D30" s="15"/>
      <c r="E30" s="14" t="s">
        <v>47</v>
      </c>
      <c r="F30" s="44"/>
    </row>
    <row r="31" spans="1:8" ht="14" x14ac:dyDescent="0.15">
      <c r="A31" s="38"/>
      <c r="B31" s="4"/>
      <c r="C31" s="47" t="s">
        <v>78</v>
      </c>
      <c r="D31" s="15"/>
      <c r="E31" s="14" t="s">
        <v>47</v>
      </c>
      <c r="F31" s="44"/>
    </row>
    <row r="32" spans="1:8" ht="14" x14ac:dyDescent="0.15">
      <c r="A32" s="38"/>
      <c r="B32" s="4"/>
      <c r="C32" s="47" t="str">
        <f>+'[1]Analisis de AU'!A34</f>
        <v>Retefuente</v>
      </c>
      <c r="D32" s="15"/>
      <c r="E32" s="14" t="s">
        <v>47</v>
      </c>
      <c r="F32" s="44"/>
    </row>
    <row r="33" spans="1:6" ht="14" x14ac:dyDescent="0.15">
      <c r="A33" s="38"/>
      <c r="B33" s="4"/>
      <c r="C33" s="47" t="str">
        <f>+'[1]Analisis de AU'!A35</f>
        <v>Reteica</v>
      </c>
      <c r="D33" s="15"/>
      <c r="E33" s="14" t="s">
        <v>47</v>
      </c>
      <c r="F33" s="44"/>
    </row>
    <row r="34" spans="1:6" ht="14" x14ac:dyDescent="0.15">
      <c r="A34" s="38"/>
      <c r="B34" s="4"/>
      <c r="C34" s="4"/>
      <c r="D34" s="15"/>
      <c r="E34" s="14"/>
      <c r="F34" s="44"/>
    </row>
    <row r="35" spans="1:6" ht="14" x14ac:dyDescent="0.15">
      <c r="A35" s="38" t="s">
        <v>66</v>
      </c>
      <c r="B35" s="4"/>
      <c r="C35" s="40" t="s">
        <v>82</v>
      </c>
      <c r="D35" s="15"/>
      <c r="E35" s="14"/>
      <c r="F35" s="46">
        <f>SUM(F36:F38)</f>
        <v>0</v>
      </c>
    </row>
    <row r="36" spans="1:6" ht="14" x14ac:dyDescent="0.15">
      <c r="A36" s="38"/>
      <c r="B36" s="4"/>
      <c r="C36" s="40" t="s">
        <v>67</v>
      </c>
      <c r="D36" s="10"/>
      <c r="E36" s="14"/>
      <c r="F36" s="39"/>
    </row>
    <row r="37" spans="1:6" ht="14" x14ac:dyDescent="0.15">
      <c r="A37" s="38"/>
      <c r="B37" s="4"/>
      <c r="C37" s="48" t="s">
        <v>87</v>
      </c>
      <c r="D37" s="10"/>
      <c r="E37" s="14" t="s">
        <v>47</v>
      </c>
      <c r="F37" s="39"/>
    </row>
    <row r="38" spans="1:6" ht="15" x14ac:dyDescent="0.15">
      <c r="A38" s="38"/>
      <c r="B38" s="4"/>
      <c r="C38" s="49" t="s">
        <v>89</v>
      </c>
      <c r="D38" s="10"/>
      <c r="E38" s="14" t="s">
        <v>47</v>
      </c>
      <c r="F38" s="39"/>
    </row>
    <row r="39" spans="1:6" ht="15" x14ac:dyDescent="0.15">
      <c r="A39" s="38"/>
      <c r="B39" s="4"/>
      <c r="C39" s="50"/>
      <c r="D39" s="10"/>
      <c r="E39" s="11"/>
      <c r="F39" s="39"/>
    </row>
    <row r="40" spans="1:6" ht="14" x14ac:dyDescent="0.15">
      <c r="A40" s="38" t="s">
        <v>68</v>
      </c>
      <c r="B40" s="4"/>
      <c r="C40" s="40" t="s">
        <v>69</v>
      </c>
      <c r="D40" s="10"/>
      <c r="E40" s="11"/>
      <c r="F40" s="46">
        <f>F22+F24+F35</f>
        <v>158.29</v>
      </c>
    </row>
    <row r="41" spans="1:6" ht="14" x14ac:dyDescent="0.15">
      <c r="A41" s="38"/>
      <c r="B41" s="4"/>
      <c r="C41" s="4"/>
      <c r="D41" s="10"/>
      <c r="E41" s="11"/>
      <c r="F41" s="39"/>
    </row>
    <row r="42" spans="1:6" ht="15" x14ac:dyDescent="0.2">
      <c r="A42" s="38" t="s">
        <v>70</v>
      </c>
      <c r="B42" s="4"/>
      <c r="C42" s="106" t="s">
        <v>71</v>
      </c>
      <c r="D42" s="107"/>
      <c r="E42" s="14" t="s">
        <v>72</v>
      </c>
      <c r="F42" s="39">
        <f>+F40*0.15</f>
        <v>23.743499999999997</v>
      </c>
    </row>
    <row r="43" spans="1:6" ht="14" x14ac:dyDescent="0.15">
      <c r="A43" s="38"/>
      <c r="B43" s="4"/>
      <c r="C43" s="40"/>
      <c r="D43" s="10"/>
      <c r="E43" s="11"/>
      <c r="F43" s="39"/>
    </row>
    <row r="44" spans="1:6" ht="14" x14ac:dyDescent="0.15">
      <c r="A44" s="51" t="s">
        <v>73</v>
      </c>
      <c r="B44" s="16"/>
      <c r="C44" s="17" t="s">
        <v>74</v>
      </c>
      <c r="D44" s="18"/>
      <c r="E44" s="11"/>
      <c r="F44" s="52">
        <f>+F40+F42</f>
        <v>182.0335</v>
      </c>
    </row>
    <row r="45" spans="1:6" ht="14" x14ac:dyDescent="0.15">
      <c r="A45" s="53"/>
      <c r="B45" s="19"/>
      <c r="C45" s="20" t="s">
        <v>75</v>
      </c>
      <c r="D45" s="21"/>
      <c r="E45" s="22"/>
      <c r="F45" s="54">
        <f>F44/100</f>
        <v>1.820335</v>
      </c>
    </row>
    <row r="46" spans="1:6" ht="14" x14ac:dyDescent="0.15">
      <c r="A46" s="31"/>
      <c r="B46" s="4"/>
      <c r="C46" s="4"/>
      <c r="D46" s="4"/>
      <c r="E46" s="5"/>
      <c r="F46" s="32"/>
    </row>
    <row r="47" spans="1:6" ht="14" x14ac:dyDescent="0.15">
      <c r="A47" s="31"/>
      <c r="B47" s="4"/>
      <c r="C47" s="4"/>
      <c r="D47" s="4"/>
      <c r="E47" s="5"/>
      <c r="F47" s="32"/>
    </row>
    <row r="48" spans="1:6" ht="15" x14ac:dyDescent="0.2">
      <c r="A48" s="31"/>
      <c r="B48" s="4"/>
      <c r="C48" s="23"/>
      <c r="D48" s="4"/>
      <c r="E48" s="5"/>
      <c r="F48" s="32"/>
    </row>
    <row r="49" spans="1:6" ht="15" x14ac:dyDescent="0.2">
      <c r="A49" s="33"/>
      <c r="B49" s="4"/>
      <c r="C49" s="55"/>
      <c r="D49" s="4"/>
      <c r="E49" s="5"/>
      <c r="F49" s="32"/>
    </row>
    <row r="50" spans="1:6" ht="15" x14ac:dyDescent="0.2">
      <c r="A50" s="33"/>
      <c r="B50" s="4"/>
      <c r="C50" s="55"/>
      <c r="D50" s="4"/>
      <c r="E50" s="5"/>
      <c r="F50" s="32"/>
    </row>
    <row r="51" spans="1:6" ht="15" thickBot="1" x14ac:dyDescent="0.2">
      <c r="A51" s="56"/>
      <c r="B51" s="57"/>
      <c r="C51" s="28"/>
      <c r="D51" s="57"/>
      <c r="E51" s="58"/>
      <c r="F51" s="59"/>
    </row>
    <row r="56" spans="1:6" x14ac:dyDescent="0.15">
      <c r="C56" s="1" t="s">
        <v>84</v>
      </c>
    </row>
  </sheetData>
  <mergeCells count="6">
    <mergeCell ref="C42:D42"/>
    <mergeCell ref="A7:D7"/>
    <mergeCell ref="A2:F3"/>
    <mergeCell ref="A4:F5"/>
    <mergeCell ref="E6:E7"/>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PROPUESTA ECONOMICA</vt:lpstr>
      <vt:lpstr>FM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ALBEIRO</dc:creator>
  <cp:lastModifiedBy>Office</cp:lastModifiedBy>
  <dcterms:created xsi:type="dcterms:W3CDTF">2023-03-15T14:54:24Z</dcterms:created>
  <dcterms:modified xsi:type="dcterms:W3CDTF">2025-07-09T21:05:59Z</dcterms:modified>
</cp:coreProperties>
</file>