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E:\BETTY 2025\CONTRATACION 2025\INTERVENTORIA ESTADIO 2025\"/>
    </mc:Choice>
  </mc:AlternateContent>
  <bookViews>
    <workbookView xWindow="0" yWindow="0" windowWidth="28800" windowHeight="12990"/>
  </bookViews>
  <sheets>
    <sheet name="Matriz de Riesgos Contratacion" sheetId="2" r:id="rId1"/>
    <sheet name="Tabla de Valoración" sheetId="3" r:id="rId2"/>
    <sheet name="Instructivo matriz" sheetId="4" r:id="rId3"/>
    <sheet name="Hoja1" sheetId="5" r:id="rId4"/>
  </sheets>
  <definedNames>
    <definedName name="_xlnm._FilterDatabase" localSheetId="0" hidden="1">'Matriz de Riesgos Contratacion'!$A$10:$AA$19</definedName>
    <definedName name="_Hlk69135122" localSheetId="0">'Matriz de Riesgos Contratacion'!#REF!</definedName>
    <definedName name="_xlnm.Print_Titles" localSheetId="0">'Matriz de Riesgos Contratacion'!$1:$10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49" i="2" l="1"/>
  <c r="U49" i="2"/>
  <c r="S49" i="2"/>
  <c r="Q49" i="2"/>
  <c r="L49" i="2"/>
  <c r="M49" i="2" s="1"/>
  <c r="K49" i="2"/>
  <c r="I49" i="2"/>
  <c r="T38" i="2"/>
  <c r="U38" i="2"/>
  <c r="S38" i="2"/>
  <c r="Q38" i="2"/>
  <c r="L38" i="2"/>
  <c r="M38" i="2" s="1"/>
  <c r="K38" i="2"/>
  <c r="I38" i="2"/>
  <c r="T37" i="2"/>
  <c r="U37" i="2"/>
  <c r="S37" i="2"/>
  <c r="Q37" i="2"/>
  <c r="L37" i="2"/>
  <c r="M37" i="2" s="1"/>
  <c r="K37" i="2"/>
  <c r="I37" i="2"/>
  <c r="T48" i="2"/>
  <c r="U48" i="2"/>
  <c r="S48" i="2"/>
  <c r="Q48" i="2"/>
  <c r="L48" i="2"/>
  <c r="M48" i="2" s="1"/>
  <c r="K48" i="2"/>
  <c r="I48" i="2"/>
  <c r="T45" i="2"/>
  <c r="U45" i="2"/>
  <c r="S45" i="2"/>
  <c r="Q45" i="2"/>
  <c r="L45" i="2"/>
  <c r="M45" i="2" s="1"/>
  <c r="K45" i="2"/>
  <c r="I45" i="2"/>
  <c r="T47" i="2"/>
  <c r="U47" i="2"/>
  <c r="T46" i="2"/>
  <c r="U46" i="2" s="1"/>
  <c r="T44" i="2"/>
  <c r="U44" i="2" s="1"/>
  <c r="T43" i="2"/>
  <c r="U43" i="2" s="1"/>
  <c r="T42" i="2"/>
  <c r="U42" i="2"/>
  <c r="T41" i="2"/>
  <c r="U41" i="2" s="1"/>
  <c r="T40" i="2"/>
  <c r="U40" i="2" s="1"/>
  <c r="T39" i="2"/>
  <c r="U39" i="2" s="1"/>
  <c r="T36" i="2"/>
  <c r="U36" i="2"/>
  <c r="T35" i="2"/>
  <c r="U35" i="2" s="1"/>
  <c r="T34" i="2"/>
  <c r="U34" i="2" s="1"/>
  <c r="T33" i="2"/>
  <c r="U33" i="2" s="1"/>
  <c r="T32" i="2"/>
  <c r="U32" i="2"/>
  <c r="T31" i="2"/>
  <c r="U31" i="2" s="1"/>
  <c r="T30" i="2"/>
  <c r="U30" i="2" s="1"/>
  <c r="T29" i="2"/>
  <c r="U29" i="2" s="1"/>
  <c r="T28" i="2"/>
  <c r="U28" i="2"/>
  <c r="T27" i="2"/>
  <c r="U27" i="2" s="1"/>
  <c r="T26" i="2"/>
  <c r="U26" i="2" s="1"/>
  <c r="T25" i="2"/>
  <c r="U25" i="2" s="1"/>
  <c r="T24" i="2"/>
  <c r="U24" i="2"/>
  <c r="T23" i="2"/>
  <c r="U23" i="2" s="1"/>
  <c r="T22" i="2"/>
  <c r="U22" i="2" s="1"/>
  <c r="T21" i="2"/>
  <c r="U21" i="2" s="1"/>
  <c r="T20" i="2"/>
  <c r="U20" i="2"/>
  <c r="T19" i="2"/>
  <c r="U19" i="2" s="1"/>
  <c r="T18" i="2"/>
  <c r="U18" i="2" s="1"/>
  <c r="T17" i="2"/>
  <c r="U17" i="2" s="1"/>
  <c r="T16" i="2"/>
  <c r="U16" i="2"/>
  <c r="T15" i="2"/>
  <c r="U15" i="2" s="1"/>
  <c r="T14" i="2"/>
  <c r="U14" i="2" s="1"/>
  <c r="T13" i="2"/>
  <c r="U13" i="2" s="1"/>
  <c r="T12" i="2"/>
  <c r="U12" i="2"/>
  <c r="T11" i="2"/>
  <c r="U11" i="2" s="1"/>
  <c r="L23" i="2"/>
  <c r="M23" i="2" s="1"/>
  <c r="L24" i="2"/>
  <c r="M24" i="2" s="1"/>
  <c r="L25" i="2"/>
  <c r="M25" i="2"/>
  <c r="L26" i="2"/>
  <c r="M26" i="2" s="1"/>
  <c r="L27" i="2"/>
  <c r="M27" i="2" s="1"/>
  <c r="L28" i="2"/>
  <c r="M28" i="2" s="1"/>
  <c r="L29" i="2"/>
  <c r="M29" i="2"/>
  <c r="L30" i="2"/>
  <c r="M30" i="2" s="1"/>
  <c r="L31" i="2"/>
  <c r="M31" i="2" s="1"/>
  <c r="L32" i="2"/>
  <c r="M32" i="2" s="1"/>
  <c r="L33" i="2"/>
  <c r="M33" i="2"/>
  <c r="L34" i="2"/>
  <c r="M34" i="2" s="1"/>
  <c r="L35" i="2"/>
  <c r="M35" i="2" s="1"/>
  <c r="L36" i="2"/>
  <c r="M36" i="2" s="1"/>
  <c r="L39" i="2"/>
  <c r="M39" i="2"/>
  <c r="L40" i="2"/>
  <c r="M40" i="2" s="1"/>
  <c r="L41" i="2"/>
  <c r="M41" i="2" s="1"/>
  <c r="L42" i="2"/>
  <c r="M42" i="2" s="1"/>
  <c r="L43" i="2"/>
  <c r="M43" i="2"/>
  <c r="L44" i="2"/>
  <c r="M44" i="2" s="1"/>
  <c r="L46" i="2"/>
  <c r="M46" i="2" s="1"/>
  <c r="L47" i="2"/>
  <c r="M47" i="2" s="1"/>
  <c r="L22" i="2"/>
  <c r="M22" i="2"/>
  <c r="L21" i="2"/>
  <c r="M21" i="2" s="1"/>
  <c r="L19" i="2"/>
  <c r="M19" i="2" s="1"/>
  <c r="L20" i="2"/>
  <c r="M20" i="2" s="1"/>
  <c r="L18" i="2"/>
  <c r="M18" i="2"/>
  <c r="L12" i="2"/>
  <c r="M12" i="2" s="1"/>
  <c r="L13" i="2"/>
  <c r="M13" i="2" s="1"/>
  <c r="L14" i="2"/>
  <c r="M14" i="2" s="1"/>
  <c r="L15" i="2"/>
  <c r="M15" i="2"/>
  <c r="L16" i="2"/>
  <c r="M16" i="2" s="1"/>
  <c r="L17" i="2"/>
  <c r="M17" i="2" s="1"/>
  <c r="L11" i="2"/>
  <c r="M11" i="2" s="1"/>
  <c r="S18" i="2"/>
  <c r="S19" i="2"/>
  <c r="S20" i="2"/>
  <c r="S21" i="2"/>
  <c r="S22" i="2"/>
  <c r="S23" i="2"/>
  <c r="S24" i="2"/>
  <c r="S25" i="2"/>
  <c r="S26" i="2"/>
  <c r="S27" i="2"/>
  <c r="S28" i="2"/>
  <c r="S29" i="2"/>
  <c r="S30" i="2"/>
  <c r="S31" i="2"/>
  <c r="S32" i="2"/>
  <c r="S33" i="2"/>
  <c r="S34" i="2"/>
  <c r="S35" i="2"/>
  <c r="S36" i="2"/>
  <c r="S39" i="2"/>
  <c r="S40" i="2"/>
  <c r="S41" i="2"/>
  <c r="S42" i="2"/>
  <c r="S43" i="2"/>
  <c r="S44" i="2"/>
  <c r="S46" i="2"/>
  <c r="Q20" i="2"/>
  <c r="Q21" i="2"/>
  <c r="Q22" i="2"/>
  <c r="Q23" i="2"/>
  <c r="Q24" i="2"/>
  <c r="Q25" i="2"/>
  <c r="Q26" i="2"/>
  <c r="Q27" i="2"/>
  <c r="Q28" i="2"/>
  <c r="Q29" i="2"/>
  <c r="Q30" i="2"/>
  <c r="Q31" i="2"/>
  <c r="Q32" i="2"/>
  <c r="Q33" i="2"/>
  <c r="Q34" i="2"/>
  <c r="Q35" i="2"/>
  <c r="Q36" i="2"/>
  <c r="Q39" i="2"/>
  <c r="Q40" i="2"/>
  <c r="Q41" i="2"/>
  <c r="Q42" i="2"/>
  <c r="Q43" i="2"/>
  <c r="Q44" i="2"/>
  <c r="Q46" i="2"/>
  <c r="S47" i="2"/>
  <c r="Q47" i="2"/>
  <c r="K20" i="2"/>
  <c r="K21" i="2"/>
  <c r="K22" i="2"/>
  <c r="K23" i="2"/>
  <c r="K24" i="2"/>
  <c r="K25" i="2"/>
  <c r="K26" i="2"/>
  <c r="K27" i="2"/>
  <c r="K28" i="2"/>
  <c r="K29" i="2"/>
  <c r="K30" i="2"/>
  <c r="K31" i="2"/>
  <c r="K32" i="2"/>
  <c r="K33" i="2"/>
  <c r="K34" i="2"/>
  <c r="K35" i="2"/>
  <c r="K36" i="2"/>
  <c r="K39" i="2"/>
  <c r="K40" i="2"/>
  <c r="K41" i="2"/>
  <c r="K42" i="2"/>
  <c r="K43" i="2"/>
  <c r="K44" i="2"/>
  <c r="K46" i="2"/>
  <c r="K47" i="2"/>
  <c r="I20" i="2"/>
  <c r="I21" i="2"/>
  <c r="I22" i="2"/>
  <c r="I23" i="2"/>
  <c r="I24" i="2"/>
  <c r="I25" i="2"/>
  <c r="I26" i="2"/>
  <c r="I27" i="2"/>
  <c r="I28" i="2"/>
  <c r="I29" i="2"/>
  <c r="I30" i="2"/>
  <c r="I31" i="2"/>
  <c r="I32" i="2"/>
  <c r="I33" i="2"/>
  <c r="I34" i="2"/>
  <c r="I35" i="2"/>
  <c r="I36" i="2"/>
  <c r="I39" i="2"/>
  <c r="I40" i="2"/>
  <c r="I41" i="2"/>
  <c r="I42" i="2"/>
  <c r="I43" i="2"/>
  <c r="I44" i="2"/>
  <c r="I46" i="2"/>
  <c r="I47" i="2"/>
  <c r="A12" i="2"/>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47" i="2" s="1"/>
  <c r="A48" i="2" s="1"/>
  <c r="A49" i="2" s="1"/>
  <c r="I11" i="2"/>
  <c r="K11" i="2"/>
  <c r="Q11" i="2"/>
  <c r="S11" i="2"/>
  <c r="I12" i="2"/>
  <c r="K12" i="2"/>
  <c r="Q12" i="2"/>
  <c r="S12" i="2"/>
  <c r="I13" i="2"/>
  <c r="K13" i="2"/>
  <c r="Q13" i="2"/>
  <c r="S13" i="2"/>
  <c r="I14" i="2"/>
  <c r="K14" i="2"/>
  <c r="Q14" i="2"/>
  <c r="S14" i="2"/>
  <c r="I15" i="2"/>
  <c r="K15" i="2"/>
  <c r="Q15" i="2"/>
  <c r="S15" i="2"/>
  <c r="I16" i="2"/>
  <c r="K16" i="2"/>
  <c r="Q16" i="2"/>
  <c r="S16" i="2"/>
  <c r="S17" i="2"/>
  <c r="Q17" i="2"/>
  <c r="Q18" i="2"/>
  <c r="Q19" i="2"/>
  <c r="K17" i="2"/>
  <c r="K18" i="2"/>
  <c r="K19" i="2"/>
  <c r="I19" i="2"/>
  <c r="I17" i="2"/>
  <c r="I18" i="2"/>
  <c r="C4" i="5" l="1"/>
  <c r="C5" i="5"/>
  <c r="C2" i="5"/>
  <c r="C3" i="5"/>
  <c r="C6" i="5" l="1"/>
</calcChain>
</file>

<file path=xl/comments1.xml><?xml version="1.0" encoding="utf-8"?>
<comments xmlns="http://schemas.openxmlformats.org/spreadsheetml/2006/main">
  <authors>
    <author>Alejandra Gonzalez Suarez</author>
  </authors>
  <commentList>
    <comment ref="B9" authorId="0" shapeId="0">
      <text>
        <r>
          <rPr>
            <b/>
            <sz val="9"/>
            <color indexed="81"/>
            <rFont val="Tahoma"/>
            <family val="2"/>
          </rPr>
          <t>Especifico o General</t>
        </r>
        <r>
          <rPr>
            <sz val="9"/>
            <color indexed="81"/>
            <rFont val="Tahoma"/>
            <family val="2"/>
          </rPr>
          <t xml:space="preserve">
</t>
        </r>
      </text>
    </comment>
    <comment ref="C9" authorId="0" shapeId="0">
      <text>
        <r>
          <rPr>
            <b/>
            <sz val="9"/>
            <color indexed="81"/>
            <rFont val="Tahoma"/>
            <family val="2"/>
          </rPr>
          <t>Interno o Externo</t>
        </r>
        <r>
          <rPr>
            <sz val="9"/>
            <color indexed="81"/>
            <rFont val="Tahoma"/>
            <family val="2"/>
          </rPr>
          <t xml:space="preserve">
</t>
        </r>
      </text>
    </comment>
    <comment ref="D9" authorId="0" shapeId="0">
      <text>
        <r>
          <rPr>
            <b/>
            <sz val="9"/>
            <color indexed="81"/>
            <rFont val="Tahoma"/>
            <family val="2"/>
          </rPr>
          <t>Precontractual, Ejecución, Poscontractual</t>
        </r>
      </text>
    </comment>
    <comment ref="E9" authorId="0" shapeId="0">
      <text>
        <r>
          <rPr>
            <b/>
            <sz val="9"/>
            <color indexed="81"/>
            <rFont val="Tahoma"/>
            <family val="2"/>
          </rPr>
          <t xml:space="preserve">Económico, operacional, financiero, regulatorio, de la naturaleza, ambiental, tecnologico, etc. </t>
        </r>
      </text>
    </comment>
  </commentList>
</comments>
</file>

<file path=xl/sharedStrings.xml><?xml version="1.0" encoding="utf-8"?>
<sst xmlns="http://schemas.openxmlformats.org/spreadsheetml/2006/main" count="774" uniqueCount="399">
  <si>
    <t>MATRIZ DE IDENTIFICACIÓN, EVALUACIÓN Y TRATAMIENTO DE RIESGOS EN PROCESOS CONTRACTUALES</t>
  </si>
  <si>
    <t>IDENTIFICACIÓN</t>
  </si>
  <si>
    <t>EVALUACIÓN</t>
  </si>
  <si>
    <t>TRATAMIENTO</t>
  </si>
  <si>
    <t>1. Número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</si>
  <si>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</si>
  <si>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</si>
  <si>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</si>
  <si>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</si>
  <si>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</si>
  <si>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</si>
  <si>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</si>
  <si>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</si>
  <si>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</si>
  <si>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</si>
  <si>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</si>
  <si>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</si>
  <si>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</si>
  <si>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</si>
  <si>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</si>
  <si>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</si>
  <si>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</si>
  <si>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</si>
  <si>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</si>
  <si>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</si>
  <si>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</si>
  <si>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</si>
  <si>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</si>
  <si>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</si>
  <si>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 xml:space="preserve">ANEXO DEL ESTUDIO PREVIO </t>
  </si>
  <si>
    <t>Casi Cierto
(Ocurre en la mayoría de las circunstancias)</t>
  </si>
  <si>
    <t>Probable
(Probablemente va a ocurrir)</t>
  </si>
  <si>
    <t>Posible
(Puede ocurrir en cualquier momento futuro</t>
  </si>
  <si>
    <t>Improbable
(Puede ocurrir ocasionalmente)</t>
  </si>
  <si>
    <t>Raro                                               (Puede ocurrir excepcionalmente)</t>
  </si>
  <si>
    <t>CATASTRÓFICO</t>
  </si>
  <si>
    <t xml:space="preserve">MAYOR </t>
  </si>
  <si>
    <t>MODERADO</t>
  </si>
  <si>
    <t>MENOR</t>
  </si>
  <si>
    <t>INSIGNIFICANTE</t>
  </si>
  <si>
    <t>VALORACIÓN</t>
  </si>
  <si>
    <t>CATEGORÍA</t>
  </si>
  <si>
    <t>Impacto sobre el valor del contrato en mas del treinta por ciento (30%).</t>
  </si>
  <si>
    <t>Incrementa el valor del contrato entre el quince (15%) y el treinta por ciento (30%).</t>
  </si>
  <si>
    <r>
      <rPr>
        <b/>
        <sz val="14"/>
        <color indexed="8"/>
        <rFont val="Arial"/>
        <family val="2"/>
      </rPr>
      <t>Genera un impacto sobre el valor del contrato entre el cinco (5%) y el quince por ciento (15%).</t>
    </r>
  </si>
  <si>
    <r>
      <rPr>
        <b/>
        <sz val="14"/>
        <color indexed="8"/>
        <rFont val="Arial"/>
        <family val="2"/>
      </rPr>
      <t>Los sobrecostos no representan mas del cinco por ciento (5%) del valor del contrato.</t>
    </r>
  </si>
  <si>
    <t>Los sobrecostos no representan mas del uno por orientó (1 %) del valor del contrato.</t>
  </si>
  <si>
    <t>Calificación monetaria</t>
  </si>
  <si>
    <t>Perturba la ejecución del contrato de manera grave imposibilitando la consecución del objeto contractual.</t>
  </si>
  <si>
    <t>Obstruye la ejecución del contrato sustancialmente pero aun as( permite la consecución del objeto contractual.</t>
  </si>
  <si>
    <t>Afecta la ejecución del contrato sin alterar el beneficio para las partes.</t>
  </si>
  <si>
    <t>Dificulta la ejecución del contrato de manera baja, aplicando medidas mínimas se pueden lograr el objeto contractual.</t>
  </si>
  <si>
    <t>Obstruye la ejecución del contrato de manera intrascendente.</t>
  </si>
  <si>
    <t>Cualificación Cuantitativa</t>
  </si>
  <si>
    <t>IMPACTO</t>
  </si>
  <si>
    <t xml:space="preserve">TABLA DE VALORACIÓN DEL RIESGO </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</si>
  <si>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</si>
  <si>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Los Documentos a incluir del Proceso de Contratación y en la audiencia de asignación de Riesgos</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</si>
  <si>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</si>
  <si>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 xml:space="preserve">(e) Identificar nuevos Riesgos que pueden surgir. </t>
  </si>
  <si>
    <t xml:space="preserve">(d) Detectar cambios en el contexto externo e interno que puedan exigir revisión de los tratamientos del Riesgo y establecer un orden de prioridades de acciones para el tratamiento del Riesgo. </t>
  </si>
  <si>
    <t xml:space="preserve">(c) Analizar y aprender lecciones a partir de los eventos, los cambios, las tendencias, los éxitos y los fracasos. </t>
  </si>
  <si>
    <t xml:space="preserve">(b) Obtener información adicional para mejorar la valoración del Riesgo. </t>
  </si>
  <si>
    <t xml:space="preserve">(a) Garantizar que los controles son eficaces y eficientes en el diseño y en la operación. </t>
  </si>
  <si>
    <t xml:space="preserve">Este monitoreo debe: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</si>
  <si>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</si>
  <si>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Monitorear los Riesgos </t>
  </si>
  <si>
    <t>5.</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</si>
  <si>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</si>
  <si>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</si>
  <si>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</si>
  <si>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r>
      <t xml:space="preserve">(e) </t>
    </r>
    <r>
      <rPr>
        <u/>
        <sz val="10"/>
        <color indexed="8"/>
        <rFont val="Arial"/>
        <family val="2"/>
      </rPr>
      <t>Reducir las consecuencias</t>
    </r>
    <r>
      <rPr>
        <sz val="10"/>
        <color indexed="8"/>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</si>
  <si>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r>
      <t xml:space="preserve">(d) </t>
    </r>
    <r>
      <rPr>
        <u/>
        <sz val="10"/>
        <color indexed="8"/>
        <rFont val="Arial"/>
        <family val="2"/>
      </rPr>
      <t xml:space="preserve">Reducir la probabilidad </t>
    </r>
    <r>
      <rPr>
        <sz val="10"/>
        <color indexed="8"/>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</si>
  <si>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(c) </t>
    </r>
    <r>
      <rPr>
        <u/>
        <sz val="10"/>
        <color indexed="8"/>
        <rFont val="Arial"/>
        <family val="2"/>
      </rPr>
      <t>Aceptar el Riesgo</t>
    </r>
    <r>
      <rPr>
        <sz val="10"/>
        <color indexed="8"/>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</si>
  <si>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(b) </t>
    </r>
    <r>
      <rPr>
        <u/>
        <sz val="10"/>
        <color indexed="8"/>
        <rFont val="Arial"/>
        <family val="2"/>
      </rPr>
      <t>Transferir el Riesgo</t>
    </r>
    <r>
      <rPr>
        <sz val="10"/>
        <color indexed="8"/>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</si>
  <si>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(a) </t>
    </r>
    <r>
      <rPr>
        <u/>
        <sz val="10"/>
        <color indexed="8"/>
        <rFont val="Arial"/>
        <family val="2"/>
      </rPr>
      <t>Evitar el Riesgo</t>
    </r>
    <r>
      <rPr>
        <sz val="10"/>
        <color indexed="8"/>
        <rFont val="Arial"/>
        <family val="2"/>
      </rPr>
      <t xml:space="preserve">, para lo cual debe decidir no proceder con la actividad que causa el Riesgo o buscar alternativas para obtener el beneficio del Proceso de Contratación. </t>
    </r>
  </si>
  <si>
    <t xml:space="preserve">Una vez realizada la evaluación y calificación de cada uno de los Riesgos asociados al Proceso de Contratación, se debe establecer un orden de prioridades para decidir: </t>
  </si>
  <si>
    <t xml:space="preserve">Asignación y tratamiento de los Riesgos </t>
  </si>
  <si>
    <t>4.</t>
  </si>
  <si>
    <t>Tabla - Categoría del Riesgo</t>
  </si>
  <si>
    <t xml:space="preserve">(d) Finalmente, la valoración completa del Riesgo permite establecer una categoría a cada uno de ellos para su correcta gestión: </t>
  </si>
  <si>
    <t xml:space="preserve">Tabla 3 - Valoración del Riesgo </t>
  </si>
  <si>
    <t xml:space="preserve">(c) Para cada Riesgo se deben sumar las valoraciones de probabilidad e impacto, para obtener la valoración total del Riesgo. </t>
  </si>
  <si>
    <t>Tabla 2 - Impacto de Riesgo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</si>
  <si>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</si>
  <si>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 xml:space="preserve"> </t>
  </si>
  <si>
    <t xml:space="preserve">Tabla 1 - Probabilidad del Riesgo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</si>
  <si>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</si>
  <si>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Se debe evaluar los Riesgos combinando la probabilidad de ocurrencia y el impacto del evento para: </t>
  </si>
  <si>
    <t xml:space="preserve">f. Estudios técnicos. </t>
  </si>
  <si>
    <t xml:space="preserve">e. Opiniones y juicios de especialistas y expertos. </t>
  </si>
  <si>
    <t xml:space="preserve">d. Publicaciones o noticias sobre la ocurrencia del Riesgo identificado. </t>
  </si>
  <si>
    <t xml:space="preserve">c. Prácticas y experiencia de la industria o el sector en el manejo del Riesgo identificado. </t>
  </si>
  <si>
    <t xml:space="preserve">b. Experiencia relevante propia y de otras Entidades Estatales. </t>
  </si>
  <si>
    <t xml:space="preserve">a. Registros anteriores de la ocurrencia del evento en Proceso de Contratación propios y de otras Entidades Estatales.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</si>
  <si>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</si>
  <si>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Evaluar y calificar los Riesgos </t>
  </si>
  <si>
    <t>3.</t>
  </si>
  <si>
    <r>
      <rPr>
        <u/>
        <sz val="10"/>
        <color indexed="8"/>
        <rFont val="Arial"/>
        <family val="2"/>
      </rPr>
      <t>Riesgos Tecnológicos</t>
    </r>
    <r>
      <rPr>
        <sz val="10"/>
        <color indexed="8"/>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</si>
  <si>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2.4.8.</t>
  </si>
  <si>
    <r>
      <rPr>
        <u/>
        <sz val="10"/>
        <color indexed="8"/>
        <rFont val="Arial"/>
        <family val="2"/>
      </rPr>
      <t>Riesgos Ambientales</t>
    </r>
    <r>
      <rPr>
        <sz val="10"/>
        <color indexed="8"/>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</si>
  <si>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2.4.7.</t>
  </si>
  <si>
    <r>
      <rPr>
        <u/>
        <sz val="10"/>
        <color indexed="8"/>
        <rFont val="Arial"/>
        <family val="2"/>
      </rPr>
      <t>Riesgos de la Naturaleza</t>
    </r>
    <r>
      <rPr>
        <sz val="10"/>
        <color indexed="8"/>
        <rFont val="Arial"/>
        <family val="2"/>
      </rPr>
      <t xml:space="preserve">: son los eventos naturales previsibles en los cuales no hay intervención humana que puedan tener impacto en la ejecución del contrato, por ejemplo los temblores, inundaciones, lluvias, sequías, entre otros. </t>
    </r>
  </si>
  <si>
    <t>2.4.6.</t>
  </si>
  <si>
    <r>
      <rPr>
        <u/>
        <sz val="10"/>
        <color indexed="8"/>
        <rFont val="Arial"/>
        <family val="2"/>
      </rPr>
      <t>Riesgos Regulatorios</t>
    </r>
    <r>
      <rPr>
        <sz val="10"/>
        <color indexed="8"/>
        <rFont val="Arial"/>
        <family val="2"/>
      </rPr>
      <t xml:space="preserve">: derivados de cambios regulatorios o reglamentarios que afecten la ecuación económica del contrato. </t>
    </r>
  </si>
  <si>
    <t>2.4.5.</t>
  </si>
  <si>
    <r>
      <rPr>
        <u/>
        <sz val="10"/>
        <color indexed="8"/>
        <rFont val="Arial"/>
        <family val="2"/>
      </rPr>
      <t>Riesgos Financieros:</t>
    </r>
    <r>
      <rPr>
        <sz val="10"/>
        <color indexed="8"/>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</si>
  <si>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2.4.4.</t>
  </si>
  <si>
    <r>
      <rPr>
        <u/>
        <sz val="10"/>
        <color indexed="8"/>
        <rFont val="Arial"/>
        <family val="2"/>
      </rPr>
      <t>Riesgos Operacionales</t>
    </r>
    <r>
      <rPr>
        <sz val="10"/>
        <color indexed="8"/>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</si>
  <si>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2.4.3.</t>
  </si>
  <si>
    <r>
      <rPr>
        <u/>
        <sz val="10"/>
        <color indexed="8"/>
        <rFont val="Arial"/>
        <family val="2"/>
      </rPr>
      <t>Riesgos Sociales o Políticos</t>
    </r>
    <r>
      <rPr>
        <sz val="10"/>
        <color indexed="8"/>
        <rFont val="Arial"/>
        <family val="2"/>
      </rPr>
      <t xml:space="preserve">: son los derivados de los cambios de las políticas gubernamentales y de cambios en las condiciones sociales que tengan impacto en la ejecución del contrato. </t>
    </r>
  </si>
  <si>
    <t>2.4.2.</t>
  </si>
  <si>
    <r>
      <rPr>
        <u/>
        <sz val="10"/>
        <color indexed="8"/>
        <rFont val="Arial"/>
        <family val="2"/>
      </rPr>
      <t>Riesgos Económicos</t>
    </r>
    <r>
      <rPr>
        <sz val="10"/>
        <color indexed="8"/>
        <rFont val="Arial"/>
        <family val="2"/>
      </rPr>
      <t xml:space="preserve">: son los derivados del comportamiento del mercado, tales como la fluctuación de los precios de los insumos, desabastecimiento y especulación de los mismos, entre otros. </t>
    </r>
  </si>
  <si>
    <t>2.4.1.</t>
  </si>
  <si>
    <t>Tipo de Riesgo</t>
  </si>
  <si>
    <t>2.4.</t>
  </si>
  <si>
    <r>
      <rPr>
        <u/>
        <sz val="10"/>
        <color indexed="8"/>
        <rFont val="Arial"/>
        <family val="2"/>
      </rPr>
      <t>Ejecución</t>
    </r>
    <r>
      <rPr>
        <sz val="10"/>
        <color indexed="8"/>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</si>
  <si>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2.3.4.</t>
  </si>
  <si>
    <t xml:space="preserve">(iv) Riesgos asociados a los reclamos de terceros sobre la selección del oferente que retrasen el perfeccionamiento del contrato. </t>
  </si>
  <si>
    <t xml:space="preserve">(iii) Riesgos asociados al incumplimiento de la publicación o el registro presupuestal del contrato. </t>
  </si>
  <si>
    <t xml:space="preserve">(ii) Riesgo de que no se presenten las garantías requeridas en los Documentos del Proceso de Contratación o que su presentación sea tardía. </t>
  </si>
  <si>
    <t xml:space="preserve">(i) Riesgo de que no se firme el contrato. </t>
  </si>
  <si>
    <r>
      <rPr>
        <u/>
        <sz val="10"/>
        <color indexed="8"/>
        <rFont val="Arial"/>
        <family val="2"/>
      </rPr>
      <t>Contratación</t>
    </r>
    <r>
      <rPr>
        <sz val="10"/>
        <color indexed="8"/>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</si>
  <si>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2.3.3.</t>
  </si>
  <si>
    <t xml:space="preserve">(iii) Riesgo de ofertas artificialmente bajas. </t>
  </si>
  <si>
    <t xml:space="preserve">(ii) Riesgo de colusión. </t>
  </si>
  <si>
    <t xml:space="preserve">(i) Falta de capacidad del IDRD para promover y adelantar la selección del contratista, incluyendo el riesgo de seleccionar aquellos que no cumplan con la totalidad de los requisitos habilitantes o se encuentren incursos en alguna inhabilidad o incompatibilidad. </t>
  </si>
  <si>
    <t xml:space="preserve">Selección: la etapa de selección está comprendida entre el acto de Apertura del Proceso de Contratación y la Adjudicación o la declaración de desierto del Proceso de Contratación. En la etapa de selección el IDRD selecciona al contratista. En esta etapa los Riesgos frecuentes son los siguientes: </t>
  </si>
  <si>
    <t>2.3.2.</t>
  </si>
  <si>
    <t>(vii) El diseño del Proceso de Contratación permite satisfacer las necesidades del IDRD, cumplir su misión y si es coherente con el cumplimiento de sus objetivos y metas.</t>
  </si>
  <si>
    <t xml:space="preserve">(vi) El estudio de mercado permite identificar los aspectos de oferta y demanda del mercado respectivo. </t>
  </si>
  <si>
    <t xml:space="preserve">(v) El Proceso de Contratación cuenta con las condiciones que garanticen la transparencia, equidad y competencia entre los proponentes. </t>
  </si>
  <si>
    <t xml:space="preserve">(iv) La descripción del bien o servicio requerido es claro. </t>
  </si>
  <si>
    <t xml:space="preserve">(iii) El valor del contrato corresponde a los precios del mercado.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</si>
  <si>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</si>
  <si>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 La modalidad de contratación es adecuada para el bien servicio u obra necesitado. </t>
  </si>
  <si>
    <t xml:space="preserve">Planeación: la etapa de planeación está comprendida entre la elaboración del Plan Anual de Adquisiciones y la fecha en la cual se decide continuar o no con el Proceso de Contratación. Durante esta etapa, el IDRD elabora los estudios previos y el proyecto de pliegos de condiciones o sus equivalentes. Dentro de las preguntas que el IDRD debe hacerse para identificar los Riesgos de la etapa de planeación se encuentran las siguientes: </t>
  </si>
  <si>
    <t>2.3.1.</t>
  </si>
  <si>
    <t>Etapa</t>
  </si>
  <si>
    <t>2.3.</t>
  </si>
  <si>
    <t xml:space="preserve">Externo: es un Riesgo del sector del objeto del Proceso de Contratación, o asociado a asuntos no referidos al IDRD (desastres económicos, existencia de monopolios, circunstancias electorales). </t>
  </si>
  <si>
    <t>2.2.2.</t>
  </si>
  <si>
    <t xml:space="preserve">Interno: es un Riesgo asociado a la operación, capacidad, o situación particular del IDRD (reputacional, tecnológico). </t>
  </si>
  <si>
    <t>2.2.1.</t>
  </si>
  <si>
    <t>Fuente</t>
  </si>
  <si>
    <t>2.2.</t>
  </si>
  <si>
    <r>
      <rPr>
        <u/>
        <sz val="10"/>
        <color indexed="8"/>
        <rFont val="Arial"/>
        <family val="2"/>
      </rPr>
      <t>Específico</t>
    </r>
    <r>
      <rPr>
        <sz val="10"/>
        <color indexed="8"/>
        <rFont val="Arial"/>
        <family val="2"/>
      </rPr>
      <t>: es un Riesgo propio del Proceso de Contratación objeto de análisis.</t>
    </r>
  </si>
  <si>
    <t>2.1.2.</t>
  </si>
  <si>
    <t xml:space="preserve">General: es un Riesgo de todos los Procesos de Contratación adelantados por el IDRD, por lo cual está presente en toda su actividad contractual. </t>
  </si>
  <si>
    <t>2.1.1.</t>
  </si>
  <si>
    <t>Clase</t>
  </si>
  <si>
    <t>2.1.</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</si>
  <si>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</si>
  <si>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 xml:space="preserve">Identificar e incluir en la matriz propuesta los Riesgos del Proceso de Contratación. </t>
  </si>
  <si>
    <t xml:space="preserve">Identificar y clasificar los Riesgos </t>
  </si>
  <si>
    <t xml:space="preserve">2. </t>
  </si>
  <si>
    <t xml:space="preserve">k. Experiencia propia y de otras Entidades Estatales en Procesos de Contratación del mismo tipo. </t>
  </si>
  <si>
    <t xml:space="preserve">j. La normativa aplicable al objeto del Proceso de Contratación. </t>
  </si>
  <si>
    <t xml:space="preserve">i. El sector del objeto del Proceso de Contratación y su mercado. </t>
  </si>
  <si>
    <t xml:space="preserve">h. Los factores ambientales. </t>
  </si>
  <si>
    <t xml:space="preserve">g. Las condiciones políticas. </t>
  </si>
  <si>
    <t xml:space="preserve">f. El entorno socio ambiental. </t>
  </si>
  <si>
    <t xml:space="preserve">e. Las condiciones geográficas y de acceso del lugar en el cual se debe cumplir el objeto del Proceso de Contratación. </t>
  </si>
  <si>
    <t xml:space="preserve">d. La suficiencia del presupuesto oficial del Proceso de Contratación. </t>
  </si>
  <si>
    <t xml:space="preserve">d. La capacidad del IDRD entendida como la disponibilidad de recursos y conocimientos para el Proceso de Contratación. </t>
  </si>
  <si>
    <t xml:space="preserve">c. La ciudadanía que se beneficia del Proceso de Contratación. </t>
  </si>
  <si>
    <t xml:space="preserve">b. Los partícipes del Proceso de Contratación. </t>
  </si>
  <si>
    <t xml:space="preserve">a. El objeto del Proceso de Contratación. </t>
  </si>
  <si>
    <t xml:space="preserve">Identificar los aspectos que se mencionan a continuación y los posibles efectos adversos que estos pueden generar. </t>
  </si>
  <si>
    <t xml:space="preserve">c. los Riesgos del Proceso de Contratación en particular. </t>
  </si>
  <si>
    <t xml:space="preserve">b. los Riesgos comunes a sus Procesos de Contratación; </t>
  </si>
  <si>
    <t xml:space="preserve">a. sus propios Riesgos; </t>
  </si>
  <si>
    <t>Identificar el contexto para conocer el ambiente social, económico y político, e identificar:</t>
  </si>
  <si>
    <t xml:space="preserve">Establecer el contexto </t>
  </si>
  <si>
    <t>1.</t>
  </si>
  <si>
    <t xml:space="preserve">Metodología para el cumplimiento de lo establecido por el artículo 159 del Decreto 1510 de 2013. </t>
  </si>
  <si>
    <t>D.</t>
  </si>
  <si>
    <t>Grafica según Estándar AS/NZS ISO 31000</t>
  </si>
  <si>
    <t>C.</t>
  </si>
  <si>
    <t>Monitorear y revisar la gestión de los Riesgos.</t>
  </si>
  <si>
    <t xml:space="preserve">Asignar y tratar los Riesgos. </t>
  </si>
  <si>
    <t xml:space="preserve">Evaluar y calificar los Riesgos. </t>
  </si>
  <si>
    <t xml:space="preserve">Identificar y clasificar los Riesgos del Proceso de Contratación. </t>
  </si>
  <si>
    <t>2.</t>
  </si>
  <si>
    <t xml:space="preserve">Establecer el contexto en el cual se adelanta el Proceso de Contratación. </t>
  </si>
  <si>
    <t>Estructura de la administración de Riesgos (Pasos)</t>
  </si>
  <si>
    <t>B.</t>
  </si>
  <si>
    <t xml:space="preserve">La reputación y legitimidad del IDRD de prestar el bien o servicio. </t>
  </si>
  <si>
    <t>La eficacia del Proceso de Contratación, es decir, que se pueda satisfacer la necesidad que motivó el Proceso de Contratación.</t>
  </si>
  <si>
    <t>El equilibrio económico del contrato.</t>
  </si>
  <si>
    <t>Los eventos que alteren la ejecución del contrato.</t>
  </si>
  <si>
    <t>Los eventos que impidan la adjudicación y firma del contrato como resultado del Proceso de Contratación.</t>
  </si>
  <si>
    <t>A. Riesgos en el Proceso de Contratación (Aspectos)</t>
  </si>
  <si>
    <t>A.</t>
  </si>
  <si>
    <t>EXTRACTO DEL MANUAL PARA LA IDENTIFICACIÓN Y COBERTURA DEL RIESGO EN LOS PROCESOS DE CONTRATACIÓN</t>
  </si>
  <si>
    <t>No. PROCESO</t>
  </si>
  <si>
    <t>Elaboró:</t>
  </si>
  <si>
    <t>Revisó:</t>
  </si>
  <si>
    <t>Aprobó:</t>
  </si>
  <si>
    <t>CLASE DE CONTRATO</t>
  </si>
  <si>
    <t xml:space="preserve">ATENCIÓN: DILIGENCIE LAS CELDAS EN COLOR GRIS. </t>
  </si>
  <si>
    <t>General</t>
  </si>
  <si>
    <t>Interno</t>
  </si>
  <si>
    <t>Planeación</t>
  </si>
  <si>
    <t>Modalidad de contratación inadecuada</t>
  </si>
  <si>
    <t>Proceso viciado</t>
  </si>
  <si>
    <t>Requisitos habilitantes inapropiados</t>
  </si>
  <si>
    <t>La no inclusión de todo el equipo de trabajo requerido para la consecución del objeto contractual</t>
  </si>
  <si>
    <t>Mayores costos</t>
  </si>
  <si>
    <t>Descripción poco clara del bien a contratar o de los entregables y/o especificaciones de este.</t>
  </si>
  <si>
    <t>El proceso no garantice transparencia, equidad y libre competencia</t>
  </si>
  <si>
    <t>Deficiente análisis del sector</t>
  </si>
  <si>
    <t>Selección</t>
  </si>
  <si>
    <t>Selección de contratista que no cumple requisitos</t>
  </si>
  <si>
    <t>Proceso viciado o manipulado</t>
  </si>
  <si>
    <t>Selección de contratista con inhabilidad o incompatibilidad</t>
  </si>
  <si>
    <t>Corrupcion: Manipular el proceso de evaluación para que uno de los proponentes resulte adjudicatario.</t>
  </si>
  <si>
    <t>Seleccionar contratista con oferta artificialmente baja</t>
  </si>
  <si>
    <t>Contratación</t>
  </si>
  <si>
    <t>Que no se firme el contrato o que se firme tardíamente</t>
  </si>
  <si>
    <t>Demoras en el inicio de las actividades</t>
  </si>
  <si>
    <t>Externo</t>
  </si>
  <si>
    <t>No presentación,  presentación incompleta o tardía de garantías</t>
  </si>
  <si>
    <t xml:space="preserve">No publicación  o publicación inoportuna del contrato (cuando se presente indisponibilidad de la plataforma SECOP II) </t>
  </si>
  <si>
    <t>Incumplimiento en las obligaciones de transparencia y publicacion de informacion</t>
  </si>
  <si>
    <t>Reclamos de terceros sobre la selección del contratista</t>
  </si>
  <si>
    <t>Procesos de reclamacion legal por nulidad o revocatoria</t>
  </si>
  <si>
    <t>No registro o registro tardío del contrato</t>
  </si>
  <si>
    <t>No entrega o entrega tardía de los documentos exigibles para la firma del contrato, diferentes a las Garantías</t>
  </si>
  <si>
    <t>Demoras en la iniciación</t>
  </si>
  <si>
    <t>Especifico</t>
  </si>
  <si>
    <t>Ejecución</t>
  </si>
  <si>
    <t>Económica</t>
  </si>
  <si>
    <t>Menor flujo de caja en el proyecto</t>
  </si>
  <si>
    <t>Estimación inadecuada del Factor Prestacional y/o Factor Multiplicador</t>
  </si>
  <si>
    <t>Mayores costos.</t>
  </si>
  <si>
    <t>No legalización de subcontratos dentro del proyecto</t>
  </si>
  <si>
    <t>Demandas y reclamaciones por parte de los contratistas</t>
  </si>
  <si>
    <t>Financiero</t>
  </si>
  <si>
    <t>La aplicación de nuevos impuestos, tasas y/o deducciones a adiciones que deban aplicarse al contrato, conforme a la normatividad vigente.</t>
  </si>
  <si>
    <t>Desequilibrio economico del contrato.</t>
  </si>
  <si>
    <t>Social</t>
  </si>
  <si>
    <t>Escasez de personal profesional capacitado para la ejecución del contrato.</t>
  </si>
  <si>
    <t>Técnico y/o Operativo</t>
  </si>
  <si>
    <t>Riesgo Humano por accidente laboral que afecte al personal del contratista sin perjuicios a terceros.</t>
  </si>
  <si>
    <t>terminación tardía del proyecto</t>
  </si>
  <si>
    <t>Mayores costos, terminación tardía del proyecto</t>
  </si>
  <si>
    <t>Entrega de productos (informes, planos, memorias, etc) que no resuelven la totalidad de las especificaciones requeridas.</t>
  </si>
  <si>
    <t>Incumplimiento por parte del contratista</t>
  </si>
  <si>
    <t>Administrativo</t>
  </si>
  <si>
    <t>La no vinculación oportuna de los trabajadores por parte del contratista al sistema de seguridad social integral, para iniciar las actividades y cumplir con el plazo estipulado.</t>
  </si>
  <si>
    <t>Naturaleza</t>
  </si>
  <si>
    <t>Mayores costos, afectacion en el trabajo de campo</t>
  </si>
  <si>
    <t>Mayores costos, terminación tardía de las actividades de campo y afectacion en el rendimiento del contratista</t>
  </si>
  <si>
    <t>Mayores costos, terminación tardía de la obra</t>
  </si>
  <si>
    <t>Tributario y Normativo</t>
  </si>
  <si>
    <t>Los efectos favorables o desfavorables de las variaciones en la legislación tributaria, de tal manera que el Departamento asumirá los efectos derivados de la variación de las tarifas impositivas, la creación de nuevos impuestos, la supresión o la modificación de los existentes, y en general cualquier evento que modifique las condiciones tributarias existentes al momento de la presentación de la propuesta.</t>
  </si>
  <si>
    <t>Mayores costos, terminación tardía</t>
  </si>
  <si>
    <t>Riesgo Financiero</t>
  </si>
  <si>
    <t>Impacto económico al Contratista</t>
  </si>
  <si>
    <t xml:space="preserve">Externo </t>
  </si>
  <si>
    <t>Riesgos de la Salud</t>
  </si>
  <si>
    <t>Deterioro notorio y grave de la salud y posible contagio</t>
  </si>
  <si>
    <t>Entidad</t>
  </si>
  <si>
    <t xml:space="preserve">Entidad </t>
  </si>
  <si>
    <t>Contratsita</t>
  </si>
  <si>
    <t>Contratista</t>
  </si>
  <si>
    <t>Contratista y Entidad</t>
  </si>
  <si>
    <t>La Entidad</t>
  </si>
  <si>
    <t>Mayor capacitación y asesoría jurídica</t>
  </si>
  <si>
    <t>Desarrollar una revision con los supervisores de la secretaria de infraestructura para la selección del equipo minimo de trabajo requerido</t>
  </si>
  <si>
    <t xml:space="preserve">Mayor capacitación y asesoría jurídica para mejorar aspectos en la evalaucion del contratista </t>
  </si>
  <si>
    <t>Mayor capacitación y asesoría tecnica, juridica y financiera hacia el comité evaluador</t>
  </si>
  <si>
    <t>Mayor capacitación y asesoría tecnica hacia el comité evaluador para la aplicación de la metodologia adoptada por la entidad para la identificacion de propuestas artificailmente bajas</t>
  </si>
  <si>
    <t>Incluir exigencia en la minuta o clausulado del contrato y hacer efectiva de la garantia de seriedad de la oferta.</t>
  </si>
  <si>
    <t xml:space="preserve"> Hacer efectiva de la garantia de seriedad de la oferta.</t>
  </si>
  <si>
    <t>Mayor seguimiento en la entidad y su equipo tecnico.</t>
  </si>
  <si>
    <t>Mayor seguimiento y atencion por parte del abogado de la entidad</t>
  </si>
  <si>
    <t>Mayor seguimiento en la entidad para la expedicion oportuna del registro presupuestal</t>
  </si>
  <si>
    <t>Mayor seguimiento por parte de la interventoria y/o supervision del contrato</t>
  </si>
  <si>
    <t xml:space="preserve">Asumir el riesgo </t>
  </si>
  <si>
    <t xml:space="preserve">Asumir riesgo por parte del contratista. </t>
  </si>
  <si>
    <t>Seguimiento a la Normatividad respecto a obras públicas</t>
  </si>
  <si>
    <t>Realizar por parte del Contratista proyecciones de acuerdo con los datos históricos de las variables descritas, y con el estudio de mercado financiero con el fin de que el interesado establezca un punto de equilibrio tendiente a disminuir el riesgo.</t>
  </si>
  <si>
    <t>No</t>
  </si>
  <si>
    <t>Secretario(a)s Jurídico e Infraestructura</t>
  </si>
  <si>
    <t>Publicacion de proyecto pliegos</t>
  </si>
  <si>
    <t>publicacion del pliego definitivo</t>
  </si>
  <si>
    <t>Revision por el secretario de infraestructura -Revision secretaria juridica</t>
  </si>
  <si>
    <t>Etapa Pre contra actual</t>
  </si>
  <si>
    <t>Si</t>
  </si>
  <si>
    <t>Secretario(a) de Infraestructura</t>
  </si>
  <si>
    <t>Revisión por el profesional designado por el Director o Secretario de Despacho</t>
  </si>
  <si>
    <t>Revisión por el secretario de infraestructura y Revisión Secretaria Jurídica</t>
  </si>
  <si>
    <t>Revision por el secretario de infraestructura y Secretaria de Hacienda</t>
  </si>
  <si>
    <t>Publicacion resolucion de adjudicacion</t>
  </si>
  <si>
    <t>Secretrario de infraestructura - Comite tecnico y evaluacion juridica</t>
  </si>
  <si>
    <t>Etapa de selección</t>
  </si>
  <si>
    <t xml:space="preserve">Secretario Jurídico </t>
  </si>
  <si>
    <t>Manifestacion expresa del proponente en la carta de presentacion de la propuesta y verificacion de antecedentes por parte del comité de evaluacion juridico</t>
  </si>
  <si>
    <t>Comité Técnico, Juridico y Financiero evaluador del proceso de selección, Secretaria de Infraestructura y Juridica</t>
  </si>
  <si>
    <t>Secretario de Infraestructura</t>
  </si>
  <si>
    <t>Comité Técnico Evaluador del proceso de selección, Secretaria de Infraestructura</t>
  </si>
  <si>
    <t>Inicio del contrato</t>
  </si>
  <si>
    <t>Secretario de infraestructura con apoyo de los abogados de la dependencia, solicitud de garantia de seriedad de la oferta.</t>
  </si>
  <si>
    <t>Etapa de Contratacion</t>
  </si>
  <si>
    <t>Resolucion de adjudicacion del proceso</t>
  </si>
  <si>
    <t>Secretario de Infraestructura y dependecia de Archivo</t>
  </si>
  <si>
    <t>Tres (3) días siguientes a la firma del contrato</t>
  </si>
  <si>
    <t>Secretario de infraestructura, dependencia de Archivo y sistemas</t>
  </si>
  <si>
    <t>Cuatro (4) meses en el caso del medio de control del proceso de nulidad y reestablecimiento del derecho y dos (2) años en el caso de la reparacion directa</t>
  </si>
  <si>
    <t>Secretario de infraestructura con apoyo de los abogados de la dependencia.</t>
  </si>
  <si>
    <t>Firma del contrato electronico o fisico</t>
  </si>
  <si>
    <t>Secretario de infraestructura y Secretaria de Hacienda, direccion de presupuestos.</t>
  </si>
  <si>
    <t>seguimiento de Interventoria y/o del supervisor</t>
  </si>
  <si>
    <t>Interventoria y/o supervision hace seguimiento y control mediante oficios motivados para la entrega de los documentos en el marco de las obligaciones del contrato.</t>
  </si>
  <si>
    <t>Fin del contrato</t>
  </si>
  <si>
    <t>Interventor y/o supervisor hace seguimiento y control, realiza informes periodicos semanales a la entidad y comites.</t>
  </si>
  <si>
    <t>Etapa de ejecucion</t>
  </si>
  <si>
    <t>Interventor y/o supervisor</t>
  </si>
  <si>
    <t>Liquidacion del contrato</t>
  </si>
  <si>
    <t>Contratista/Entidad</t>
  </si>
  <si>
    <t>SI</t>
  </si>
  <si>
    <t>Inicio de periodo de lluvias intensas</t>
  </si>
  <si>
    <t>Terminacion de periodo de lluvias intensas</t>
  </si>
  <si>
    <t>Inicio de la afectacion climatica</t>
  </si>
  <si>
    <t>Fin de la afectacion climatica</t>
  </si>
  <si>
    <t xml:space="preserve">Inicio de la afectacion </t>
  </si>
  <si>
    <t xml:space="preserve">Fin de la afectacion </t>
  </si>
  <si>
    <t>Inicio de la emergencia</t>
  </si>
  <si>
    <t>Fin de la emergencia</t>
  </si>
  <si>
    <t>Secretaria de Infraestructura y Secretaria hacienda</t>
  </si>
  <si>
    <t>Secretaria de Hacienda hace divulgacion y capacitación sobre los cambios en la legistacion tributaria vigente. Secretaria de Infraestructura hace seguimiento.</t>
  </si>
  <si>
    <t>A la terminación de la ejecución del contrato</t>
  </si>
  <si>
    <t>NO</t>
  </si>
  <si>
    <t>Fase precontractual</t>
  </si>
  <si>
    <t>Cotejo de las variables financieras que haya utilizado para el análisis de su oferta con el comportamiento del mercado financiero en la ejecución del contrato, con el  fin de mitigar  los cambios bruscos en sus finanzas que puedan afectar el contrato.</t>
  </si>
  <si>
    <t>Mensual</t>
  </si>
  <si>
    <t>Al inicio de la ejecución del contrato</t>
  </si>
  <si>
    <t>A la terminación del contrato</t>
  </si>
  <si>
    <t>Cada vez que haya novedades de cambio de personal</t>
  </si>
  <si>
    <t>Operacionales</t>
  </si>
  <si>
    <t>Aspectos Técnicos: Alex José González Castro</t>
  </si>
  <si>
    <t>Retrasos o demoras en el pagos de actas por de parte de la entidad por hechos imputables al contratista.</t>
  </si>
  <si>
    <t>No pago de honorarios al personal del proyecto (asesores, director, administrativos)</t>
  </si>
  <si>
    <t>Pérdida, destrucción o robo de equipos y/o documentos para la ejecución del objeto del contrato tales como computadores, planos, memorias e informes.</t>
  </si>
  <si>
    <t>Intensidad de lluvias superior a la media histórica que impida o atrase ejecución de los trabajos de campo para el desarrollo de los trabajos de campo.</t>
  </si>
  <si>
    <t>El contratista deberá asumir el riesgo relacionado con el factor climático de la zona donde se ejecutarán los trabajos de campo.</t>
  </si>
  <si>
    <t>Sismo o falla geológica que genere daños que impidan el acceso o la movilización de equipos y/o personas</t>
  </si>
  <si>
    <t>Ocurrencia de emergencias tales como derrumbes, pérdidas de banca o inundaciones que impida el desarrollo de los trabajos de campo.</t>
  </si>
  <si>
    <t>Tecnico</t>
  </si>
  <si>
    <t>Los efectos desfavorables originados por nuevas normas durante la ejecución del contrato y que sean aplicables al proyecto.</t>
  </si>
  <si>
    <t>contratistas de de Estudios. Interventor/ Supervisor  realiza seguimiento semanal y reportes a la entidad sobre el estado de salud de los colaboradores del contratista, previo reporte enviado por el mismo.</t>
  </si>
  <si>
    <t>Previo al inicio de la ejecución de lasEstudios, Diseños e Interventoría, el contratista deberá presentar certificación individual vigente del estado de salud de cada integrante colaborador (empleado o contratista) expedida por la ARL</t>
  </si>
  <si>
    <t xml:space="preserve">Mayor seguimiento y control en la interventoria y notificacion a la supervisión. Requerir los ajustes del caso y estudiar por parte de la interventoria posible incurrencia en incumplimiento o multa para el contratista. </t>
  </si>
  <si>
    <t xml:space="preserve">Control por parte del contratista e  interventor. Tomar medidas de seguridad como copias o respaldos de la informaciòn en la nube, vigilancia privada en su empreasa, entre otros. </t>
  </si>
  <si>
    <t>Capacitación de Personal periodicamente a traves del profesional SST del contratista y  con seguimeinto de la interventoria/supervision</t>
  </si>
  <si>
    <t>Interventoria y/o supervisor remite informe detallado de presunto incumplimiento para iniciar las acciones del caso</t>
  </si>
  <si>
    <t>Interventor/supervisor, Contratista y entidad.</t>
  </si>
  <si>
    <t>Contratista e interventor/supervisor de la Secretaria de Infraestructura</t>
  </si>
  <si>
    <t>Contratista y seguimiento del interventor/supervisor</t>
  </si>
  <si>
    <t>VALORACION</t>
  </si>
  <si>
    <t>CATEGORIA</t>
  </si>
  <si>
    <t>NRO. RIESGOS</t>
  </si>
  <si>
    <t>PORCENTAJE</t>
  </si>
  <si>
    <t>8,9 Y 10</t>
  </si>
  <si>
    <t>EXTREMO</t>
  </si>
  <si>
    <t>6 Y 7</t>
  </si>
  <si>
    <t>ALTO</t>
  </si>
  <si>
    <t>MEDIO</t>
  </si>
  <si>
    <t>2, 3 Y 4</t>
  </si>
  <si>
    <t>BAJO</t>
  </si>
  <si>
    <t>TOTAL</t>
  </si>
  <si>
    <t xml:space="preserve">Presencia de Riesgos Biológicos. Se refiere a la posibilidad que durante la ejecución del contrato, los colaboradores del Contratista, presenten sintomas de enfermedades altamente contagiosas y que afecten y deterioren la Salud del Personal. </t>
  </si>
  <si>
    <t>Riesgos juridicos</t>
  </si>
  <si>
    <t>Retrasos en la liquidación del contrato por no existir mutuo acuerdo entre las partes.</t>
  </si>
  <si>
    <t>Abandono de la interventoría durante la ejecución del contrato.</t>
  </si>
  <si>
    <t>Oposición o condicionamiento de la comunidad a la ejecución del contrato.</t>
  </si>
  <si>
    <t>Mayor seguimiento y control de la supervisión. Presentar informe de inclumplimiento para inicio de posible proceso sancionatorio</t>
  </si>
  <si>
    <t>Adecuado despliegue componente social del proyecto</t>
  </si>
  <si>
    <t xml:space="preserve">Demoras en el cierre del contrato y su respectiva liquidacion. </t>
  </si>
  <si>
    <t>Liquidación unilateral o solicitud de liquidación judicial / Pérdida de competencia para liquidar en sede administrativa.</t>
  </si>
  <si>
    <t>INTERVENTORIA</t>
  </si>
  <si>
    <t>La aplicación preventiva de las medidas de Bioseguridad establecidas por las Autoridades de Salud en Colombia y sus respectivos Protocolos</t>
  </si>
  <si>
    <t>Asumir el riesgo. Mayor seguimiento y control en la interventoria a los boletines del IDEAM y demas entes, revision y programacion de actividades acorde a los periodos de lluvias preestablecidos en la ciudad.</t>
  </si>
  <si>
    <t>Terminacion del contrato</t>
  </si>
  <si>
    <t>Cuatro (4) meses para liquidación bilateral, Dos (2) años luego del recibo para liquidación unilateral</t>
  </si>
  <si>
    <t>Mesa de trabajo con el abogado del proceso, acta de compromisos y citaciones por correo electronico</t>
  </si>
  <si>
    <t>Cuando ocurra.</t>
  </si>
  <si>
    <t>Retrasos en el proyecto</t>
  </si>
  <si>
    <t>Verificación por parte de asesores de interventoria sobre la aplicavilidad y vigencia de las normas. Considerando la no retroactividad de las mismas.</t>
  </si>
  <si>
    <t>Asumir riesgo por parte de la entidad y el contratista. Tomar mediadas para el cuidado del personal y su salud. Verificar el desarrollo de actividades aprobadas/legalizadas, y en todo caso, la entidad no reconocerá hechos cumplidos.</t>
  </si>
  <si>
    <t>Diseño deficiente del proceso de contratación con el no uso o uso inadecuado de los pliegos tipo vigentes para el sector del proceso.</t>
  </si>
  <si>
    <t>Riesgo Financiero: Se deriva de los efectos provenientes de las variaciones de las tasas de interés, plazos, tasas de cambio, ajustes por inflación, devaluación,  variaciones cambiarias y financieras,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por medio de créditos en moneda nacional o extranjera, para el cumplimiento del objeto contractual, en los plazos fijados para tal efecto.</t>
  </si>
  <si>
    <t>Mayor capacitación y asesoría jurídica para el manejo adecuado y la adopción de los pliegos tipo de condiciones para infraestructura de transporte en Version vigente desde el 03 de febrero de 2025.</t>
  </si>
  <si>
    <t>Ing. Oscar Alzate Valencia. Asesor</t>
  </si>
  <si>
    <t>Ing. Marco Antonio Rendon Arboleda. Director operativo.</t>
  </si>
  <si>
    <t>SMDR-CM-150-2025</t>
  </si>
  <si>
    <r>
      <rPr>
        <b/>
        <sz val="20"/>
        <color indexed="8"/>
        <rFont val="Arial"/>
        <family val="2"/>
      </rPr>
      <t>OBJETO:</t>
    </r>
    <r>
      <rPr>
        <sz val="20"/>
        <color indexed="8"/>
        <rFont val="Arial"/>
        <family val="2"/>
      </rPr>
      <t xml:space="preserve"> “INTERVENTORIA TECNICA, FINANCIERA, ADMNISTRATIVA, LEGAL Y AMBIENTAL A LA OBRACUYO OBJETO ES: MODERNIZACIÓN, ADECUACIÓN, MANTENIMIENTO Y REPARACIÓN DEL ESTADIO HERNAN RAMIREZ VILLEGAS DE LA CIUDAD DE PEREIRA”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</si>
</sst>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240A]#,##0.00;[Red]&quot;(&quot;[$$-240A]#,##0.00&quot;)&quot;"/>
  </numFmts>
  <fonts count="41">
    <font>
      <sz val="11"/>
      <color theme="1"/>
      <name val="Calibri"/>
      <family val="2"/>
      <scheme val="minor"/>
    </font>
    <font>
      <b/>
      <sz val="14"/>
      <name val="Arial"/>
      <family val="2"/>
    </font>
    <font>
      <b/>
      <sz val="14"/>
      <color indexed="8"/>
      <name val="Arial"/>
      <family val="2"/>
    </font>
    <font>
      <u/>
      <sz val="10"/>
      <color indexed="8"/>
      <name val="Arial"/>
      <family val="2"/>
    </font>
    <font>
      <sz val="10"/>
      <color indexed="8"/>
      <name val="Arial"/>
      <family val="2"/>
    </font>
    <font>
      <sz val="14"/>
      <color indexed="8"/>
      <name val="Arial"/>
      <family val="2"/>
    </font>
    <font>
      <sz val="9"/>
      <color indexed="81"/>
      <name val="Tahoma"/>
      <family val="2"/>
    </font>
    <font>
      <b/>
      <sz val="9"/>
      <color indexed="81"/>
      <name val="Tahoma"/>
      <family val="2"/>
    </font>
    <font>
      <sz val="20"/>
      <color indexed="8"/>
      <name val="Arial"/>
      <family val="2"/>
    </font>
    <font>
      <sz val="20"/>
      <color indexed="8"/>
      <name val="Arial"/>
      <family val="2"/>
    </font>
    <font>
      <b/>
      <sz val="20"/>
      <color indexed="8"/>
      <name val="Arial"/>
      <family val="2"/>
    </font>
    <font>
      <b/>
      <sz val="20"/>
      <name val="Browallia New"/>
      <family val="2"/>
      <charset val="1"/>
    </font>
    <font>
      <sz val="20"/>
      <name val="Liberation Sans"/>
      <family val="2"/>
    </font>
    <font>
      <b/>
      <i/>
      <sz val="16"/>
      <color theme="1"/>
      <name val="Liberation Sans"/>
      <family val="2"/>
    </font>
    <font>
      <sz val="11"/>
      <color theme="1"/>
      <name val="Liberation Sans"/>
      <family val="2"/>
    </font>
    <font>
      <b/>
      <i/>
      <u/>
      <sz val="11"/>
      <color theme="1"/>
      <name val="Liberation Sans"/>
      <family val="2"/>
    </font>
    <font>
      <b/>
      <sz val="24"/>
      <color theme="1"/>
      <name val="Arial"/>
      <family val="2"/>
    </font>
    <font>
      <b/>
      <sz val="14"/>
      <color theme="1"/>
      <name val="Arial"/>
      <family val="2"/>
    </font>
    <font>
      <b/>
      <sz val="14"/>
      <color rgb="FF000000"/>
      <name val="Arial"/>
      <family val="2"/>
    </font>
    <font>
      <sz val="10"/>
      <color theme="1"/>
      <name val="Arial"/>
      <family val="2"/>
    </font>
    <font>
      <b/>
      <sz val="10"/>
      <color theme="1"/>
      <name val="Arial"/>
      <family val="2"/>
    </font>
    <font>
      <i/>
      <sz val="10"/>
      <color theme="1"/>
      <name val="Arial"/>
      <family val="2"/>
    </font>
    <font>
      <sz val="14"/>
      <color theme="1"/>
      <name val="Arial"/>
      <family val="2"/>
    </font>
    <font>
      <b/>
      <sz val="11"/>
      <color rgb="FF000000"/>
      <name val="Arial"/>
      <family val="2"/>
    </font>
    <font>
      <sz val="24"/>
      <color theme="1"/>
      <name val="Arial"/>
      <family val="2"/>
    </font>
    <font>
      <sz val="11"/>
      <color theme="1"/>
      <name val="Arial"/>
      <family val="2"/>
    </font>
    <font>
      <sz val="13"/>
      <color theme="1"/>
      <name val="Calibri"/>
      <family val="2"/>
      <scheme val="minor"/>
    </font>
    <font>
      <sz val="13"/>
      <color theme="1"/>
      <name val="Arial"/>
      <family val="2"/>
    </font>
    <font>
      <sz val="13"/>
      <color theme="1"/>
      <name val="Calibri"/>
      <family val="2"/>
    </font>
    <font>
      <b/>
      <sz val="12"/>
      <color rgb="FF000000"/>
      <name val="Calibri"/>
      <family val="2"/>
    </font>
    <font>
      <sz val="12"/>
      <color rgb="FF000000"/>
      <name val="Calibri"/>
      <family val="2"/>
    </font>
    <font>
      <b/>
      <sz val="20"/>
      <color theme="1"/>
      <name val="Arial"/>
      <family val="2"/>
    </font>
    <font>
      <sz val="20"/>
      <color theme="1"/>
      <name val="Liberation Sans"/>
      <family val="2"/>
    </font>
    <font>
      <sz val="20"/>
      <color theme="1"/>
      <name val="Arial"/>
      <family val="2"/>
    </font>
    <font>
      <sz val="14"/>
      <color theme="1"/>
      <name val="Liberation Sans"/>
      <family val="2"/>
    </font>
    <font>
      <b/>
      <sz val="45"/>
      <color theme="1"/>
      <name val="Arial"/>
      <family val="2"/>
    </font>
    <font>
      <b/>
      <sz val="30"/>
      <color theme="1"/>
      <name val="Arial"/>
      <family val="2"/>
    </font>
    <font>
      <b/>
      <sz val="11"/>
      <color theme="1"/>
      <name val="Arial"/>
      <family val="2"/>
    </font>
    <font>
      <sz val="14"/>
      <color rgb="FF000000"/>
      <name val="Arial"/>
      <family val="2"/>
    </font>
    <font>
      <b/>
      <sz val="12"/>
      <color theme="1"/>
      <name val="Arial"/>
      <family val="2"/>
    </font>
    <font>
      <b/>
      <sz val="14"/>
      <color theme="0"/>
      <name val="Arial"/>
      <family val="2"/>
    </font>
  </fonts>
  <fills count="23">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rgb="FF00B050"/>
        <bgColor indexed="64"/>
      </patternFill>
    </fill>
    <fill>
      <patternFill patternType="solid">
        <fgColor theme="0" tint="-0.499984740745262"/>
        <bgColor indexed="64"/>
      </patternFill>
    </fill>
    <fill>
      <patternFill patternType="solid">
        <fgColor theme="9" tint="0.59999389629810485"/>
        <bgColor rgb="FF99FFFF"/>
      </patternFill>
    </fill>
    <fill>
      <patternFill patternType="solid">
        <fgColor theme="9" tint="0.59999389629810485"/>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rgb="FFED7D31"/>
        <bgColor indexed="64"/>
      </patternFill>
    </fill>
    <fill>
      <patternFill patternType="solid">
        <fgColor rgb="FFFFFF00"/>
        <bgColor indexed="64"/>
      </patternFill>
    </fill>
    <fill>
      <patternFill patternType="solid">
        <fgColor theme="0"/>
        <bgColor rgb="FFEEEEEE"/>
      </patternFill>
    </fill>
    <fill>
      <patternFill patternType="solid">
        <fgColor theme="9" tint="0.59999389629810485"/>
        <bgColor rgb="FFEEEEEE"/>
      </patternFill>
    </fill>
    <fill>
      <patternFill patternType="solid">
        <fgColor theme="9" tint="0.59999389629810485"/>
        <bgColor rgb="FFDDDDDD"/>
      </patternFill>
    </fill>
    <fill>
      <patternFill patternType="solid">
        <fgColor theme="9" tint="0.59999389629810485"/>
        <bgColor rgb="FFFF9999"/>
      </patternFill>
    </fill>
    <fill>
      <patternFill patternType="solid">
        <fgColor theme="9" tint="-0.249977111117893"/>
        <bgColor rgb="FF111111"/>
      </patternFill>
    </fill>
    <fill>
      <patternFill patternType="solid">
        <fgColor theme="1" tint="0.499984740745262"/>
        <bgColor indexed="64"/>
      </patternFill>
    </fill>
  </fills>
  <borders count="49">
    <border>
      <left/>
      <right/>
      <top/>
      <bottom/>
      <diagonal/>
    </border>
    <border>
      <left style="medium">
        <color indexed="64"/>
      </left>
      <right/>
      <top style="medium">
        <color indexed="64"/>
      </top>
      <bottom/>
      <diagonal/>
    </border>
    <border>
      <left style="medium">
        <color indexed="64"/>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ck">
        <color rgb="FFFFFFFF"/>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thick">
        <color rgb="FFFFFFFF"/>
      </right>
      <top style="medium">
        <color indexed="64"/>
      </top>
      <bottom style="thick">
        <color rgb="FFFFFFFF"/>
      </bottom>
      <diagonal/>
    </border>
    <border>
      <left style="thick">
        <color rgb="FFFFFFFF"/>
      </left>
      <right style="thick">
        <color rgb="FFFFFFFF"/>
      </right>
      <top style="medium">
        <color indexed="64"/>
      </top>
      <bottom style="thick">
        <color rgb="FFFFFFFF"/>
      </bottom>
      <diagonal/>
    </border>
    <border>
      <left style="thick">
        <color rgb="FFFFFFFF"/>
      </left>
      <right style="medium">
        <color indexed="64"/>
      </right>
      <top style="medium">
        <color indexed="64"/>
      </top>
      <bottom style="thick">
        <color rgb="FFFFFFFF"/>
      </bottom>
      <diagonal/>
    </border>
    <border>
      <left style="medium">
        <color indexed="64"/>
      </left>
      <right style="thin">
        <color rgb="FF000000"/>
      </right>
      <top style="thin">
        <color rgb="FF000000"/>
      </top>
      <bottom style="thin">
        <color rgb="FF000000"/>
      </bottom>
      <diagonal/>
    </border>
  </borders>
  <cellStyleXfs count="6">
    <xf numFmtId="0" fontId="0" fillId="0" borderId="0"/>
    <xf numFmtId="0" fontId="13" fillId="0" borderId="0">
      <alignment horizontal="center"/>
    </xf>
    <xf numFmtId="0" fontId="13" fillId="0" borderId="0">
      <alignment horizontal="center" textRotation="90"/>
    </xf>
    <xf numFmtId="0" fontId="14" fillId="0" borderId="0"/>
    <xf numFmtId="0" fontId="15" fillId="0" borderId="0"/>
    <xf numFmtId="164" fontId="15" fillId="0" borderId="0"/>
  </cellStyleXfs>
  <cellXfs count="216">
    <xf numFmtId="0" fontId="0" fillId="0" borderId="0" xfId="0"/>
    <xf numFmtId="0" fontId="16" fillId="2" borderId="1" xfId="3" applyFont="1" applyFill="1" applyBorder="1" applyAlignment="1" applyProtection="1">
      <alignment horizontal="center" vertical="center"/>
      <protection locked="0"/>
    </xf>
    <xf numFmtId="0" fontId="16" fillId="2" borderId="2" xfId="3" applyFont="1" applyFill="1" applyBorder="1" applyAlignment="1" applyProtection="1">
      <alignment horizontal="center" vertical="center"/>
      <protection locked="0"/>
    </xf>
    <xf numFmtId="0" fontId="14" fillId="0" borderId="0" xfId="3"/>
    <xf numFmtId="0" fontId="17" fillId="3" borderId="3" xfId="3" applyFont="1" applyFill="1" applyBorder="1" applyAlignment="1">
      <alignment horizontal="center" vertical="center"/>
    </xf>
    <xf numFmtId="0" fontId="17" fillId="4" borderId="4" xfId="3" applyFont="1" applyFill="1" applyBorder="1" applyAlignment="1">
      <alignment horizontal="center" vertical="center"/>
    </xf>
    <xf numFmtId="0" fontId="17" fillId="0" borderId="4" xfId="3" applyFont="1" applyBorder="1" applyAlignment="1">
      <alignment horizontal="center" vertical="center"/>
    </xf>
    <xf numFmtId="0" fontId="17" fillId="3" borderId="5" xfId="3" applyFont="1" applyFill="1" applyBorder="1" applyAlignment="1">
      <alignment horizontal="center" vertical="center"/>
    </xf>
    <xf numFmtId="0" fontId="17" fillId="4" borderId="6" xfId="3" applyFont="1" applyFill="1" applyBorder="1" applyAlignment="1">
      <alignment horizontal="center" vertical="center"/>
    </xf>
    <xf numFmtId="0" fontId="17" fillId="5" borderId="6" xfId="3" applyFont="1" applyFill="1" applyBorder="1" applyAlignment="1">
      <alignment horizontal="center" vertical="center"/>
    </xf>
    <xf numFmtId="0" fontId="17" fillId="0" borderId="6" xfId="3" applyFont="1" applyBorder="1" applyAlignment="1">
      <alignment horizontal="center" vertical="center"/>
    </xf>
    <xf numFmtId="0" fontId="17" fillId="6" borderId="6" xfId="3" applyFont="1" applyFill="1" applyBorder="1" applyAlignment="1">
      <alignment horizontal="center" vertical="center"/>
    </xf>
    <xf numFmtId="0" fontId="17" fillId="4" borderId="5" xfId="3" applyFont="1" applyFill="1" applyBorder="1" applyAlignment="1">
      <alignment horizontal="center" vertical="center"/>
    </xf>
    <xf numFmtId="0" fontId="17" fillId="0" borderId="5" xfId="3" applyFont="1" applyBorder="1" applyAlignment="1">
      <alignment horizontal="center" vertical="center"/>
    </xf>
    <xf numFmtId="0" fontId="17" fillId="0" borderId="7" xfId="3" applyFont="1" applyBorder="1" applyAlignment="1">
      <alignment horizontal="center" vertical="center"/>
    </xf>
    <xf numFmtId="0" fontId="17" fillId="0" borderId="8" xfId="3" applyFont="1" applyBorder="1" applyAlignment="1">
      <alignment horizontal="center" vertical="center"/>
    </xf>
    <xf numFmtId="0" fontId="18" fillId="0" borderId="9" xfId="3" applyFont="1" applyBorder="1" applyAlignment="1">
      <alignment horizontal="center" vertical="center" wrapText="1"/>
    </xf>
    <xf numFmtId="0" fontId="1" fillId="0" borderId="9" xfId="3" applyFont="1" applyBorder="1" applyAlignment="1">
      <alignment horizontal="center" vertical="center" wrapText="1"/>
    </xf>
    <xf numFmtId="0" fontId="14" fillId="7" borderId="0" xfId="3" applyFill="1"/>
    <xf numFmtId="0" fontId="19" fillId="0" borderId="0" xfId="0" applyFont="1" applyAlignment="1">
      <alignment horizontal="justify" wrapText="1"/>
    </xf>
    <xf numFmtId="0" fontId="19" fillId="0" borderId="0" xfId="0" applyFont="1" applyAlignment="1">
      <alignment vertical="top"/>
    </xf>
    <xf numFmtId="0" fontId="20" fillId="0" borderId="0" xfId="0" applyFont="1" applyAlignment="1">
      <alignment horizontal="justify" wrapText="1"/>
    </xf>
    <xf numFmtId="0" fontId="20" fillId="0" borderId="0" xfId="0" applyFont="1" applyAlignment="1">
      <alignment vertical="top"/>
    </xf>
    <xf numFmtId="0" fontId="19" fillId="0" borderId="0" xfId="0" applyFont="1" applyAlignment="1">
      <alignment horizontal="justify"/>
    </xf>
    <xf numFmtId="0" fontId="20" fillId="0" borderId="0" xfId="0" applyFont="1" applyAlignment="1">
      <alignment horizontal="justify"/>
    </xf>
    <xf numFmtId="0" fontId="21" fillId="0" borderId="0" xfId="0" applyFont="1" applyAlignment="1">
      <alignment horizontal="justify" wrapText="1"/>
    </xf>
    <xf numFmtId="0" fontId="20" fillId="0" borderId="0" xfId="0" applyFont="1" applyAlignment="1">
      <alignment horizontal="center" vertical="top" wrapText="1"/>
    </xf>
    <xf numFmtId="0" fontId="22" fillId="0" borderId="39" xfId="3" applyFont="1" applyFill="1" applyBorder="1" applyAlignment="1" applyProtection="1">
      <alignment horizontal="center" vertical="center" wrapText="1"/>
      <protection locked="0" hidden="1"/>
    </xf>
    <xf numFmtId="0" fontId="23" fillId="8" borderId="39" xfId="3" applyFont="1" applyFill="1" applyBorder="1" applyAlignment="1" applyProtection="1">
      <alignment horizontal="center" vertical="center" textRotation="90" wrapText="1"/>
      <protection locked="0"/>
    </xf>
    <xf numFmtId="0" fontId="23" fillId="8" borderId="39" xfId="3" applyFont="1" applyFill="1" applyBorder="1" applyAlignment="1" applyProtection="1">
      <alignment horizontal="center" vertical="center" wrapText="1"/>
      <protection locked="0"/>
    </xf>
    <xf numFmtId="0" fontId="23" fillId="8" borderId="40" xfId="3" applyFont="1" applyFill="1" applyBorder="1" applyAlignment="1" applyProtection="1">
      <alignment horizontal="center" vertical="center" wrapText="1"/>
      <protection locked="0"/>
    </xf>
    <xf numFmtId="0" fontId="24" fillId="9" borderId="0" xfId="3" applyFont="1" applyFill="1" applyBorder="1" applyAlignment="1" applyProtection="1">
      <alignment vertical="center"/>
      <protection locked="0"/>
    </xf>
    <xf numFmtId="0" fontId="24" fillId="9" borderId="10" xfId="3" applyFont="1" applyFill="1" applyBorder="1" applyAlignment="1" applyProtection="1">
      <alignment horizontal="center" vertical="center"/>
      <protection locked="0"/>
    </xf>
    <xf numFmtId="0" fontId="14" fillId="0" borderId="0" xfId="3" applyFont="1" applyAlignment="1" applyProtection="1">
      <alignment vertical="center"/>
      <protection locked="0"/>
    </xf>
    <xf numFmtId="0" fontId="14" fillId="0" borderId="0" xfId="3" applyFont="1" applyFill="1" applyAlignment="1" applyProtection="1">
      <alignment vertical="center"/>
      <protection locked="0"/>
    </xf>
    <xf numFmtId="0" fontId="14" fillId="0" borderId="0" xfId="3" applyFont="1" applyFill="1" applyBorder="1" applyAlignment="1" applyProtection="1">
      <alignment vertical="center"/>
      <protection locked="0"/>
    </xf>
    <xf numFmtId="0" fontId="14" fillId="0" borderId="0" xfId="3" applyFont="1" applyAlignment="1" applyProtection="1">
      <alignment horizontal="center" vertical="center"/>
      <protection locked="0"/>
    </xf>
    <xf numFmtId="0" fontId="14" fillId="2" borderId="0" xfId="3" applyFont="1" applyFill="1" applyAlignment="1" applyProtection="1">
      <alignment vertical="center"/>
      <protection locked="0"/>
    </xf>
    <xf numFmtId="0" fontId="25" fillId="10" borderId="11" xfId="3" applyFont="1" applyFill="1" applyBorder="1" applyAlignment="1" applyProtection="1">
      <alignment horizontal="justify" vertical="center"/>
      <protection locked="0"/>
    </xf>
    <xf numFmtId="0" fontId="25" fillId="10" borderId="0" xfId="3" applyFont="1" applyFill="1" applyAlignment="1" applyProtection="1">
      <alignment horizontal="justify" vertical="center"/>
      <protection locked="0"/>
    </xf>
    <xf numFmtId="0" fontId="14" fillId="10" borderId="0" xfId="3" applyFont="1" applyFill="1" applyAlignment="1" applyProtection="1">
      <alignment horizontal="center" vertical="center"/>
      <protection locked="0"/>
    </xf>
    <xf numFmtId="0" fontId="14" fillId="10" borderId="0" xfId="3" applyFont="1" applyFill="1" applyAlignment="1" applyProtection="1">
      <alignment vertical="center"/>
      <protection locked="0"/>
    </xf>
    <xf numFmtId="0" fontId="14" fillId="10" borderId="0" xfId="3" applyFont="1" applyFill="1" applyAlignment="1" applyProtection="1">
      <alignment horizontal="justify" vertical="center"/>
      <protection locked="0"/>
    </xf>
    <xf numFmtId="0" fontId="25" fillId="10" borderId="12" xfId="3" applyFont="1" applyFill="1" applyBorder="1" applyAlignment="1" applyProtection="1">
      <alignment horizontal="justify" vertical="center"/>
      <protection locked="0"/>
    </xf>
    <xf numFmtId="0" fontId="25" fillId="10" borderId="13" xfId="3" applyFont="1" applyFill="1" applyBorder="1" applyAlignment="1" applyProtection="1">
      <alignment horizontal="justify" vertical="center"/>
      <protection locked="0"/>
    </xf>
    <xf numFmtId="0" fontId="26" fillId="11" borderId="14" xfId="0" applyFont="1" applyFill="1" applyBorder="1" applyAlignment="1">
      <alignment horizontal="center" vertical="center"/>
    </xf>
    <xf numFmtId="0" fontId="27" fillId="11" borderId="8" xfId="0" applyFont="1" applyFill="1" applyBorder="1" applyAlignment="1">
      <alignment horizontal="center" vertical="center" textRotation="90" wrapText="1"/>
    </xf>
    <xf numFmtId="0" fontId="27" fillId="11" borderId="6" xfId="0" applyFont="1" applyFill="1" applyBorder="1" applyAlignment="1">
      <alignment horizontal="center" vertical="center" wrapText="1"/>
    </xf>
    <xf numFmtId="0" fontId="27" fillId="11" borderId="6" xfId="0" applyFont="1" applyFill="1" applyBorder="1" applyAlignment="1">
      <alignment horizontal="center" vertical="center"/>
    </xf>
    <xf numFmtId="0" fontId="27" fillId="11" borderId="6" xfId="0" applyFont="1" applyFill="1" applyBorder="1" applyAlignment="1">
      <alignment horizontal="center" vertical="center" textRotation="255"/>
    </xf>
    <xf numFmtId="0" fontId="26" fillId="12" borderId="14" xfId="0" applyFont="1" applyFill="1" applyBorder="1" applyAlignment="1">
      <alignment horizontal="center" vertical="center"/>
    </xf>
    <xf numFmtId="0" fontId="27" fillId="12" borderId="8" xfId="0" applyFont="1" applyFill="1" applyBorder="1" applyAlignment="1">
      <alignment horizontal="center" vertical="center" textRotation="90" wrapText="1"/>
    </xf>
    <xf numFmtId="0" fontId="27" fillId="12" borderId="6" xfId="0" applyFont="1" applyFill="1" applyBorder="1" applyAlignment="1">
      <alignment horizontal="center" vertical="center" wrapText="1"/>
    </xf>
    <xf numFmtId="0" fontId="27" fillId="12" borderId="6" xfId="0" applyFont="1" applyFill="1" applyBorder="1" applyAlignment="1">
      <alignment horizontal="center" vertical="center" textRotation="255"/>
    </xf>
    <xf numFmtId="0" fontId="27" fillId="12" borderId="6" xfId="0" applyFont="1" applyFill="1" applyBorder="1" applyAlignment="1">
      <alignment horizontal="center" vertical="center"/>
    </xf>
    <xf numFmtId="0" fontId="26" fillId="13" borderId="14" xfId="0" applyFont="1" applyFill="1" applyBorder="1" applyAlignment="1">
      <alignment horizontal="center" vertical="center"/>
    </xf>
    <xf numFmtId="0" fontId="27" fillId="13" borderId="8" xfId="0" applyFont="1" applyFill="1" applyBorder="1" applyAlignment="1">
      <alignment horizontal="center" vertical="center" textRotation="90" wrapText="1"/>
    </xf>
    <xf numFmtId="0" fontId="27" fillId="13" borderId="6" xfId="0" applyFont="1" applyFill="1" applyBorder="1" applyAlignment="1">
      <alignment horizontal="center" vertical="center" wrapText="1"/>
    </xf>
    <xf numFmtId="0" fontId="27" fillId="13" borderId="6" xfId="0" applyFont="1" applyFill="1" applyBorder="1" applyAlignment="1">
      <alignment horizontal="center" vertical="center" textRotation="255"/>
    </xf>
    <xf numFmtId="0" fontId="27" fillId="13" borderId="6" xfId="0" applyFont="1" applyFill="1" applyBorder="1" applyAlignment="1">
      <alignment horizontal="center" vertical="center"/>
    </xf>
    <xf numFmtId="0" fontId="26" fillId="14" borderId="14" xfId="0" applyFont="1" applyFill="1" applyBorder="1" applyAlignment="1">
      <alignment horizontal="center" vertical="center"/>
    </xf>
    <xf numFmtId="0" fontId="27" fillId="14" borderId="8" xfId="0" applyFont="1" applyFill="1" applyBorder="1" applyAlignment="1">
      <alignment horizontal="center" vertical="center" textRotation="90" wrapText="1"/>
    </xf>
    <xf numFmtId="0" fontId="27" fillId="14" borderId="6" xfId="0" applyFont="1" applyFill="1" applyBorder="1" applyAlignment="1">
      <alignment horizontal="center" vertical="center" textRotation="90" wrapText="1"/>
    </xf>
    <xf numFmtId="0" fontId="27" fillId="14" borderId="6" xfId="0" applyFont="1" applyFill="1" applyBorder="1" applyAlignment="1">
      <alignment horizontal="center" vertical="center" wrapText="1"/>
    </xf>
    <xf numFmtId="0" fontId="27" fillId="14" borderId="6" xfId="0" applyFont="1" applyFill="1" applyBorder="1" applyAlignment="1">
      <alignment horizontal="center" vertical="center"/>
    </xf>
    <xf numFmtId="0" fontId="27" fillId="14" borderId="15" xfId="0" applyFont="1" applyFill="1" applyBorder="1" applyAlignment="1">
      <alignment horizontal="center" vertical="center" wrapText="1"/>
    </xf>
    <xf numFmtId="0" fontId="27" fillId="14" borderId="15" xfId="0" applyFont="1" applyFill="1" applyBorder="1" applyAlignment="1">
      <alignment horizontal="center" vertical="center"/>
    </xf>
    <xf numFmtId="0" fontId="28" fillId="11" borderId="6" xfId="0" applyFont="1" applyFill="1" applyBorder="1" applyAlignment="1">
      <alignment horizontal="center" vertical="center" wrapText="1"/>
    </xf>
    <xf numFmtId="0" fontId="28" fillId="11" borderId="5" xfId="0" applyFont="1" applyFill="1" applyBorder="1" applyAlignment="1">
      <alignment horizontal="center" vertical="center" wrapText="1"/>
    </xf>
    <xf numFmtId="0" fontId="27" fillId="11" borderId="6" xfId="0" applyFont="1" applyFill="1" applyBorder="1" applyAlignment="1">
      <alignment horizontal="center" wrapText="1"/>
    </xf>
    <xf numFmtId="0" fontId="28" fillId="12" borderId="6" xfId="0" applyFont="1" applyFill="1" applyBorder="1" applyAlignment="1">
      <alignment horizontal="center" vertical="center" wrapText="1"/>
    </xf>
    <xf numFmtId="0" fontId="28" fillId="12" borderId="5" xfId="0" applyFont="1" applyFill="1" applyBorder="1" applyAlignment="1">
      <alignment horizontal="center" vertical="center" wrapText="1"/>
    </xf>
    <xf numFmtId="0" fontId="28" fillId="13" borderId="6" xfId="0" applyFont="1" applyFill="1" applyBorder="1" applyAlignment="1">
      <alignment horizontal="center" vertical="center" wrapText="1"/>
    </xf>
    <xf numFmtId="0" fontId="28" fillId="13" borderId="5" xfId="0" applyFont="1" applyFill="1" applyBorder="1" applyAlignment="1">
      <alignment horizontal="center" vertical="center" wrapText="1"/>
    </xf>
    <xf numFmtId="0" fontId="28" fillId="14" borderId="6" xfId="0" applyFont="1" applyFill="1" applyBorder="1" applyAlignment="1">
      <alignment horizontal="center" vertical="center" wrapText="1"/>
    </xf>
    <xf numFmtId="0" fontId="28" fillId="14" borderId="5" xfId="0" applyFont="1" applyFill="1" applyBorder="1" applyAlignment="1">
      <alignment horizontal="center" vertical="center" wrapText="1"/>
    </xf>
    <xf numFmtId="0" fontId="28" fillId="11" borderId="8" xfId="0" applyFont="1" applyFill="1" applyBorder="1" applyAlignment="1">
      <alignment horizontal="center" vertical="center" wrapText="1" readingOrder="1"/>
    </xf>
    <xf numFmtId="0" fontId="28" fillId="12" borderId="8" xfId="0" applyFont="1" applyFill="1" applyBorder="1" applyAlignment="1">
      <alignment horizontal="center" vertical="center" wrapText="1" readingOrder="1"/>
    </xf>
    <xf numFmtId="0" fontId="28" fillId="13" borderId="8" xfId="0" applyFont="1" applyFill="1" applyBorder="1" applyAlignment="1">
      <alignment horizontal="center" vertical="center" wrapText="1" readingOrder="1"/>
    </xf>
    <xf numFmtId="0" fontId="28" fillId="14" borderId="8" xfId="0" applyFont="1" applyFill="1" applyBorder="1" applyAlignment="1">
      <alignment horizontal="center" vertical="center" wrapText="1" readingOrder="1"/>
    </xf>
    <xf numFmtId="0" fontId="28" fillId="14" borderId="6" xfId="0" applyFont="1" applyFill="1" applyBorder="1" applyAlignment="1">
      <alignment horizontal="center" vertical="center" wrapText="1" readingOrder="1"/>
    </xf>
    <xf numFmtId="0" fontId="25" fillId="0" borderId="0" xfId="3" applyFont="1" applyFill="1" applyAlignment="1" applyProtection="1">
      <alignment horizontal="justify" vertical="center"/>
      <protection locked="0"/>
    </xf>
    <xf numFmtId="0" fontId="25" fillId="0" borderId="0" xfId="3" applyFont="1" applyFill="1" applyAlignment="1" applyProtection="1">
      <alignment horizontal="center" vertical="center"/>
      <protection locked="0"/>
    </xf>
    <xf numFmtId="0" fontId="25" fillId="0" borderId="0" xfId="3" applyFont="1" applyFill="1" applyAlignment="1" applyProtection="1">
      <alignment vertical="center"/>
      <protection locked="0"/>
    </xf>
    <xf numFmtId="0" fontId="25" fillId="0" borderId="0" xfId="3" applyFont="1" applyFill="1" applyAlignment="1" applyProtection="1">
      <alignment horizontal="left" vertical="center"/>
      <protection locked="0"/>
    </xf>
    <xf numFmtId="0" fontId="25" fillId="0" borderId="16" xfId="3" applyFont="1" applyFill="1" applyBorder="1" applyAlignment="1" applyProtection="1">
      <alignment horizontal="center" vertical="center"/>
      <protection locked="0"/>
    </xf>
    <xf numFmtId="0" fontId="25" fillId="0" borderId="11" xfId="3" applyFont="1" applyFill="1" applyBorder="1" applyAlignment="1" applyProtection="1">
      <alignment vertical="center"/>
      <protection locked="0"/>
    </xf>
    <xf numFmtId="0" fontId="25" fillId="0" borderId="11" xfId="3" applyFont="1" applyFill="1" applyBorder="1" applyAlignment="1" applyProtection="1">
      <alignment horizontal="justify" vertical="center"/>
      <protection locked="0"/>
    </xf>
    <xf numFmtId="0" fontId="25" fillId="0" borderId="11" xfId="3" applyFont="1" applyFill="1" applyBorder="1" applyAlignment="1" applyProtection="1">
      <alignment horizontal="center" vertical="center"/>
      <protection locked="0"/>
    </xf>
    <xf numFmtId="0" fontId="29" fillId="0" borderId="9" xfId="0" applyFont="1" applyBorder="1" applyAlignment="1">
      <alignment horizontal="center" vertical="center"/>
    </xf>
    <xf numFmtId="0" fontId="29" fillId="0" borderId="17" xfId="0" applyFont="1" applyBorder="1" applyAlignment="1">
      <alignment horizontal="center" vertical="center"/>
    </xf>
    <xf numFmtId="0" fontId="29" fillId="3" borderId="18" xfId="0" applyFont="1" applyFill="1" applyBorder="1" applyAlignment="1">
      <alignment horizontal="center" vertical="center"/>
    </xf>
    <xf numFmtId="0" fontId="30" fillId="0" borderId="19" xfId="0" applyFont="1" applyBorder="1" applyAlignment="1">
      <alignment horizontal="center" vertical="center"/>
    </xf>
    <xf numFmtId="9" fontId="29" fillId="0" borderId="19" xfId="0" applyNumberFormat="1" applyFont="1" applyBorder="1" applyAlignment="1">
      <alignment horizontal="center" vertical="center"/>
    </xf>
    <xf numFmtId="0" fontId="29" fillId="15" borderId="18" xfId="0" applyFont="1" applyFill="1" applyBorder="1" applyAlignment="1">
      <alignment horizontal="center" vertical="center"/>
    </xf>
    <xf numFmtId="0" fontId="29" fillId="16" borderId="18" xfId="0" applyFont="1" applyFill="1" applyBorder="1" applyAlignment="1">
      <alignment horizontal="center" vertical="center"/>
    </xf>
    <xf numFmtId="0" fontId="29" fillId="6" borderId="18" xfId="0" applyFont="1" applyFill="1" applyBorder="1" applyAlignment="1">
      <alignment horizontal="center" vertical="center"/>
    </xf>
    <xf numFmtId="0" fontId="29" fillId="0" borderId="19" xfId="0" applyFont="1" applyBorder="1" applyAlignment="1">
      <alignment horizontal="center" vertical="center"/>
    </xf>
    <xf numFmtId="0" fontId="31" fillId="2" borderId="2" xfId="3" applyFont="1" applyFill="1" applyBorder="1" applyAlignment="1" applyProtection="1">
      <alignment horizontal="center" vertical="center"/>
      <protection locked="0"/>
    </xf>
    <xf numFmtId="0" fontId="32" fillId="2" borderId="0" xfId="3" applyFont="1" applyFill="1" applyAlignment="1" applyProtection="1">
      <alignment vertical="center"/>
      <protection locked="0"/>
    </xf>
    <xf numFmtId="0" fontId="31" fillId="2" borderId="2" xfId="3" applyFont="1" applyFill="1" applyBorder="1" applyAlignment="1" applyProtection="1">
      <alignment horizontal="center"/>
      <protection locked="0"/>
    </xf>
    <xf numFmtId="0" fontId="31" fillId="2" borderId="0" xfId="3" applyFont="1" applyFill="1" applyBorder="1" applyAlignment="1" applyProtection="1">
      <alignment wrapText="1"/>
      <protection locked="0"/>
    </xf>
    <xf numFmtId="0" fontId="31" fillId="2" borderId="10" xfId="3" applyFont="1" applyFill="1" applyBorder="1" applyAlignment="1" applyProtection="1">
      <alignment wrapText="1"/>
      <protection locked="0"/>
    </xf>
    <xf numFmtId="0" fontId="32" fillId="0" borderId="0" xfId="3" applyFont="1" applyAlignment="1" applyProtection="1">
      <protection locked="0"/>
    </xf>
    <xf numFmtId="0" fontId="33" fillId="2" borderId="0" xfId="3" applyFont="1" applyFill="1" applyBorder="1" applyAlignment="1" applyProtection="1">
      <alignment vertical="center"/>
      <protection locked="0"/>
    </xf>
    <xf numFmtId="0" fontId="33" fillId="2" borderId="10" xfId="3" applyFont="1" applyFill="1" applyBorder="1" applyAlignment="1" applyProtection="1">
      <alignment horizontal="center" vertical="center"/>
      <protection locked="0"/>
    </xf>
    <xf numFmtId="0" fontId="32" fillId="0" borderId="0" xfId="3" applyFont="1" applyAlignment="1" applyProtection="1">
      <alignment vertical="center"/>
      <protection locked="0"/>
    </xf>
    <xf numFmtId="0" fontId="33" fillId="17" borderId="2" xfId="3" applyFont="1" applyFill="1" applyBorder="1" applyAlignment="1" applyProtection="1">
      <alignment vertical="center"/>
      <protection locked="0"/>
    </xf>
    <xf numFmtId="0" fontId="33" fillId="17" borderId="0" xfId="3" applyFont="1" applyFill="1" applyBorder="1" applyAlignment="1" applyProtection="1">
      <alignment vertical="center"/>
      <protection locked="0"/>
    </xf>
    <xf numFmtId="0" fontId="33" fillId="17" borderId="10" xfId="3" applyFont="1" applyFill="1" applyBorder="1" applyAlignment="1" applyProtection="1">
      <alignment vertical="center"/>
      <protection locked="0"/>
    </xf>
    <xf numFmtId="0" fontId="32" fillId="0" borderId="0" xfId="3" applyFont="1" applyFill="1" applyAlignment="1" applyProtection="1">
      <alignment vertical="center"/>
      <protection locked="0"/>
    </xf>
    <xf numFmtId="0" fontId="33" fillId="2" borderId="2" xfId="3" applyFont="1" applyFill="1" applyBorder="1" applyAlignment="1" applyProtection="1">
      <alignment horizontal="center" vertical="center"/>
      <protection locked="0"/>
    </xf>
    <xf numFmtId="0" fontId="33" fillId="2" borderId="0" xfId="3" applyFont="1" applyFill="1" applyBorder="1" applyAlignment="1" applyProtection="1">
      <alignment horizontal="center" vertical="center"/>
      <protection locked="0"/>
    </xf>
    <xf numFmtId="0" fontId="12" fillId="2" borderId="0" xfId="3" applyFont="1" applyFill="1" applyAlignment="1" applyProtection="1">
      <alignment vertical="center"/>
      <protection locked="0"/>
    </xf>
    <xf numFmtId="0" fontId="17" fillId="2" borderId="2" xfId="3" applyFont="1" applyFill="1" applyBorder="1" applyAlignment="1" applyProtection="1">
      <alignment horizontal="center" vertical="center"/>
      <protection locked="0"/>
    </xf>
    <xf numFmtId="0" fontId="22" fillId="9" borderId="0" xfId="3" applyFont="1" applyFill="1" applyBorder="1" applyAlignment="1" applyProtection="1">
      <alignment vertical="center"/>
      <protection locked="0"/>
    </xf>
    <xf numFmtId="0" fontId="22" fillId="9" borderId="10" xfId="3" applyFont="1" applyFill="1" applyBorder="1" applyAlignment="1" applyProtection="1">
      <alignment horizontal="center" vertical="center"/>
      <protection locked="0"/>
    </xf>
    <xf numFmtId="0" fontId="34" fillId="2" borderId="0" xfId="3" applyFont="1" applyFill="1" applyAlignment="1" applyProtection="1">
      <alignment vertical="center"/>
      <protection locked="0"/>
    </xf>
    <xf numFmtId="0" fontId="17" fillId="0" borderId="22" xfId="3" applyFont="1" applyFill="1" applyBorder="1" applyAlignment="1" applyProtection="1">
      <alignment horizontal="left" vertical="center" wrapText="1"/>
      <protection locked="0"/>
    </xf>
    <xf numFmtId="0" fontId="17" fillId="0" borderId="0" xfId="3" applyFont="1" applyFill="1" applyAlignment="1" applyProtection="1">
      <alignment horizontal="left" vertical="center" wrapText="1"/>
      <protection locked="0"/>
    </xf>
    <xf numFmtId="0" fontId="38" fillId="0" borderId="22" xfId="0" applyFont="1" applyFill="1" applyBorder="1" applyAlignment="1">
      <alignment horizontal="left" vertical="center" wrapText="1"/>
    </xf>
    <xf numFmtId="0" fontId="38" fillId="0" borderId="0" xfId="0" applyFont="1" applyFill="1" applyAlignment="1">
      <alignment horizontal="left" vertical="center" wrapText="1"/>
    </xf>
    <xf numFmtId="0" fontId="38" fillId="0" borderId="0" xfId="0" applyFont="1" applyFill="1" applyAlignment="1">
      <alignment horizontal="justify" vertical="center" wrapText="1"/>
    </xf>
    <xf numFmtId="0" fontId="37" fillId="19" borderId="39" xfId="3" applyFont="1" applyFill="1" applyBorder="1" applyAlignment="1" applyProtection="1">
      <alignment horizontal="center" vertical="center" textRotation="90" wrapText="1"/>
      <protection locked="0"/>
    </xf>
    <xf numFmtId="0" fontId="37" fillId="8" borderId="39" xfId="3" applyFont="1" applyFill="1" applyBorder="1" applyAlignment="1" applyProtection="1">
      <alignment horizontal="center" vertical="center" wrapText="1"/>
      <protection locked="0"/>
    </xf>
    <xf numFmtId="0" fontId="37" fillId="8" borderId="40" xfId="3" applyFont="1" applyFill="1" applyBorder="1" applyAlignment="1" applyProtection="1">
      <alignment horizontal="center" vertical="center" wrapText="1"/>
      <protection locked="0"/>
    </xf>
    <xf numFmtId="0" fontId="23" fillId="8" borderId="43" xfId="3" applyFont="1" applyFill="1" applyBorder="1" applyAlignment="1" applyProtection="1">
      <alignment horizontal="center" vertical="center" textRotation="90" wrapText="1"/>
      <protection locked="0"/>
    </xf>
    <xf numFmtId="0" fontId="23" fillId="8" borderId="44" xfId="3" applyFont="1" applyFill="1" applyBorder="1" applyAlignment="1" applyProtection="1">
      <alignment horizontal="center" vertical="center" textRotation="90" wrapText="1"/>
      <protection locked="0"/>
    </xf>
    <xf numFmtId="0" fontId="8" fillId="10" borderId="23" xfId="3" applyFont="1" applyFill="1" applyBorder="1" applyAlignment="1" applyProtection="1">
      <alignment horizontal="justify" vertical="center" wrapText="1"/>
      <protection locked="0"/>
    </xf>
    <xf numFmtId="0" fontId="9" fillId="10" borderId="24" xfId="3" applyFont="1" applyFill="1" applyBorder="1" applyAlignment="1" applyProtection="1">
      <alignment horizontal="justify" vertical="center" wrapText="1"/>
      <protection locked="0"/>
    </xf>
    <xf numFmtId="0" fontId="9" fillId="10" borderId="25" xfId="3" applyFont="1" applyFill="1" applyBorder="1" applyAlignment="1" applyProtection="1">
      <alignment horizontal="justify" vertical="center" wrapText="1"/>
      <protection locked="0"/>
    </xf>
    <xf numFmtId="0" fontId="9" fillId="10" borderId="22" xfId="3" applyFont="1" applyFill="1" applyBorder="1" applyAlignment="1" applyProtection="1">
      <alignment horizontal="justify" vertical="center" wrapText="1"/>
      <protection locked="0"/>
    </xf>
    <xf numFmtId="0" fontId="9" fillId="10" borderId="0" xfId="3" applyFont="1" applyFill="1" applyBorder="1" applyAlignment="1" applyProtection="1">
      <alignment horizontal="justify" vertical="center" wrapText="1"/>
      <protection locked="0"/>
    </xf>
    <xf numFmtId="0" fontId="9" fillId="10" borderId="12" xfId="3" applyFont="1" applyFill="1" applyBorder="1" applyAlignment="1" applyProtection="1">
      <alignment horizontal="justify" vertical="center" wrapText="1"/>
      <protection locked="0"/>
    </xf>
    <xf numFmtId="0" fontId="9" fillId="10" borderId="16" xfId="3" applyFont="1" applyFill="1" applyBorder="1" applyAlignment="1" applyProtection="1">
      <alignment horizontal="justify" vertical="center" wrapText="1"/>
      <protection locked="0"/>
    </xf>
    <xf numFmtId="0" fontId="9" fillId="10" borderId="11" xfId="3" applyFont="1" applyFill="1" applyBorder="1" applyAlignment="1" applyProtection="1">
      <alignment horizontal="justify" vertical="center" wrapText="1"/>
      <protection locked="0"/>
    </xf>
    <xf numFmtId="0" fontId="9" fillId="10" borderId="13" xfId="3" applyFont="1" applyFill="1" applyBorder="1" applyAlignment="1" applyProtection="1">
      <alignment horizontal="justify" vertical="center" wrapText="1"/>
      <protection locked="0"/>
    </xf>
    <xf numFmtId="0" fontId="11" fillId="21" borderId="45" xfId="3" applyFont="1" applyFill="1" applyBorder="1" applyAlignment="1" applyProtection="1">
      <alignment horizontal="center" vertical="center"/>
      <protection locked="0"/>
    </xf>
    <xf numFmtId="0" fontId="11" fillId="21" borderId="46" xfId="3" applyFont="1" applyFill="1" applyBorder="1" applyAlignment="1" applyProtection="1">
      <alignment horizontal="center" vertical="center"/>
      <protection locked="0"/>
    </xf>
    <xf numFmtId="0" fontId="11" fillId="21" borderId="47" xfId="3" applyFont="1" applyFill="1" applyBorder="1" applyAlignment="1" applyProtection="1">
      <alignment horizontal="center" vertical="center"/>
      <protection locked="0"/>
    </xf>
    <xf numFmtId="0" fontId="37" fillId="19" borderId="48" xfId="3" applyFont="1" applyFill="1" applyBorder="1" applyAlignment="1" applyProtection="1">
      <alignment horizontal="center" vertical="center" textRotation="90" wrapText="1"/>
      <protection locked="0"/>
    </xf>
    <xf numFmtId="0" fontId="37" fillId="20" borderId="39" xfId="3" applyFont="1" applyFill="1" applyBorder="1" applyAlignment="1" applyProtection="1">
      <alignment horizontal="center" vertical="center" wrapText="1"/>
      <protection locked="0"/>
    </xf>
    <xf numFmtId="0" fontId="39" fillId="20" borderId="39" xfId="3" applyFont="1" applyFill="1" applyBorder="1" applyAlignment="1" applyProtection="1">
      <alignment horizontal="center" vertical="center" textRotation="90" wrapText="1"/>
      <protection locked="0"/>
    </xf>
    <xf numFmtId="0" fontId="39" fillId="20" borderId="41" xfId="3" applyFont="1" applyFill="1" applyBorder="1" applyAlignment="1" applyProtection="1">
      <alignment horizontal="center" vertical="center" textRotation="90" wrapText="1"/>
      <protection locked="0"/>
    </xf>
    <xf numFmtId="0" fontId="39" fillId="20" borderId="42" xfId="3" applyFont="1" applyFill="1" applyBorder="1" applyAlignment="1" applyProtection="1">
      <alignment horizontal="center" vertical="center" textRotation="90" wrapText="1"/>
      <protection locked="0"/>
    </xf>
    <xf numFmtId="0" fontId="37" fillId="19" borderId="39" xfId="3" applyFont="1" applyFill="1" applyBorder="1" applyAlignment="1" applyProtection="1">
      <alignment horizontal="center" vertical="center" wrapText="1"/>
      <protection locked="0"/>
    </xf>
    <xf numFmtId="0" fontId="35" fillId="11" borderId="20" xfId="3" applyFont="1" applyFill="1" applyBorder="1" applyAlignment="1" applyProtection="1">
      <alignment horizontal="center" vertical="center"/>
      <protection locked="0"/>
    </xf>
    <xf numFmtId="0" fontId="36" fillId="11" borderId="20" xfId="3" applyFont="1" applyFill="1" applyBorder="1" applyAlignment="1" applyProtection="1">
      <alignment horizontal="center" vertical="center"/>
      <protection locked="0"/>
    </xf>
    <xf numFmtId="0" fontId="36" fillId="11" borderId="21" xfId="3" applyFont="1" applyFill="1" applyBorder="1" applyAlignment="1" applyProtection="1">
      <alignment horizontal="center" vertical="center"/>
      <protection locked="0"/>
    </xf>
    <xf numFmtId="0" fontId="31" fillId="2" borderId="22" xfId="3" applyFont="1" applyFill="1" applyBorder="1" applyAlignment="1" applyProtection="1">
      <alignment horizontal="center" wrapText="1"/>
      <protection locked="0"/>
    </xf>
    <xf numFmtId="0" fontId="31" fillId="2" borderId="0" xfId="3" applyFont="1" applyFill="1" applyBorder="1" applyAlignment="1" applyProtection="1">
      <alignment horizontal="center" wrapText="1"/>
      <protection locked="0"/>
    </xf>
    <xf numFmtId="0" fontId="31" fillId="2" borderId="12" xfId="3" applyFont="1" applyFill="1" applyBorder="1" applyAlignment="1" applyProtection="1">
      <alignment horizontal="center" wrapText="1"/>
      <protection locked="0"/>
    </xf>
    <xf numFmtId="0" fontId="33" fillId="10" borderId="22" xfId="3" applyFont="1" applyFill="1" applyBorder="1" applyAlignment="1" applyProtection="1">
      <alignment horizontal="center" vertical="center" wrapText="1"/>
      <protection locked="0"/>
    </xf>
    <xf numFmtId="0" fontId="33" fillId="10" borderId="0" xfId="3" applyFont="1" applyFill="1" applyBorder="1" applyAlignment="1" applyProtection="1">
      <alignment horizontal="center" vertical="center" wrapText="1"/>
      <protection locked="0"/>
    </xf>
    <xf numFmtId="0" fontId="33" fillId="10" borderId="12" xfId="3" applyFont="1" applyFill="1" applyBorder="1" applyAlignment="1" applyProtection="1">
      <alignment horizontal="center" vertical="center" wrapText="1"/>
      <protection locked="0"/>
    </xf>
    <xf numFmtId="0" fontId="33" fillId="10" borderId="16" xfId="3" applyFont="1" applyFill="1" applyBorder="1" applyAlignment="1" applyProtection="1">
      <alignment horizontal="center" vertical="center" wrapText="1"/>
      <protection locked="0"/>
    </xf>
    <xf numFmtId="0" fontId="33" fillId="10" borderId="11" xfId="3" applyFont="1" applyFill="1" applyBorder="1" applyAlignment="1" applyProtection="1">
      <alignment horizontal="center" vertical="center" wrapText="1"/>
      <protection locked="0"/>
    </xf>
    <xf numFmtId="0" fontId="33" fillId="10" borderId="13" xfId="3" applyFont="1" applyFill="1" applyBorder="1" applyAlignment="1" applyProtection="1">
      <alignment horizontal="center" vertical="center" wrapText="1"/>
      <protection locked="0"/>
    </xf>
    <xf numFmtId="0" fontId="16" fillId="18" borderId="23" xfId="3" applyFont="1" applyFill="1" applyBorder="1" applyAlignment="1" applyProtection="1">
      <alignment horizontal="center" vertical="center" wrapText="1"/>
      <protection locked="0"/>
    </xf>
    <xf numFmtId="0" fontId="16" fillId="18" borderId="24" xfId="3" applyFont="1" applyFill="1" applyBorder="1" applyAlignment="1" applyProtection="1">
      <alignment horizontal="center" vertical="center" wrapText="1"/>
      <protection locked="0"/>
    </xf>
    <xf numFmtId="0" fontId="16" fillId="18" borderId="25" xfId="3" applyFont="1" applyFill="1" applyBorder="1" applyAlignment="1" applyProtection="1">
      <alignment horizontal="center" vertical="center" wrapText="1"/>
      <protection locked="0"/>
    </xf>
    <xf numFmtId="0" fontId="16" fillId="18" borderId="16" xfId="3" applyFont="1" applyFill="1" applyBorder="1" applyAlignment="1" applyProtection="1">
      <alignment horizontal="center" vertical="center" wrapText="1"/>
      <protection locked="0"/>
    </xf>
    <xf numFmtId="0" fontId="16" fillId="18" borderId="11" xfId="3" applyFont="1" applyFill="1" applyBorder="1" applyAlignment="1" applyProtection="1">
      <alignment horizontal="center" vertical="center" wrapText="1"/>
      <protection locked="0"/>
    </xf>
    <xf numFmtId="0" fontId="16" fillId="18" borderId="13" xfId="3" applyFont="1" applyFill="1" applyBorder="1" applyAlignment="1" applyProtection="1">
      <alignment horizontal="center" vertical="center" wrapText="1"/>
      <protection locked="0"/>
    </xf>
    <xf numFmtId="0" fontId="31" fillId="10" borderId="22" xfId="3" applyFont="1" applyFill="1" applyBorder="1" applyAlignment="1" applyProtection="1">
      <alignment horizontal="center" wrapText="1"/>
      <protection locked="0"/>
    </xf>
    <xf numFmtId="0" fontId="31" fillId="10" borderId="0" xfId="3" applyFont="1" applyFill="1" applyBorder="1" applyAlignment="1" applyProtection="1">
      <alignment horizontal="center" wrapText="1"/>
      <protection locked="0"/>
    </xf>
    <xf numFmtId="0" fontId="31" fillId="10" borderId="12" xfId="3" applyFont="1" applyFill="1" applyBorder="1" applyAlignment="1" applyProtection="1">
      <alignment horizontal="center" wrapText="1"/>
      <protection locked="0"/>
    </xf>
    <xf numFmtId="0" fontId="33" fillId="10" borderId="22" xfId="3" applyFont="1" applyFill="1" applyBorder="1" applyAlignment="1" applyProtection="1">
      <alignment horizontal="center" vertical="center"/>
      <protection locked="0"/>
    </xf>
    <xf numFmtId="0" fontId="33" fillId="10" borderId="0" xfId="3" applyFont="1" applyFill="1" applyBorder="1" applyAlignment="1" applyProtection="1">
      <alignment horizontal="center" vertical="center"/>
      <protection locked="0"/>
    </xf>
    <xf numFmtId="0" fontId="33" fillId="10" borderId="12" xfId="3" applyFont="1" applyFill="1" applyBorder="1" applyAlignment="1" applyProtection="1">
      <alignment horizontal="center" vertical="center"/>
      <protection locked="0"/>
    </xf>
    <xf numFmtId="0" fontId="33" fillId="10" borderId="16" xfId="3" applyFont="1" applyFill="1" applyBorder="1" applyAlignment="1" applyProtection="1">
      <alignment horizontal="center" vertical="center"/>
      <protection locked="0"/>
    </xf>
    <xf numFmtId="0" fontId="33" fillId="10" borderId="11" xfId="3" applyFont="1" applyFill="1" applyBorder="1" applyAlignment="1" applyProtection="1">
      <alignment horizontal="center" vertical="center"/>
      <protection locked="0"/>
    </xf>
    <xf numFmtId="0" fontId="33" fillId="10" borderId="13" xfId="3" applyFont="1" applyFill="1" applyBorder="1" applyAlignment="1" applyProtection="1">
      <alignment horizontal="center" vertical="center"/>
      <protection locked="0"/>
    </xf>
    <xf numFmtId="0" fontId="5" fillId="0" borderId="0" xfId="0" applyFont="1" applyFill="1" applyAlignment="1">
      <alignment horizontal="left" vertical="center" wrapText="1"/>
    </xf>
    <xf numFmtId="0" fontId="17" fillId="0" borderId="14" xfId="3" applyFont="1" applyBorder="1" applyAlignment="1">
      <alignment vertical="center" wrapText="1"/>
    </xf>
    <xf numFmtId="0" fontId="17" fillId="0" borderId="6" xfId="3" applyFont="1" applyBorder="1" applyAlignment="1">
      <alignment vertical="center" wrapText="1"/>
    </xf>
    <xf numFmtId="0" fontId="17" fillId="4" borderId="34" xfId="3" applyFont="1" applyFill="1" applyBorder="1" applyAlignment="1">
      <alignment horizontal="center" vertical="center"/>
    </xf>
    <xf numFmtId="0" fontId="17" fillId="4" borderId="35" xfId="3" applyFont="1" applyFill="1" applyBorder="1" applyAlignment="1">
      <alignment horizontal="center" vertical="center"/>
    </xf>
    <xf numFmtId="0" fontId="17" fillId="4" borderId="6" xfId="3" applyFont="1" applyFill="1" applyBorder="1" applyAlignment="1">
      <alignment horizontal="center" vertical="center"/>
    </xf>
    <xf numFmtId="0" fontId="17" fillId="3" borderId="6" xfId="3" applyFont="1" applyFill="1" applyBorder="1" applyAlignment="1">
      <alignment horizontal="center" vertical="center"/>
    </xf>
    <xf numFmtId="0" fontId="17" fillId="0" borderId="36" xfId="3" applyFont="1" applyBorder="1" applyAlignment="1">
      <alignment vertical="center" wrapText="1"/>
    </xf>
    <xf numFmtId="0" fontId="17" fillId="0" borderId="4" xfId="3" applyFont="1" applyBorder="1" applyAlignment="1">
      <alignment vertical="center" wrapText="1"/>
    </xf>
    <xf numFmtId="0" fontId="17" fillId="3" borderId="37" xfId="3" applyFont="1" applyFill="1" applyBorder="1" applyAlignment="1">
      <alignment horizontal="center" vertical="center"/>
    </xf>
    <xf numFmtId="0" fontId="17" fillId="3" borderId="38" xfId="3" applyFont="1" applyFill="1" applyBorder="1" applyAlignment="1">
      <alignment horizontal="center" vertical="center"/>
    </xf>
    <xf numFmtId="0" fontId="17" fillId="3" borderId="4" xfId="3" applyFont="1" applyFill="1" applyBorder="1" applyAlignment="1">
      <alignment horizontal="center" vertical="center"/>
    </xf>
    <xf numFmtId="0" fontId="17" fillId="6" borderId="34" xfId="3" applyFont="1" applyFill="1" applyBorder="1" applyAlignment="1">
      <alignment horizontal="center" vertical="center"/>
    </xf>
    <xf numFmtId="0" fontId="17" fillId="6" borderId="35" xfId="3" applyFont="1" applyFill="1" applyBorder="1" applyAlignment="1">
      <alignment horizontal="center" vertical="center"/>
    </xf>
    <xf numFmtId="0" fontId="17" fillId="5" borderId="6"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7" fillId="0" borderId="33"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14" xfId="3" applyFont="1" applyBorder="1" applyAlignment="1">
      <alignment horizontal="center" vertical="center" wrapText="1"/>
    </xf>
    <xf numFmtId="0" fontId="17" fillId="0" borderId="6" xfId="3" applyFont="1" applyBorder="1" applyAlignment="1">
      <alignment horizontal="center" vertical="center" wrapText="1"/>
    </xf>
    <xf numFmtId="0" fontId="17" fillId="0" borderId="16" xfId="3" applyFont="1" applyBorder="1" applyAlignment="1">
      <alignment horizontal="center" vertical="center"/>
    </xf>
    <xf numFmtId="0" fontId="17" fillId="0" borderId="13" xfId="3" applyFont="1" applyBorder="1" applyAlignment="1">
      <alignment horizontal="center" vertical="center"/>
    </xf>
    <xf numFmtId="0" fontId="17" fillId="0" borderId="8" xfId="3" applyFont="1" applyBorder="1" applyAlignment="1">
      <alignment horizontal="center" vertical="center"/>
    </xf>
    <xf numFmtId="0" fontId="17" fillId="0" borderId="34" xfId="3" applyFont="1" applyBorder="1" applyAlignment="1">
      <alignment horizontal="center" vertical="center"/>
    </xf>
    <xf numFmtId="0" fontId="17" fillId="0" borderId="35" xfId="3" applyFont="1" applyBorder="1" applyAlignment="1">
      <alignment horizontal="center" vertical="center"/>
    </xf>
    <xf numFmtId="0" fontId="17" fillId="0" borderId="6" xfId="3" applyFont="1" applyBorder="1" applyAlignment="1">
      <alignment horizontal="center" vertical="center"/>
    </xf>
    <xf numFmtId="0" fontId="40" fillId="22" borderId="26" xfId="3" applyFont="1" applyFill="1" applyBorder="1" applyAlignment="1">
      <alignment horizontal="left" vertical="center"/>
    </xf>
    <xf numFmtId="0" fontId="40" fillId="22" borderId="27" xfId="3" applyFont="1" applyFill="1" applyBorder="1" applyAlignment="1">
      <alignment horizontal="left" vertical="center"/>
    </xf>
    <xf numFmtId="0" fontId="40" fillId="22" borderId="28" xfId="3" applyFont="1" applyFill="1" applyBorder="1" applyAlignment="1">
      <alignment horizontal="left" vertical="center"/>
    </xf>
    <xf numFmtId="0" fontId="1" fillId="0" borderId="29" xfId="3" applyFont="1" applyBorder="1" applyAlignment="1">
      <alignment horizontal="center" vertical="center" wrapText="1"/>
    </xf>
    <xf numFmtId="0" fontId="1" fillId="0" borderId="17" xfId="3" applyFont="1" applyBorder="1" applyAlignment="1">
      <alignment horizontal="center" vertical="center" wrapText="1"/>
    </xf>
    <xf numFmtId="0" fontId="18" fillId="0" borderId="30" xfId="3" applyFont="1" applyBorder="1" applyAlignment="1">
      <alignment horizontal="center" vertical="center" wrapText="1"/>
    </xf>
    <xf numFmtId="0" fontId="1" fillId="0" borderId="31" xfId="3" applyFont="1" applyBorder="1" applyAlignment="1">
      <alignment horizontal="center" vertical="center" wrapText="1"/>
    </xf>
    <xf numFmtId="0" fontId="40" fillId="7" borderId="29" xfId="3" applyFont="1" applyFill="1" applyBorder="1" applyAlignment="1">
      <alignment horizontal="center" vertical="center" wrapText="1"/>
    </xf>
    <xf numFmtId="0" fontId="40" fillId="7" borderId="32" xfId="3" applyFont="1" applyFill="1" applyBorder="1" applyAlignment="1">
      <alignment horizontal="center" vertical="center" wrapText="1"/>
    </xf>
    <xf numFmtId="0" fontId="40" fillId="7" borderId="17" xfId="3" applyFont="1" applyFill="1" applyBorder="1" applyAlignment="1">
      <alignment horizontal="center" vertical="center" wrapText="1"/>
    </xf>
    <xf numFmtId="0" fontId="40" fillId="22" borderId="29" xfId="3" applyFont="1" applyFill="1" applyBorder="1" applyAlignment="1">
      <alignment horizontal="left" vertical="center"/>
    </xf>
    <xf numFmtId="0" fontId="40" fillId="22" borderId="32" xfId="3" applyFont="1" applyFill="1" applyBorder="1" applyAlignment="1">
      <alignment horizontal="left" vertical="center"/>
    </xf>
    <xf numFmtId="0" fontId="40" fillId="22" borderId="17" xfId="3" applyFont="1" applyFill="1" applyBorder="1" applyAlignment="1">
      <alignment horizontal="left" vertical="center"/>
    </xf>
    <xf numFmtId="0" fontId="20" fillId="0" borderId="0" xfId="0" applyFont="1" applyAlignment="1">
      <alignment horizontal="center" vertical="top" wrapText="1"/>
    </xf>
    <xf numFmtId="0" fontId="29" fillId="0" borderId="29" xfId="0" applyFont="1" applyBorder="1" applyAlignment="1">
      <alignment horizontal="center" vertical="center"/>
    </xf>
    <xf numFmtId="0" fontId="29" fillId="0" borderId="17" xfId="0" applyFont="1" applyBorder="1" applyAlignment="1">
      <alignment horizontal="center" vertical="center"/>
    </xf>
  </cellXfs>
  <cellStyles count="6">
    <cellStyle name="Heading" xfId="1"/>
    <cellStyle name="Heading1" xfId="2"/>
    <cellStyle name="Normal" xfId="0" builtinId="0"/>
    <cellStyle name="Normal 2" xfId="3"/>
    <cellStyle name="Result" xfId="4"/>
    <cellStyle name="Result2" xfId="5"/>
  </cellStyles>
  <dxfs count="7">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theme="5" tint="-0.24994659260841701"/>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18</xdr:row>
      <xdr:rowOff>104775</xdr:rowOff>
    </xdr:from>
    <xdr:to>
      <xdr:col>1</xdr:col>
      <xdr:colOff>6819900</xdr:colOff>
      <xdr:row>31</xdr:row>
      <xdr:rowOff>38100</xdr:rowOff>
    </xdr:to>
    <xdr:pic>
      <xdr:nvPicPr>
        <xdr:cNvPr id="3923" name="Imagen 1">
          <a:extLst>
            <a:ext uri="{FF2B5EF4-FFF2-40B4-BE49-F238E27FC236}">
              <a16:creationId xmlns:a16="http://schemas.microsoft.com/office/drawing/2014/main" id="{75229876-E1E6-4790-A007-36E0B160C0D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676650"/>
          <a:ext cx="6715125" cy="240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85725</xdr:colOff>
      <xdr:row>103</xdr:row>
      <xdr:rowOff>38100</xdr:rowOff>
    </xdr:from>
    <xdr:to>
      <xdr:col>1</xdr:col>
      <xdr:colOff>6762750</xdr:colOff>
      <xdr:row>111</xdr:row>
      <xdr:rowOff>180975</xdr:rowOff>
    </xdr:to>
    <xdr:pic>
      <xdr:nvPicPr>
        <xdr:cNvPr id="3924" name="Imagen 3">
          <a:extLst>
            <a:ext uri="{FF2B5EF4-FFF2-40B4-BE49-F238E27FC236}">
              <a16:creationId xmlns:a16="http://schemas.microsoft.com/office/drawing/2014/main" id="{CE91C325-D781-41E9-A65B-4F4999A7C0D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7200" y="26955750"/>
          <a:ext cx="667702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117</xdr:row>
      <xdr:rowOff>0</xdr:rowOff>
    </xdr:from>
    <xdr:to>
      <xdr:col>1</xdr:col>
      <xdr:colOff>6838950</xdr:colOff>
      <xdr:row>127</xdr:row>
      <xdr:rowOff>133350</xdr:rowOff>
    </xdr:to>
    <xdr:pic>
      <xdr:nvPicPr>
        <xdr:cNvPr id="3925" name="Imagen 4">
          <a:extLst>
            <a:ext uri="{FF2B5EF4-FFF2-40B4-BE49-F238E27FC236}">
              <a16:creationId xmlns:a16="http://schemas.microsoft.com/office/drawing/2014/main" id="{EAED3C80-9ED9-4106-A851-2648794327B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1475" y="30051375"/>
          <a:ext cx="6838950" cy="2038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129</xdr:row>
      <xdr:rowOff>152400</xdr:rowOff>
    </xdr:from>
    <xdr:to>
      <xdr:col>1</xdr:col>
      <xdr:colOff>6810375</xdr:colOff>
      <xdr:row>147</xdr:row>
      <xdr:rowOff>133350</xdr:rowOff>
    </xdr:to>
    <xdr:pic>
      <xdr:nvPicPr>
        <xdr:cNvPr id="3926" name="Imagen 5">
          <a:extLst>
            <a:ext uri="{FF2B5EF4-FFF2-40B4-BE49-F238E27FC236}">
              <a16:creationId xmlns:a16="http://schemas.microsoft.com/office/drawing/2014/main" id="{49826873-0256-4C18-94E7-E3CA7FFD1E0F}"/>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9100" y="32632650"/>
          <a:ext cx="6762750" cy="3409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152</xdr:row>
      <xdr:rowOff>38100</xdr:rowOff>
    </xdr:from>
    <xdr:to>
      <xdr:col>1</xdr:col>
      <xdr:colOff>6724650</xdr:colOff>
      <xdr:row>159</xdr:row>
      <xdr:rowOff>123825</xdr:rowOff>
    </xdr:to>
    <xdr:pic>
      <xdr:nvPicPr>
        <xdr:cNvPr id="3927" name="Imagen 7">
          <a:extLst>
            <a:ext uri="{FF2B5EF4-FFF2-40B4-BE49-F238E27FC236}">
              <a16:creationId xmlns:a16="http://schemas.microsoft.com/office/drawing/2014/main" id="{17F1BCEF-F865-49EB-B6B5-5CF5F401368D}"/>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38150" y="37042725"/>
          <a:ext cx="6657975"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D54"/>
  <sheetViews>
    <sheetView showGridLines="0" tabSelected="1" zoomScale="40" zoomScaleNormal="40" zoomScaleSheetLayoutView="40" workbookViewId="0">
      <pane xSplit="1" ySplit="10" topLeftCell="B11" activePane="bottomRight" state="frozen"/>
      <selection pane="topRight" activeCell="B1" sqref="B1"/>
      <selection pane="bottomLeft" activeCell="A11" sqref="A11"/>
      <selection pane="bottomRight" activeCell="G14" sqref="G14"/>
    </sheetView>
  </sheetViews>
  <sheetFormatPr baseColWidth="10" defaultColWidth="12.140625" defaultRowHeight="14.25"/>
  <cols>
    <col min="1" max="1" width="10.42578125" style="40" customWidth="1"/>
    <col min="2" max="5" width="10.42578125" style="41" customWidth="1"/>
    <col min="6" max="6" width="41.5703125" style="42" customWidth="1"/>
    <col min="7" max="7" width="29.85546875" style="42" customWidth="1"/>
    <col min="8" max="8" width="8" style="40" customWidth="1"/>
    <col min="9" max="9" width="27.140625" style="36" bestFit="1" customWidth="1"/>
    <col min="10" max="10" width="6.42578125" style="40" customWidth="1"/>
    <col min="11" max="11" width="17.85546875" style="36" customWidth="1"/>
    <col min="12" max="12" width="7.140625" style="40" customWidth="1"/>
    <col min="13" max="13" width="25.140625" style="36" customWidth="1"/>
    <col min="14" max="14" width="15" style="40" customWidth="1"/>
    <col min="15" max="15" width="58.42578125" style="41" customWidth="1"/>
    <col min="16" max="16" width="7.140625" style="40" customWidth="1"/>
    <col min="17" max="17" width="23.7109375" style="36" customWidth="1"/>
    <col min="18" max="18" width="7.42578125" style="40" customWidth="1"/>
    <col min="19" max="19" width="22.7109375" style="36" bestFit="1" customWidth="1"/>
    <col min="20" max="20" width="7.140625" style="40" customWidth="1"/>
    <col min="21" max="21" width="20" style="36" customWidth="1"/>
    <col min="22" max="22" width="19.140625" style="40" customWidth="1"/>
    <col min="23" max="23" width="23.140625" style="40" customWidth="1"/>
    <col min="24" max="24" width="21.42578125" style="42" customWidth="1"/>
    <col min="25" max="27" width="40.85546875" style="42" customWidth="1"/>
    <col min="28" max="16384" width="12.140625" style="33"/>
  </cols>
  <sheetData>
    <row r="1" spans="1:27" s="37" customFormat="1" ht="77.099999999999994" hidden="1" customHeight="1">
      <c r="A1" s="1"/>
      <c r="B1" s="146" t="s">
        <v>200</v>
      </c>
      <c r="C1" s="147"/>
      <c r="D1" s="147"/>
      <c r="E1" s="147"/>
      <c r="F1" s="147"/>
      <c r="G1" s="147"/>
      <c r="H1" s="147"/>
      <c r="I1" s="147"/>
      <c r="J1" s="147"/>
      <c r="K1" s="147"/>
      <c r="L1" s="147"/>
      <c r="M1" s="147"/>
      <c r="N1" s="147"/>
      <c r="O1" s="147"/>
      <c r="P1" s="147"/>
      <c r="Q1" s="147"/>
      <c r="R1" s="147"/>
      <c r="S1" s="147"/>
      <c r="T1" s="147"/>
      <c r="U1" s="147"/>
      <c r="V1" s="147"/>
      <c r="W1" s="147"/>
      <c r="X1" s="147"/>
      <c r="Y1" s="147"/>
      <c r="Z1" s="147"/>
      <c r="AA1" s="148"/>
    </row>
    <row r="2" spans="1:27" s="37" customFormat="1" ht="45" hidden="1" customHeight="1">
      <c r="A2" s="2"/>
      <c r="B2" s="158" t="s">
        <v>0</v>
      </c>
      <c r="C2" s="159"/>
      <c r="D2" s="159"/>
      <c r="E2" s="159"/>
      <c r="F2" s="159"/>
      <c r="G2" s="159"/>
      <c r="H2" s="159"/>
      <c r="I2" s="159"/>
      <c r="J2" s="159"/>
      <c r="K2" s="159"/>
      <c r="L2" s="159"/>
      <c r="M2" s="159"/>
      <c r="N2" s="159"/>
      <c r="O2" s="159"/>
      <c r="P2" s="159"/>
      <c r="Q2" s="159"/>
      <c r="R2" s="159"/>
      <c r="S2" s="159"/>
      <c r="T2" s="159"/>
      <c r="U2" s="159"/>
      <c r="V2" s="159"/>
      <c r="W2" s="159"/>
      <c r="X2" s="160"/>
      <c r="Y2" s="31"/>
      <c r="Z2" s="31"/>
      <c r="AA2" s="32"/>
    </row>
    <row r="3" spans="1:27" s="117" customFormat="1" ht="37.15" customHeight="1">
      <c r="A3" s="114"/>
      <c r="B3" s="161"/>
      <c r="C3" s="162"/>
      <c r="D3" s="162"/>
      <c r="E3" s="162"/>
      <c r="F3" s="162"/>
      <c r="G3" s="162"/>
      <c r="H3" s="162"/>
      <c r="I3" s="162"/>
      <c r="J3" s="162"/>
      <c r="K3" s="162"/>
      <c r="L3" s="162"/>
      <c r="M3" s="162"/>
      <c r="N3" s="162"/>
      <c r="O3" s="162"/>
      <c r="P3" s="162"/>
      <c r="Q3" s="162"/>
      <c r="R3" s="162"/>
      <c r="S3" s="162"/>
      <c r="T3" s="162"/>
      <c r="U3" s="162"/>
      <c r="V3" s="162"/>
      <c r="W3" s="162"/>
      <c r="X3" s="163"/>
      <c r="Y3" s="115"/>
      <c r="Z3" s="115"/>
      <c r="AA3" s="116"/>
    </row>
    <row r="4" spans="1:27" s="103" customFormat="1" ht="34.15" customHeight="1">
      <c r="A4" s="100"/>
      <c r="B4" s="164" t="s">
        <v>195</v>
      </c>
      <c r="C4" s="165"/>
      <c r="D4" s="165"/>
      <c r="E4" s="165"/>
      <c r="F4" s="166"/>
      <c r="G4" s="128" t="s">
        <v>398</v>
      </c>
      <c r="H4" s="129"/>
      <c r="I4" s="129"/>
      <c r="J4" s="129"/>
      <c r="K4" s="129"/>
      <c r="L4" s="129"/>
      <c r="M4" s="129"/>
      <c r="N4" s="129"/>
      <c r="O4" s="129"/>
      <c r="P4" s="129"/>
      <c r="Q4" s="129"/>
      <c r="R4" s="129"/>
      <c r="S4" s="129"/>
      <c r="T4" s="130"/>
      <c r="U4" s="149" t="s">
        <v>199</v>
      </c>
      <c r="V4" s="150"/>
      <c r="W4" s="150"/>
      <c r="X4" s="151"/>
      <c r="Y4" s="101"/>
      <c r="Z4" s="101"/>
      <c r="AA4" s="102"/>
    </row>
    <row r="5" spans="1:27" s="106" customFormat="1" ht="20.45" customHeight="1">
      <c r="A5" s="98"/>
      <c r="B5" s="167" t="s">
        <v>397</v>
      </c>
      <c r="C5" s="168"/>
      <c r="D5" s="168"/>
      <c r="E5" s="168"/>
      <c r="F5" s="169"/>
      <c r="G5" s="131"/>
      <c r="H5" s="132"/>
      <c r="I5" s="132"/>
      <c r="J5" s="132"/>
      <c r="K5" s="132"/>
      <c r="L5" s="132"/>
      <c r="M5" s="132"/>
      <c r="N5" s="132"/>
      <c r="O5" s="132"/>
      <c r="P5" s="132"/>
      <c r="Q5" s="132"/>
      <c r="R5" s="132"/>
      <c r="S5" s="132"/>
      <c r="T5" s="133"/>
      <c r="U5" s="152" t="s">
        <v>382</v>
      </c>
      <c r="V5" s="153"/>
      <c r="W5" s="153"/>
      <c r="X5" s="154"/>
      <c r="Y5" s="104"/>
      <c r="Z5" s="104"/>
      <c r="AA5" s="105"/>
    </row>
    <row r="6" spans="1:27" s="110" customFormat="1" ht="25.5">
      <c r="A6" s="107"/>
      <c r="B6" s="170"/>
      <c r="C6" s="171"/>
      <c r="D6" s="171"/>
      <c r="E6" s="171"/>
      <c r="F6" s="172"/>
      <c r="G6" s="134"/>
      <c r="H6" s="135"/>
      <c r="I6" s="135"/>
      <c r="J6" s="135"/>
      <c r="K6" s="135"/>
      <c r="L6" s="135"/>
      <c r="M6" s="135"/>
      <c r="N6" s="135"/>
      <c r="O6" s="135"/>
      <c r="P6" s="135"/>
      <c r="Q6" s="135"/>
      <c r="R6" s="135"/>
      <c r="S6" s="135"/>
      <c r="T6" s="136"/>
      <c r="U6" s="155"/>
      <c r="V6" s="156"/>
      <c r="W6" s="156"/>
      <c r="X6" s="157"/>
      <c r="Y6" s="108"/>
      <c r="Z6" s="108"/>
      <c r="AA6" s="109"/>
    </row>
    <row r="7" spans="1:27" s="99" customFormat="1" ht="26.25" thickBot="1">
      <c r="A7" s="111"/>
      <c r="B7" s="104"/>
      <c r="C7" s="104"/>
      <c r="D7" s="104"/>
      <c r="E7" s="104"/>
      <c r="F7" s="104"/>
      <c r="G7" s="104"/>
      <c r="H7" s="112"/>
      <c r="I7" s="112"/>
      <c r="J7" s="112"/>
      <c r="K7" s="112"/>
      <c r="L7" s="112"/>
      <c r="M7" s="112"/>
      <c r="N7" s="112"/>
      <c r="O7" s="104"/>
      <c r="P7" s="112"/>
      <c r="Q7" s="112"/>
      <c r="R7" s="112"/>
      <c r="S7" s="112"/>
      <c r="T7" s="112"/>
      <c r="U7" s="112"/>
      <c r="V7" s="112"/>
      <c r="W7" s="112"/>
      <c r="X7" s="104"/>
      <c r="Y7" s="104"/>
      <c r="Z7" s="104"/>
      <c r="AA7" s="105"/>
    </row>
    <row r="8" spans="1:27" s="113" customFormat="1" ht="27.75" customHeight="1" thickBot="1">
      <c r="A8" s="137" t="s">
        <v>1</v>
      </c>
      <c r="B8" s="138"/>
      <c r="C8" s="138"/>
      <c r="D8" s="138"/>
      <c r="E8" s="138"/>
      <c r="F8" s="138"/>
      <c r="G8" s="138" t="s">
        <v>2</v>
      </c>
      <c r="H8" s="138"/>
      <c r="I8" s="138"/>
      <c r="J8" s="138"/>
      <c r="K8" s="138"/>
      <c r="L8" s="138"/>
      <c r="M8" s="138"/>
      <c r="N8" s="138" t="s">
        <v>3</v>
      </c>
      <c r="O8" s="138"/>
      <c r="P8" s="138"/>
      <c r="Q8" s="138"/>
      <c r="R8" s="138"/>
      <c r="S8" s="138"/>
      <c r="T8" s="138"/>
      <c r="U8" s="138"/>
      <c r="V8" s="138"/>
      <c r="W8" s="138"/>
      <c r="X8" s="138"/>
      <c r="Y8" s="138"/>
      <c r="Z8" s="138"/>
      <c r="AA8" s="139"/>
    </row>
    <row r="9" spans="1:27" s="37" customFormat="1" ht="30.6" customHeight="1" thickTop="1">
      <c r="A9" s="140" t="s">
        <v>4</v>
      </c>
      <c r="B9" s="123" t="s">
        <v>5</v>
      </c>
      <c r="C9" s="123" t="s">
        <v>6</v>
      </c>
      <c r="D9" s="123" t="s">
        <v>7</v>
      </c>
      <c r="E9" s="123" t="s">
        <v>8</v>
      </c>
      <c r="F9" s="145" t="s">
        <v>9</v>
      </c>
      <c r="G9" s="141" t="s">
        <v>10</v>
      </c>
      <c r="H9" s="142" t="s">
        <v>11</v>
      </c>
      <c r="I9" s="142"/>
      <c r="J9" s="142" t="s">
        <v>12</v>
      </c>
      <c r="K9" s="142"/>
      <c r="L9" s="143" t="s">
        <v>13</v>
      </c>
      <c r="M9" s="143" t="s">
        <v>14</v>
      </c>
      <c r="N9" s="124" t="s">
        <v>15</v>
      </c>
      <c r="O9" s="124" t="s">
        <v>16</v>
      </c>
      <c r="P9" s="124" t="s">
        <v>17</v>
      </c>
      <c r="Q9" s="124"/>
      <c r="R9" s="124"/>
      <c r="S9" s="124"/>
      <c r="T9" s="124"/>
      <c r="U9" s="124"/>
      <c r="V9" s="124" t="s">
        <v>18</v>
      </c>
      <c r="W9" s="124" t="s">
        <v>19</v>
      </c>
      <c r="X9" s="124" t="s">
        <v>20</v>
      </c>
      <c r="Y9" s="124" t="s">
        <v>21</v>
      </c>
      <c r="Z9" s="124" t="s">
        <v>22</v>
      </c>
      <c r="AA9" s="125"/>
    </row>
    <row r="10" spans="1:27" s="37" customFormat="1" ht="60.75">
      <c r="A10" s="140"/>
      <c r="B10" s="123"/>
      <c r="C10" s="123"/>
      <c r="D10" s="123"/>
      <c r="E10" s="123"/>
      <c r="F10" s="145"/>
      <c r="G10" s="141"/>
      <c r="H10" s="142"/>
      <c r="I10" s="142"/>
      <c r="J10" s="142"/>
      <c r="K10" s="142"/>
      <c r="L10" s="144"/>
      <c r="M10" s="144"/>
      <c r="N10" s="124"/>
      <c r="O10" s="124"/>
      <c r="P10" s="126" t="s">
        <v>23</v>
      </c>
      <c r="Q10" s="127"/>
      <c r="R10" s="126" t="s">
        <v>24</v>
      </c>
      <c r="S10" s="127"/>
      <c r="T10" s="28" t="s">
        <v>25</v>
      </c>
      <c r="U10" s="28" t="s">
        <v>26</v>
      </c>
      <c r="V10" s="124"/>
      <c r="W10" s="124"/>
      <c r="X10" s="124"/>
      <c r="Y10" s="124"/>
      <c r="Z10" s="29" t="s">
        <v>27</v>
      </c>
      <c r="AA10" s="30" t="s">
        <v>28</v>
      </c>
    </row>
    <row r="11" spans="1:27" s="35" customFormat="1" ht="54">
      <c r="A11" s="45">
        <v>1</v>
      </c>
      <c r="B11" s="46" t="s">
        <v>201</v>
      </c>
      <c r="C11" s="46" t="s">
        <v>202</v>
      </c>
      <c r="D11" s="46" t="s">
        <v>203</v>
      </c>
      <c r="E11" s="46" t="s">
        <v>341</v>
      </c>
      <c r="F11" s="47" t="s">
        <v>204</v>
      </c>
      <c r="G11" s="48" t="s">
        <v>205</v>
      </c>
      <c r="H11" s="49">
        <v>1</v>
      </c>
      <c r="I11" s="27" t="str">
        <f>IF(H11=1,"Raro (puede ocurrir excepcionalmente",IF(H11=2,"Improbable (puede ocurrir ocasionalmente)",IF(H11=3,"Posible (puede ocurrrir en cualquier momento)",IF(H11=4,"Probable (probablemente va a ocurrir","Casi cierto"))))</f>
        <v>Raro (puede ocurrir excepcionalmente</v>
      </c>
      <c r="J11" s="49">
        <v>1</v>
      </c>
      <c r="K11" s="27" t="str">
        <f>IF(J11=1,"INSIGNIFICANTE",IF(J11=2,"MENOR",IF(J11=3,"MODERADO",IF(J11=4,"MAYOR","CATASTRÓFICO"))))</f>
        <v>INSIGNIFICANTE</v>
      </c>
      <c r="L11" s="49">
        <f>+J11+H11</f>
        <v>2</v>
      </c>
      <c r="M11" s="48" t="str">
        <f t="shared" ref="M11:M37" si="0">IF(L11&lt;=4,"Riesgo Bajo",IF(L11=5,"Riesgo Medio",IF(L11&lt;=7,"Riesgo Alto",IF(L11&lt;=10,"Riesgo Extremo","No Disponible"))))</f>
        <v>Riesgo Bajo</v>
      </c>
      <c r="N11" s="76" t="s">
        <v>263</v>
      </c>
      <c r="O11" s="47" t="s">
        <v>269</v>
      </c>
      <c r="P11" s="48">
        <v>1</v>
      </c>
      <c r="Q11" s="27" t="str">
        <f>IF(P11=1,"Raro (puede ocurrir excepcionalmente",IF(P11=2,"Improbable (puede ocurrir ocasionalmente)",IF(P11=3,"Posible (puede ocurrrir en cualquier momento)",IF(P11=4,"Probable (probablemente va a ocurrir","Casi cierto"))))</f>
        <v>Raro (puede ocurrir excepcionalmente</v>
      </c>
      <c r="R11" s="48">
        <v>1</v>
      </c>
      <c r="S11" s="27" t="str">
        <f>IF(R11=1,"INSIGNIFICANTE",IF(R11=2,"MENOR",IF(R11=3,"MODERADO",IF(R11=4,"MAYOR","CATASTRÓFICO"))))</f>
        <v>INSIGNIFICANTE</v>
      </c>
      <c r="T11" s="49">
        <f>+R11+P11</f>
        <v>2</v>
      </c>
      <c r="U11" s="48" t="str">
        <f>IF(T11&lt;=4,"Riesgo Bajo",IF(T11=5,"Riesgo Medio",IF(T11&lt;=7,"Riesgo Alto",IF(T11&lt;=10,"Riesgo Extremo","No Disponible"))))</f>
        <v>Riesgo Bajo</v>
      </c>
      <c r="V11" s="48" t="s">
        <v>284</v>
      </c>
      <c r="W11" s="47" t="s">
        <v>285</v>
      </c>
      <c r="X11" s="47" t="s">
        <v>286</v>
      </c>
      <c r="Y11" s="47" t="s">
        <v>287</v>
      </c>
      <c r="Z11" s="67" t="s">
        <v>288</v>
      </c>
      <c r="AA11" s="68" t="s">
        <v>289</v>
      </c>
    </row>
    <row r="12" spans="1:27" s="35" customFormat="1" ht="54">
      <c r="A12" s="45">
        <f>+A11+1</f>
        <v>2</v>
      </c>
      <c r="B12" s="46" t="s">
        <v>201</v>
      </c>
      <c r="C12" s="46" t="s">
        <v>202</v>
      </c>
      <c r="D12" s="46" t="s">
        <v>203</v>
      </c>
      <c r="E12" s="46" t="s">
        <v>341</v>
      </c>
      <c r="F12" s="47" t="s">
        <v>206</v>
      </c>
      <c r="G12" s="48" t="s">
        <v>205</v>
      </c>
      <c r="H12" s="49">
        <v>2</v>
      </c>
      <c r="I12" s="27" t="str">
        <f t="shared" ref="I12:I47" si="1">IF(H12=1,"Raro (puede ocurrir excepcionalmente",IF(H12=2,"Improbable (puede ocurrir ocasionalmente)",IF(H12=3,"Posible (puede ocurrrir en cualquier momento)",IF(H12=4,"Probable (probablemente va a ocurrir","Casi cierto"))))</f>
        <v>Improbable (puede ocurrir ocasionalmente)</v>
      </c>
      <c r="J12" s="49">
        <v>2</v>
      </c>
      <c r="K12" s="27" t="str">
        <f t="shared" ref="K12:K47" si="2">IF(J12=1,"INSIGNIFICANTE",IF(J12=2,"MENOR",IF(J12=3,"MODERADO",IF(J12=4,"MAYOR","CATASTRÓFICO"))))</f>
        <v>MENOR</v>
      </c>
      <c r="L12" s="49">
        <f t="shared" ref="L12:L21" si="3">+J12+H12</f>
        <v>4</v>
      </c>
      <c r="M12" s="48" t="str">
        <f t="shared" si="0"/>
        <v>Riesgo Bajo</v>
      </c>
      <c r="N12" s="76" t="s">
        <v>263</v>
      </c>
      <c r="O12" s="47" t="s">
        <v>269</v>
      </c>
      <c r="P12" s="48">
        <v>1</v>
      </c>
      <c r="Q12" s="27" t="str">
        <f t="shared" ref="Q12:Q46" si="4">IF(P12=1,"Raro (puede ocurrir excepcionalmente",IF(P12=2,"Improbable (puede ocurrir ocasionalmente)",IF(P12=3,"Posible (puede ocurrrir en cualquier momento)",IF(P12=4,"Probable (probablemente va a ocurrir","Casi cierto"))))</f>
        <v>Raro (puede ocurrir excepcionalmente</v>
      </c>
      <c r="R12" s="48">
        <v>1</v>
      </c>
      <c r="S12" s="27" t="str">
        <f t="shared" ref="S12:S46" si="5">IF(R12=1,"INSIGNIFICANTE",IF(R12=2,"MENOR",IF(R12=3,"MODERADO",IF(R12=4,"MAYOR","CATASTRÓFICO"))))</f>
        <v>INSIGNIFICANTE</v>
      </c>
      <c r="T12" s="49">
        <f t="shared" ref="T12:T21" si="6">+R12+P12</f>
        <v>2</v>
      </c>
      <c r="U12" s="48" t="str">
        <f t="shared" ref="U12:U48" si="7">IF(T12&lt;=4,"Riesgo Bajo",IF(T12=5,"Riesgo Medio",IF(T12&lt;=7,"Riesgo Alto",IF(T12&lt;=10,"Riesgo Extremo","No Disponible"))))</f>
        <v>Riesgo Bajo</v>
      </c>
      <c r="V12" s="48" t="s">
        <v>284</v>
      </c>
      <c r="W12" s="47" t="s">
        <v>285</v>
      </c>
      <c r="X12" s="47" t="s">
        <v>286</v>
      </c>
      <c r="Y12" s="69" t="s">
        <v>287</v>
      </c>
      <c r="Z12" s="67" t="s">
        <v>288</v>
      </c>
      <c r="AA12" s="68" t="s">
        <v>289</v>
      </c>
    </row>
    <row r="13" spans="1:27" s="34" customFormat="1" ht="85.15" customHeight="1">
      <c r="A13" s="45">
        <f t="shared" ref="A13:A18" si="8">+A12+1</f>
        <v>3</v>
      </c>
      <c r="B13" s="46" t="s">
        <v>201</v>
      </c>
      <c r="C13" s="46" t="s">
        <v>202</v>
      </c>
      <c r="D13" s="46" t="s">
        <v>203</v>
      </c>
      <c r="E13" s="46" t="s">
        <v>341</v>
      </c>
      <c r="F13" s="47" t="s">
        <v>207</v>
      </c>
      <c r="G13" s="47" t="s">
        <v>208</v>
      </c>
      <c r="H13" s="49">
        <v>1</v>
      </c>
      <c r="I13" s="27" t="str">
        <f t="shared" si="1"/>
        <v>Raro (puede ocurrir excepcionalmente</v>
      </c>
      <c r="J13" s="49">
        <v>1</v>
      </c>
      <c r="K13" s="27" t="str">
        <f t="shared" si="2"/>
        <v>INSIGNIFICANTE</v>
      </c>
      <c r="L13" s="49">
        <f t="shared" si="3"/>
        <v>2</v>
      </c>
      <c r="M13" s="48" t="str">
        <f t="shared" si="0"/>
        <v>Riesgo Bajo</v>
      </c>
      <c r="N13" s="76" t="s">
        <v>263</v>
      </c>
      <c r="O13" s="47" t="s">
        <v>270</v>
      </c>
      <c r="P13" s="48">
        <v>1</v>
      </c>
      <c r="Q13" s="27" t="str">
        <f t="shared" si="4"/>
        <v>Raro (puede ocurrir excepcionalmente</v>
      </c>
      <c r="R13" s="48">
        <v>1</v>
      </c>
      <c r="S13" s="27" t="str">
        <f t="shared" si="5"/>
        <v>INSIGNIFICANTE</v>
      </c>
      <c r="T13" s="49">
        <f t="shared" si="6"/>
        <v>2</v>
      </c>
      <c r="U13" s="48" t="str">
        <f t="shared" si="7"/>
        <v>Riesgo Bajo</v>
      </c>
      <c r="V13" s="48" t="s">
        <v>284</v>
      </c>
      <c r="W13" s="47" t="s">
        <v>291</v>
      </c>
      <c r="X13" s="47" t="s">
        <v>286</v>
      </c>
      <c r="Y13" s="47" t="s">
        <v>286</v>
      </c>
      <c r="Z13" s="67" t="s">
        <v>292</v>
      </c>
      <c r="AA13" s="68" t="s">
        <v>289</v>
      </c>
    </row>
    <row r="14" spans="1:27" s="34" customFormat="1" ht="75" customHeight="1">
      <c r="A14" s="45">
        <f t="shared" si="8"/>
        <v>4</v>
      </c>
      <c r="B14" s="46" t="s">
        <v>201</v>
      </c>
      <c r="C14" s="46" t="s">
        <v>202</v>
      </c>
      <c r="D14" s="46" t="s">
        <v>203</v>
      </c>
      <c r="E14" s="46" t="s">
        <v>341</v>
      </c>
      <c r="F14" s="47" t="s">
        <v>209</v>
      </c>
      <c r="G14" s="47" t="s">
        <v>205</v>
      </c>
      <c r="H14" s="49">
        <v>1</v>
      </c>
      <c r="I14" s="27" t="str">
        <f t="shared" si="1"/>
        <v>Raro (puede ocurrir excepcionalmente</v>
      </c>
      <c r="J14" s="49">
        <v>2</v>
      </c>
      <c r="K14" s="27" t="str">
        <f t="shared" si="2"/>
        <v>MENOR</v>
      </c>
      <c r="L14" s="49">
        <f t="shared" si="3"/>
        <v>3</v>
      </c>
      <c r="M14" s="48" t="str">
        <f t="shared" si="0"/>
        <v>Riesgo Bajo</v>
      </c>
      <c r="N14" s="76" t="s">
        <v>264</v>
      </c>
      <c r="O14" s="47" t="s">
        <v>269</v>
      </c>
      <c r="P14" s="48">
        <v>1</v>
      </c>
      <c r="Q14" s="27" t="str">
        <f t="shared" si="4"/>
        <v>Raro (puede ocurrir excepcionalmente</v>
      </c>
      <c r="R14" s="48">
        <v>1</v>
      </c>
      <c r="S14" s="27" t="str">
        <f t="shared" si="5"/>
        <v>INSIGNIFICANTE</v>
      </c>
      <c r="T14" s="49">
        <f t="shared" si="6"/>
        <v>2</v>
      </c>
      <c r="U14" s="48" t="str">
        <f t="shared" si="7"/>
        <v>Riesgo Bajo</v>
      </c>
      <c r="V14" s="48" t="s">
        <v>284</v>
      </c>
      <c r="W14" s="47" t="s">
        <v>285</v>
      </c>
      <c r="X14" s="47" t="s">
        <v>286</v>
      </c>
      <c r="Y14" s="69" t="s">
        <v>287</v>
      </c>
      <c r="Z14" s="67" t="s">
        <v>293</v>
      </c>
      <c r="AA14" s="68" t="s">
        <v>289</v>
      </c>
    </row>
    <row r="15" spans="1:27" s="34" customFormat="1" ht="54">
      <c r="A15" s="45">
        <f t="shared" si="8"/>
        <v>5</v>
      </c>
      <c r="B15" s="46" t="s">
        <v>201</v>
      </c>
      <c r="C15" s="46" t="s">
        <v>202</v>
      </c>
      <c r="D15" s="46" t="s">
        <v>203</v>
      </c>
      <c r="E15" s="46" t="s">
        <v>341</v>
      </c>
      <c r="F15" s="47" t="s">
        <v>210</v>
      </c>
      <c r="G15" s="48" t="s">
        <v>205</v>
      </c>
      <c r="H15" s="49">
        <v>1</v>
      </c>
      <c r="I15" s="27" t="str">
        <f t="shared" si="1"/>
        <v>Raro (puede ocurrir excepcionalmente</v>
      </c>
      <c r="J15" s="49">
        <v>1</v>
      </c>
      <c r="K15" s="27" t="str">
        <f t="shared" si="2"/>
        <v>INSIGNIFICANTE</v>
      </c>
      <c r="L15" s="49">
        <f t="shared" si="3"/>
        <v>2</v>
      </c>
      <c r="M15" s="48" t="str">
        <f t="shared" si="0"/>
        <v>Riesgo Bajo</v>
      </c>
      <c r="N15" s="76" t="s">
        <v>263</v>
      </c>
      <c r="O15" s="47" t="s">
        <v>269</v>
      </c>
      <c r="P15" s="48">
        <v>1</v>
      </c>
      <c r="Q15" s="27" t="str">
        <f t="shared" si="4"/>
        <v>Raro (puede ocurrir excepcionalmente</v>
      </c>
      <c r="R15" s="48">
        <v>1</v>
      </c>
      <c r="S15" s="27" t="str">
        <f t="shared" si="5"/>
        <v>INSIGNIFICANTE</v>
      </c>
      <c r="T15" s="49">
        <f t="shared" si="6"/>
        <v>2</v>
      </c>
      <c r="U15" s="48" t="str">
        <f t="shared" si="7"/>
        <v>Riesgo Bajo</v>
      </c>
      <c r="V15" s="48" t="s">
        <v>284</v>
      </c>
      <c r="W15" s="47" t="s">
        <v>285</v>
      </c>
      <c r="X15" s="47" t="s">
        <v>286</v>
      </c>
      <c r="Y15" s="69" t="s">
        <v>287</v>
      </c>
      <c r="Z15" s="67" t="s">
        <v>288</v>
      </c>
      <c r="AA15" s="68" t="s">
        <v>289</v>
      </c>
    </row>
    <row r="16" spans="1:27" s="34" customFormat="1" ht="54">
      <c r="A16" s="45">
        <f t="shared" si="8"/>
        <v>6</v>
      </c>
      <c r="B16" s="46" t="s">
        <v>201</v>
      </c>
      <c r="C16" s="46" t="s">
        <v>202</v>
      </c>
      <c r="D16" s="46" t="s">
        <v>203</v>
      </c>
      <c r="E16" s="46" t="s">
        <v>341</v>
      </c>
      <c r="F16" s="48" t="s">
        <v>211</v>
      </c>
      <c r="G16" s="48" t="s">
        <v>205</v>
      </c>
      <c r="H16" s="49">
        <v>1</v>
      </c>
      <c r="I16" s="27" t="str">
        <f t="shared" si="1"/>
        <v>Raro (puede ocurrir excepcionalmente</v>
      </c>
      <c r="J16" s="49">
        <v>1</v>
      </c>
      <c r="K16" s="27" t="str">
        <f t="shared" si="2"/>
        <v>INSIGNIFICANTE</v>
      </c>
      <c r="L16" s="49">
        <f t="shared" si="3"/>
        <v>2</v>
      </c>
      <c r="M16" s="48" t="str">
        <f t="shared" si="0"/>
        <v>Riesgo Bajo</v>
      </c>
      <c r="N16" s="76" t="s">
        <v>263</v>
      </c>
      <c r="O16" s="47" t="s">
        <v>269</v>
      </c>
      <c r="P16" s="48">
        <v>1</v>
      </c>
      <c r="Q16" s="27" t="str">
        <f t="shared" si="4"/>
        <v>Raro (puede ocurrir excepcionalmente</v>
      </c>
      <c r="R16" s="48">
        <v>1</v>
      </c>
      <c r="S16" s="27" t="str">
        <f t="shared" si="5"/>
        <v>INSIGNIFICANTE</v>
      </c>
      <c r="T16" s="49">
        <f t="shared" si="6"/>
        <v>2</v>
      </c>
      <c r="U16" s="48" t="str">
        <f t="shared" si="7"/>
        <v>Riesgo Bajo</v>
      </c>
      <c r="V16" s="48" t="s">
        <v>284</v>
      </c>
      <c r="W16" s="47" t="s">
        <v>285</v>
      </c>
      <c r="X16" s="47" t="s">
        <v>286</v>
      </c>
      <c r="Y16" s="69" t="s">
        <v>287</v>
      </c>
      <c r="Z16" s="67" t="s">
        <v>294</v>
      </c>
      <c r="AA16" s="68" t="s">
        <v>289</v>
      </c>
    </row>
    <row r="17" spans="1:27" s="34" customFormat="1" ht="96" customHeight="1">
      <c r="A17" s="45">
        <f t="shared" si="8"/>
        <v>7</v>
      </c>
      <c r="B17" s="46" t="s">
        <v>201</v>
      </c>
      <c r="C17" s="46" t="s">
        <v>202</v>
      </c>
      <c r="D17" s="46" t="s">
        <v>203</v>
      </c>
      <c r="E17" s="46" t="s">
        <v>341</v>
      </c>
      <c r="F17" s="47" t="s">
        <v>392</v>
      </c>
      <c r="G17" s="48" t="s">
        <v>205</v>
      </c>
      <c r="H17" s="49">
        <v>1</v>
      </c>
      <c r="I17" s="27" t="str">
        <f t="shared" si="1"/>
        <v>Raro (puede ocurrir excepcionalmente</v>
      </c>
      <c r="J17" s="49">
        <v>2</v>
      </c>
      <c r="K17" s="27" t="str">
        <f t="shared" si="2"/>
        <v>MENOR</v>
      </c>
      <c r="L17" s="49">
        <f t="shared" si="3"/>
        <v>3</v>
      </c>
      <c r="M17" s="48" t="str">
        <f t="shared" si="0"/>
        <v>Riesgo Bajo</v>
      </c>
      <c r="N17" s="76" t="s">
        <v>263</v>
      </c>
      <c r="O17" s="47" t="s">
        <v>394</v>
      </c>
      <c r="P17" s="48">
        <v>1</v>
      </c>
      <c r="Q17" s="27" t="str">
        <f t="shared" si="4"/>
        <v>Raro (puede ocurrir excepcionalmente</v>
      </c>
      <c r="R17" s="48">
        <v>1</v>
      </c>
      <c r="S17" s="27" t="str">
        <f t="shared" si="5"/>
        <v>INSIGNIFICANTE</v>
      </c>
      <c r="T17" s="49">
        <f t="shared" si="6"/>
        <v>2</v>
      </c>
      <c r="U17" s="48" t="str">
        <f t="shared" si="7"/>
        <v>Riesgo Bajo</v>
      </c>
      <c r="V17" s="48" t="s">
        <v>284</v>
      </c>
      <c r="W17" s="47" t="s">
        <v>285</v>
      </c>
      <c r="X17" s="47" t="s">
        <v>286</v>
      </c>
      <c r="Y17" s="69" t="s">
        <v>287</v>
      </c>
      <c r="Z17" s="67" t="s">
        <v>288</v>
      </c>
      <c r="AA17" s="68" t="s">
        <v>289</v>
      </c>
    </row>
    <row r="18" spans="1:27" s="34" customFormat="1" ht="54">
      <c r="A18" s="50">
        <f t="shared" si="8"/>
        <v>8</v>
      </c>
      <c r="B18" s="51" t="s">
        <v>201</v>
      </c>
      <c r="C18" s="51" t="s">
        <v>202</v>
      </c>
      <c r="D18" s="51" t="s">
        <v>212</v>
      </c>
      <c r="E18" s="51" t="s">
        <v>341</v>
      </c>
      <c r="F18" s="52" t="s">
        <v>213</v>
      </c>
      <c r="G18" s="52" t="s">
        <v>214</v>
      </c>
      <c r="H18" s="53">
        <v>1</v>
      </c>
      <c r="I18" s="27" t="str">
        <f t="shared" si="1"/>
        <v>Raro (puede ocurrir excepcionalmente</v>
      </c>
      <c r="J18" s="53">
        <v>2</v>
      </c>
      <c r="K18" s="27" t="str">
        <f t="shared" si="2"/>
        <v>MENOR</v>
      </c>
      <c r="L18" s="53">
        <f t="shared" si="3"/>
        <v>3</v>
      </c>
      <c r="M18" s="48" t="str">
        <f t="shared" si="0"/>
        <v>Riesgo Bajo</v>
      </c>
      <c r="N18" s="77" t="s">
        <v>263</v>
      </c>
      <c r="O18" s="52" t="s">
        <v>271</v>
      </c>
      <c r="P18" s="54">
        <v>1</v>
      </c>
      <c r="Q18" s="27" t="str">
        <f t="shared" si="4"/>
        <v>Raro (puede ocurrir excepcionalmente</v>
      </c>
      <c r="R18" s="54">
        <v>1</v>
      </c>
      <c r="S18" s="27" t="str">
        <f t="shared" si="5"/>
        <v>INSIGNIFICANTE</v>
      </c>
      <c r="T18" s="53">
        <f t="shared" si="6"/>
        <v>2</v>
      </c>
      <c r="U18" s="48" t="str">
        <f t="shared" si="7"/>
        <v>Riesgo Bajo</v>
      </c>
      <c r="V18" s="54" t="s">
        <v>284</v>
      </c>
      <c r="W18" s="52" t="s">
        <v>285</v>
      </c>
      <c r="X18" s="52" t="s">
        <v>286</v>
      </c>
      <c r="Y18" s="52" t="s">
        <v>295</v>
      </c>
      <c r="Z18" s="70" t="s">
        <v>296</v>
      </c>
      <c r="AA18" s="71" t="s">
        <v>297</v>
      </c>
    </row>
    <row r="19" spans="1:27" s="34" customFormat="1" ht="86.25">
      <c r="A19" s="50">
        <f t="shared" ref="A19:A47" si="9">+A18+1</f>
        <v>9</v>
      </c>
      <c r="B19" s="51" t="s">
        <v>201</v>
      </c>
      <c r="C19" s="51" t="s">
        <v>202</v>
      </c>
      <c r="D19" s="51" t="s">
        <v>212</v>
      </c>
      <c r="E19" s="51" t="s">
        <v>341</v>
      </c>
      <c r="F19" s="52" t="s">
        <v>215</v>
      </c>
      <c r="G19" s="52" t="s">
        <v>214</v>
      </c>
      <c r="H19" s="53">
        <v>2</v>
      </c>
      <c r="I19" s="27" t="str">
        <f t="shared" si="1"/>
        <v>Improbable (puede ocurrir ocasionalmente)</v>
      </c>
      <c r="J19" s="53">
        <v>4</v>
      </c>
      <c r="K19" s="27" t="str">
        <f t="shared" si="2"/>
        <v>MAYOR</v>
      </c>
      <c r="L19" s="53">
        <f t="shared" si="3"/>
        <v>6</v>
      </c>
      <c r="M19" s="48" t="str">
        <f t="shared" si="0"/>
        <v>Riesgo Alto</v>
      </c>
      <c r="N19" s="77" t="s">
        <v>263</v>
      </c>
      <c r="O19" s="52" t="s">
        <v>271</v>
      </c>
      <c r="P19" s="54">
        <v>1</v>
      </c>
      <c r="Q19" s="27" t="str">
        <f t="shared" si="4"/>
        <v>Raro (puede ocurrir excepcionalmente</v>
      </c>
      <c r="R19" s="54">
        <v>2</v>
      </c>
      <c r="S19" s="27" t="str">
        <f t="shared" si="5"/>
        <v>MENOR</v>
      </c>
      <c r="T19" s="53">
        <f t="shared" si="6"/>
        <v>3</v>
      </c>
      <c r="U19" s="48" t="str">
        <f t="shared" si="7"/>
        <v>Riesgo Bajo</v>
      </c>
      <c r="V19" s="54" t="s">
        <v>284</v>
      </c>
      <c r="W19" s="52" t="s">
        <v>298</v>
      </c>
      <c r="X19" s="52" t="s">
        <v>286</v>
      </c>
      <c r="Y19" s="52" t="s">
        <v>295</v>
      </c>
      <c r="Z19" s="70" t="s">
        <v>299</v>
      </c>
      <c r="AA19" s="71" t="s">
        <v>297</v>
      </c>
    </row>
    <row r="20" spans="1:27" ht="57">
      <c r="A20" s="50">
        <f t="shared" si="9"/>
        <v>10</v>
      </c>
      <c r="B20" s="51" t="s">
        <v>201</v>
      </c>
      <c r="C20" s="51" t="s">
        <v>202</v>
      </c>
      <c r="D20" s="51" t="s">
        <v>212</v>
      </c>
      <c r="E20" s="51" t="s">
        <v>341</v>
      </c>
      <c r="F20" s="52" t="s">
        <v>216</v>
      </c>
      <c r="G20" s="54" t="s">
        <v>205</v>
      </c>
      <c r="H20" s="53">
        <v>1</v>
      </c>
      <c r="I20" s="27" t="str">
        <f t="shared" si="1"/>
        <v>Raro (puede ocurrir excepcionalmente</v>
      </c>
      <c r="J20" s="53">
        <v>2</v>
      </c>
      <c r="K20" s="27" t="str">
        <f t="shared" si="2"/>
        <v>MENOR</v>
      </c>
      <c r="L20" s="53">
        <f t="shared" si="3"/>
        <v>3</v>
      </c>
      <c r="M20" s="48" t="str">
        <f t="shared" si="0"/>
        <v>Riesgo Bajo</v>
      </c>
      <c r="N20" s="77" t="s">
        <v>263</v>
      </c>
      <c r="O20" s="52" t="s">
        <v>272</v>
      </c>
      <c r="P20" s="54">
        <v>1</v>
      </c>
      <c r="Q20" s="27" t="str">
        <f t="shared" si="4"/>
        <v>Raro (puede ocurrir excepcionalmente</v>
      </c>
      <c r="R20" s="54">
        <v>1</v>
      </c>
      <c r="S20" s="27" t="str">
        <f t="shared" si="5"/>
        <v>INSIGNIFICANTE</v>
      </c>
      <c r="T20" s="53">
        <f t="shared" si="6"/>
        <v>2</v>
      </c>
      <c r="U20" s="48" t="str">
        <f t="shared" si="7"/>
        <v>Riesgo Bajo</v>
      </c>
      <c r="V20" s="54" t="s">
        <v>290</v>
      </c>
      <c r="W20" s="52" t="s">
        <v>285</v>
      </c>
      <c r="X20" s="52" t="s">
        <v>286</v>
      </c>
      <c r="Y20" s="52" t="s">
        <v>295</v>
      </c>
      <c r="Z20" s="70" t="s">
        <v>300</v>
      </c>
      <c r="AA20" s="71" t="s">
        <v>297</v>
      </c>
    </row>
    <row r="21" spans="1:27" ht="94.15" customHeight="1">
      <c r="A21" s="50">
        <f t="shared" si="9"/>
        <v>11</v>
      </c>
      <c r="B21" s="51" t="s">
        <v>201</v>
      </c>
      <c r="C21" s="51" t="s">
        <v>202</v>
      </c>
      <c r="D21" s="51" t="s">
        <v>212</v>
      </c>
      <c r="E21" s="51" t="s">
        <v>341</v>
      </c>
      <c r="F21" s="52" t="s">
        <v>217</v>
      </c>
      <c r="G21" s="54" t="s">
        <v>205</v>
      </c>
      <c r="H21" s="53">
        <v>1</v>
      </c>
      <c r="I21" s="27" t="str">
        <f t="shared" si="1"/>
        <v>Raro (puede ocurrir excepcionalmente</v>
      </c>
      <c r="J21" s="53">
        <v>2</v>
      </c>
      <c r="K21" s="27" t="str">
        <f t="shared" si="2"/>
        <v>MENOR</v>
      </c>
      <c r="L21" s="53">
        <f t="shared" si="3"/>
        <v>3</v>
      </c>
      <c r="M21" s="48" t="str">
        <f t="shared" si="0"/>
        <v>Riesgo Bajo</v>
      </c>
      <c r="N21" s="77" t="s">
        <v>263</v>
      </c>
      <c r="O21" s="52" t="s">
        <v>273</v>
      </c>
      <c r="P21" s="54">
        <v>1</v>
      </c>
      <c r="Q21" s="27" t="str">
        <f t="shared" si="4"/>
        <v>Raro (puede ocurrir excepcionalmente</v>
      </c>
      <c r="R21" s="54">
        <v>1</v>
      </c>
      <c r="S21" s="27" t="str">
        <f t="shared" si="5"/>
        <v>INSIGNIFICANTE</v>
      </c>
      <c r="T21" s="53">
        <f t="shared" si="6"/>
        <v>2</v>
      </c>
      <c r="U21" s="48" t="str">
        <f t="shared" si="7"/>
        <v>Riesgo Bajo</v>
      </c>
      <c r="V21" s="54" t="s">
        <v>290</v>
      </c>
      <c r="W21" s="52" t="s">
        <v>301</v>
      </c>
      <c r="X21" s="52" t="s">
        <v>286</v>
      </c>
      <c r="Y21" s="52" t="s">
        <v>295</v>
      </c>
      <c r="Z21" s="70" t="s">
        <v>302</v>
      </c>
      <c r="AA21" s="71" t="s">
        <v>297</v>
      </c>
    </row>
    <row r="22" spans="1:27" ht="69">
      <c r="A22" s="55">
        <f t="shared" si="9"/>
        <v>12</v>
      </c>
      <c r="B22" s="56" t="s">
        <v>201</v>
      </c>
      <c r="C22" s="56" t="s">
        <v>202</v>
      </c>
      <c r="D22" s="56" t="s">
        <v>218</v>
      </c>
      <c r="E22" s="56" t="s">
        <v>341</v>
      </c>
      <c r="F22" s="57" t="s">
        <v>219</v>
      </c>
      <c r="G22" s="57" t="s">
        <v>220</v>
      </c>
      <c r="H22" s="58">
        <v>1</v>
      </c>
      <c r="I22" s="27" t="str">
        <f t="shared" si="1"/>
        <v>Raro (puede ocurrir excepcionalmente</v>
      </c>
      <c r="J22" s="58">
        <v>5</v>
      </c>
      <c r="K22" s="27" t="str">
        <f t="shared" si="2"/>
        <v>CATASTRÓFICO</v>
      </c>
      <c r="L22" s="58">
        <f>+J22+H22</f>
        <v>6</v>
      </c>
      <c r="M22" s="48" t="str">
        <f t="shared" si="0"/>
        <v>Riesgo Alto</v>
      </c>
      <c r="N22" s="78" t="s">
        <v>263</v>
      </c>
      <c r="O22" s="57" t="s">
        <v>274</v>
      </c>
      <c r="P22" s="59">
        <v>1</v>
      </c>
      <c r="Q22" s="27" t="str">
        <f t="shared" si="4"/>
        <v>Raro (puede ocurrir excepcionalmente</v>
      </c>
      <c r="R22" s="59">
        <v>3</v>
      </c>
      <c r="S22" s="27" t="str">
        <f t="shared" si="5"/>
        <v>MODERADO</v>
      </c>
      <c r="T22" s="58">
        <f>+R22+P22</f>
        <v>4</v>
      </c>
      <c r="U22" s="48" t="str">
        <f t="shared" si="7"/>
        <v>Riesgo Bajo</v>
      </c>
      <c r="V22" s="59" t="s">
        <v>284</v>
      </c>
      <c r="W22" s="57" t="s">
        <v>301</v>
      </c>
      <c r="X22" s="57" t="s">
        <v>286</v>
      </c>
      <c r="Y22" s="57" t="s">
        <v>303</v>
      </c>
      <c r="Z22" s="72" t="s">
        <v>304</v>
      </c>
      <c r="AA22" s="73" t="s">
        <v>305</v>
      </c>
    </row>
    <row r="23" spans="1:27" ht="69">
      <c r="A23" s="55">
        <f t="shared" si="9"/>
        <v>13</v>
      </c>
      <c r="B23" s="56" t="s">
        <v>201</v>
      </c>
      <c r="C23" s="56" t="s">
        <v>221</v>
      </c>
      <c r="D23" s="56" t="s">
        <v>218</v>
      </c>
      <c r="E23" s="56" t="s">
        <v>341</v>
      </c>
      <c r="F23" s="57" t="s">
        <v>222</v>
      </c>
      <c r="G23" s="57" t="s">
        <v>220</v>
      </c>
      <c r="H23" s="58">
        <v>2</v>
      </c>
      <c r="I23" s="27" t="str">
        <f t="shared" si="1"/>
        <v>Improbable (puede ocurrir ocasionalmente)</v>
      </c>
      <c r="J23" s="58">
        <v>1</v>
      </c>
      <c r="K23" s="27" t="str">
        <f t="shared" si="2"/>
        <v>INSIGNIFICANTE</v>
      </c>
      <c r="L23" s="58">
        <f t="shared" ref="L23:L47" si="10">+J23+H23</f>
        <v>3</v>
      </c>
      <c r="M23" s="48" t="str">
        <f t="shared" si="0"/>
        <v>Riesgo Bajo</v>
      </c>
      <c r="N23" s="78" t="s">
        <v>265</v>
      </c>
      <c r="O23" s="57" t="s">
        <v>275</v>
      </c>
      <c r="P23" s="59">
        <v>1</v>
      </c>
      <c r="Q23" s="27" t="str">
        <f t="shared" si="4"/>
        <v>Raro (puede ocurrir excepcionalmente</v>
      </c>
      <c r="R23" s="59">
        <v>1</v>
      </c>
      <c r="S23" s="27" t="str">
        <f t="shared" si="5"/>
        <v>INSIGNIFICANTE</v>
      </c>
      <c r="T23" s="58">
        <f t="shared" ref="T23:T47" si="11">+R23+P23</f>
        <v>2</v>
      </c>
      <c r="U23" s="48" t="str">
        <f t="shared" si="7"/>
        <v>Riesgo Bajo</v>
      </c>
      <c r="V23" s="59" t="s">
        <v>284</v>
      </c>
      <c r="W23" s="57" t="s">
        <v>301</v>
      </c>
      <c r="X23" s="57" t="s">
        <v>306</v>
      </c>
      <c r="Y23" s="57" t="s">
        <v>303</v>
      </c>
      <c r="Z23" s="72" t="s">
        <v>304</v>
      </c>
      <c r="AA23" s="73" t="s">
        <v>305</v>
      </c>
    </row>
    <row r="24" spans="1:27" ht="76.5">
      <c r="A24" s="55">
        <f t="shared" si="9"/>
        <v>14</v>
      </c>
      <c r="B24" s="56" t="s">
        <v>201</v>
      </c>
      <c r="C24" s="56" t="s">
        <v>202</v>
      </c>
      <c r="D24" s="56" t="s">
        <v>218</v>
      </c>
      <c r="E24" s="56" t="s">
        <v>341</v>
      </c>
      <c r="F24" s="57" t="s">
        <v>223</v>
      </c>
      <c r="G24" s="57" t="s">
        <v>224</v>
      </c>
      <c r="H24" s="58">
        <v>2</v>
      </c>
      <c r="I24" s="27" t="str">
        <f t="shared" si="1"/>
        <v>Improbable (puede ocurrir ocasionalmente)</v>
      </c>
      <c r="J24" s="58">
        <v>1</v>
      </c>
      <c r="K24" s="27" t="str">
        <f t="shared" si="2"/>
        <v>INSIGNIFICANTE</v>
      </c>
      <c r="L24" s="58">
        <f t="shared" si="10"/>
        <v>3</v>
      </c>
      <c r="M24" s="48" t="str">
        <f t="shared" si="0"/>
        <v>Riesgo Bajo</v>
      </c>
      <c r="N24" s="78" t="s">
        <v>263</v>
      </c>
      <c r="O24" s="57" t="s">
        <v>276</v>
      </c>
      <c r="P24" s="59">
        <v>1</v>
      </c>
      <c r="Q24" s="27" t="str">
        <f t="shared" si="4"/>
        <v>Raro (puede ocurrir excepcionalmente</v>
      </c>
      <c r="R24" s="59">
        <v>1</v>
      </c>
      <c r="S24" s="27" t="str">
        <f t="shared" si="5"/>
        <v>INSIGNIFICANTE</v>
      </c>
      <c r="T24" s="58">
        <f t="shared" si="11"/>
        <v>2</v>
      </c>
      <c r="U24" s="48" t="str">
        <f t="shared" si="7"/>
        <v>Riesgo Bajo</v>
      </c>
      <c r="V24" s="59" t="s">
        <v>284</v>
      </c>
      <c r="W24" s="57" t="s">
        <v>307</v>
      </c>
      <c r="X24" s="57" t="s">
        <v>306</v>
      </c>
      <c r="Y24" s="57" t="s">
        <v>308</v>
      </c>
      <c r="Z24" s="72" t="s">
        <v>309</v>
      </c>
      <c r="AA24" s="73" t="s">
        <v>305</v>
      </c>
    </row>
    <row r="25" spans="1:27" ht="82.5">
      <c r="A25" s="55">
        <f t="shared" si="9"/>
        <v>15</v>
      </c>
      <c r="B25" s="56" t="s">
        <v>201</v>
      </c>
      <c r="C25" s="56" t="s">
        <v>221</v>
      </c>
      <c r="D25" s="56" t="s">
        <v>218</v>
      </c>
      <c r="E25" s="56" t="s">
        <v>341</v>
      </c>
      <c r="F25" s="57" t="s">
        <v>225</v>
      </c>
      <c r="G25" s="57" t="s">
        <v>226</v>
      </c>
      <c r="H25" s="58">
        <v>1</v>
      </c>
      <c r="I25" s="27" t="str">
        <f t="shared" si="1"/>
        <v>Raro (puede ocurrir excepcionalmente</v>
      </c>
      <c r="J25" s="58">
        <v>2</v>
      </c>
      <c r="K25" s="27" t="str">
        <f t="shared" si="2"/>
        <v>MENOR</v>
      </c>
      <c r="L25" s="58">
        <f t="shared" si="10"/>
        <v>3</v>
      </c>
      <c r="M25" s="48" t="str">
        <f t="shared" si="0"/>
        <v>Riesgo Bajo</v>
      </c>
      <c r="N25" s="78" t="s">
        <v>263</v>
      </c>
      <c r="O25" s="57" t="s">
        <v>277</v>
      </c>
      <c r="P25" s="59">
        <v>1</v>
      </c>
      <c r="Q25" s="27" t="str">
        <f t="shared" si="4"/>
        <v>Raro (puede ocurrir excepcionalmente</v>
      </c>
      <c r="R25" s="59">
        <v>1</v>
      </c>
      <c r="S25" s="27" t="str">
        <f t="shared" si="5"/>
        <v>INSIGNIFICANTE</v>
      </c>
      <c r="T25" s="58">
        <f t="shared" si="11"/>
        <v>2</v>
      </c>
      <c r="U25" s="48" t="str">
        <f t="shared" si="7"/>
        <v>Riesgo Bajo</v>
      </c>
      <c r="V25" s="59" t="s">
        <v>284</v>
      </c>
      <c r="W25" s="57" t="s">
        <v>301</v>
      </c>
      <c r="X25" s="57" t="s">
        <v>306</v>
      </c>
      <c r="Y25" s="57" t="s">
        <v>310</v>
      </c>
      <c r="Z25" s="72" t="s">
        <v>311</v>
      </c>
      <c r="AA25" s="73" t="s">
        <v>305</v>
      </c>
    </row>
    <row r="26" spans="1:27" ht="54">
      <c r="A26" s="55">
        <f t="shared" si="9"/>
        <v>16</v>
      </c>
      <c r="B26" s="56" t="s">
        <v>201</v>
      </c>
      <c r="C26" s="56" t="s">
        <v>202</v>
      </c>
      <c r="D26" s="56" t="s">
        <v>218</v>
      </c>
      <c r="E26" s="56" t="s">
        <v>341</v>
      </c>
      <c r="F26" s="57" t="s">
        <v>227</v>
      </c>
      <c r="G26" s="59" t="s">
        <v>205</v>
      </c>
      <c r="H26" s="59">
        <v>1</v>
      </c>
      <c r="I26" s="27" t="str">
        <f t="shared" si="1"/>
        <v>Raro (puede ocurrir excepcionalmente</v>
      </c>
      <c r="J26" s="59">
        <v>2</v>
      </c>
      <c r="K26" s="27" t="str">
        <f t="shared" si="2"/>
        <v>MENOR</v>
      </c>
      <c r="L26" s="58">
        <f t="shared" si="10"/>
        <v>3</v>
      </c>
      <c r="M26" s="48" t="str">
        <f t="shared" si="0"/>
        <v>Riesgo Bajo</v>
      </c>
      <c r="N26" s="78" t="s">
        <v>263</v>
      </c>
      <c r="O26" s="57" t="s">
        <v>278</v>
      </c>
      <c r="P26" s="59">
        <v>1</v>
      </c>
      <c r="Q26" s="27" t="str">
        <f t="shared" si="4"/>
        <v>Raro (puede ocurrir excepcionalmente</v>
      </c>
      <c r="R26" s="59">
        <v>1</v>
      </c>
      <c r="S26" s="27" t="str">
        <f t="shared" si="5"/>
        <v>INSIGNIFICANTE</v>
      </c>
      <c r="T26" s="58">
        <f t="shared" si="11"/>
        <v>2</v>
      </c>
      <c r="U26" s="48" t="str">
        <f t="shared" si="7"/>
        <v>Riesgo Bajo</v>
      </c>
      <c r="V26" s="59" t="s">
        <v>284</v>
      </c>
      <c r="W26" s="57" t="s">
        <v>301</v>
      </c>
      <c r="X26" s="57" t="s">
        <v>312</v>
      </c>
      <c r="Y26" s="57" t="s">
        <v>303</v>
      </c>
      <c r="Z26" s="72" t="s">
        <v>313</v>
      </c>
      <c r="AA26" s="73" t="s">
        <v>305</v>
      </c>
    </row>
    <row r="27" spans="1:27" ht="86.25">
      <c r="A27" s="55">
        <f t="shared" si="9"/>
        <v>17</v>
      </c>
      <c r="B27" s="56" t="s">
        <v>201</v>
      </c>
      <c r="C27" s="56" t="s">
        <v>221</v>
      </c>
      <c r="D27" s="56" t="s">
        <v>218</v>
      </c>
      <c r="E27" s="56" t="s">
        <v>341</v>
      </c>
      <c r="F27" s="57" t="s">
        <v>228</v>
      </c>
      <c r="G27" s="57" t="s">
        <v>229</v>
      </c>
      <c r="H27" s="59">
        <v>2</v>
      </c>
      <c r="I27" s="27" t="str">
        <f t="shared" si="1"/>
        <v>Improbable (puede ocurrir ocasionalmente)</v>
      </c>
      <c r="J27" s="59">
        <v>1</v>
      </c>
      <c r="K27" s="27" t="str">
        <f t="shared" si="2"/>
        <v>INSIGNIFICANTE</v>
      </c>
      <c r="L27" s="58">
        <f t="shared" si="10"/>
        <v>3</v>
      </c>
      <c r="M27" s="48" t="str">
        <f t="shared" si="0"/>
        <v>Riesgo Bajo</v>
      </c>
      <c r="N27" s="78" t="s">
        <v>266</v>
      </c>
      <c r="O27" s="57" t="s">
        <v>279</v>
      </c>
      <c r="P27" s="59">
        <v>1</v>
      </c>
      <c r="Q27" s="27" t="str">
        <f t="shared" si="4"/>
        <v>Raro (puede ocurrir excepcionalmente</v>
      </c>
      <c r="R27" s="59">
        <v>1</v>
      </c>
      <c r="S27" s="27" t="str">
        <f t="shared" si="5"/>
        <v>INSIGNIFICANTE</v>
      </c>
      <c r="T27" s="58">
        <f t="shared" si="11"/>
        <v>2</v>
      </c>
      <c r="U27" s="48" t="str">
        <f t="shared" si="7"/>
        <v>Riesgo Bajo</v>
      </c>
      <c r="V27" s="59" t="s">
        <v>284</v>
      </c>
      <c r="W27" s="57" t="s">
        <v>314</v>
      </c>
      <c r="X27" s="57" t="s">
        <v>306</v>
      </c>
      <c r="Y27" s="57" t="s">
        <v>303</v>
      </c>
      <c r="Z27" s="72" t="s">
        <v>315</v>
      </c>
      <c r="AA27" s="73" t="s">
        <v>305</v>
      </c>
    </row>
    <row r="28" spans="1:27" ht="72">
      <c r="A28" s="60">
        <f>A27+1</f>
        <v>18</v>
      </c>
      <c r="B28" s="61" t="s">
        <v>230</v>
      </c>
      <c r="C28" s="61" t="s">
        <v>221</v>
      </c>
      <c r="D28" s="62" t="s">
        <v>231</v>
      </c>
      <c r="E28" s="61" t="s">
        <v>232</v>
      </c>
      <c r="F28" s="63" t="s">
        <v>343</v>
      </c>
      <c r="G28" s="63" t="s">
        <v>233</v>
      </c>
      <c r="H28" s="64">
        <v>3</v>
      </c>
      <c r="I28" s="27" t="str">
        <f t="shared" si="1"/>
        <v>Posible (puede ocurrrir en cualquier momento)</v>
      </c>
      <c r="J28" s="64">
        <v>3</v>
      </c>
      <c r="K28" s="27" t="str">
        <f t="shared" si="2"/>
        <v>MODERADO</v>
      </c>
      <c r="L28" s="58">
        <f t="shared" si="10"/>
        <v>6</v>
      </c>
      <c r="M28" s="48" t="str">
        <f t="shared" si="0"/>
        <v>Riesgo Alto</v>
      </c>
      <c r="N28" s="79" t="s">
        <v>266</v>
      </c>
      <c r="O28" s="63" t="s">
        <v>280</v>
      </c>
      <c r="P28" s="64">
        <v>3</v>
      </c>
      <c r="Q28" s="27" t="str">
        <f t="shared" si="4"/>
        <v>Posible (puede ocurrrir en cualquier momento)</v>
      </c>
      <c r="R28" s="64">
        <v>3</v>
      </c>
      <c r="S28" s="27" t="str">
        <f t="shared" si="5"/>
        <v>MODERADO</v>
      </c>
      <c r="T28" s="58">
        <f t="shared" si="11"/>
        <v>6</v>
      </c>
      <c r="U28" s="48" t="str">
        <f t="shared" si="7"/>
        <v>Riesgo Alto</v>
      </c>
      <c r="V28" s="64" t="s">
        <v>290</v>
      </c>
      <c r="W28" s="63" t="s">
        <v>266</v>
      </c>
      <c r="X28" s="63" t="s">
        <v>303</v>
      </c>
      <c r="Y28" s="63" t="s">
        <v>316</v>
      </c>
      <c r="Z28" s="74" t="s">
        <v>317</v>
      </c>
      <c r="AA28" s="75" t="s">
        <v>318</v>
      </c>
    </row>
    <row r="29" spans="1:27" ht="72">
      <c r="A29" s="60">
        <f t="shared" si="9"/>
        <v>19</v>
      </c>
      <c r="B29" s="61" t="s">
        <v>230</v>
      </c>
      <c r="C29" s="61" t="s">
        <v>221</v>
      </c>
      <c r="D29" s="62" t="s">
        <v>231</v>
      </c>
      <c r="E29" s="61" t="s">
        <v>232</v>
      </c>
      <c r="F29" s="63" t="s">
        <v>234</v>
      </c>
      <c r="G29" s="63" t="s">
        <v>235</v>
      </c>
      <c r="H29" s="64">
        <v>3</v>
      </c>
      <c r="I29" s="27" t="str">
        <f t="shared" si="1"/>
        <v>Posible (puede ocurrrir en cualquier momento)</v>
      </c>
      <c r="J29" s="64">
        <v>3</v>
      </c>
      <c r="K29" s="27" t="str">
        <f t="shared" si="2"/>
        <v>MODERADO</v>
      </c>
      <c r="L29" s="58">
        <f t="shared" si="10"/>
        <v>6</v>
      </c>
      <c r="M29" s="48" t="str">
        <f t="shared" si="0"/>
        <v>Riesgo Alto</v>
      </c>
      <c r="N29" s="79" t="s">
        <v>266</v>
      </c>
      <c r="O29" s="63" t="s">
        <v>280</v>
      </c>
      <c r="P29" s="64">
        <v>3</v>
      </c>
      <c r="Q29" s="27" t="str">
        <f t="shared" si="4"/>
        <v>Posible (puede ocurrrir en cualquier momento)</v>
      </c>
      <c r="R29" s="64">
        <v>3</v>
      </c>
      <c r="S29" s="27" t="str">
        <f t="shared" si="5"/>
        <v>MODERADO</v>
      </c>
      <c r="T29" s="58">
        <f t="shared" si="11"/>
        <v>6</v>
      </c>
      <c r="U29" s="48" t="str">
        <f t="shared" si="7"/>
        <v>Riesgo Alto</v>
      </c>
      <c r="V29" s="64" t="s">
        <v>284</v>
      </c>
      <c r="W29" s="63" t="s">
        <v>266</v>
      </c>
      <c r="X29" s="63" t="s">
        <v>303</v>
      </c>
      <c r="Y29" s="63" t="s">
        <v>303</v>
      </c>
      <c r="Z29" s="74" t="s">
        <v>317</v>
      </c>
      <c r="AA29" s="75" t="s">
        <v>318</v>
      </c>
    </row>
    <row r="30" spans="1:27" ht="72">
      <c r="A30" s="60">
        <f t="shared" si="9"/>
        <v>20</v>
      </c>
      <c r="B30" s="61" t="s">
        <v>230</v>
      </c>
      <c r="C30" s="61" t="s">
        <v>221</v>
      </c>
      <c r="D30" s="62" t="s">
        <v>231</v>
      </c>
      <c r="E30" s="61" t="s">
        <v>232</v>
      </c>
      <c r="F30" s="65" t="s">
        <v>236</v>
      </c>
      <c r="G30" s="63" t="s">
        <v>237</v>
      </c>
      <c r="H30" s="64">
        <v>3</v>
      </c>
      <c r="I30" s="27" t="str">
        <f t="shared" si="1"/>
        <v>Posible (puede ocurrrir en cualquier momento)</v>
      </c>
      <c r="J30" s="64">
        <v>3</v>
      </c>
      <c r="K30" s="27" t="str">
        <f t="shared" si="2"/>
        <v>MODERADO</v>
      </c>
      <c r="L30" s="58">
        <f t="shared" si="10"/>
        <v>6</v>
      </c>
      <c r="M30" s="48" t="str">
        <f t="shared" si="0"/>
        <v>Riesgo Alto</v>
      </c>
      <c r="N30" s="79" t="s">
        <v>266</v>
      </c>
      <c r="O30" s="63" t="s">
        <v>280</v>
      </c>
      <c r="P30" s="64">
        <v>3</v>
      </c>
      <c r="Q30" s="27" t="str">
        <f t="shared" si="4"/>
        <v>Posible (puede ocurrrir en cualquier momento)</v>
      </c>
      <c r="R30" s="64">
        <v>3</v>
      </c>
      <c r="S30" s="27" t="str">
        <f t="shared" si="5"/>
        <v>MODERADO</v>
      </c>
      <c r="T30" s="58">
        <f t="shared" si="11"/>
        <v>6</v>
      </c>
      <c r="U30" s="48" t="str">
        <f t="shared" si="7"/>
        <v>Riesgo Alto</v>
      </c>
      <c r="V30" s="64" t="s">
        <v>284</v>
      </c>
      <c r="W30" s="63" t="s">
        <v>266</v>
      </c>
      <c r="X30" s="63" t="s">
        <v>303</v>
      </c>
      <c r="Y30" s="63" t="s">
        <v>320</v>
      </c>
      <c r="Z30" s="74" t="s">
        <v>317</v>
      </c>
      <c r="AA30" s="75" t="s">
        <v>318</v>
      </c>
    </row>
    <row r="31" spans="1:27" ht="72">
      <c r="A31" s="60">
        <f t="shared" si="9"/>
        <v>21</v>
      </c>
      <c r="B31" s="61" t="s">
        <v>230</v>
      </c>
      <c r="C31" s="61" t="s">
        <v>221</v>
      </c>
      <c r="D31" s="62" t="s">
        <v>231</v>
      </c>
      <c r="E31" s="61" t="s">
        <v>232</v>
      </c>
      <c r="F31" s="65" t="s">
        <v>344</v>
      </c>
      <c r="G31" s="63" t="s">
        <v>237</v>
      </c>
      <c r="H31" s="64">
        <v>4</v>
      </c>
      <c r="I31" s="27" t="str">
        <f t="shared" si="1"/>
        <v>Probable (probablemente va a ocurrir</v>
      </c>
      <c r="J31" s="64">
        <v>3</v>
      </c>
      <c r="K31" s="27" t="str">
        <f t="shared" si="2"/>
        <v>MODERADO</v>
      </c>
      <c r="L31" s="58">
        <f t="shared" si="10"/>
        <v>7</v>
      </c>
      <c r="M31" s="48" t="str">
        <f t="shared" si="0"/>
        <v>Riesgo Alto</v>
      </c>
      <c r="N31" s="79" t="s">
        <v>266</v>
      </c>
      <c r="O31" s="63" t="s">
        <v>357</v>
      </c>
      <c r="P31" s="64">
        <v>3</v>
      </c>
      <c r="Q31" s="27" t="str">
        <f t="shared" si="4"/>
        <v>Posible (puede ocurrrir en cualquier momento)</v>
      </c>
      <c r="R31" s="64">
        <v>2</v>
      </c>
      <c r="S31" s="27" t="str">
        <f t="shared" si="5"/>
        <v>MENOR</v>
      </c>
      <c r="T31" s="58">
        <f t="shared" si="11"/>
        <v>5</v>
      </c>
      <c r="U31" s="48" t="str">
        <f t="shared" si="7"/>
        <v>Riesgo Medio</v>
      </c>
      <c r="V31" s="64" t="s">
        <v>290</v>
      </c>
      <c r="W31" s="63" t="s">
        <v>319</v>
      </c>
      <c r="X31" s="63" t="s">
        <v>303</v>
      </c>
      <c r="Y31" s="63" t="s">
        <v>320</v>
      </c>
      <c r="Z31" s="74" t="s">
        <v>317</v>
      </c>
      <c r="AA31" s="75" t="s">
        <v>318</v>
      </c>
    </row>
    <row r="32" spans="1:27" ht="99.6" customHeight="1">
      <c r="A32" s="60">
        <f t="shared" si="9"/>
        <v>22</v>
      </c>
      <c r="B32" s="61" t="s">
        <v>230</v>
      </c>
      <c r="C32" s="61" t="s">
        <v>221</v>
      </c>
      <c r="D32" s="62" t="s">
        <v>231</v>
      </c>
      <c r="E32" s="61" t="s">
        <v>238</v>
      </c>
      <c r="F32" s="65" t="s">
        <v>239</v>
      </c>
      <c r="G32" s="65" t="s">
        <v>240</v>
      </c>
      <c r="H32" s="66">
        <v>2</v>
      </c>
      <c r="I32" s="27" t="str">
        <f t="shared" si="1"/>
        <v>Improbable (puede ocurrir ocasionalmente)</v>
      </c>
      <c r="J32" s="66">
        <v>2</v>
      </c>
      <c r="K32" s="27" t="str">
        <f t="shared" si="2"/>
        <v>MENOR</v>
      </c>
      <c r="L32" s="58">
        <f t="shared" si="10"/>
        <v>4</v>
      </c>
      <c r="M32" s="48" t="str">
        <f t="shared" si="0"/>
        <v>Riesgo Bajo</v>
      </c>
      <c r="N32" s="80" t="s">
        <v>267</v>
      </c>
      <c r="O32" s="63" t="s">
        <v>280</v>
      </c>
      <c r="P32" s="64">
        <v>2</v>
      </c>
      <c r="Q32" s="27" t="str">
        <f t="shared" si="4"/>
        <v>Improbable (puede ocurrir ocasionalmente)</v>
      </c>
      <c r="R32" s="64">
        <v>2</v>
      </c>
      <c r="S32" s="27" t="str">
        <f t="shared" si="5"/>
        <v>MENOR</v>
      </c>
      <c r="T32" s="58">
        <f t="shared" si="11"/>
        <v>4</v>
      </c>
      <c r="U32" s="48" t="str">
        <f t="shared" si="7"/>
        <v>Riesgo Bajo</v>
      </c>
      <c r="V32" s="64" t="s">
        <v>284</v>
      </c>
      <c r="W32" s="63" t="s">
        <v>321</v>
      </c>
      <c r="X32" s="63" t="s">
        <v>303</v>
      </c>
      <c r="Y32" s="63" t="s">
        <v>316</v>
      </c>
      <c r="Z32" s="74" t="s">
        <v>317</v>
      </c>
      <c r="AA32" s="75" t="s">
        <v>318</v>
      </c>
    </row>
    <row r="33" spans="1:27" ht="69">
      <c r="A33" s="60">
        <f t="shared" si="9"/>
        <v>23</v>
      </c>
      <c r="B33" s="61" t="s">
        <v>230</v>
      </c>
      <c r="C33" s="61" t="s">
        <v>221</v>
      </c>
      <c r="D33" s="62" t="s">
        <v>231</v>
      </c>
      <c r="E33" s="61" t="s">
        <v>241</v>
      </c>
      <c r="F33" s="65" t="s">
        <v>242</v>
      </c>
      <c r="G33" s="65" t="s">
        <v>220</v>
      </c>
      <c r="H33" s="66">
        <v>1</v>
      </c>
      <c r="I33" s="27" t="str">
        <f t="shared" si="1"/>
        <v>Raro (puede ocurrir excepcionalmente</v>
      </c>
      <c r="J33" s="66">
        <v>3</v>
      </c>
      <c r="K33" s="27" t="str">
        <f t="shared" si="2"/>
        <v>MODERADO</v>
      </c>
      <c r="L33" s="58">
        <f t="shared" si="10"/>
        <v>4</v>
      </c>
      <c r="M33" s="48" t="str">
        <f t="shared" si="0"/>
        <v>Riesgo Bajo</v>
      </c>
      <c r="N33" s="79" t="s">
        <v>266</v>
      </c>
      <c r="O33" s="63" t="s">
        <v>281</v>
      </c>
      <c r="P33" s="66">
        <v>1</v>
      </c>
      <c r="Q33" s="27" t="str">
        <f t="shared" si="4"/>
        <v>Raro (puede ocurrir excepcionalmente</v>
      </c>
      <c r="R33" s="66">
        <v>3</v>
      </c>
      <c r="S33" s="27" t="str">
        <f t="shared" si="5"/>
        <v>MODERADO</v>
      </c>
      <c r="T33" s="58">
        <f t="shared" si="11"/>
        <v>4</v>
      </c>
      <c r="U33" s="48" t="str">
        <f t="shared" si="7"/>
        <v>Riesgo Bajo</v>
      </c>
      <c r="V33" s="66" t="s">
        <v>290</v>
      </c>
      <c r="W33" s="63" t="s">
        <v>266</v>
      </c>
      <c r="X33" s="63" t="s">
        <v>303</v>
      </c>
      <c r="Y33" s="63" t="s">
        <v>316</v>
      </c>
      <c r="Z33" s="74" t="s">
        <v>317</v>
      </c>
      <c r="AA33" s="75" t="s">
        <v>318</v>
      </c>
    </row>
    <row r="34" spans="1:27" ht="69">
      <c r="A34" s="60">
        <f t="shared" si="9"/>
        <v>24</v>
      </c>
      <c r="B34" s="61" t="s">
        <v>230</v>
      </c>
      <c r="C34" s="61" t="s">
        <v>221</v>
      </c>
      <c r="D34" s="62" t="s">
        <v>231</v>
      </c>
      <c r="E34" s="61" t="s">
        <v>243</v>
      </c>
      <c r="F34" s="65" t="s">
        <v>244</v>
      </c>
      <c r="G34" s="65" t="s">
        <v>245</v>
      </c>
      <c r="H34" s="66">
        <v>2</v>
      </c>
      <c r="I34" s="27" t="str">
        <f t="shared" si="1"/>
        <v>Improbable (puede ocurrir ocasionalmente)</v>
      </c>
      <c r="J34" s="66">
        <v>3</v>
      </c>
      <c r="K34" s="27" t="str">
        <f t="shared" si="2"/>
        <v>MODERADO</v>
      </c>
      <c r="L34" s="58">
        <f t="shared" si="10"/>
        <v>5</v>
      </c>
      <c r="M34" s="48" t="str">
        <f t="shared" si="0"/>
        <v>Riesgo Medio</v>
      </c>
      <c r="N34" s="79" t="s">
        <v>266</v>
      </c>
      <c r="O34" s="65" t="s">
        <v>356</v>
      </c>
      <c r="P34" s="66">
        <v>2</v>
      </c>
      <c r="Q34" s="27" t="str">
        <f t="shared" si="4"/>
        <v>Improbable (puede ocurrir ocasionalmente)</v>
      </c>
      <c r="R34" s="66">
        <v>2</v>
      </c>
      <c r="S34" s="27" t="str">
        <f t="shared" si="5"/>
        <v>MENOR</v>
      </c>
      <c r="T34" s="58">
        <f t="shared" si="11"/>
        <v>4</v>
      </c>
      <c r="U34" s="48" t="str">
        <f t="shared" si="7"/>
        <v>Riesgo Bajo</v>
      </c>
      <c r="V34" s="66" t="s">
        <v>284</v>
      </c>
      <c r="W34" s="63" t="s">
        <v>360</v>
      </c>
      <c r="X34" s="65" t="s">
        <v>303</v>
      </c>
      <c r="Y34" s="65" t="s">
        <v>316</v>
      </c>
      <c r="Z34" s="74" t="s">
        <v>317</v>
      </c>
      <c r="AA34" s="75" t="s">
        <v>318</v>
      </c>
    </row>
    <row r="35" spans="1:27" ht="82.5">
      <c r="A35" s="60">
        <f t="shared" si="9"/>
        <v>25</v>
      </c>
      <c r="B35" s="61" t="s">
        <v>230</v>
      </c>
      <c r="C35" s="61" t="s">
        <v>221</v>
      </c>
      <c r="D35" s="62" t="s">
        <v>231</v>
      </c>
      <c r="E35" s="61" t="s">
        <v>243</v>
      </c>
      <c r="F35" s="65" t="s">
        <v>345</v>
      </c>
      <c r="G35" s="65" t="s">
        <v>246</v>
      </c>
      <c r="H35" s="66">
        <v>3</v>
      </c>
      <c r="I35" s="27" t="str">
        <f t="shared" si="1"/>
        <v>Posible (puede ocurrrir en cualquier momento)</v>
      </c>
      <c r="J35" s="66">
        <v>3</v>
      </c>
      <c r="K35" s="27" t="str">
        <f t="shared" si="2"/>
        <v>MODERADO</v>
      </c>
      <c r="L35" s="58">
        <f t="shared" si="10"/>
        <v>6</v>
      </c>
      <c r="M35" s="48" t="str">
        <f t="shared" si="0"/>
        <v>Riesgo Alto</v>
      </c>
      <c r="N35" s="79" t="s">
        <v>266</v>
      </c>
      <c r="O35" s="65" t="s">
        <v>355</v>
      </c>
      <c r="P35" s="66">
        <v>2</v>
      </c>
      <c r="Q35" s="27" t="str">
        <f t="shared" si="4"/>
        <v>Improbable (puede ocurrir ocasionalmente)</v>
      </c>
      <c r="R35" s="66">
        <v>2</v>
      </c>
      <c r="S35" s="27" t="str">
        <f t="shared" si="5"/>
        <v>MENOR</v>
      </c>
      <c r="T35" s="58">
        <f t="shared" si="11"/>
        <v>4</v>
      </c>
      <c r="U35" s="48" t="str">
        <f t="shared" si="7"/>
        <v>Riesgo Bajo</v>
      </c>
      <c r="V35" s="66" t="s">
        <v>290</v>
      </c>
      <c r="W35" s="63" t="s">
        <v>360</v>
      </c>
      <c r="X35" s="65" t="s">
        <v>303</v>
      </c>
      <c r="Y35" s="65" t="s">
        <v>316</v>
      </c>
      <c r="Z35" s="74" t="s">
        <v>317</v>
      </c>
      <c r="AA35" s="75" t="s">
        <v>318</v>
      </c>
    </row>
    <row r="36" spans="1:27" ht="93.6" customHeight="1">
      <c r="A36" s="60">
        <f t="shared" si="9"/>
        <v>26</v>
      </c>
      <c r="B36" s="61" t="s">
        <v>230</v>
      </c>
      <c r="C36" s="61" t="s">
        <v>221</v>
      </c>
      <c r="D36" s="62" t="s">
        <v>231</v>
      </c>
      <c r="E36" s="61" t="s">
        <v>243</v>
      </c>
      <c r="F36" s="65" t="s">
        <v>247</v>
      </c>
      <c r="G36" s="65" t="s">
        <v>248</v>
      </c>
      <c r="H36" s="66">
        <v>3</v>
      </c>
      <c r="I36" s="27" t="str">
        <f t="shared" si="1"/>
        <v>Posible (puede ocurrrir en cualquier momento)</v>
      </c>
      <c r="J36" s="66">
        <v>4</v>
      </c>
      <c r="K36" s="27" t="str">
        <f t="shared" si="2"/>
        <v>MAYOR</v>
      </c>
      <c r="L36" s="58">
        <f t="shared" si="10"/>
        <v>7</v>
      </c>
      <c r="M36" s="48" t="str">
        <f t="shared" si="0"/>
        <v>Riesgo Alto</v>
      </c>
      <c r="N36" s="79" t="s">
        <v>266</v>
      </c>
      <c r="O36" s="65" t="s">
        <v>354</v>
      </c>
      <c r="P36" s="66">
        <v>2</v>
      </c>
      <c r="Q36" s="27" t="str">
        <f t="shared" si="4"/>
        <v>Improbable (puede ocurrir ocasionalmente)</v>
      </c>
      <c r="R36" s="66">
        <v>2</v>
      </c>
      <c r="S36" s="27" t="str">
        <f t="shared" si="5"/>
        <v>MENOR</v>
      </c>
      <c r="T36" s="58">
        <f t="shared" si="11"/>
        <v>4</v>
      </c>
      <c r="U36" s="48" t="str">
        <f t="shared" si="7"/>
        <v>Riesgo Bajo</v>
      </c>
      <c r="V36" s="66" t="s">
        <v>290</v>
      </c>
      <c r="W36" s="63" t="s">
        <v>360</v>
      </c>
      <c r="X36" s="65" t="s">
        <v>303</v>
      </c>
      <c r="Y36" s="65" t="s">
        <v>316</v>
      </c>
      <c r="Z36" s="74" t="s">
        <v>317</v>
      </c>
      <c r="AA36" s="75" t="s">
        <v>318</v>
      </c>
    </row>
    <row r="37" spans="1:27" ht="93.6" customHeight="1">
      <c r="A37" s="60">
        <f t="shared" si="9"/>
        <v>27</v>
      </c>
      <c r="B37" s="61" t="s">
        <v>230</v>
      </c>
      <c r="C37" s="61" t="s">
        <v>221</v>
      </c>
      <c r="D37" s="62" t="s">
        <v>231</v>
      </c>
      <c r="E37" s="61" t="s">
        <v>243</v>
      </c>
      <c r="F37" s="65" t="s">
        <v>376</v>
      </c>
      <c r="G37" s="65" t="s">
        <v>248</v>
      </c>
      <c r="H37" s="66">
        <v>2</v>
      </c>
      <c r="I37" s="27" t="str">
        <f>IF(H37=1,"Raro (puede ocurrir excepcionalmente",IF(H37=2,"Improbable (puede ocurrir ocasionalmente)",IF(H37=3,"Posible (puede ocurrrir en cualquier momento)",IF(H37=4,"Probable (probablemente va a ocurrir","Casi cierto"))))</f>
        <v>Improbable (puede ocurrir ocasionalmente)</v>
      </c>
      <c r="J37" s="66">
        <v>4</v>
      </c>
      <c r="K37" s="27" t="str">
        <f>IF(J37=1,"INSIGNIFICANTE",IF(J37=2,"MENOR",IF(J37=3,"MODERADO",IF(J37=4,"MAYOR","CATASTRÓFICO"))))</f>
        <v>MAYOR</v>
      </c>
      <c r="L37" s="58">
        <f>+J37+H37</f>
        <v>6</v>
      </c>
      <c r="M37" s="48" t="str">
        <f t="shared" si="0"/>
        <v>Riesgo Alto</v>
      </c>
      <c r="N37" s="79" t="s">
        <v>266</v>
      </c>
      <c r="O37" s="65" t="s">
        <v>378</v>
      </c>
      <c r="P37" s="66">
        <v>2</v>
      </c>
      <c r="Q37" s="27" t="str">
        <f>IF(P37=1,"Raro (puede ocurrir excepcionalmente",IF(P37=2,"Improbable (puede ocurrir ocasionalmente)",IF(P37=3,"Posible (puede ocurrrir en cualquier momento)",IF(P37=4,"Probable (probablemente va a ocurrir","Casi cierto"))))</f>
        <v>Improbable (puede ocurrir ocasionalmente)</v>
      </c>
      <c r="R37" s="66">
        <v>2</v>
      </c>
      <c r="S37" s="27" t="str">
        <f>IF(R37=1,"INSIGNIFICANTE",IF(R37=2,"MENOR",IF(R37=3,"MODERADO",IF(R37=4,"MAYOR","CATASTRÓFICO"))))</f>
        <v>MENOR</v>
      </c>
      <c r="T37" s="58">
        <f>+R37+P37</f>
        <v>4</v>
      </c>
      <c r="U37" s="48" t="str">
        <f t="shared" si="7"/>
        <v>Riesgo Bajo</v>
      </c>
      <c r="V37" s="66" t="s">
        <v>290</v>
      </c>
      <c r="W37" s="63" t="s">
        <v>360</v>
      </c>
      <c r="X37" s="65" t="s">
        <v>303</v>
      </c>
      <c r="Y37" s="65" t="s">
        <v>316</v>
      </c>
      <c r="Z37" s="74" t="s">
        <v>317</v>
      </c>
      <c r="AA37" s="75" t="s">
        <v>318</v>
      </c>
    </row>
    <row r="38" spans="1:27" ht="93.6" customHeight="1">
      <c r="A38" s="60">
        <f t="shared" si="9"/>
        <v>28</v>
      </c>
      <c r="B38" s="61" t="s">
        <v>230</v>
      </c>
      <c r="C38" s="61" t="s">
        <v>221</v>
      </c>
      <c r="D38" s="62" t="s">
        <v>231</v>
      </c>
      <c r="E38" s="61" t="s">
        <v>243</v>
      </c>
      <c r="F38" s="65" t="s">
        <v>377</v>
      </c>
      <c r="G38" s="65" t="s">
        <v>248</v>
      </c>
      <c r="H38" s="66">
        <v>2</v>
      </c>
      <c r="I38" s="27" t="str">
        <f>IF(H38=1,"Raro (puede ocurrir excepcionalmente",IF(H38=2,"Improbable (puede ocurrir ocasionalmente)",IF(H38=3,"Posible (puede ocurrrir en cualquier momento)",IF(H38=4,"Probable (probablemente va a ocurrir","Casi cierto"))))</f>
        <v>Improbable (puede ocurrir ocasionalmente)</v>
      </c>
      <c r="J38" s="66">
        <v>3</v>
      </c>
      <c r="K38" s="27" t="str">
        <f>IF(J38=1,"INSIGNIFICANTE",IF(J38=2,"MENOR",IF(J38=3,"MODERADO",IF(J38=4,"MAYOR","CATASTRÓFICO"))))</f>
        <v>MODERADO</v>
      </c>
      <c r="L38" s="58">
        <f>+J38+H38</f>
        <v>5</v>
      </c>
      <c r="M38" s="48" t="str">
        <f>IF(L38&lt;=4,"Riesgo Bajo",IF(L38=5,"Riesgo Medio",IF(L38&lt;=7,"Riesgo Alto",IF(L38&lt;=10,"Riesgo Extremo","No Disponible"))))</f>
        <v>Riesgo Medio</v>
      </c>
      <c r="N38" s="79" t="s">
        <v>266</v>
      </c>
      <c r="O38" s="65" t="s">
        <v>379</v>
      </c>
      <c r="P38" s="66">
        <v>2</v>
      </c>
      <c r="Q38" s="27" t="str">
        <f>IF(P38=1,"Raro (puede ocurrir excepcionalmente",IF(P38=2,"Improbable (puede ocurrir ocasionalmente)",IF(P38=3,"Posible (puede ocurrrir en cualquier momento)",IF(P38=4,"Probable (probablemente va a ocurrir","Casi cierto"))))</f>
        <v>Improbable (puede ocurrir ocasionalmente)</v>
      </c>
      <c r="R38" s="66">
        <v>2</v>
      </c>
      <c r="S38" s="27" t="str">
        <f>IF(R38=1,"INSIGNIFICANTE",IF(R38=2,"MENOR",IF(R38=3,"MODERADO",IF(R38=4,"MAYOR","CATASTRÓFICO"))))</f>
        <v>MENOR</v>
      </c>
      <c r="T38" s="58">
        <f>+R38+P38</f>
        <v>4</v>
      </c>
      <c r="U38" s="48" t="str">
        <f t="shared" si="7"/>
        <v>Riesgo Bajo</v>
      </c>
      <c r="V38" s="66" t="s">
        <v>290</v>
      </c>
      <c r="W38" s="63" t="s">
        <v>360</v>
      </c>
      <c r="X38" s="65" t="s">
        <v>303</v>
      </c>
      <c r="Y38" s="65" t="s">
        <v>316</v>
      </c>
      <c r="Z38" s="74" t="s">
        <v>317</v>
      </c>
      <c r="AA38" s="75" t="s">
        <v>318</v>
      </c>
    </row>
    <row r="39" spans="1:27" ht="130.9" customHeight="1">
      <c r="A39" s="60">
        <f t="shared" si="9"/>
        <v>29</v>
      </c>
      <c r="B39" s="61" t="s">
        <v>230</v>
      </c>
      <c r="C39" s="62" t="s">
        <v>221</v>
      </c>
      <c r="D39" s="62" t="s">
        <v>231</v>
      </c>
      <c r="E39" s="62" t="s">
        <v>249</v>
      </c>
      <c r="F39" s="65" t="s">
        <v>250</v>
      </c>
      <c r="G39" s="65" t="s">
        <v>246</v>
      </c>
      <c r="H39" s="64">
        <v>3</v>
      </c>
      <c r="I39" s="27" t="str">
        <f t="shared" si="1"/>
        <v>Posible (puede ocurrrir en cualquier momento)</v>
      </c>
      <c r="J39" s="64">
        <v>3</v>
      </c>
      <c r="K39" s="27" t="str">
        <f t="shared" si="2"/>
        <v>MODERADO</v>
      </c>
      <c r="L39" s="58">
        <f t="shared" si="10"/>
        <v>6</v>
      </c>
      <c r="M39" s="48" t="str">
        <f t="shared" ref="M39:M48" si="12">IF(L39&lt;=4,"Riesgo Bajo",IF(L39=5,"Riesgo Medio",IF(L39&lt;=7,"Riesgo Alto",IF(L39&lt;=10,"Riesgo Extremo","No Disponible"))))</f>
        <v>Riesgo Alto</v>
      </c>
      <c r="N39" s="80" t="s">
        <v>266</v>
      </c>
      <c r="O39" s="65" t="s">
        <v>384</v>
      </c>
      <c r="P39" s="64">
        <v>2</v>
      </c>
      <c r="Q39" s="27" t="str">
        <f t="shared" si="4"/>
        <v>Improbable (puede ocurrir ocasionalmente)</v>
      </c>
      <c r="R39" s="64">
        <v>2</v>
      </c>
      <c r="S39" s="27" t="str">
        <f t="shared" si="5"/>
        <v>MENOR</v>
      </c>
      <c r="T39" s="58">
        <f t="shared" si="11"/>
        <v>4</v>
      </c>
      <c r="U39" s="48" t="str">
        <f t="shared" si="7"/>
        <v>Riesgo Bajo</v>
      </c>
      <c r="V39" s="64" t="s">
        <v>290</v>
      </c>
      <c r="W39" s="65" t="s">
        <v>359</v>
      </c>
      <c r="X39" s="65" t="s">
        <v>303</v>
      </c>
      <c r="Y39" s="65" t="s">
        <v>316</v>
      </c>
      <c r="Z39" s="74" t="s">
        <v>317</v>
      </c>
      <c r="AA39" s="75" t="s">
        <v>318</v>
      </c>
    </row>
    <row r="40" spans="1:27" ht="95.45" customHeight="1">
      <c r="A40" s="60">
        <f t="shared" si="9"/>
        <v>30</v>
      </c>
      <c r="B40" s="61" t="s">
        <v>230</v>
      </c>
      <c r="C40" s="62" t="s">
        <v>221</v>
      </c>
      <c r="D40" s="62" t="s">
        <v>231</v>
      </c>
      <c r="E40" s="62" t="s">
        <v>251</v>
      </c>
      <c r="F40" s="63" t="s">
        <v>346</v>
      </c>
      <c r="G40" s="63" t="s">
        <v>252</v>
      </c>
      <c r="H40" s="64">
        <v>1</v>
      </c>
      <c r="I40" s="27" t="str">
        <f t="shared" si="1"/>
        <v>Raro (puede ocurrir excepcionalmente</v>
      </c>
      <c r="J40" s="64">
        <v>2</v>
      </c>
      <c r="K40" s="27" t="str">
        <f t="shared" si="2"/>
        <v>MENOR</v>
      </c>
      <c r="L40" s="58">
        <f t="shared" si="10"/>
        <v>3</v>
      </c>
      <c r="M40" s="48" t="str">
        <f t="shared" si="12"/>
        <v>Riesgo Bajo</v>
      </c>
      <c r="N40" s="80" t="s">
        <v>266</v>
      </c>
      <c r="O40" s="65" t="s">
        <v>384</v>
      </c>
      <c r="P40" s="64">
        <v>1</v>
      </c>
      <c r="Q40" s="27" t="str">
        <f t="shared" si="4"/>
        <v>Raro (puede ocurrir excepcionalmente</v>
      </c>
      <c r="R40" s="64">
        <v>1</v>
      </c>
      <c r="S40" s="27" t="str">
        <f t="shared" si="5"/>
        <v>INSIGNIFICANTE</v>
      </c>
      <c r="T40" s="58">
        <f t="shared" si="11"/>
        <v>2</v>
      </c>
      <c r="U40" s="48" t="str">
        <f t="shared" si="7"/>
        <v>Riesgo Bajo</v>
      </c>
      <c r="V40" s="64" t="s">
        <v>322</v>
      </c>
      <c r="W40" s="63" t="s">
        <v>358</v>
      </c>
      <c r="X40" s="63" t="s">
        <v>323</v>
      </c>
      <c r="Y40" s="63" t="s">
        <v>324</v>
      </c>
      <c r="Z40" s="74" t="s">
        <v>317</v>
      </c>
      <c r="AA40" s="75" t="s">
        <v>318</v>
      </c>
    </row>
    <row r="41" spans="1:27" ht="118.9" customHeight="1">
      <c r="A41" s="60">
        <f t="shared" si="9"/>
        <v>31</v>
      </c>
      <c r="B41" s="61" t="s">
        <v>230</v>
      </c>
      <c r="C41" s="62" t="s">
        <v>221</v>
      </c>
      <c r="D41" s="62" t="s">
        <v>231</v>
      </c>
      <c r="E41" s="62" t="s">
        <v>251</v>
      </c>
      <c r="F41" s="63" t="s">
        <v>347</v>
      </c>
      <c r="G41" s="63" t="s">
        <v>253</v>
      </c>
      <c r="H41" s="64">
        <v>3</v>
      </c>
      <c r="I41" s="27" t="str">
        <f t="shared" si="1"/>
        <v>Posible (puede ocurrrir en cualquier momento)</v>
      </c>
      <c r="J41" s="64">
        <v>3</v>
      </c>
      <c r="K41" s="27" t="str">
        <f t="shared" si="2"/>
        <v>MODERADO</v>
      </c>
      <c r="L41" s="58">
        <f t="shared" si="10"/>
        <v>6</v>
      </c>
      <c r="M41" s="48" t="str">
        <f t="shared" si="12"/>
        <v>Riesgo Alto</v>
      </c>
      <c r="N41" s="80" t="s">
        <v>266</v>
      </c>
      <c r="O41" s="65" t="s">
        <v>384</v>
      </c>
      <c r="P41" s="64">
        <v>3</v>
      </c>
      <c r="Q41" s="27" t="str">
        <f t="shared" si="4"/>
        <v>Posible (puede ocurrrir en cualquier momento)</v>
      </c>
      <c r="R41" s="64">
        <v>3</v>
      </c>
      <c r="S41" s="27" t="str">
        <f t="shared" si="5"/>
        <v>MODERADO</v>
      </c>
      <c r="T41" s="58">
        <f t="shared" si="11"/>
        <v>6</v>
      </c>
      <c r="U41" s="48" t="str">
        <f t="shared" si="7"/>
        <v>Riesgo Alto</v>
      </c>
      <c r="V41" s="64" t="s">
        <v>290</v>
      </c>
      <c r="W41" s="64" t="s">
        <v>266</v>
      </c>
      <c r="X41" s="63" t="s">
        <v>325</v>
      </c>
      <c r="Y41" s="63" t="s">
        <v>326</v>
      </c>
      <c r="Z41" s="74" t="s">
        <v>317</v>
      </c>
      <c r="AA41" s="75" t="s">
        <v>318</v>
      </c>
    </row>
    <row r="42" spans="1:27" ht="82.5">
      <c r="A42" s="60">
        <f t="shared" si="9"/>
        <v>32</v>
      </c>
      <c r="B42" s="61" t="s">
        <v>230</v>
      </c>
      <c r="C42" s="62" t="s">
        <v>221</v>
      </c>
      <c r="D42" s="62" t="s">
        <v>231</v>
      </c>
      <c r="E42" s="62" t="s">
        <v>251</v>
      </c>
      <c r="F42" s="63" t="s">
        <v>348</v>
      </c>
      <c r="G42" s="63" t="s">
        <v>254</v>
      </c>
      <c r="H42" s="64">
        <v>3</v>
      </c>
      <c r="I42" s="27" t="str">
        <f t="shared" si="1"/>
        <v>Posible (puede ocurrrir en cualquier momento)</v>
      </c>
      <c r="J42" s="64">
        <v>2</v>
      </c>
      <c r="K42" s="27" t="str">
        <f t="shared" si="2"/>
        <v>MENOR</v>
      </c>
      <c r="L42" s="58">
        <f t="shared" si="10"/>
        <v>5</v>
      </c>
      <c r="M42" s="48" t="str">
        <f t="shared" si="12"/>
        <v>Riesgo Medio</v>
      </c>
      <c r="N42" s="80" t="s">
        <v>267</v>
      </c>
      <c r="O42" s="63" t="s">
        <v>391</v>
      </c>
      <c r="P42" s="64">
        <v>1</v>
      </c>
      <c r="Q42" s="27" t="str">
        <f t="shared" si="4"/>
        <v>Raro (puede ocurrir excepcionalmente</v>
      </c>
      <c r="R42" s="64">
        <v>3</v>
      </c>
      <c r="S42" s="27" t="str">
        <f t="shared" si="5"/>
        <v>MODERADO</v>
      </c>
      <c r="T42" s="58">
        <f t="shared" si="11"/>
        <v>4</v>
      </c>
      <c r="U42" s="48" t="str">
        <f t="shared" si="7"/>
        <v>Riesgo Bajo</v>
      </c>
      <c r="V42" s="64" t="s">
        <v>290</v>
      </c>
      <c r="W42" s="63" t="s">
        <v>358</v>
      </c>
      <c r="X42" s="63" t="s">
        <v>327</v>
      </c>
      <c r="Y42" s="63" t="s">
        <v>328</v>
      </c>
      <c r="Z42" s="74" t="s">
        <v>317</v>
      </c>
      <c r="AA42" s="75" t="s">
        <v>318</v>
      </c>
    </row>
    <row r="43" spans="1:27" ht="127.15" customHeight="1">
      <c r="A43" s="60">
        <f t="shared" si="9"/>
        <v>33</v>
      </c>
      <c r="B43" s="61" t="s">
        <v>230</v>
      </c>
      <c r="C43" s="62" t="s">
        <v>221</v>
      </c>
      <c r="D43" s="62" t="s">
        <v>231</v>
      </c>
      <c r="E43" s="62" t="s">
        <v>251</v>
      </c>
      <c r="F43" s="63" t="s">
        <v>349</v>
      </c>
      <c r="G43" s="63" t="s">
        <v>252</v>
      </c>
      <c r="H43" s="64">
        <v>2</v>
      </c>
      <c r="I43" s="27" t="str">
        <f t="shared" si="1"/>
        <v>Improbable (puede ocurrir ocasionalmente)</v>
      </c>
      <c r="J43" s="64">
        <v>2</v>
      </c>
      <c r="K43" s="27" t="str">
        <f t="shared" si="2"/>
        <v>MENOR</v>
      </c>
      <c r="L43" s="58">
        <f t="shared" si="10"/>
        <v>4</v>
      </c>
      <c r="M43" s="48" t="str">
        <f t="shared" si="12"/>
        <v>Riesgo Bajo</v>
      </c>
      <c r="N43" s="80" t="s">
        <v>267</v>
      </c>
      <c r="O43" s="63" t="s">
        <v>391</v>
      </c>
      <c r="P43" s="64">
        <v>2</v>
      </c>
      <c r="Q43" s="27" t="str">
        <f t="shared" si="4"/>
        <v>Improbable (puede ocurrir ocasionalmente)</v>
      </c>
      <c r="R43" s="64">
        <v>2</v>
      </c>
      <c r="S43" s="27" t="str">
        <f t="shared" si="5"/>
        <v>MENOR</v>
      </c>
      <c r="T43" s="58">
        <f t="shared" si="11"/>
        <v>4</v>
      </c>
      <c r="U43" s="48" t="str">
        <f t="shared" si="7"/>
        <v>Riesgo Bajo</v>
      </c>
      <c r="V43" s="64" t="s">
        <v>284</v>
      </c>
      <c r="W43" s="63" t="s">
        <v>358</v>
      </c>
      <c r="X43" s="63" t="s">
        <v>329</v>
      </c>
      <c r="Y43" s="63" t="s">
        <v>330</v>
      </c>
      <c r="Z43" s="74" t="s">
        <v>317</v>
      </c>
      <c r="AA43" s="75" t="s">
        <v>318</v>
      </c>
    </row>
    <row r="44" spans="1:27" ht="247.15" customHeight="1">
      <c r="A44" s="60">
        <f t="shared" si="9"/>
        <v>34</v>
      </c>
      <c r="B44" s="61" t="s">
        <v>230</v>
      </c>
      <c r="C44" s="61" t="s">
        <v>221</v>
      </c>
      <c r="D44" s="62" t="s">
        <v>231</v>
      </c>
      <c r="E44" s="61" t="s">
        <v>255</v>
      </c>
      <c r="F44" s="63" t="s">
        <v>256</v>
      </c>
      <c r="G44" s="63" t="s">
        <v>257</v>
      </c>
      <c r="H44" s="64">
        <v>2</v>
      </c>
      <c r="I44" s="27" t="str">
        <f t="shared" si="1"/>
        <v>Improbable (puede ocurrir ocasionalmente)</v>
      </c>
      <c r="J44" s="64">
        <v>3</v>
      </c>
      <c r="K44" s="27" t="str">
        <f t="shared" si="2"/>
        <v>MODERADO</v>
      </c>
      <c r="L44" s="58">
        <f t="shared" si="10"/>
        <v>5</v>
      </c>
      <c r="M44" s="48" t="str">
        <f t="shared" si="12"/>
        <v>Riesgo Medio</v>
      </c>
      <c r="N44" s="80" t="s">
        <v>268</v>
      </c>
      <c r="O44" s="63" t="s">
        <v>282</v>
      </c>
      <c r="P44" s="64">
        <v>1</v>
      </c>
      <c r="Q44" s="27" t="str">
        <f t="shared" si="4"/>
        <v>Raro (puede ocurrir excepcionalmente</v>
      </c>
      <c r="R44" s="64">
        <v>2</v>
      </c>
      <c r="S44" s="27" t="str">
        <f t="shared" si="5"/>
        <v>MENOR</v>
      </c>
      <c r="T44" s="58">
        <f t="shared" si="11"/>
        <v>3</v>
      </c>
      <c r="U44" s="48" t="str">
        <f t="shared" si="7"/>
        <v>Riesgo Bajo</v>
      </c>
      <c r="V44" s="64" t="s">
        <v>284</v>
      </c>
      <c r="W44" s="63" t="s">
        <v>331</v>
      </c>
      <c r="X44" s="63" t="s">
        <v>303</v>
      </c>
      <c r="Y44" s="63" t="s">
        <v>316</v>
      </c>
      <c r="Z44" s="74" t="s">
        <v>332</v>
      </c>
      <c r="AA44" s="75" t="s">
        <v>318</v>
      </c>
    </row>
    <row r="45" spans="1:27" ht="142.9" customHeight="1">
      <c r="A45" s="60">
        <f t="shared" si="9"/>
        <v>35</v>
      </c>
      <c r="B45" s="61" t="s">
        <v>230</v>
      </c>
      <c r="C45" s="61" t="s">
        <v>221</v>
      </c>
      <c r="D45" s="62" t="s">
        <v>231</v>
      </c>
      <c r="E45" s="61" t="s">
        <v>350</v>
      </c>
      <c r="F45" s="63" t="s">
        <v>351</v>
      </c>
      <c r="G45" s="63" t="s">
        <v>389</v>
      </c>
      <c r="H45" s="64">
        <v>1</v>
      </c>
      <c r="I45" s="27" t="str">
        <f>IF(H45=1,"Raro (puede ocurrir excepcionalmente",IF(H45=2,"Improbable (puede ocurrir ocasionalmente)",IF(H45=3,"Posible (puede ocurrrir en cualquier momento)",IF(H45=4,"Probable (probablemente va a ocurrir","Casi cierto"))))</f>
        <v>Raro (puede ocurrir excepcionalmente</v>
      </c>
      <c r="J45" s="64">
        <v>3</v>
      </c>
      <c r="K45" s="27" t="str">
        <f>IF(J45=1,"INSIGNIFICANTE",IF(J45=2,"MENOR",IF(J45=3,"MODERADO",IF(J45=4,"MAYOR","CATASTRÓFICO"))))</f>
        <v>MODERADO</v>
      </c>
      <c r="L45" s="58">
        <f>+J45+H45</f>
        <v>4</v>
      </c>
      <c r="M45" s="48" t="str">
        <f t="shared" si="12"/>
        <v>Riesgo Bajo</v>
      </c>
      <c r="N45" s="80" t="s">
        <v>267</v>
      </c>
      <c r="O45" s="63" t="s">
        <v>390</v>
      </c>
      <c r="P45" s="64">
        <v>1</v>
      </c>
      <c r="Q45" s="27" t="str">
        <f>IF(P45=1,"Raro (puede ocurrir excepcionalmente",IF(P45=2,"Improbable (puede ocurrir ocasionalmente)",IF(P45=3,"Posible (puede ocurrrir en cualquier momento)",IF(P45=4,"Probable (probablemente va a ocurrir","Casi cierto"))))</f>
        <v>Raro (puede ocurrir excepcionalmente</v>
      </c>
      <c r="R45" s="64">
        <v>2</v>
      </c>
      <c r="S45" s="27" t="str">
        <f>IF(R45=1,"INSIGNIFICANTE",IF(R45=2,"MENOR",IF(R45=3,"MODERADO",IF(R45=4,"MAYOR","CATASTRÓFICO"))))</f>
        <v>MENOR</v>
      </c>
      <c r="T45" s="58">
        <f>+R45+P45</f>
        <v>3</v>
      </c>
      <c r="U45" s="48" t="str">
        <f t="shared" si="7"/>
        <v>Riesgo Bajo</v>
      </c>
      <c r="V45" s="64" t="s">
        <v>322</v>
      </c>
      <c r="W45" s="63" t="s">
        <v>319</v>
      </c>
      <c r="X45" s="63" t="s">
        <v>303</v>
      </c>
      <c r="Y45" s="63" t="s">
        <v>316</v>
      </c>
      <c r="Z45" s="74" t="s">
        <v>317</v>
      </c>
      <c r="AA45" s="75" t="s">
        <v>318</v>
      </c>
    </row>
    <row r="46" spans="1:27" ht="384" customHeight="1">
      <c r="A46" s="60">
        <f t="shared" si="9"/>
        <v>36</v>
      </c>
      <c r="B46" s="61" t="s">
        <v>201</v>
      </c>
      <c r="C46" s="61" t="s">
        <v>221</v>
      </c>
      <c r="D46" s="62" t="s">
        <v>231</v>
      </c>
      <c r="E46" s="61" t="s">
        <v>258</v>
      </c>
      <c r="F46" s="63" t="s">
        <v>393</v>
      </c>
      <c r="G46" s="63" t="s">
        <v>259</v>
      </c>
      <c r="H46" s="64">
        <v>2</v>
      </c>
      <c r="I46" s="27" t="str">
        <f t="shared" si="1"/>
        <v>Improbable (puede ocurrir ocasionalmente)</v>
      </c>
      <c r="J46" s="64">
        <v>2</v>
      </c>
      <c r="K46" s="27" t="str">
        <f t="shared" si="2"/>
        <v>MENOR</v>
      </c>
      <c r="L46" s="58">
        <f t="shared" si="10"/>
        <v>4</v>
      </c>
      <c r="M46" s="48" t="str">
        <f t="shared" si="12"/>
        <v>Riesgo Bajo</v>
      </c>
      <c r="N46" s="80" t="s">
        <v>266</v>
      </c>
      <c r="O46" s="63" t="s">
        <v>283</v>
      </c>
      <c r="P46" s="64">
        <v>1</v>
      </c>
      <c r="Q46" s="27" t="str">
        <f t="shared" si="4"/>
        <v>Raro (puede ocurrir excepcionalmente</v>
      </c>
      <c r="R46" s="64">
        <v>2</v>
      </c>
      <c r="S46" s="27" t="str">
        <f t="shared" si="5"/>
        <v>MENOR</v>
      </c>
      <c r="T46" s="58">
        <f t="shared" si="11"/>
        <v>3</v>
      </c>
      <c r="U46" s="48" t="str">
        <f t="shared" si="7"/>
        <v>Riesgo Bajo</v>
      </c>
      <c r="V46" s="64" t="s">
        <v>334</v>
      </c>
      <c r="W46" s="63" t="s">
        <v>266</v>
      </c>
      <c r="X46" s="63" t="s">
        <v>335</v>
      </c>
      <c r="Y46" s="63" t="s">
        <v>333</v>
      </c>
      <c r="Z46" s="74" t="s">
        <v>336</v>
      </c>
      <c r="AA46" s="75" t="s">
        <v>337</v>
      </c>
    </row>
    <row r="47" spans="1:27" ht="252.6" customHeight="1">
      <c r="A47" s="60">
        <f t="shared" si="9"/>
        <v>37</v>
      </c>
      <c r="B47" s="61" t="s">
        <v>201</v>
      </c>
      <c r="C47" s="61" t="s">
        <v>260</v>
      </c>
      <c r="D47" s="62" t="s">
        <v>231</v>
      </c>
      <c r="E47" s="61" t="s">
        <v>261</v>
      </c>
      <c r="F47" s="63" t="s">
        <v>373</v>
      </c>
      <c r="G47" s="63" t="s">
        <v>262</v>
      </c>
      <c r="H47" s="64">
        <v>1</v>
      </c>
      <c r="I47" s="27" t="str">
        <f t="shared" si="1"/>
        <v>Raro (puede ocurrir excepcionalmente</v>
      </c>
      <c r="J47" s="64">
        <v>2</v>
      </c>
      <c r="K47" s="27" t="str">
        <f t="shared" si="2"/>
        <v>MENOR</v>
      </c>
      <c r="L47" s="58">
        <f t="shared" si="10"/>
        <v>3</v>
      </c>
      <c r="M47" s="48" t="str">
        <f t="shared" si="12"/>
        <v>Riesgo Bajo</v>
      </c>
      <c r="N47" s="80" t="s">
        <v>266</v>
      </c>
      <c r="O47" s="63" t="s">
        <v>383</v>
      </c>
      <c r="P47" s="64">
        <v>1</v>
      </c>
      <c r="Q47" s="27" t="str">
        <f>IF(P47=1,"Raro (puede ocurrir excepcionalmente",IF(P47=2,"Improbable (puede ocurrir ocasionalmente)",IF(P47=3,"Posible (puede ocurrrir en cualquier momento)",IF(P47=4,"Probable (probablemente va a ocurrir","Casi cierto"))))</f>
        <v>Raro (puede ocurrir excepcionalmente</v>
      </c>
      <c r="R47" s="64">
        <v>1</v>
      </c>
      <c r="S47" s="27" t="str">
        <f>IF(R47=1,"INSIGNIFICANTE",IF(R47=2,"MENOR",IF(R47=3,"MODERADO",IF(R47=4,"MAYOR","CATASTRÓFICO"))))</f>
        <v>INSIGNIFICANTE</v>
      </c>
      <c r="T47" s="58">
        <f t="shared" si="11"/>
        <v>2</v>
      </c>
      <c r="U47" s="48" t="str">
        <f t="shared" si="7"/>
        <v>Riesgo Bajo</v>
      </c>
      <c r="V47" s="64" t="s">
        <v>322</v>
      </c>
      <c r="W47" s="63" t="s">
        <v>352</v>
      </c>
      <c r="X47" s="63" t="s">
        <v>338</v>
      </c>
      <c r="Y47" s="63" t="s">
        <v>339</v>
      </c>
      <c r="Z47" s="74" t="s">
        <v>353</v>
      </c>
      <c r="AA47" s="75" t="s">
        <v>340</v>
      </c>
    </row>
    <row r="48" spans="1:27" ht="252.6" customHeight="1">
      <c r="A48" s="60">
        <f>+A47+1</f>
        <v>38</v>
      </c>
      <c r="B48" s="61" t="s">
        <v>201</v>
      </c>
      <c r="C48" s="61" t="s">
        <v>260</v>
      </c>
      <c r="D48" s="62" t="s">
        <v>231</v>
      </c>
      <c r="E48" s="61" t="s">
        <v>374</v>
      </c>
      <c r="F48" s="63" t="s">
        <v>375</v>
      </c>
      <c r="G48" s="63" t="s">
        <v>380</v>
      </c>
      <c r="H48" s="64">
        <v>2</v>
      </c>
      <c r="I48" s="27" t="str">
        <f>IF(H48=1,"Raro (puede ocurrir excepcionalmente",IF(H48=2,"Improbable (puede ocurrir ocasionalmente)",IF(H48=3,"Posible (puede ocurrrir en cualquier momento)",IF(H48=4,"Probable (probablemente va a ocurrir","Casi cierto"))))</f>
        <v>Improbable (puede ocurrir ocasionalmente)</v>
      </c>
      <c r="J48" s="64">
        <v>3</v>
      </c>
      <c r="K48" s="27" t="str">
        <f>IF(J48=1,"INSIGNIFICANTE",IF(J48=2,"MENOR",IF(J48=3,"MODERADO",IF(J48=4,"MAYOR","CATASTRÓFICO"))))</f>
        <v>MODERADO</v>
      </c>
      <c r="L48" s="58">
        <f>+J48+H48</f>
        <v>5</v>
      </c>
      <c r="M48" s="48" t="str">
        <f t="shared" si="12"/>
        <v>Riesgo Medio</v>
      </c>
      <c r="N48" s="80" t="s">
        <v>266</v>
      </c>
      <c r="O48" s="63" t="s">
        <v>381</v>
      </c>
      <c r="P48" s="64">
        <v>2</v>
      </c>
      <c r="Q48" s="27" t="str">
        <f>IF(P48=1,"Raro (puede ocurrir excepcionalmente",IF(P48=2,"Improbable (puede ocurrir ocasionalmente)",IF(P48=3,"Posible (puede ocurrrir en cualquier momento)",IF(P48=4,"Probable (probablemente va a ocurrir","Casi cierto"))))</f>
        <v>Improbable (puede ocurrir ocasionalmente)</v>
      </c>
      <c r="R48" s="64">
        <v>2</v>
      </c>
      <c r="S48" s="27" t="str">
        <f>IF(R48=1,"INSIGNIFICANTE",IF(R48=2,"MENOR",IF(R48=3,"MODERADO",IF(R48=4,"MAYOR","CATASTRÓFICO"))))</f>
        <v>MENOR</v>
      </c>
      <c r="T48" s="58">
        <f>+R48+P48</f>
        <v>4</v>
      </c>
      <c r="U48" s="48" t="str">
        <f t="shared" si="7"/>
        <v>Riesgo Bajo</v>
      </c>
      <c r="V48" s="64" t="s">
        <v>322</v>
      </c>
      <c r="W48" s="63" t="s">
        <v>263</v>
      </c>
      <c r="X48" s="63" t="s">
        <v>385</v>
      </c>
      <c r="Y48" s="63" t="s">
        <v>386</v>
      </c>
      <c r="Z48" s="74" t="s">
        <v>387</v>
      </c>
      <c r="AA48" s="75" t="s">
        <v>388</v>
      </c>
    </row>
    <row r="49" spans="1:30" ht="252.6" customHeight="1">
      <c r="A49" s="60">
        <f>+A48+1</f>
        <v>39</v>
      </c>
      <c r="B49" s="61" t="s">
        <v>201</v>
      </c>
      <c r="C49" s="61" t="s">
        <v>260</v>
      </c>
      <c r="D49" s="62" t="s">
        <v>231</v>
      </c>
      <c r="E49" s="61" t="s">
        <v>374</v>
      </c>
      <c r="F49" s="63" t="s">
        <v>375</v>
      </c>
      <c r="G49" s="63" t="s">
        <v>380</v>
      </c>
      <c r="H49" s="64">
        <v>2</v>
      </c>
      <c r="I49" s="27" t="str">
        <f>IF(H49=1,"Raro (puede ocurrir excepcionalmente",IF(H49=2,"Improbable (puede ocurrir ocasionalmente)",IF(H49=3,"Posible (puede ocurrrir en cualquier momento)",IF(H49=4,"Probable (probablemente va a ocurrir","Casi cierto"))))</f>
        <v>Improbable (puede ocurrir ocasionalmente)</v>
      </c>
      <c r="J49" s="64">
        <v>3</v>
      </c>
      <c r="K49" s="27" t="str">
        <f>IF(J49=1,"INSIGNIFICANTE",IF(J49=2,"MENOR",IF(J49=3,"MODERADO",IF(J49=4,"MAYOR","CATASTRÓFICO"))))</f>
        <v>MODERADO</v>
      </c>
      <c r="L49" s="58">
        <f>+J49+H49</f>
        <v>5</v>
      </c>
      <c r="M49" s="48" t="str">
        <f>IF(L49&lt;=4,"Riesgo Bajo",IF(L49=5,"Riesgo Medio",IF(L49&lt;=7,"Riesgo Alto",IF(L49&lt;=10,"Riesgo Extremo","No Disponible"))))</f>
        <v>Riesgo Medio</v>
      </c>
      <c r="N49" s="80" t="s">
        <v>266</v>
      </c>
      <c r="O49" s="63" t="s">
        <v>381</v>
      </c>
      <c r="P49" s="64">
        <v>2</v>
      </c>
      <c r="Q49" s="27" t="str">
        <f>IF(P49=1,"Raro (puede ocurrir excepcionalmente",IF(P49=2,"Improbable (puede ocurrir ocasionalmente)",IF(P49=3,"Posible (puede ocurrrir en cualquier momento)",IF(P49=4,"Probable (probablemente va a ocurrir","Casi cierto"))))</f>
        <v>Improbable (puede ocurrir ocasionalmente)</v>
      </c>
      <c r="R49" s="64">
        <v>2</v>
      </c>
      <c r="S49" s="27" t="str">
        <f>IF(R49=1,"INSIGNIFICANTE",IF(R49=2,"MENOR",IF(R49=3,"MODERADO",IF(R49=4,"MAYOR","CATASTRÓFICO"))))</f>
        <v>MENOR</v>
      </c>
      <c r="T49" s="58">
        <f>+R49+P49</f>
        <v>4</v>
      </c>
      <c r="U49" s="48" t="str">
        <f>IF(T49&lt;=4,"Riesgo Bajo",IF(T49=5,"Riesgo Medio",IF(T49&lt;=7,"Riesgo Alto",IF(T49&lt;=10,"Riesgo Extremo","No Disponible"))))</f>
        <v>Riesgo Bajo</v>
      </c>
      <c r="V49" s="64" t="s">
        <v>322</v>
      </c>
      <c r="W49" s="63" t="s">
        <v>263</v>
      </c>
      <c r="X49" s="63" t="s">
        <v>385</v>
      </c>
      <c r="Y49" s="63" t="s">
        <v>386</v>
      </c>
      <c r="Z49" s="74" t="s">
        <v>387</v>
      </c>
      <c r="AA49" s="75" t="s">
        <v>388</v>
      </c>
    </row>
    <row r="50" spans="1:30" ht="18">
      <c r="A50" s="118" t="s">
        <v>29</v>
      </c>
      <c r="B50" s="119"/>
      <c r="C50" s="119"/>
      <c r="D50" s="119"/>
      <c r="E50" s="119"/>
      <c r="F50" s="119"/>
      <c r="G50" s="119"/>
      <c r="H50" s="81"/>
      <c r="I50" s="81"/>
      <c r="J50" s="82"/>
      <c r="K50"/>
      <c r="L50" s="82"/>
      <c r="M50" s="82"/>
      <c r="N50" s="82"/>
      <c r="O50" s="82"/>
      <c r="P50" s="82"/>
      <c r="Q50" s="83"/>
      <c r="R50" s="83"/>
      <c r="S50" s="82"/>
      <c r="T50" s="82"/>
      <c r="U50" s="82"/>
      <c r="V50" s="82"/>
      <c r="W50" s="82"/>
      <c r="X50" s="82"/>
      <c r="Y50" s="82"/>
      <c r="Z50" s="82"/>
      <c r="AA50" s="81"/>
      <c r="AB50" s="39"/>
      <c r="AC50" s="39"/>
      <c r="AD50" s="43"/>
    </row>
    <row r="51" spans="1:30" ht="18">
      <c r="A51" s="120" t="s">
        <v>196</v>
      </c>
      <c r="B51" s="121"/>
      <c r="C51" s="121" t="s">
        <v>342</v>
      </c>
      <c r="D51" s="121"/>
      <c r="E51" s="121"/>
      <c r="F51" s="122"/>
      <c r="G51" s="122"/>
      <c r="H51" s="122"/>
      <c r="I51" s="122"/>
      <c r="J51" s="121"/>
      <c r="K51"/>
      <c r="L51" s="82"/>
      <c r="M51" s="82"/>
      <c r="N51" s="82"/>
      <c r="O51" s="82"/>
      <c r="P51" s="82"/>
      <c r="Q51" s="83"/>
      <c r="R51" s="83"/>
      <c r="S51" s="82"/>
      <c r="T51" s="82"/>
      <c r="U51" s="82"/>
      <c r="V51" s="82"/>
      <c r="W51" s="82"/>
      <c r="X51" s="82"/>
      <c r="Y51" s="82"/>
      <c r="Z51" s="82"/>
      <c r="AA51" s="81"/>
      <c r="AB51" s="39"/>
      <c r="AC51" s="39"/>
      <c r="AD51" s="43"/>
    </row>
    <row r="52" spans="1:30" ht="18">
      <c r="A52" s="120" t="s">
        <v>197</v>
      </c>
      <c r="B52" s="121"/>
      <c r="C52" s="173" t="s">
        <v>395</v>
      </c>
      <c r="D52" s="121"/>
      <c r="E52" s="121"/>
      <c r="F52" s="121"/>
      <c r="G52" s="121"/>
      <c r="H52" s="121"/>
      <c r="I52" s="121"/>
      <c r="J52" s="121"/>
      <c r="K52"/>
      <c r="L52" s="82"/>
      <c r="M52" s="82"/>
      <c r="N52" s="82"/>
      <c r="O52" s="82"/>
      <c r="P52" s="82"/>
      <c r="Q52" s="83"/>
      <c r="R52" s="83"/>
      <c r="S52" s="82"/>
      <c r="T52" s="82"/>
      <c r="U52" s="82"/>
      <c r="V52" s="82"/>
      <c r="W52" s="82"/>
      <c r="X52" s="82"/>
      <c r="Y52" s="84"/>
      <c r="Z52" s="82"/>
      <c r="AA52" s="81"/>
      <c r="AB52" s="39"/>
      <c r="AC52" s="39"/>
      <c r="AD52" s="43"/>
    </row>
    <row r="53" spans="1:30" ht="18">
      <c r="A53" s="120" t="s">
        <v>198</v>
      </c>
      <c r="B53" s="121"/>
      <c r="C53" s="121" t="s">
        <v>396</v>
      </c>
      <c r="D53" s="121"/>
      <c r="E53" s="121"/>
      <c r="F53" s="122"/>
      <c r="G53" s="122"/>
      <c r="H53" s="122"/>
      <c r="I53" s="122"/>
      <c r="J53" s="121"/>
      <c r="K53"/>
      <c r="L53" s="82"/>
      <c r="M53" s="82"/>
      <c r="N53" s="82"/>
      <c r="O53" s="82"/>
      <c r="P53" s="82"/>
      <c r="Q53" s="83"/>
      <c r="R53" s="83"/>
      <c r="S53" s="82"/>
      <c r="T53" s="82"/>
      <c r="U53" s="82"/>
      <c r="V53" s="82"/>
      <c r="W53" s="82"/>
      <c r="X53" s="82"/>
      <c r="Y53" s="82"/>
      <c r="Z53" s="82"/>
      <c r="AA53" s="81"/>
      <c r="AB53" s="39"/>
      <c r="AC53" s="39"/>
      <c r="AD53" s="43"/>
    </row>
    <row r="54" spans="1:30">
      <c r="A54" s="85"/>
      <c r="B54" s="86"/>
      <c r="C54" s="86"/>
      <c r="D54" s="86"/>
      <c r="E54" s="86"/>
      <c r="F54" s="87"/>
      <c r="G54" s="87"/>
      <c r="H54" s="87"/>
      <c r="I54" s="87"/>
      <c r="J54" s="88"/>
      <c r="K54" s="88"/>
      <c r="L54" s="88"/>
      <c r="M54" s="88"/>
      <c r="N54" s="88"/>
      <c r="O54" s="88"/>
      <c r="P54" s="88"/>
      <c r="Q54" s="86"/>
      <c r="R54" s="86"/>
      <c r="S54" s="88"/>
      <c r="T54" s="88"/>
      <c r="U54" s="88"/>
      <c r="V54" s="88"/>
      <c r="W54" s="88"/>
      <c r="X54" s="88"/>
      <c r="Y54" s="88"/>
      <c r="Z54" s="88"/>
      <c r="AA54" s="87"/>
      <c r="AB54" s="38"/>
      <c r="AC54" s="38"/>
      <c r="AD54" s="44"/>
    </row>
  </sheetData>
  <autoFilter ref="A10:AA19">
    <filterColumn colId="6" showButton="0"/>
    <filterColumn colId="7" showButton="0"/>
    <filterColumn colId="9" showButton="0"/>
    <filterColumn colId="15" showButton="0"/>
    <filterColumn colId="17" showButton="0"/>
  </autoFilter>
  <mergeCells count="38">
    <mergeCell ref="B1:AA1"/>
    <mergeCell ref="U4:X4"/>
    <mergeCell ref="U5:X6"/>
    <mergeCell ref="X9:X10"/>
    <mergeCell ref="A53:B53"/>
    <mergeCell ref="C53:J53"/>
    <mergeCell ref="B2:X3"/>
    <mergeCell ref="B4:F4"/>
    <mergeCell ref="B5:F6"/>
    <mergeCell ref="C9:C10"/>
    <mergeCell ref="A52:B52"/>
    <mergeCell ref="C52:J52"/>
    <mergeCell ref="O9:O10"/>
    <mergeCell ref="Y9:Y10"/>
    <mergeCell ref="J9:K10"/>
    <mergeCell ref="L9:L10"/>
    <mergeCell ref="G4:T6"/>
    <mergeCell ref="A8:F8"/>
    <mergeCell ref="G8:M8"/>
    <mergeCell ref="N8:AA8"/>
    <mergeCell ref="A9:A10"/>
    <mergeCell ref="E9:E10"/>
    <mergeCell ref="G9:G10"/>
    <mergeCell ref="D9:D10"/>
    <mergeCell ref="N9:N10"/>
    <mergeCell ref="H9:I10"/>
    <mergeCell ref="M9:M10"/>
    <mergeCell ref="F9:F10"/>
    <mergeCell ref="W9:W10"/>
    <mergeCell ref="P9:U9"/>
    <mergeCell ref="V9:V10"/>
    <mergeCell ref="A50:G50"/>
    <mergeCell ref="A51:B51"/>
    <mergeCell ref="C51:J51"/>
    <mergeCell ref="B9:B10"/>
    <mergeCell ref="Z9:AA9"/>
    <mergeCell ref="P10:Q10"/>
    <mergeCell ref="R10:S10"/>
  </mergeCells>
  <conditionalFormatting sqref="M11:M49 U11:U49">
    <cfRule type="cellIs" dxfId="6" priority="6" stopIfTrue="1" operator="equal">
      <formula>"Alto"</formula>
    </cfRule>
    <cfRule type="containsText" dxfId="5" priority="7" stopIfTrue="1" operator="containsText" text="Medio">
      <formula>NOT(ISERROR(SEARCH("Medio",M11)))</formula>
    </cfRule>
    <cfRule type="containsText" dxfId="4" priority="8" stopIfTrue="1" operator="containsText" text="Bajo">
      <formula>NOT(ISERROR(SEARCH("Bajo",M11)))</formula>
    </cfRule>
    <cfRule type="containsText" dxfId="3" priority="50" stopIfTrue="1" operator="containsText" text="Riesgo Extremo">
      <formula>NOT(ISERROR(SEARCH("Riesgo Extremo",M11)))</formula>
    </cfRule>
    <cfRule type="containsText" priority="51" stopIfTrue="1" operator="containsText" text="Riesgo Extremo">
      <formula>NOT(ISERROR(SEARCH("Riesgo Extremo",M11)))</formula>
    </cfRule>
    <cfRule type="containsText" dxfId="2" priority="52" stopIfTrue="1" operator="containsText" text="Riesgo Alto">
      <formula>NOT(ISERROR(SEARCH("Riesgo Alto",M11)))</formula>
    </cfRule>
    <cfRule type="containsText" dxfId="1" priority="53" stopIfTrue="1" operator="containsText" text="Riesgo Medio">
      <formula>NOT(ISERROR(SEARCH("Riesgo Medio",M11)))</formula>
    </cfRule>
    <cfRule type="containsText" dxfId="0" priority="54" stopIfTrue="1" operator="containsText" text="Riesgo Bajo">
      <formula>NOT(ISERROR(SEARCH("Riesgo Bajo",M11)))</formula>
    </cfRule>
  </conditionalFormatting>
  <dataValidations count="1">
    <dataValidation type="list" allowBlank="1" showErrorMessage="1" sqref="H13:H18 J13:J18 R13:R18 P13:P18">
      <formula1>"1,2,3,4,5"</formula1>
    </dataValidation>
  </dataValidations>
  <printOptions horizontalCentered="1"/>
  <pageMargins left="0.31496062992125984" right="0.31496062992125984" top="0.59055118110236227" bottom="0.74803149606299213" header="0.31496062992125984" footer="0.31496062992125984"/>
  <pageSetup paperSize="5" scale="28" fitToHeight="5" pageOrder="overThenDown" orientation="landscape" useFirstPageNumber="1" r:id="rId1"/>
  <headerFooter alignWithMargins="0">
    <oddFooter>&amp;C&amp;16Página &amp;P de &amp;N&amp;R&amp;16ADQUISICIÓN DE BIENES Y SERVICIOS. V-3</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
  <sheetViews>
    <sheetView zoomScale="55" zoomScaleNormal="55" workbookViewId="0">
      <selection activeCell="D10" sqref="D10"/>
    </sheetView>
  </sheetViews>
  <sheetFormatPr baseColWidth="10" defaultColWidth="11.42578125" defaultRowHeight="14.25"/>
  <cols>
    <col min="1" max="3" width="11.42578125" style="3"/>
    <col min="4" max="4" width="25.42578125" style="3" customWidth="1"/>
    <col min="5" max="5" width="63.5703125" style="3" customWidth="1"/>
    <col min="6" max="6" width="41.42578125" style="3" customWidth="1"/>
    <col min="7" max="7" width="11.42578125" style="3"/>
    <col min="8" max="8" width="35.85546875" style="3" customWidth="1"/>
    <col min="9" max="9" width="11.42578125" style="3"/>
    <col min="10" max="10" width="27.42578125" style="3" customWidth="1"/>
    <col min="11" max="11" width="43.42578125" style="3" customWidth="1"/>
    <col min="12" max="16384" width="11.42578125" style="3"/>
  </cols>
  <sheetData>
    <row r="1" spans="1:11" ht="18.75" thickBot="1">
      <c r="A1" s="207" t="s">
        <v>55</v>
      </c>
      <c r="B1" s="208"/>
      <c r="C1" s="208"/>
      <c r="D1" s="208"/>
      <c r="E1" s="208"/>
      <c r="F1" s="208"/>
      <c r="G1" s="208"/>
      <c r="H1" s="208"/>
      <c r="I1" s="208"/>
      <c r="J1" s="208"/>
      <c r="K1" s="209"/>
    </row>
    <row r="2" spans="1:11" ht="18.75" thickBot="1">
      <c r="A2" s="18"/>
      <c r="B2" s="18"/>
      <c r="C2" s="18"/>
      <c r="D2" s="18"/>
      <c r="E2" s="207" t="s">
        <v>54</v>
      </c>
      <c r="F2" s="208"/>
      <c r="G2" s="208"/>
      <c r="H2" s="208"/>
      <c r="I2" s="208"/>
      <c r="J2" s="208"/>
      <c r="K2" s="209"/>
    </row>
    <row r="3" spans="1:11" ht="107.25" customHeight="1" thickBot="1">
      <c r="A3" s="210" t="s">
        <v>53</v>
      </c>
      <c r="B3" s="211"/>
      <c r="C3" s="211"/>
      <c r="D3" s="212"/>
      <c r="E3" s="16" t="s">
        <v>52</v>
      </c>
      <c r="F3" s="16" t="s">
        <v>51</v>
      </c>
      <c r="G3" s="203" t="s">
        <v>50</v>
      </c>
      <c r="H3" s="204"/>
      <c r="I3" s="203" t="s">
        <v>49</v>
      </c>
      <c r="J3" s="204"/>
      <c r="K3" s="16" t="s">
        <v>48</v>
      </c>
    </row>
    <row r="4" spans="1:11" ht="108" customHeight="1" thickBot="1">
      <c r="A4" s="200" t="s">
        <v>47</v>
      </c>
      <c r="B4" s="201"/>
      <c r="C4" s="201"/>
      <c r="D4" s="202"/>
      <c r="E4" s="16" t="s">
        <v>46</v>
      </c>
      <c r="F4" s="17" t="s">
        <v>45</v>
      </c>
      <c r="G4" s="203" t="s">
        <v>44</v>
      </c>
      <c r="H4" s="204"/>
      <c r="I4" s="205" t="s">
        <v>43</v>
      </c>
      <c r="J4" s="206"/>
      <c r="K4" s="16" t="s">
        <v>42</v>
      </c>
    </row>
    <row r="5" spans="1:11" ht="18">
      <c r="A5" s="190" t="s">
        <v>41</v>
      </c>
      <c r="B5" s="191"/>
      <c r="C5" s="191"/>
      <c r="D5" s="191" t="s">
        <v>40</v>
      </c>
      <c r="E5" s="15" t="s">
        <v>39</v>
      </c>
      <c r="F5" s="15" t="s">
        <v>38</v>
      </c>
      <c r="G5" s="194" t="s">
        <v>37</v>
      </c>
      <c r="H5" s="195"/>
      <c r="I5" s="196" t="s">
        <v>36</v>
      </c>
      <c r="J5" s="196"/>
      <c r="K5" s="14" t="s">
        <v>35</v>
      </c>
    </row>
    <row r="6" spans="1:11" ht="18">
      <c r="A6" s="192"/>
      <c r="B6" s="193"/>
      <c r="C6" s="193"/>
      <c r="D6" s="193"/>
      <c r="E6" s="10">
        <v>1</v>
      </c>
      <c r="F6" s="10">
        <v>2</v>
      </c>
      <c r="G6" s="197">
        <v>3</v>
      </c>
      <c r="H6" s="198"/>
      <c r="I6" s="199">
        <v>4</v>
      </c>
      <c r="J6" s="199"/>
      <c r="K6" s="13">
        <v>5</v>
      </c>
    </row>
    <row r="7" spans="1:11" ht="72" customHeight="1">
      <c r="A7" s="174" t="s">
        <v>34</v>
      </c>
      <c r="B7" s="175"/>
      <c r="C7" s="175"/>
      <c r="D7" s="10">
        <v>1</v>
      </c>
      <c r="E7" s="11">
        <v>2</v>
      </c>
      <c r="F7" s="11">
        <v>3</v>
      </c>
      <c r="G7" s="185">
        <v>4</v>
      </c>
      <c r="H7" s="186"/>
      <c r="I7" s="187">
        <v>5</v>
      </c>
      <c r="J7" s="187"/>
      <c r="K7" s="12">
        <v>6</v>
      </c>
    </row>
    <row r="8" spans="1:11" ht="72" customHeight="1">
      <c r="A8" s="174" t="s">
        <v>33</v>
      </c>
      <c r="B8" s="175"/>
      <c r="C8" s="175"/>
      <c r="D8" s="10">
        <v>2</v>
      </c>
      <c r="E8" s="11">
        <v>3</v>
      </c>
      <c r="F8" s="11">
        <v>4</v>
      </c>
      <c r="G8" s="188">
        <v>5</v>
      </c>
      <c r="H8" s="189"/>
      <c r="I8" s="178">
        <v>6</v>
      </c>
      <c r="J8" s="178"/>
      <c r="K8" s="12">
        <v>7</v>
      </c>
    </row>
    <row r="9" spans="1:11" ht="72" customHeight="1">
      <c r="A9" s="174" t="s">
        <v>32</v>
      </c>
      <c r="B9" s="175"/>
      <c r="C9" s="175"/>
      <c r="D9" s="10">
        <v>3</v>
      </c>
      <c r="E9" s="11">
        <v>4</v>
      </c>
      <c r="F9" s="9">
        <v>5</v>
      </c>
      <c r="G9" s="176">
        <v>6</v>
      </c>
      <c r="H9" s="177"/>
      <c r="I9" s="178">
        <v>7</v>
      </c>
      <c r="J9" s="178"/>
      <c r="K9" s="7">
        <v>8</v>
      </c>
    </row>
    <row r="10" spans="1:11" ht="72" customHeight="1">
      <c r="A10" s="174" t="s">
        <v>31</v>
      </c>
      <c r="B10" s="175"/>
      <c r="C10" s="175"/>
      <c r="D10" s="10">
        <v>4</v>
      </c>
      <c r="E10" s="9">
        <v>5</v>
      </c>
      <c r="F10" s="8">
        <v>6</v>
      </c>
      <c r="G10" s="176">
        <v>7</v>
      </c>
      <c r="H10" s="177"/>
      <c r="I10" s="179">
        <v>8</v>
      </c>
      <c r="J10" s="179"/>
      <c r="K10" s="7">
        <v>9</v>
      </c>
    </row>
    <row r="11" spans="1:11" ht="72" customHeight="1" thickBot="1">
      <c r="A11" s="180" t="s">
        <v>30</v>
      </c>
      <c r="B11" s="181"/>
      <c r="C11" s="181"/>
      <c r="D11" s="6">
        <v>5</v>
      </c>
      <c r="E11" s="5">
        <v>6</v>
      </c>
      <c r="F11" s="5">
        <v>7</v>
      </c>
      <c r="G11" s="182">
        <v>8</v>
      </c>
      <c r="H11" s="183"/>
      <c r="I11" s="184">
        <v>9</v>
      </c>
      <c r="J11" s="184"/>
      <c r="K11" s="4">
        <v>10</v>
      </c>
    </row>
  </sheetData>
  <sheetProtection password="FCFE" sheet="1" objects="1" scenarios="1"/>
  <mergeCells count="29">
    <mergeCell ref="A4:D4"/>
    <mergeCell ref="G4:H4"/>
    <mergeCell ref="I4:J4"/>
    <mergeCell ref="A1:K1"/>
    <mergeCell ref="E2:K2"/>
    <mergeCell ref="A3:D3"/>
    <mergeCell ref="G3:H3"/>
    <mergeCell ref="I3:J3"/>
    <mergeCell ref="A5:C6"/>
    <mergeCell ref="D5:D6"/>
    <mergeCell ref="G5:H5"/>
    <mergeCell ref="I5:J5"/>
    <mergeCell ref="G6:H6"/>
    <mergeCell ref="I6:J6"/>
    <mergeCell ref="A11:C11"/>
    <mergeCell ref="G11:H11"/>
    <mergeCell ref="I11:J11"/>
    <mergeCell ref="A7:C7"/>
    <mergeCell ref="G7:H7"/>
    <mergeCell ref="I7:J7"/>
    <mergeCell ref="A8:C8"/>
    <mergeCell ref="G8:H8"/>
    <mergeCell ref="I8:J8"/>
    <mergeCell ref="A9:C9"/>
    <mergeCell ref="G9:H9"/>
    <mergeCell ref="I9:J9"/>
    <mergeCell ref="A10:C10"/>
    <mergeCell ref="G10:H10"/>
    <mergeCell ref="I10:J10"/>
  </mergeCells>
  <pageMargins left="0.75" right="0.75" top="1" bottom="1"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B184"/>
  <sheetViews>
    <sheetView topLeftCell="A7" zoomScaleNormal="100" workbookViewId="0">
      <selection activeCell="B84" sqref="B84"/>
    </sheetView>
  </sheetViews>
  <sheetFormatPr baseColWidth="10" defaultRowHeight="15"/>
  <cols>
    <col min="1" max="1" width="5.5703125" customWidth="1"/>
    <col min="2" max="2" width="103.42578125" customWidth="1"/>
  </cols>
  <sheetData>
    <row r="1" spans="1:2" ht="15" customHeight="1">
      <c r="A1" s="213" t="s">
        <v>194</v>
      </c>
      <c r="B1" s="213"/>
    </row>
    <row r="2" spans="1:2">
      <c r="A2" s="213"/>
      <c r="B2" s="213"/>
    </row>
    <row r="3" spans="1:2">
      <c r="A3" s="26"/>
      <c r="B3" s="26"/>
    </row>
    <row r="4" spans="1:2">
      <c r="A4" s="22" t="s">
        <v>193</v>
      </c>
      <c r="B4" s="21" t="s">
        <v>192</v>
      </c>
    </row>
    <row r="5" spans="1:2">
      <c r="A5" s="20" t="s">
        <v>174</v>
      </c>
      <c r="B5" s="19" t="s">
        <v>191</v>
      </c>
    </row>
    <row r="6" spans="1:2">
      <c r="A6" s="20" t="s">
        <v>183</v>
      </c>
      <c r="B6" s="19" t="s">
        <v>190</v>
      </c>
    </row>
    <row r="7" spans="1:2">
      <c r="A7" s="20" t="s">
        <v>97</v>
      </c>
      <c r="B7" s="19" t="s">
        <v>189</v>
      </c>
    </row>
    <row r="8" spans="1:2" ht="26.25">
      <c r="A8" s="20" t="s">
        <v>78</v>
      </c>
      <c r="B8" s="19" t="s">
        <v>188</v>
      </c>
    </row>
    <row r="9" spans="1:2">
      <c r="A9" s="20" t="s">
        <v>67</v>
      </c>
      <c r="B9" s="19" t="s">
        <v>187</v>
      </c>
    </row>
    <row r="10" spans="1:2">
      <c r="A10" s="20"/>
      <c r="B10" s="19"/>
    </row>
    <row r="11" spans="1:2">
      <c r="A11" s="22" t="s">
        <v>186</v>
      </c>
      <c r="B11" s="21" t="s">
        <v>185</v>
      </c>
    </row>
    <row r="12" spans="1:2">
      <c r="A12" s="20" t="s">
        <v>174</v>
      </c>
      <c r="B12" s="19" t="s">
        <v>184</v>
      </c>
    </row>
    <row r="13" spans="1:2">
      <c r="A13" s="20" t="s">
        <v>183</v>
      </c>
      <c r="B13" s="19" t="s">
        <v>182</v>
      </c>
    </row>
    <row r="14" spans="1:2">
      <c r="A14" s="20" t="s">
        <v>97</v>
      </c>
      <c r="B14" s="19" t="s">
        <v>181</v>
      </c>
    </row>
    <row r="15" spans="1:2">
      <c r="A15" s="20" t="s">
        <v>78</v>
      </c>
      <c r="B15" s="19" t="s">
        <v>180</v>
      </c>
    </row>
    <row r="16" spans="1:2">
      <c r="A16" s="20" t="s">
        <v>67</v>
      </c>
      <c r="B16" s="19" t="s">
        <v>179</v>
      </c>
    </row>
    <row r="17" spans="1:2">
      <c r="A17" s="20"/>
      <c r="B17" s="23"/>
    </row>
    <row r="18" spans="1:2">
      <c r="A18" s="22" t="s">
        <v>178</v>
      </c>
      <c r="B18" s="24" t="s">
        <v>177</v>
      </c>
    </row>
    <row r="19" spans="1:2">
      <c r="A19" s="20"/>
      <c r="B19" s="23"/>
    </row>
    <row r="20" spans="1:2">
      <c r="A20" s="20"/>
      <c r="B20" s="23"/>
    </row>
    <row r="21" spans="1:2">
      <c r="A21" s="20"/>
      <c r="B21" s="23"/>
    </row>
    <row r="22" spans="1:2">
      <c r="A22" s="20"/>
      <c r="B22" s="23"/>
    </row>
    <row r="23" spans="1:2">
      <c r="A23" s="20"/>
      <c r="B23" s="23"/>
    </row>
    <row r="24" spans="1:2">
      <c r="A24" s="20"/>
      <c r="B24" s="23"/>
    </row>
    <row r="25" spans="1:2">
      <c r="A25" s="20"/>
      <c r="B25" s="23"/>
    </row>
    <row r="26" spans="1:2">
      <c r="A26" s="20"/>
      <c r="B26" s="23"/>
    </row>
    <row r="27" spans="1:2">
      <c r="A27" s="20"/>
      <c r="B27" s="23"/>
    </row>
    <row r="28" spans="1:2">
      <c r="A28" s="20"/>
      <c r="B28" s="23"/>
    </row>
    <row r="29" spans="1:2">
      <c r="A29" s="20"/>
      <c r="B29" s="23"/>
    </row>
    <row r="30" spans="1:2">
      <c r="A30" s="20"/>
      <c r="B30" s="23"/>
    </row>
    <row r="31" spans="1:2">
      <c r="A31" s="20"/>
      <c r="B31" s="23"/>
    </row>
    <row r="32" spans="1:2">
      <c r="A32" s="20"/>
      <c r="B32" s="23"/>
    </row>
    <row r="33" spans="1:2">
      <c r="A33" s="22" t="s">
        <v>176</v>
      </c>
      <c r="B33" s="24" t="s">
        <v>175</v>
      </c>
    </row>
    <row r="34" spans="1:2">
      <c r="A34" s="22" t="s">
        <v>174</v>
      </c>
      <c r="B34" s="24" t="s">
        <v>173</v>
      </c>
    </row>
    <row r="35" spans="1:2">
      <c r="A35" s="20"/>
      <c r="B35" s="23" t="s">
        <v>172</v>
      </c>
    </row>
    <row r="36" spans="1:2">
      <c r="A36" s="20"/>
      <c r="B36" s="23" t="s">
        <v>171</v>
      </c>
    </row>
    <row r="37" spans="1:2">
      <c r="A37" s="20"/>
      <c r="B37" s="23" t="s">
        <v>170</v>
      </c>
    </row>
    <row r="38" spans="1:2">
      <c r="A38" s="20"/>
      <c r="B38" s="23" t="s">
        <v>169</v>
      </c>
    </row>
    <row r="39" spans="1:2">
      <c r="A39" s="20"/>
      <c r="B39" s="19" t="s">
        <v>168</v>
      </c>
    </row>
    <row r="40" spans="1:2">
      <c r="A40" s="20"/>
      <c r="B40" s="19" t="s">
        <v>167</v>
      </c>
    </row>
    <row r="41" spans="1:2">
      <c r="A41" s="20"/>
      <c r="B41" s="19" t="s">
        <v>166</v>
      </c>
    </row>
    <row r="42" spans="1:2">
      <c r="A42" s="20"/>
      <c r="B42" s="19" t="s">
        <v>165</v>
      </c>
    </row>
    <row r="43" spans="1:2" ht="26.25">
      <c r="A43" s="20"/>
      <c r="B43" s="19" t="s">
        <v>164</v>
      </c>
    </row>
    <row r="44" spans="1:2">
      <c r="A44" s="20"/>
      <c r="B44" s="19" t="s">
        <v>163</v>
      </c>
    </row>
    <row r="45" spans="1:2">
      <c r="A45" s="20"/>
      <c r="B45" s="19" t="s">
        <v>162</v>
      </c>
    </row>
    <row r="46" spans="1:2">
      <c r="A46" s="20"/>
      <c r="B46" s="23" t="s">
        <v>161</v>
      </c>
    </row>
    <row r="47" spans="1:2">
      <c r="A47" s="20"/>
      <c r="B47" s="23" t="s">
        <v>160</v>
      </c>
    </row>
    <row r="48" spans="1:2">
      <c r="A48" s="20"/>
      <c r="B48" s="23" t="s">
        <v>159</v>
      </c>
    </row>
    <row r="49" spans="1:2">
      <c r="A49" s="20"/>
      <c r="B49" s="23" t="s">
        <v>158</v>
      </c>
    </row>
    <row r="50" spans="1:2">
      <c r="A50" s="20"/>
      <c r="B50" s="23" t="s">
        <v>157</v>
      </c>
    </row>
    <row r="51" spans="1:2">
      <c r="A51" s="20"/>
      <c r="B51" s="23" t="s">
        <v>156</v>
      </c>
    </row>
    <row r="52" spans="1:2">
      <c r="A52" s="20"/>
      <c r="B52" s="23"/>
    </row>
    <row r="53" spans="1:2">
      <c r="A53" s="22" t="s">
        <v>155</v>
      </c>
      <c r="B53" s="24" t="s">
        <v>154</v>
      </c>
    </row>
    <row r="54" spans="1:2">
      <c r="A54" s="20"/>
      <c r="B54" s="23" t="s">
        <v>153</v>
      </c>
    </row>
    <row r="55" spans="1:2" ht="39">
      <c r="A55" s="20"/>
      <c r="B55" s="25" t="s">
        <v>152</v>
      </c>
    </row>
    <row r="56" spans="1:2">
      <c r="A56" s="22" t="s">
        <v>151</v>
      </c>
      <c r="B56" s="24" t="s">
        <v>150</v>
      </c>
    </row>
    <row r="57" spans="1:2" ht="26.25">
      <c r="A57" s="20" t="s">
        <v>149</v>
      </c>
      <c r="B57" s="19" t="s">
        <v>148</v>
      </c>
    </row>
    <row r="58" spans="1:2">
      <c r="A58" s="20" t="s">
        <v>147</v>
      </c>
      <c r="B58" s="23" t="s">
        <v>146</v>
      </c>
    </row>
    <row r="59" spans="1:2">
      <c r="A59" s="22" t="s">
        <v>145</v>
      </c>
      <c r="B59" s="24" t="s">
        <v>144</v>
      </c>
    </row>
    <row r="60" spans="1:2">
      <c r="A60" s="20" t="s">
        <v>143</v>
      </c>
      <c r="B60" s="19" t="s">
        <v>142</v>
      </c>
    </row>
    <row r="61" spans="1:2" ht="26.25">
      <c r="A61" s="20" t="s">
        <v>141</v>
      </c>
      <c r="B61" s="19" t="s">
        <v>140</v>
      </c>
    </row>
    <row r="62" spans="1:2">
      <c r="A62" s="22" t="s">
        <v>139</v>
      </c>
      <c r="B62" s="21" t="s">
        <v>138</v>
      </c>
    </row>
    <row r="63" spans="1:2" ht="51.75">
      <c r="A63" s="20" t="s">
        <v>137</v>
      </c>
      <c r="B63" s="19" t="s">
        <v>136</v>
      </c>
    </row>
    <row r="64" spans="1:2">
      <c r="A64" s="20"/>
      <c r="B64" s="23" t="s">
        <v>135</v>
      </c>
    </row>
    <row r="65" spans="1:2" ht="39">
      <c r="A65" s="20"/>
      <c r="B65" s="19" t="s">
        <v>134</v>
      </c>
    </row>
    <row r="66" spans="1:2">
      <c r="A66" s="20"/>
      <c r="B66" s="23" t="s">
        <v>133</v>
      </c>
    </row>
    <row r="67" spans="1:2">
      <c r="A67" s="20"/>
      <c r="B67" s="23" t="s">
        <v>132</v>
      </c>
    </row>
    <row r="68" spans="1:2" ht="26.25">
      <c r="A68" s="20"/>
      <c r="B68" s="19" t="s">
        <v>131</v>
      </c>
    </row>
    <row r="69" spans="1:2">
      <c r="A69" s="20"/>
      <c r="B69" s="23" t="s">
        <v>130</v>
      </c>
    </row>
    <row r="70" spans="1:2" ht="26.25">
      <c r="A70" s="20"/>
      <c r="B70" s="19" t="s">
        <v>129</v>
      </c>
    </row>
    <row r="71" spans="1:2" ht="39">
      <c r="A71" s="20" t="s">
        <v>128</v>
      </c>
      <c r="B71" s="19" t="s">
        <v>127</v>
      </c>
    </row>
    <row r="72" spans="1:2" ht="39">
      <c r="A72" s="20"/>
      <c r="B72" s="19" t="s">
        <v>126</v>
      </c>
    </row>
    <row r="73" spans="1:2">
      <c r="A73" s="20"/>
      <c r="B73" s="23" t="s">
        <v>125</v>
      </c>
    </row>
    <row r="74" spans="1:2">
      <c r="A74" s="20"/>
      <c r="B74" s="23" t="s">
        <v>124</v>
      </c>
    </row>
    <row r="75" spans="1:2" ht="51.75">
      <c r="A75" s="20" t="s">
        <v>123</v>
      </c>
      <c r="B75" s="19" t="s">
        <v>122</v>
      </c>
    </row>
    <row r="76" spans="1:2">
      <c r="A76" s="20"/>
      <c r="B76" s="19" t="s">
        <v>121</v>
      </c>
    </row>
    <row r="77" spans="1:2" ht="26.25">
      <c r="A77" s="20"/>
      <c r="B77" s="19" t="s">
        <v>120</v>
      </c>
    </row>
    <row r="78" spans="1:2">
      <c r="A78" s="20"/>
      <c r="B78" s="19" t="s">
        <v>119</v>
      </c>
    </row>
    <row r="79" spans="1:2" ht="26.25">
      <c r="A79" s="20"/>
      <c r="B79" s="19" t="s">
        <v>118</v>
      </c>
    </row>
    <row r="80" spans="1:2" ht="102.75">
      <c r="A80" s="20" t="s">
        <v>117</v>
      </c>
      <c r="B80" s="19" t="s">
        <v>116</v>
      </c>
    </row>
    <row r="81" spans="1:2">
      <c r="A81" s="22" t="s">
        <v>115</v>
      </c>
      <c r="B81" s="21" t="s">
        <v>114</v>
      </c>
    </row>
    <row r="82" spans="1:2" ht="26.25">
      <c r="A82" s="20" t="s">
        <v>113</v>
      </c>
      <c r="B82" s="19" t="s">
        <v>112</v>
      </c>
    </row>
    <row r="83" spans="1:2" ht="26.25">
      <c r="A83" s="20" t="s">
        <v>111</v>
      </c>
      <c r="B83" s="19" t="s">
        <v>110</v>
      </c>
    </row>
    <row r="84" spans="1:2" ht="39">
      <c r="A84" s="20" t="s">
        <v>109</v>
      </c>
      <c r="B84" s="19" t="s">
        <v>108</v>
      </c>
    </row>
    <row r="85" spans="1:2" ht="39">
      <c r="A85" s="20" t="s">
        <v>107</v>
      </c>
      <c r="B85" s="19" t="s">
        <v>106</v>
      </c>
    </row>
    <row r="86" spans="1:2" ht="26.25">
      <c r="A86" s="20" t="s">
        <v>105</v>
      </c>
      <c r="B86" s="19" t="s">
        <v>104</v>
      </c>
    </row>
    <row r="87" spans="1:2" ht="26.25">
      <c r="A87" s="20" t="s">
        <v>103</v>
      </c>
      <c r="B87" s="19" t="s">
        <v>102</v>
      </c>
    </row>
    <row r="88" spans="1:2" ht="39">
      <c r="A88" s="20" t="s">
        <v>101</v>
      </c>
      <c r="B88" s="19" t="s">
        <v>100</v>
      </c>
    </row>
    <row r="89" spans="1:2" ht="39">
      <c r="A89" s="20" t="s">
        <v>99</v>
      </c>
      <c r="B89" s="19" t="s">
        <v>98</v>
      </c>
    </row>
    <row r="90" spans="1:2">
      <c r="A90" s="20"/>
      <c r="B90" s="19"/>
    </row>
    <row r="91" spans="1:2">
      <c r="A91" s="22" t="s">
        <v>97</v>
      </c>
      <c r="B91" s="21" t="s">
        <v>96</v>
      </c>
    </row>
    <row r="92" spans="1:2" ht="64.5">
      <c r="A92" s="20"/>
      <c r="B92" s="19" t="s">
        <v>95</v>
      </c>
    </row>
    <row r="93" spans="1:2">
      <c r="A93" s="20"/>
      <c r="B93" s="19" t="s">
        <v>94</v>
      </c>
    </row>
    <row r="94" spans="1:2">
      <c r="A94" s="20"/>
      <c r="B94" s="19" t="s">
        <v>93</v>
      </c>
    </row>
    <row r="95" spans="1:2">
      <c r="A95" s="20"/>
      <c r="B95" s="19" t="s">
        <v>92</v>
      </c>
    </row>
    <row r="96" spans="1:2">
      <c r="A96" s="20"/>
      <c r="B96" s="19" t="s">
        <v>91</v>
      </c>
    </row>
    <row r="97" spans="1:2">
      <c r="A97" s="20"/>
      <c r="B97" s="19" t="s">
        <v>90</v>
      </c>
    </row>
    <row r="98" spans="1:2">
      <c r="A98" s="20"/>
      <c r="B98" s="19" t="s">
        <v>89</v>
      </c>
    </row>
    <row r="99" spans="1:2">
      <c r="A99" s="20"/>
      <c r="B99" s="19"/>
    </row>
    <row r="100" spans="1:2">
      <c r="A100" s="20"/>
      <c r="B100" s="19" t="s">
        <v>88</v>
      </c>
    </row>
    <row r="101" spans="1:2" ht="51.75">
      <c r="A101" s="20"/>
      <c r="B101" s="19" t="s">
        <v>87</v>
      </c>
    </row>
    <row r="102" spans="1:2">
      <c r="A102" s="20"/>
      <c r="B102" s="19"/>
    </row>
    <row r="103" spans="1:2">
      <c r="A103" s="20"/>
      <c r="B103" s="21" t="s">
        <v>86</v>
      </c>
    </row>
    <row r="104" spans="1:2">
      <c r="A104" s="20"/>
      <c r="B104" s="19" t="s">
        <v>85</v>
      </c>
    </row>
    <row r="105" spans="1:2">
      <c r="A105" s="20"/>
      <c r="B105" s="19"/>
    </row>
    <row r="106" spans="1:2">
      <c r="A106" s="20"/>
      <c r="B106" s="19"/>
    </row>
    <row r="107" spans="1:2">
      <c r="A107" s="20"/>
      <c r="B107" s="19"/>
    </row>
    <row r="108" spans="1:2">
      <c r="A108" s="20"/>
      <c r="B108" s="19"/>
    </row>
    <row r="109" spans="1:2">
      <c r="A109" s="20"/>
      <c r="B109" s="19"/>
    </row>
    <row r="110" spans="1:2">
      <c r="A110" s="20"/>
      <c r="B110" s="19"/>
    </row>
    <row r="111" spans="1:2">
      <c r="A111" s="20"/>
      <c r="B111" s="19"/>
    </row>
    <row r="112" spans="1:2">
      <c r="A112" s="20"/>
      <c r="B112" s="19"/>
    </row>
    <row r="113" spans="1:2">
      <c r="A113" s="20"/>
      <c r="B113" s="19"/>
    </row>
    <row r="114" spans="1:2" ht="51.75">
      <c r="A114" s="20"/>
      <c r="B114" s="19" t="s">
        <v>84</v>
      </c>
    </row>
    <row r="115" spans="1:2">
      <c r="A115" s="20"/>
      <c r="B115" s="19"/>
    </row>
    <row r="116" spans="1:2">
      <c r="A116" s="20"/>
      <c r="B116" s="21" t="s">
        <v>83</v>
      </c>
    </row>
    <row r="117" spans="1:2">
      <c r="A117" s="20"/>
      <c r="B117" s="19"/>
    </row>
    <row r="118" spans="1:2">
      <c r="A118" s="20"/>
      <c r="B118" s="19"/>
    </row>
    <row r="119" spans="1:2">
      <c r="A119" s="20"/>
      <c r="B119" s="19"/>
    </row>
    <row r="120" spans="1:2">
      <c r="A120" s="20"/>
      <c r="B120" s="19"/>
    </row>
    <row r="121" spans="1:2">
      <c r="A121" s="20"/>
      <c r="B121" s="19"/>
    </row>
    <row r="122" spans="1:2">
      <c r="A122" s="20"/>
      <c r="B122" s="19"/>
    </row>
    <row r="123" spans="1:2">
      <c r="A123" s="20"/>
      <c r="B123" s="19"/>
    </row>
    <row r="124" spans="1:2">
      <c r="A124" s="20"/>
      <c r="B124" s="19"/>
    </row>
    <row r="125" spans="1:2">
      <c r="A125" s="20"/>
      <c r="B125" s="19"/>
    </row>
    <row r="126" spans="1:2">
      <c r="A126" s="20"/>
      <c r="B126" s="23"/>
    </row>
    <row r="127" spans="1:2">
      <c r="A127" s="20"/>
      <c r="B127" s="19"/>
    </row>
    <row r="128" spans="1:2" ht="26.25">
      <c r="A128" s="20"/>
      <c r="B128" s="19" t="s">
        <v>82</v>
      </c>
    </row>
    <row r="129" spans="1:2">
      <c r="A129" s="20"/>
      <c r="B129" s="19"/>
    </row>
    <row r="130" spans="1:2">
      <c r="A130" s="20"/>
      <c r="B130" s="21" t="s">
        <v>81</v>
      </c>
    </row>
    <row r="131" spans="1:2">
      <c r="A131" s="20"/>
      <c r="B131" s="19"/>
    </row>
    <row r="132" spans="1:2">
      <c r="A132" s="20"/>
      <c r="B132" s="19"/>
    </row>
    <row r="133" spans="1:2">
      <c r="A133" s="20"/>
      <c r="B133" s="19"/>
    </row>
    <row r="134" spans="1:2">
      <c r="A134" s="20"/>
      <c r="B134" s="19"/>
    </row>
    <row r="135" spans="1:2">
      <c r="A135" s="20"/>
      <c r="B135" s="19"/>
    </row>
    <row r="136" spans="1:2">
      <c r="A136" s="20"/>
      <c r="B136" s="19"/>
    </row>
    <row r="137" spans="1:2">
      <c r="A137" s="20"/>
      <c r="B137" s="19"/>
    </row>
    <row r="138" spans="1:2">
      <c r="A138" s="20"/>
      <c r="B138" s="19"/>
    </row>
    <row r="139" spans="1:2">
      <c r="A139" s="20"/>
      <c r="B139" s="19"/>
    </row>
    <row r="140" spans="1:2">
      <c r="A140" s="20"/>
      <c r="B140" s="19"/>
    </row>
    <row r="141" spans="1:2">
      <c r="A141" s="20"/>
      <c r="B141" s="19"/>
    </row>
    <row r="142" spans="1:2">
      <c r="A142" s="20"/>
      <c r="B142" s="19"/>
    </row>
    <row r="143" spans="1:2">
      <c r="A143" s="20"/>
      <c r="B143" s="19"/>
    </row>
    <row r="144" spans="1:2">
      <c r="A144" s="20"/>
      <c r="B144" s="19"/>
    </row>
    <row r="145" spans="1:2">
      <c r="A145" s="20"/>
      <c r="B145" s="19"/>
    </row>
    <row r="146" spans="1:2">
      <c r="A146" s="20"/>
      <c r="B146" s="19"/>
    </row>
    <row r="147" spans="1:2">
      <c r="A147" s="20"/>
      <c r="B147" s="19"/>
    </row>
    <row r="148" spans="1:2">
      <c r="A148" s="20"/>
      <c r="B148" s="19"/>
    </row>
    <row r="149" spans="1:2">
      <c r="A149" s="20"/>
      <c r="B149" s="19"/>
    </row>
    <row r="150" spans="1:2" ht="26.25">
      <c r="A150" s="20"/>
      <c r="B150" s="19" t="s">
        <v>80</v>
      </c>
    </row>
    <row r="151" spans="1:2">
      <c r="A151" s="20"/>
      <c r="B151" s="19"/>
    </row>
    <row r="152" spans="1:2">
      <c r="A152" s="20"/>
      <c r="B152" s="21" t="s">
        <v>79</v>
      </c>
    </row>
    <row r="153" spans="1:2">
      <c r="A153" s="20"/>
      <c r="B153" s="19"/>
    </row>
    <row r="154" spans="1:2">
      <c r="A154" s="20"/>
      <c r="B154" s="19"/>
    </row>
    <row r="155" spans="1:2">
      <c r="A155" s="20"/>
      <c r="B155" s="19"/>
    </row>
    <row r="156" spans="1:2">
      <c r="A156" s="20"/>
      <c r="B156" s="19"/>
    </row>
    <row r="157" spans="1:2">
      <c r="A157" s="20"/>
      <c r="B157" s="19"/>
    </row>
    <row r="158" spans="1:2">
      <c r="A158" s="20"/>
      <c r="B158" s="19"/>
    </row>
    <row r="159" spans="1:2">
      <c r="A159" s="20"/>
      <c r="B159" s="19"/>
    </row>
    <row r="160" spans="1:2">
      <c r="A160" s="20"/>
      <c r="B160" s="19"/>
    </row>
    <row r="161" spans="1:2">
      <c r="A161" s="20"/>
      <c r="B161" s="19"/>
    </row>
    <row r="162" spans="1:2">
      <c r="A162" s="22" t="s">
        <v>78</v>
      </c>
      <c r="B162" s="21" t="s">
        <v>77</v>
      </c>
    </row>
    <row r="163" spans="1:2" ht="26.25">
      <c r="A163" s="20"/>
      <c r="B163" s="19" t="s">
        <v>76</v>
      </c>
    </row>
    <row r="164" spans="1:2" ht="26.25">
      <c r="A164" s="20"/>
      <c r="B164" s="19" t="s">
        <v>75</v>
      </c>
    </row>
    <row r="165" spans="1:2" ht="64.5">
      <c r="A165" s="20"/>
      <c r="B165" s="19" t="s">
        <v>74</v>
      </c>
    </row>
    <row r="166" spans="1:2" ht="26.25">
      <c r="A166" s="20"/>
      <c r="B166" s="19" t="s">
        <v>73</v>
      </c>
    </row>
    <row r="167" spans="1:2" ht="64.5">
      <c r="A167" s="20"/>
      <c r="B167" s="19" t="s">
        <v>72</v>
      </c>
    </row>
    <row r="168" spans="1:2" ht="39">
      <c r="A168" s="20"/>
      <c r="B168" s="19" t="s">
        <v>71</v>
      </c>
    </row>
    <row r="169" spans="1:2" ht="39">
      <c r="A169" s="20"/>
      <c r="B169" s="19" t="s">
        <v>70</v>
      </c>
    </row>
    <row r="170" spans="1:2" ht="51.75">
      <c r="A170" s="20"/>
      <c r="B170" s="19" t="s">
        <v>69</v>
      </c>
    </row>
    <row r="171" spans="1:2" ht="39">
      <c r="A171" s="20"/>
      <c r="B171" s="19" t="s">
        <v>68</v>
      </c>
    </row>
    <row r="172" spans="1:2">
      <c r="A172" s="20"/>
      <c r="B172" s="19"/>
    </row>
    <row r="173" spans="1:2">
      <c r="A173" s="22" t="s">
        <v>67</v>
      </c>
      <c r="B173" s="21" t="s">
        <v>66</v>
      </c>
    </row>
    <row r="174" spans="1:2" ht="39">
      <c r="A174" s="20"/>
      <c r="B174" s="19" t="s">
        <v>65</v>
      </c>
    </row>
    <row r="175" spans="1:2">
      <c r="A175" s="20"/>
      <c r="B175" s="19" t="s">
        <v>64</v>
      </c>
    </row>
    <row r="176" spans="1:2">
      <c r="A176" s="20"/>
      <c r="B176" s="19" t="s">
        <v>63</v>
      </c>
    </row>
    <row r="177" spans="1:2">
      <c r="A177" s="20"/>
      <c r="B177" s="19" t="s">
        <v>62</v>
      </c>
    </row>
    <row r="178" spans="1:2">
      <c r="A178" s="20"/>
      <c r="B178" s="19" t="s">
        <v>61</v>
      </c>
    </row>
    <row r="179" spans="1:2" ht="26.25">
      <c r="A179" s="20"/>
      <c r="B179" s="19" t="s">
        <v>60</v>
      </c>
    </row>
    <row r="180" spans="1:2">
      <c r="A180" s="20"/>
      <c r="B180" s="19" t="s">
        <v>59</v>
      </c>
    </row>
    <row r="181" spans="1:2" ht="51.75">
      <c r="A181" s="20"/>
      <c r="B181" s="19" t="s">
        <v>58</v>
      </c>
    </row>
    <row r="182" spans="1:2">
      <c r="A182" s="20"/>
      <c r="B182" s="19"/>
    </row>
    <row r="183" spans="1:2">
      <c r="A183" s="20"/>
      <c r="B183" s="21" t="s">
        <v>57</v>
      </c>
    </row>
    <row r="184" spans="1:2" ht="90">
      <c r="A184" s="20"/>
      <c r="B184" s="19" t="s">
        <v>56</v>
      </c>
    </row>
  </sheetData>
  <sheetProtection password="E051" sheet="1" objects="1" scenarios="1"/>
  <mergeCells count="1">
    <mergeCell ref="A1:B2"/>
  </mergeCells>
  <pageMargins left="0.75" right="0.75" top="1" bottom="1"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sqref="A1:D6"/>
    </sheetView>
  </sheetViews>
  <sheetFormatPr baseColWidth="10" defaultRowHeight="15"/>
  <cols>
    <col min="1" max="1" width="14" customWidth="1"/>
    <col min="2" max="2" width="16.7109375" customWidth="1"/>
    <col min="3" max="3" width="15.5703125" customWidth="1"/>
    <col min="4" max="4" width="14.85546875" customWidth="1"/>
  </cols>
  <sheetData>
    <row r="1" spans="1:4" ht="16.5" thickBot="1">
      <c r="A1" s="89" t="s">
        <v>361</v>
      </c>
      <c r="B1" s="90" t="s">
        <v>362</v>
      </c>
      <c r="C1" s="90" t="s">
        <v>363</v>
      </c>
      <c r="D1" s="90" t="s">
        <v>364</v>
      </c>
    </row>
    <row r="2" spans="1:4" ht="16.5" thickBot="1">
      <c r="A2" s="91" t="s">
        <v>365</v>
      </c>
      <c r="B2" s="92" t="s">
        <v>366</v>
      </c>
      <c r="C2" s="92">
        <f>+COUNTIF('Matriz de Riesgos Contratacion'!$M$11:$M$48,"Riesgo Extremo")</f>
        <v>0</v>
      </c>
      <c r="D2" s="93">
        <v>0</v>
      </c>
    </row>
    <row r="3" spans="1:4" ht="16.5" thickBot="1">
      <c r="A3" s="94" t="s">
        <v>367</v>
      </c>
      <c r="B3" s="92" t="s">
        <v>368</v>
      </c>
      <c r="C3" s="92">
        <f>+COUNTIF('Matriz de Riesgos Contratacion'!$M$11:$M$48,"Riesgo Alto")</f>
        <v>11</v>
      </c>
      <c r="D3" s="93">
        <v>0.1</v>
      </c>
    </row>
    <row r="4" spans="1:4" ht="16.5" thickBot="1">
      <c r="A4" s="95">
        <v>5</v>
      </c>
      <c r="B4" s="92" t="s">
        <v>369</v>
      </c>
      <c r="C4" s="92">
        <f>+COUNTIF('Matriz de Riesgos Contratacion'!$M$11:$M$48,"Riesgo Medio")</f>
        <v>5</v>
      </c>
      <c r="D4" s="93">
        <v>0.2</v>
      </c>
    </row>
    <row r="5" spans="1:4" ht="16.5" thickBot="1">
      <c r="A5" s="96" t="s">
        <v>370</v>
      </c>
      <c r="B5" s="92" t="s">
        <v>371</v>
      </c>
      <c r="C5" s="92">
        <f>+COUNTIF('Matriz de Riesgos Contratacion'!$M$11:$M$48,"Riesgo Bajo")</f>
        <v>22</v>
      </c>
      <c r="D5" s="93">
        <v>0.7</v>
      </c>
    </row>
    <row r="6" spans="1:4" ht="16.5" thickBot="1">
      <c r="A6" s="214" t="s">
        <v>372</v>
      </c>
      <c r="B6" s="215"/>
      <c r="C6" s="97">
        <f>SUM(C2:C5)</f>
        <v>38</v>
      </c>
      <c r="D6" s="93">
        <v>1</v>
      </c>
    </row>
  </sheetData>
  <mergeCells count="1">
    <mergeCell ref="A6:B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de Riesgos Contratacion</vt:lpstr>
      <vt:lpstr>Tabla de Valoración</vt:lpstr>
      <vt:lpstr>Instructivo matriz</vt:lpstr>
      <vt:lpstr>Hoja1</vt:lpstr>
      <vt:lpstr>'Matriz de Riesgos Contratacion'!Títulos_a_imprimir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Emilio Estrada Castillo</dc:creator>
  <cp:lastModifiedBy>Beatriz elena Agudelo Bedoya</cp:lastModifiedBy>
  <cp:lastPrinted>2022-08-03T20:37:21Z</cp:lastPrinted>
  <dcterms:created xsi:type="dcterms:W3CDTF">2018-11-29T16:04:03Z</dcterms:created>
  <dcterms:modified xsi:type="dcterms:W3CDTF">2025-06-24T17:16:36Z</dcterms:modified>
</cp:coreProperties>
</file>