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
    </mc:Choice>
  </mc:AlternateContent>
  <bookViews>
    <workbookView xWindow="14295" yWindow="0" windowWidth="14610" windowHeight="15585"/>
  </bookViews>
  <sheets>
    <sheet name="Análisis Económico 2025"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1" i="1" l="1"/>
  <c r="D20" i="1"/>
  <c r="D19" i="1"/>
  <c r="D18" i="1"/>
  <c r="D17" i="1"/>
  <c r="C13" i="1"/>
  <c r="C11" i="1"/>
  <c r="C8" i="1"/>
  <c r="C7" i="1"/>
  <c r="C4" i="1" l="1"/>
  <c r="C10" i="1"/>
  <c r="F7" i="1"/>
  <c r="C21" i="1"/>
  <c r="B5" i="1" s="1"/>
  <c r="G7" i="1" l="1"/>
  <c r="H7" i="1" s="1"/>
  <c r="I7" i="1" s="1"/>
</calcChain>
</file>

<file path=xl/sharedStrings.xml><?xml version="1.0" encoding="utf-8"?>
<sst xmlns="http://schemas.openxmlformats.org/spreadsheetml/2006/main" count="33" uniqueCount="31">
  <si>
    <t>No. de Estudiantes 
PROYECCIÓN MATRICULA 2025</t>
  </si>
  <si>
    <t xml:space="preserve">Proyección de estudiantes que compran diariamente en la TES </t>
  </si>
  <si>
    <t>Proyección de dias hábiles a atender en el año escolar en la TES</t>
  </si>
  <si>
    <t>PROYECCIÓN OPERACIÓN DIARIA DE LA TES</t>
  </si>
  <si>
    <t>Vr Refrigerio</t>
  </si>
  <si>
    <t>Vr Producción</t>
  </si>
  <si>
    <t>Vr Utilidad Bruta</t>
  </si>
  <si>
    <t>% Utilidad Bruta</t>
  </si>
  <si>
    <t>Valor refrigerio</t>
  </si>
  <si>
    <t>Proyección Utilidad Bruta</t>
  </si>
  <si>
    <t>ANÁLISIS RETRIBUCIÓN</t>
  </si>
  <si>
    <t>Proyección Retribución Diaria al FSE</t>
  </si>
  <si>
    <t>MES</t>
  </si>
  <si>
    <t>FECHAS</t>
  </si>
  <si>
    <t>AGOSTO</t>
  </si>
  <si>
    <t>1 AL 29</t>
  </si>
  <si>
    <t>SEPTIEMBRE</t>
  </si>
  <si>
    <t>OCTUBRE</t>
  </si>
  <si>
    <t>1 AL 3 Y 14 AL 31</t>
  </si>
  <si>
    <t>NOVIEMBRE</t>
  </si>
  <si>
    <t>4 AL 29</t>
  </si>
  <si>
    <t xml:space="preserve">Fuente: </t>
  </si>
  <si>
    <t xml:space="preserve">https://acortar.link/F6jqEp </t>
  </si>
  <si>
    <t xml:space="preserve"> </t>
  </si>
  <si>
    <t>Proyección Retribución de los días al FSE Vigencia 2025</t>
  </si>
  <si>
    <t>DIAS HABILES CALENDARO ACADEMICO A PRESTAR EL SERVICIO DE TES</t>
  </si>
  <si>
    <t>PROYECCIÓN PAGO MES</t>
  </si>
  <si>
    <t>TOTAL PROYECCION DIAS Y RETRIBUCION</t>
  </si>
  <si>
    <t>ANALISIS PROYECCION ECONOMICA SOBRE VENTAS DE LA TIENDA ESCOLAR SALUDABLE EN LA SEDE PRINCIPAL DE LA INSTITUCIÓN EDUCATIVA TÉCNICA NUESTRA SEÑORA DE FÁTIMA, PARA ESTIMAR LA RETRIBUCIÓN EN FAVOR DEL FONDO DE SERVICIOS EDUCATIVOS - FSE</t>
  </si>
  <si>
    <t>1 AL 30</t>
  </si>
  <si>
    <r>
      <rPr>
        <b/>
        <sz val="11"/>
        <color theme="1"/>
        <rFont val="Aptos"/>
        <family val="2"/>
      </rPr>
      <t>NOTA:</t>
    </r>
    <r>
      <rPr>
        <sz val="11"/>
        <color theme="1"/>
        <rFont val="Aptos"/>
        <family val="2"/>
      </rPr>
      <t xml:space="preserve"> La retribución al FSE se pagará a más tardar los primeros cinco (5) dias calendario de cada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</si>
</sst>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9">
    <font>
      <sz val="11"/>
      <color theme="1"/>
      <name val="Calibri"/>
      <family val="2"/>
      <scheme val="minor"/>
    </font>
    <font>
      <sz val="11"/>
      <color theme="1"/>
      <name val="Calibri"/>
      <family val="2"/>
      <scheme val="minor"/>
    </font>
    <font>
      <sz val="10"/>
      <color theme="1"/>
      <name val="Calibri"/>
      <family val="2"/>
      <scheme val="minor"/>
    </font>
    <font>
      <sz val="11"/>
      <color theme="1"/>
      <name val="Aptos"/>
      <family val="2"/>
    </font>
    <font>
      <b/>
      <sz val="11"/>
      <color theme="1"/>
      <name val="Aptos"/>
      <family val="2"/>
    </font>
    <font>
      <sz val="10"/>
      <color theme="1"/>
      <name val="Aptos"/>
      <family val="2"/>
    </font>
    <font>
      <b/>
      <sz val="10"/>
      <color theme="1"/>
      <name val="Aptos"/>
      <family val="2"/>
    </font>
    <font>
      <u/>
      <sz val="11"/>
      <color theme="10"/>
      <name val="Calibri"/>
      <family val="2"/>
      <scheme val="minor"/>
    </font>
    <font>
      <u/>
      <sz val="10"/>
      <color theme="10"/>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s>
  <borders count="2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cellStyleXfs>
  <cellXfs count="61">
    <xf numFmtId="0" fontId="0" fillId="0" borderId="0" xfId="0"/>
    <xf numFmtId="0" fontId="5" fillId="0" borderId="7" xfId="0" applyFont="1" applyBorder="1" applyAlignment="1">
      <alignment horizontal="center" vertical="center" wrapText="1"/>
    </xf>
    <xf numFmtId="3" fontId="3" fillId="0" borderId="2" xfId="0" applyNumberFormat="1" applyFont="1" applyBorder="1" applyAlignment="1">
      <alignment horizontal="center" vertical="center"/>
    </xf>
    <xf numFmtId="9" fontId="3" fillId="0" borderId="2" xfId="0" applyNumberFormat="1" applyFont="1" applyBorder="1" applyAlignment="1">
      <alignment horizontal="center" vertical="center"/>
    </xf>
    <xf numFmtId="0" fontId="4" fillId="3" borderId="2" xfId="0" applyFont="1" applyFill="1" applyBorder="1" applyAlignment="1">
      <alignment horizontal="center" vertical="center" wrapText="1"/>
    </xf>
    <xf numFmtId="0" fontId="4" fillId="3" borderId="9" xfId="0" applyFont="1" applyFill="1" applyBorder="1" applyAlignment="1">
      <alignment horizontal="center" vertical="center" wrapText="1"/>
    </xf>
    <xf numFmtId="164" fontId="3" fillId="0" borderId="2" xfId="1" applyNumberFormat="1" applyFont="1" applyBorder="1" applyAlignment="1">
      <alignment horizontal="center" vertical="center"/>
    </xf>
    <xf numFmtId="164" fontId="3" fillId="3" borderId="2" xfId="1" applyNumberFormat="1" applyFont="1" applyFill="1" applyBorder="1" applyAlignment="1">
      <alignment horizontal="center" vertical="center"/>
    </xf>
    <xf numFmtId="9" fontId="3" fillId="3" borderId="9" xfId="2" applyFont="1" applyFill="1" applyBorder="1" applyAlignment="1">
      <alignment horizontal="center" vertical="center"/>
    </xf>
    <xf numFmtId="164" fontId="3" fillId="4" borderId="2" xfId="1" applyNumberFormat="1" applyFont="1" applyFill="1" applyBorder="1" applyAlignment="1">
      <alignment horizontal="center" vertical="center"/>
    </xf>
    <xf numFmtId="9" fontId="3" fillId="4" borderId="2" xfId="0" applyNumberFormat="1" applyFont="1" applyFill="1" applyBorder="1" applyAlignment="1">
      <alignment horizontal="center" vertical="center"/>
    </xf>
    <xf numFmtId="0" fontId="3" fillId="3" borderId="0" xfId="0" applyFont="1" applyFill="1" applyAlignment="1">
      <alignment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3" fillId="3" borderId="1" xfId="0" applyFont="1" applyFill="1" applyBorder="1" applyAlignment="1">
      <alignment horizontal="center" vertical="center"/>
    </xf>
    <xf numFmtId="0" fontId="3" fillId="3" borderId="10" xfId="0" applyFont="1" applyFill="1" applyBorder="1" applyAlignment="1">
      <alignment horizontal="center" vertical="center"/>
    </xf>
    <xf numFmtId="164" fontId="3" fillId="0" borderId="0" xfId="0" applyNumberFormat="1" applyFont="1" applyAlignment="1">
      <alignment horizontal="center" vertical="center"/>
    </xf>
    <xf numFmtId="0" fontId="2" fillId="0" borderId="0" xfId="0" applyFont="1" applyAlignment="1">
      <alignment horizontal="center" vertical="center"/>
    </xf>
    <xf numFmtId="0" fontId="8" fillId="0" borderId="0" xfId="3" applyFont="1" applyBorder="1" applyAlignment="1">
      <alignment horizontal="center" vertical="center"/>
    </xf>
    <xf numFmtId="0" fontId="3" fillId="3" borderId="0" xfId="0" applyFont="1" applyFill="1" applyAlignment="1">
      <alignment horizontal="center" vertical="center"/>
    </xf>
    <xf numFmtId="0" fontId="3" fillId="3" borderId="6" xfId="0" applyFont="1" applyFill="1" applyBorder="1" applyAlignment="1">
      <alignment horizontal="center" vertical="center"/>
    </xf>
    <xf numFmtId="0" fontId="4" fillId="0" borderId="7" xfId="0" applyFont="1" applyBorder="1" applyAlignment="1">
      <alignment horizontal="center" vertical="center"/>
    </xf>
    <xf numFmtId="0" fontId="3" fillId="0" borderId="7" xfId="0" applyFont="1" applyBorder="1" applyAlignment="1">
      <alignment horizontal="center" vertical="center"/>
    </xf>
    <xf numFmtId="164" fontId="3" fillId="0" borderId="2" xfId="0" applyNumberFormat="1" applyFont="1" applyBorder="1" applyAlignment="1">
      <alignment horizontal="center" vertical="center"/>
    </xf>
    <xf numFmtId="0" fontId="4" fillId="4" borderId="15" xfId="0" applyFont="1" applyFill="1" applyBorder="1" applyAlignment="1">
      <alignment horizontal="center" vertical="center"/>
    </xf>
    <xf numFmtId="164" fontId="4" fillId="4" borderId="15" xfId="0" applyNumberFormat="1" applyFont="1" applyFill="1" applyBorder="1" applyAlignment="1">
      <alignment horizontal="center" vertical="center"/>
    </xf>
    <xf numFmtId="164" fontId="3" fillId="0" borderId="0" xfId="1" applyNumberFormat="1" applyFont="1" applyAlignment="1">
      <alignment horizontal="center" vertical="center"/>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xf>
    <xf numFmtId="0" fontId="3" fillId="3" borderId="2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0" borderId="22"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3"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3" borderId="5" xfId="0" applyFont="1" applyFill="1" applyBorder="1" applyAlignment="1">
      <alignment horizontal="center" vertical="center"/>
    </xf>
    <xf numFmtId="0" fontId="3" fillId="3" borderId="0" xfId="0" applyFont="1" applyFill="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3" fillId="0" borderId="5" xfId="0" applyFont="1" applyBorder="1" applyAlignment="1">
      <alignment horizontal="center" vertical="center"/>
    </xf>
    <xf numFmtId="0" fontId="3" fillId="3" borderId="6" xfId="0" applyFont="1" applyFill="1" applyBorder="1" applyAlignment="1">
      <alignment horizontal="center" vertical="center"/>
    </xf>
    <xf numFmtId="0" fontId="4" fillId="0" borderId="19" xfId="0" applyFont="1" applyBorder="1" applyAlignment="1">
      <alignment horizontal="center" vertical="center" wrapText="1"/>
    </xf>
    <xf numFmtId="0" fontId="4" fillId="0" borderId="15" xfId="0" applyFont="1" applyBorder="1" applyAlignment="1">
      <alignment horizontal="center" vertical="center" wrapText="1"/>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tabSelected="1" showRuler="0" zoomScale="80" zoomScaleNormal="80" zoomScaleSheetLayoutView="160" workbookViewId="0">
      <selection sqref="A1:I1"/>
    </sheetView>
  </sheetViews>
  <sheetFormatPr baseColWidth="10" defaultRowHeight="14.25"/>
  <cols>
    <col min="1" max="1" width="29.7109375" style="15" customWidth="1"/>
    <col min="2" max="2" width="19" style="15" customWidth="1"/>
    <col min="3" max="3" width="16" style="15" bestFit="1" customWidth="1"/>
    <col min="4" max="5" width="16.7109375" style="15" customWidth="1"/>
    <col min="6" max="6" width="13.5703125" style="15" customWidth="1"/>
    <col min="7" max="7" width="13.28515625" style="15" bestFit="1" customWidth="1"/>
    <col min="8" max="8" width="10.85546875" style="15" customWidth="1"/>
    <col min="9" max="9" width="10.140625" style="15" bestFit="1" customWidth="1"/>
    <col min="10" max="10" width="11.42578125" style="15"/>
    <col min="11" max="11" width="12.7109375" style="15" bestFit="1" customWidth="1"/>
    <col min="12" max="12" width="28.28515625" style="15" bestFit="1" customWidth="1"/>
    <col min="13" max="14" width="12.7109375" style="15" bestFit="1" customWidth="1"/>
    <col min="15" max="15" width="5.85546875" style="15" bestFit="1" customWidth="1"/>
    <col min="16" max="16" width="12.7109375" style="15" bestFit="1" customWidth="1"/>
    <col min="17" max="16384" width="11.42578125" style="15"/>
  </cols>
  <sheetData>
    <row r="1" spans="1:11" ht="49.5" customHeight="1" thickBot="1">
      <c r="A1" s="29" t="s">
        <v>28</v>
      </c>
      <c r="B1" s="30"/>
      <c r="C1" s="30"/>
      <c r="D1" s="30"/>
      <c r="E1" s="30"/>
      <c r="F1" s="30"/>
      <c r="G1" s="30"/>
      <c r="H1" s="30"/>
      <c r="I1" s="31"/>
    </row>
    <row r="2" spans="1:11" ht="15" customHeight="1">
      <c r="A2" s="57"/>
      <c r="B2" s="46"/>
      <c r="C2" s="46"/>
      <c r="D2" s="46"/>
      <c r="E2" s="46"/>
      <c r="F2" s="46"/>
      <c r="G2" s="46"/>
      <c r="H2" s="46"/>
      <c r="I2" s="47"/>
    </row>
    <row r="3" spans="1:11" ht="30" customHeight="1">
      <c r="A3" s="1" t="s">
        <v>0</v>
      </c>
      <c r="B3" s="2">
        <v>276</v>
      </c>
      <c r="C3" s="3">
        <v>1</v>
      </c>
      <c r="D3" s="52"/>
      <c r="E3" s="52"/>
      <c r="F3" s="52"/>
      <c r="G3" s="52"/>
      <c r="H3" s="52"/>
      <c r="I3" s="58"/>
    </row>
    <row r="4" spans="1:11" ht="33" customHeight="1">
      <c r="A4" s="1" t="s">
        <v>1</v>
      </c>
      <c r="B4" s="2">
        <v>195</v>
      </c>
      <c r="C4" s="3">
        <f>+(B4*C3)/B3</f>
        <v>0.70652173913043481</v>
      </c>
      <c r="D4" s="52"/>
      <c r="E4" s="52"/>
      <c r="F4" s="52"/>
      <c r="G4" s="52"/>
      <c r="H4" s="52"/>
      <c r="I4" s="58"/>
    </row>
    <row r="5" spans="1:11" ht="42" customHeight="1">
      <c r="A5" s="1" t="s">
        <v>2</v>
      </c>
      <c r="B5" s="2">
        <f>+C21</f>
        <v>76</v>
      </c>
      <c r="D5" s="52"/>
      <c r="E5" s="52"/>
      <c r="F5" s="52"/>
      <c r="G5" s="52"/>
      <c r="H5" s="52"/>
      <c r="I5" s="58"/>
    </row>
    <row r="6" spans="1:11" ht="45">
      <c r="A6" s="32" t="s">
        <v>3</v>
      </c>
      <c r="B6" s="33"/>
      <c r="C6" s="33"/>
      <c r="D6" s="34"/>
      <c r="E6" s="52"/>
      <c r="F6" s="4" t="s">
        <v>4</v>
      </c>
      <c r="G6" s="4" t="s">
        <v>5</v>
      </c>
      <c r="H6" s="4" t="s">
        <v>6</v>
      </c>
      <c r="I6" s="5" t="s">
        <v>7</v>
      </c>
    </row>
    <row r="7" spans="1:11">
      <c r="A7" s="1" t="s">
        <v>8</v>
      </c>
      <c r="B7" s="6">
        <v>2500</v>
      </c>
      <c r="C7" s="6">
        <f>SUM(B4*B7)</f>
        <v>487500</v>
      </c>
      <c r="D7" s="3">
        <v>1</v>
      </c>
      <c r="E7" s="52"/>
      <c r="F7" s="7">
        <f>+B7</f>
        <v>2500</v>
      </c>
      <c r="G7" s="7">
        <f>+F7*0.75</f>
        <v>1875</v>
      </c>
      <c r="H7" s="7">
        <f>+F7-G7</f>
        <v>625</v>
      </c>
      <c r="I7" s="8">
        <f>(H7/F7)*100%</f>
        <v>0.25</v>
      </c>
    </row>
    <row r="8" spans="1:11">
      <c r="A8" s="35" t="s">
        <v>9</v>
      </c>
      <c r="B8" s="36"/>
      <c r="C8" s="6">
        <f>+(C7*D8)/D7</f>
        <v>121875</v>
      </c>
      <c r="D8" s="3">
        <v>0.25</v>
      </c>
      <c r="E8" s="52"/>
      <c r="F8" s="16"/>
      <c r="G8" s="16"/>
      <c r="H8" s="16"/>
      <c r="I8" s="17"/>
      <c r="K8" s="18"/>
    </row>
    <row r="9" spans="1:11">
      <c r="A9" s="37" t="s">
        <v>10</v>
      </c>
      <c r="B9" s="38"/>
      <c r="C9" s="38"/>
      <c r="D9" s="14"/>
      <c r="E9" s="52"/>
      <c r="F9" s="19" t="s">
        <v>21</v>
      </c>
      <c r="G9" s="20" t="s">
        <v>22</v>
      </c>
      <c r="H9" s="21"/>
      <c r="I9" s="22"/>
      <c r="K9" s="18"/>
    </row>
    <row r="10" spans="1:11">
      <c r="A10" s="35" t="s">
        <v>9</v>
      </c>
      <c r="B10" s="36"/>
      <c r="C10" s="6">
        <f>+C8</f>
        <v>121875</v>
      </c>
      <c r="D10" s="3">
        <v>1</v>
      </c>
      <c r="E10" s="52"/>
      <c r="F10" s="21"/>
      <c r="G10" s="21"/>
      <c r="H10" s="21"/>
      <c r="I10" s="22"/>
    </row>
    <row r="11" spans="1:11">
      <c r="A11" s="55" t="s">
        <v>11</v>
      </c>
      <c r="B11" s="56"/>
      <c r="C11" s="9">
        <f>+(C10*D11)/D10</f>
        <v>24375</v>
      </c>
      <c r="D11" s="10">
        <v>0.2</v>
      </c>
      <c r="E11" s="52"/>
      <c r="F11" s="21"/>
      <c r="G11" s="21"/>
      <c r="H11" s="21"/>
      <c r="I11" s="22"/>
      <c r="K11" s="18"/>
    </row>
    <row r="12" spans="1:11">
      <c r="A12" s="51"/>
      <c r="B12" s="52"/>
      <c r="C12" s="52"/>
      <c r="D12" s="52"/>
      <c r="E12" s="52"/>
      <c r="F12" s="21"/>
      <c r="G12" s="21"/>
      <c r="H12" s="21"/>
      <c r="I12" s="22"/>
    </row>
    <row r="13" spans="1:11" ht="26.25" customHeight="1">
      <c r="A13" s="55" t="s">
        <v>24</v>
      </c>
      <c r="B13" s="56"/>
      <c r="C13" s="9">
        <f>SUM(B5*C11)</f>
        <v>1852500</v>
      </c>
      <c r="E13" s="52"/>
      <c r="F13" s="21"/>
      <c r="G13" s="21"/>
      <c r="H13" s="21"/>
      <c r="I13" s="22"/>
    </row>
    <row r="14" spans="1:11">
      <c r="A14" s="51"/>
      <c r="B14" s="52"/>
      <c r="C14" s="52"/>
      <c r="D14" s="52"/>
      <c r="E14" s="52"/>
      <c r="F14" s="21"/>
      <c r="G14" s="21"/>
      <c r="H14" s="21"/>
      <c r="I14" s="22"/>
    </row>
    <row r="15" spans="1:11" ht="15" customHeight="1">
      <c r="A15" s="53"/>
      <c r="B15" s="54"/>
      <c r="C15" s="54"/>
      <c r="D15" s="54"/>
      <c r="F15" s="39" t="s">
        <v>30</v>
      </c>
      <c r="G15" s="40"/>
      <c r="H15" s="40"/>
      <c r="I15" s="41"/>
    </row>
    <row r="16" spans="1:11" ht="90">
      <c r="A16" s="23" t="s">
        <v>12</v>
      </c>
      <c r="B16" s="12" t="s">
        <v>13</v>
      </c>
      <c r="C16" s="13" t="s">
        <v>25</v>
      </c>
      <c r="D16" s="13" t="s">
        <v>26</v>
      </c>
      <c r="E16" s="11"/>
      <c r="F16" s="42"/>
      <c r="G16" s="43"/>
      <c r="H16" s="43"/>
      <c r="I16" s="44"/>
    </row>
    <row r="17" spans="1:9" ht="15" customHeight="1">
      <c r="A17" s="24" t="s">
        <v>14</v>
      </c>
      <c r="B17" s="14" t="s">
        <v>15</v>
      </c>
      <c r="C17" s="14">
        <v>19</v>
      </c>
      <c r="D17" s="25">
        <f>+C17*C11</f>
        <v>463125</v>
      </c>
      <c r="E17" s="45"/>
      <c r="F17" s="46"/>
      <c r="G17" s="46"/>
      <c r="H17" s="46"/>
      <c r="I17" s="47"/>
    </row>
    <row r="18" spans="1:9">
      <c r="A18" s="24" t="s">
        <v>16</v>
      </c>
      <c r="B18" s="14" t="s">
        <v>29</v>
      </c>
      <c r="C18" s="14">
        <v>22</v>
      </c>
      <c r="D18" s="25">
        <f>+C18*C11</f>
        <v>536250</v>
      </c>
      <c r="E18" s="45"/>
      <c r="F18" s="46"/>
      <c r="G18" s="46"/>
      <c r="H18" s="46"/>
      <c r="I18" s="47"/>
    </row>
    <row r="19" spans="1:9">
      <c r="A19" s="24" t="s">
        <v>17</v>
      </c>
      <c r="B19" s="14" t="s">
        <v>18</v>
      </c>
      <c r="C19" s="14">
        <v>17</v>
      </c>
      <c r="D19" s="25">
        <f>+C19*C11</f>
        <v>414375</v>
      </c>
      <c r="E19" s="45"/>
      <c r="F19" s="46"/>
      <c r="G19" s="46"/>
      <c r="H19" s="46"/>
      <c r="I19" s="47"/>
    </row>
    <row r="20" spans="1:9">
      <c r="A20" s="24" t="s">
        <v>19</v>
      </c>
      <c r="B20" s="14" t="s">
        <v>20</v>
      </c>
      <c r="C20" s="14">
        <v>18</v>
      </c>
      <c r="D20" s="25">
        <f>+C20*C11</f>
        <v>438750</v>
      </c>
      <c r="E20" s="45"/>
      <c r="F20" s="46"/>
      <c r="G20" s="46"/>
      <c r="H20" s="46"/>
      <c r="I20" s="47"/>
    </row>
    <row r="21" spans="1:9" ht="28.5" customHeight="1" thickBot="1">
      <c r="A21" s="59" t="s">
        <v>27</v>
      </c>
      <c r="B21" s="60"/>
      <c r="C21" s="26">
        <f>SUM(C17:C20)</f>
        <v>76</v>
      </c>
      <c r="D21" s="27">
        <f>SUM(D17:D20)</f>
        <v>1852500</v>
      </c>
      <c r="E21" s="48"/>
      <c r="F21" s="49"/>
      <c r="G21" s="49"/>
      <c r="H21" s="49"/>
      <c r="I21" s="50"/>
    </row>
    <row r="24" spans="1:9">
      <c r="D24" s="28"/>
      <c r="G24" s="15" t="s">
        <v>23</v>
      </c>
    </row>
    <row r="25" spans="1:9">
      <c r="G25" s="15" t="s">
        <v>23</v>
      </c>
    </row>
    <row r="26" spans="1:9">
      <c r="E26" s="28"/>
    </row>
    <row r="35" spans="4:4">
      <c r="D35" s="18"/>
    </row>
    <row r="36" spans="4:4">
      <c r="D36" s="18"/>
    </row>
    <row r="37" spans="4:4">
      <c r="D37" s="18"/>
    </row>
    <row r="38" spans="4:4">
      <c r="D38" s="18"/>
    </row>
    <row r="39" spans="4:4">
      <c r="D39" s="18"/>
    </row>
    <row r="40" spans="4:4">
      <c r="D40" s="18"/>
    </row>
    <row r="41" spans="4:4">
      <c r="D41" s="18"/>
    </row>
    <row r="42" spans="4:4">
      <c r="D42" s="18"/>
    </row>
    <row r="43" spans="4:4">
      <c r="D43" s="18"/>
    </row>
  </sheetData>
  <mergeCells count="15">
    <mergeCell ref="F15:I16"/>
    <mergeCell ref="E17:I21"/>
    <mergeCell ref="A14:D15"/>
    <mergeCell ref="A11:B11"/>
    <mergeCell ref="A2:I2"/>
    <mergeCell ref="D3:I5"/>
    <mergeCell ref="E6:E14"/>
    <mergeCell ref="A12:D12"/>
    <mergeCell ref="A13:B13"/>
    <mergeCell ref="A21:B21"/>
    <mergeCell ref="A1:I1"/>
    <mergeCell ref="A6:D6"/>
    <mergeCell ref="A8:B8"/>
    <mergeCell ref="A9:C9"/>
    <mergeCell ref="A10:B10"/>
  </mergeCells>
  <hyperlinks>
    <hyperlink ref="G9" r:id="rId1"/>
  </hyperlinks>
  <printOptions horizontalCentered="1"/>
  <pageMargins left="0.78740157480314965" right="0.39370078740157483" top="0.78740157480314965" bottom="0.78740157480314965" header="0.31496062992125984" footer="0.31496062992125984"/>
  <pageSetup scale="5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2025-07-17T00:27:19Z</dcterms:modified>
</cp:coreProperties>
</file>