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JULIAN\OneDrive\Escritorio\CONTRATACION 2025\SECRETARIA DE EDUCACION\TRANSPORTE ESCOLAR 2025 - 2026\SELECCION ABREVIADA - SAMC 003 - 2025\EVALUACION\"/>
    </mc:Choice>
  </mc:AlternateContent>
  <xr:revisionPtr revIDLastSave="0" documentId="13_ncr:1_{054B6F41-947E-4884-8AFD-B97FBF4BD8A9}" xr6:coauthVersionLast="47" xr6:coauthVersionMax="47" xr10:uidLastSave="{00000000-0000-0000-0000-000000000000}"/>
  <bookViews>
    <workbookView xWindow="-108" yWindow="-108" windowWidth="23256" windowHeight="12456" activeTab="1" xr2:uid="{05DBD453-13FA-437F-B41E-538568427524}"/>
  </bookViews>
  <sheets>
    <sheet name="ALEEWAA ANOUTA 25-26" sheetId="1" r:id="rId1"/>
    <sheet name="UNION TEMPORAL TRANSPORTE VIDA " sheetId="3" r:id="rId2"/>
  </sheets>
  <definedNames>
    <definedName name="_xlnm._FilterDatabase" localSheetId="0" hidden="1">'ALEEWAA ANOUTA 25-26'!#REF!</definedName>
    <definedName name="_xlnm._FilterDatabase" localSheetId="1" hidden="1">'UNION TEMPORAL TRANSPORTE VIDA '!#REF!</definedName>
    <definedName name="AnticipoM1" localSheetId="0">#REF!</definedName>
    <definedName name="AnticipoM1" localSheetId="1">#REF!</definedName>
    <definedName name="AnticipoM1">#REF!</definedName>
    <definedName name="AnticipoM2" localSheetId="0">#REF!</definedName>
    <definedName name="AnticipoM2" localSheetId="1">#REF!</definedName>
    <definedName name="AnticipoM2">#REF!</definedName>
    <definedName name="AnticipoM3" localSheetId="0">#REF!</definedName>
    <definedName name="AnticipoM3" localSheetId="1">#REF!</definedName>
    <definedName name="AnticipoM3">#REF!</definedName>
    <definedName name="AnticipoM4" localSheetId="0">#REF!</definedName>
    <definedName name="AnticipoM4" localSheetId="1">#REF!</definedName>
    <definedName name="AnticipoM4">#REF!</definedName>
    <definedName name="_xlnm.Print_Area" localSheetId="0">'ALEEWAA ANOUTA 25-26'!$A$1:$Z$8</definedName>
    <definedName name="_xlnm.Print_Area" localSheetId="1">'UNION TEMPORAL TRANSPORTE VIDA '!$A$1:$Z$10</definedName>
    <definedName name="PlazoM2" localSheetId="0">#REF!</definedName>
    <definedName name="PlazoM2" localSheetId="1">#REF!</definedName>
    <definedName name="PlazoM2">#REF!</definedName>
    <definedName name="PlazoM3" localSheetId="0">#REF!</definedName>
    <definedName name="PlazoM3" localSheetId="1">#REF!</definedName>
    <definedName name="PlazoM3">#REF!</definedName>
    <definedName name="PlazoM4" localSheetId="0">#REF!</definedName>
    <definedName name="PlazoM4" localSheetId="1">#REF!</definedName>
    <definedName name="PlazoM4">#REF!</definedName>
    <definedName name="prueba" localSheetId="0">#REF!</definedName>
    <definedName name="prueba" localSheetId="1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E6" i="3"/>
  <c r="F6" i="3"/>
  <c r="G6" i="3"/>
  <c r="H6" i="3"/>
  <c r="I6" i="3"/>
  <c r="J6" i="3"/>
  <c r="K6" i="3"/>
  <c r="M6" i="3" l="1"/>
  <c r="N6" i="3" s="1"/>
  <c r="M6" i="1"/>
  <c r="N6" i="1" s="1"/>
  <c r="K6" i="1"/>
  <c r="J6" i="1"/>
  <c r="I6" i="1"/>
  <c r="H6" i="1"/>
  <c r="G6" i="1"/>
  <c r="F6" i="1"/>
  <c r="O6" i="3" l="1"/>
  <c r="P6" i="3" s="1"/>
  <c r="Q6" i="3"/>
  <c r="R6" i="3" s="1"/>
  <c r="X6" i="3"/>
  <c r="Y6" i="3" s="1"/>
  <c r="S6" i="3"/>
  <c r="T6" i="3" s="1"/>
  <c r="V6" i="3"/>
  <c r="W6" i="3" s="1"/>
  <c r="X6" i="1"/>
  <c r="Y6" i="1" s="1"/>
  <c r="O6" i="1"/>
  <c r="P6" i="1" s="1"/>
  <c r="Q6" i="1"/>
  <c r="R6" i="1" s="1"/>
  <c r="S6" i="1"/>
  <c r="T6" i="1" s="1"/>
  <c r="V6" i="1"/>
  <c r="W6" i="1" s="1"/>
</calcChain>
</file>

<file path=xl/sharedStrings.xml><?xml version="1.0" encoding="utf-8"?>
<sst xmlns="http://schemas.openxmlformats.org/spreadsheetml/2006/main" count="118" uniqueCount="50">
  <si>
    <t xml:space="preserve">DATOS </t>
  </si>
  <si>
    <t>INFORMACIÓN  FINANCIERA - RUP</t>
  </si>
  <si>
    <t>OFERTA</t>
  </si>
  <si>
    <t>INDICE-CAPITAL DE TRABAJO DEMANDADO</t>
  </si>
  <si>
    <t>INDICE-LIQUIDEZ</t>
  </si>
  <si>
    <t>INDICE-ENDEUDAMIENTO</t>
  </si>
  <si>
    <t>RAZON DE COBERTURA DE INTERESES</t>
  </si>
  <si>
    <t>EVALUACIÓN CAPACIDAD FINANCIERA</t>
  </si>
  <si>
    <t>RENTABILIDAD DEL PATRIMONIO (ROE)</t>
  </si>
  <si>
    <t>RENTABILIDAD DEL ACTIVO (ROA)</t>
  </si>
  <si>
    <t>EVALUACIÓN CAPACIDAD ORGANIZACIÓNAL</t>
  </si>
  <si>
    <t>PROPONENTE</t>
  </si>
  <si>
    <t>PARTICIPACION</t>
  </si>
  <si>
    <t>VIGENCIA EVALUADA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</si>
  <si>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</si>
  <si>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</si>
  <si>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</si>
  <si>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</si>
  <si>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</si>
  <si>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</si>
  <si>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GASTOS DE INTERESES</t>
  </si>
  <si>
    <t>Fórmula: CT=AC-PC</t>
  </si>
  <si>
    <t>Fórmula: Liquidez=AC/PC</t>
  </si>
  <si>
    <t>Fórmula: Endeudamiento = Pas.T/Act.Tot</t>
  </si>
  <si>
    <t xml:space="preserve">Fórmula: Razón Cobertura Intereses = UO/GI </t>
  </si>
  <si>
    <t>CUMPLE / NO CUMPLE</t>
  </si>
  <si>
    <t>Fórmula ROE = UO/Pat.</t>
  </si>
  <si>
    <t>Fórmula ROE = UO/Act.Tot</t>
  </si>
  <si>
    <t>Req. Min. CTd</t>
  </si>
  <si>
    <t>Req. Pyme Min. Liquidez &gt; =</t>
  </si>
  <si>
    <t>Req. Pyme Min. Endeudamiento: &lt; =</t>
  </si>
  <si>
    <t>Req. Pyme Min. Cobertura Intereses: &gt; =</t>
  </si>
  <si>
    <t>Req. Pyme Min. ROE: &gt; =</t>
  </si>
  <si>
    <t>Req. Pyme Min. ROA: &gt; =</t>
  </si>
  <si>
    <t>Req. Min. Liquidez &gt; =</t>
  </si>
  <si>
    <t>Req. Min. Endeudamiento: &lt; =</t>
  </si>
  <si>
    <t>Req. Min. Cobertura Intereses: &gt; =</t>
  </si>
  <si>
    <t>Req. Min. ROE: &gt; =</t>
  </si>
  <si>
    <t>Req. Min. ROA: &gt; =</t>
  </si>
  <si>
    <t>INDICADOR</t>
  </si>
  <si>
    <t>RESULTADO</t>
  </si>
  <si>
    <t>CUMPLE</t>
  </si>
  <si>
    <t>TRANSPORTE</t>
  </si>
  <si>
    <t>TRANSPORTE ATLANTIC PLUS S.A.S.</t>
  </si>
  <si>
    <t>TRANSPORTE RELATURG</t>
  </si>
  <si>
    <t xml:space="preserve">TRANSPORTES SENSACION SAS </t>
  </si>
  <si>
    <t>LINEAS ESCOLARES Y TURISMO SAS</t>
  </si>
  <si>
    <t>COOPERATIVA MULTIACTIVA DE RIOHACHA</t>
  </si>
  <si>
    <t>TRANSPORTES ESPECIALES COLEGIOS Y TURISMO S.A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</si>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</sst>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_ ;_ * \-#,##0_ ;_ * &quot;-&quot;_ ;_ @_ "/>
    <numFmt numFmtId="165" formatCode="#,##0.0"/>
    <numFmt numFmtId="166" formatCode="0.0%"/>
    <numFmt numFmtId="167" formatCode="_-&quot;$&quot;* #,##0_-;\-&quot;$&quot;* #,##0_-;_-&quot;$&quot;* &quot;-&quot;_-;_-@_-"/>
    <numFmt numFmtId="168" formatCode="0.000"/>
    <numFmt numFmtId="169" formatCode="0.0000"/>
    <numFmt numFmtId="170" formatCode="_-&quot;$&quot;* #,##0.00_-;\-&quot;$&quot;* #,##0.00_-;_-&quot;$&quot;* &quot;-&quot;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5"/>
      <color indexed="63"/>
      <name val="Arial"/>
      <family val="2"/>
    </font>
    <font>
      <b/>
      <sz val="5"/>
      <name val="Arial"/>
      <family val="2"/>
    </font>
    <font>
      <sz val="5"/>
      <name val="Arial"/>
      <family val="2"/>
    </font>
    <font>
      <b/>
      <sz val="5"/>
      <color rgb="FF000000"/>
      <name val="Arial"/>
      <family val="2"/>
    </font>
    <font>
      <b/>
      <sz val="5"/>
      <name val="Arial Narrow"/>
      <family val="2"/>
    </font>
    <font>
      <sz val="5"/>
      <color theme="1"/>
      <name val="Aptos Narrow"/>
      <family val="2"/>
      <scheme val="minor"/>
    </font>
    <font>
      <sz val="5"/>
      <color rgb="FFFF0000"/>
      <name val="Arial"/>
      <family val="2"/>
    </font>
    <font>
      <sz val="5"/>
      <color indexed="8"/>
      <name val="Arial"/>
      <family val="2"/>
    </font>
    <font>
      <b/>
      <sz val="5"/>
      <color rgb="FFFF0000"/>
      <name val="Arial"/>
      <family val="2"/>
    </font>
    <font>
      <sz val="5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3" fillId="2" borderId="4" xfId="0" applyFont="1" applyFill="1" applyBorder="1" applyAlignment="1">
      <alignment horizontal="center" vertical="center" wrapText="1"/>
    </xf>
    <xf numFmtId="0" fontId="4" fillId="3" borderId="0" xfId="0" applyFont="1" applyFill="1"/>
    <xf numFmtId="0" fontId="4" fillId="3" borderId="0" xfId="0" applyFont="1" applyFill="1" applyAlignment="1">
      <alignment vertical="center"/>
    </xf>
    <xf numFmtId="0" fontId="3" fillId="2" borderId="7" xfId="0" quotePrefix="1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/>
    </xf>
    <xf numFmtId="166" fontId="3" fillId="2" borderId="7" xfId="3" quotePrefix="1" applyNumberFormat="1" applyFont="1" applyFill="1" applyBorder="1" applyAlignment="1">
      <alignment horizontal="center" vertical="center" wrapText="1"/>
    </xf>
    <xf numFmtId="2" fontId="5" fillId="7" borderId="1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166" fontId="3" fillId="2" borderId="7" xfId="3" applyNumberFormat="1" applyFont="1" applyFill="1" applyBorder="1" applyAlignment="1">
      <alignment horizontal="center" vertical="center"/>
    </xf>
    <xf numFmtId="0" fontId="7" fillId="8" borderId="10" xfId="0" applyFont="1" applyFill="1" applyBorder="1" applyAlignment="1">
      <alignment horizontal="center" vertical="center"/>
    </xf>
    <xf numFmtId="44" fontId="3" fillId="8" borderId="7" xfId="2" applyNumberFormat="1" applyFont="1" applyFill="1" applyBorder="1" applyAlignment="1">
      <alignment horizontal="center" vertical="center" wrapText="1"/>
    </xf>
    <xf numFmtId="44" fontId="3" fillId="8" borderId="8" xfId="2" applyNumberFormat="1" applyFont="1" applyFill="1" applyBorder="1" applyAlignment="1">
      <alignment horizontal="center" vertical="center" wrapText="1"/>
    </xf>
    <xf numFmtId="44" fontId="3" fillId="8" borderId="10" xfId="2" applyNumberFormat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9" fontId="11" fillId="0" borderId="8" xfId="0" applyNumberFormat="1" applyFont="1" applyBorder="1" applyAlignment="1">
      <alignment horizontal="center" vertical="center" wrapText="1"/>
    </xf>
    <xf numFmtId="1" fontId="11" fillId="0" borderId="10" xfId="3" applyNumberFormat="1" applyFont="1" applyFill="1" applyBorder="1" applyAlignment="1">
      <alignment horizontal="center" vertical="center" wrapText="1"/>
    </xf>
    <xf numFmtId="170" fontId="4" fillId="0" borderId="7" xfId="2" applyNumberFormat="1" applyFont="1" applyFill="1" applyBorder="1" applyAlignment="1">
      <alignment horizontal="center" vertical="center" wrapText="1"/>
    </xf>
    <xf numFmtId="170" fontId="4" fillId="0" borderId="8" xfId="2" applyNumberFormat="1" applyFont="1" applyFill="1" applyBorder="1" applyAlignment="1">
      <alignment horizontal="center" vertical="center" wrapText="1"/>
    </xf>
    <xf numFmtId="170" fontId="4" fillId="0" borderId="10" xfId="2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43" fontId="4" fillId="0" borderId="0" xfId="1" applyFont="1" applyFill="1" applyAlignment="1">
      <alignment horizontal="center"/>
    </xf>
    <xf numFmtId="43" fontId="4" fillId="3" borderId="0" xfId="1" applyFont="1" applyFill="1" applyAlignment="1">
      <alignment horizontal="center"/>
    </xf>
    <xf numFmtId="164" fontId="4" fillId="3" borderId="0" xfId="0" applyNumberFormat="1" applyFont="1" applyFill="1" applyAlignment="1">
      <alignment horizontal="center"/>
    </xf>
    <xf numFmtId="43" fontId="3" fillId="4" borderId="8" xfId="1" applyFont="1" applyFill="1" applyBorder="1" applyAlignment="1">
      <alignment horizontal="center" vertical="center" wrapText="1"/>
    </xf>
    <xf numFmtId="43" fontId="3" fillId="4" borderId="10" xfId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9" fontId="3" fillId="4" borderId="8" xfId="3" applyFont="1" applyFill="1" applyBorder="1" applyAlignment="1">
      <alignment horizontal="center" vertical="center" wrapText="1"/>
    </xf>
    <xf numFmtId="9" fontId="3" fillId="4" borderId="9" xfId="3" applyFont="1" applyFill="1" applyBorder="1" applyAlignment="1">
      <alignment horizontal="center" vertical="center" wrapText="1"/>
    </xf>
    <xf numFmtId="9" fontId="3" fillId="4" borderId="14" xfId="3" applyFont="1" applyFill="1" applyBorder="1" applyAlignment="1">
      <alignment horizontal="center" vertical="center" wrapText="1"/>
    </xf>
    <xf numFmtId="9" fontId="3" fillId="4" borderId="18" xfId="3" applyFont="1" applyFill="1" applyBorder="1" applyAlignment="1">
      <alignment horizontal="center" vertical="center" wrapText="1"/>
    </xf>
    <xf numFmtId="9" fontId="3" fillId="4" borderId="10" xfId="3" applyFont="1" applyFill="1" applyBorder="1" applyAlignment="1">
      <alignment horizontal="center" vertical="center" wrapText="1"/>
    </xf>
    <xf numFmtId="9" fontId="3" fillId="4" borderId="7" xfId="3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textRotation="255"/>
    </xf>
    <xf numFmtId="0" fontId="3" fillId="2" borderId="11" xfId="0" applyFont="1" applyFill="1" applyBorder="1" applyAlignment="1">
      <alignment horizontal="center" vertical="center" textRotation="255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6" xfId="0" applyNumberFormat="1" applyFont="1" applyFill="1" applyBorder="1" applyAlignment="1">
      <alignment horizontal="center" vertical="center" wrapText="1"/>
    </xf>
    <xf numFmtId="0" fontId="3" fillId="4" borderId="7" xfId="0" quotePrefix="1" applyFont="1" applyFill="1" applyBorder="1" applyAlignment="1">
      <alignment horizontal="center" vertical="center" wrapText="1"/>
    </xf>
    <xf numFmtId="0" fontId="3" fillId="4" borderId="10" xfId="0" quotePrefix="1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wrapText="1"/>
    </xf>
    <xf numFmtId="0" fontId="6" fillId="8" borderId="19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1" fontId="3" fillId="0" borderId="11" xfId="2" applyNumberFormat="1" applyFont="1" applyFill="1" applyBorder="1" applyAlignment="1">
      <alignment horizontal="center" vertical="center"/>
    </xf>
    <xf numFmtId="167" fontId="4" fillId="0" borderId="15" xfId="2" applyFont="1" applyFill="1" applyBorder="1" applyAlignment="1">
      <alignment horizontal="center" vertical="center" wrapText="1"/>
    </xf>
    <xf numFmtId="167" fontId="4" fillId="0" borderId="21" xfId="2" applyFont="1" applyFill="1" applyBorder="1" applyAlignment="1">
      <alignment horizontal="center" vertical="center" wrapText="1"/>
    </xf>
    <xf numFmtId="167" fontId="4" fillId="0" borderId="17" xfId="2" applyFont="1" applyFill="1" applyBorder="1" applyAlignment="1">
      <alignment horizontal="center" vertical="center" wrapText="1"/>
    </xf>
    <xf numFmtId="168" fontId="8" fillId="0" borderId="15" xfId="1" applyNumberFormat="1" applyFont="1" applyFill="1" applyBorder="1" applyAlignment="1">
      <alignment horizontal="center" vertical="center" wrapText="1"/>
    </xf>
    <xf numFmtId="168" fontId="8" fillId="0" borderId="21" xfId="1" applyNumberFormat="1" applyFont="1" applyFill="1" applyBorder="1" applyAlignment="1">
      <alignment horizontal="center" vertical="center" wrapText="1"/>
    </xf>
    <xf numFmtId="168" fontId="8" fillId="0" borderId="17" xfId="1" applyNumberFormat="1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2" borderId="15" xfId="0" quotePrefix="1" applyFont="1" applyFill="1" applyBorder="1" applyAlignment="1">
      <alignment horizontal="center" vertical="center" wrapText="1"/>
    </xf>
    <xf numFmtId="0" fontId="3" fillId="2" borderId="17" xfId="0" quotePrefix="1" applyFont="1" applyFill="1" applyBorder="1" applyAlignment="1">
      <alignment horizontal="center" vertical="center" wrapText="1"/>
    </xf>
    <xf numFmtId="165" fontId="3" fillId="6" borderId="15" xfId="0" quotePrefix="1" applyNumberFormat="1" applyFont="1" applyFill="1" applyBorder="1" applyAlignment="1">
      <alignment horizontal="center" vertical="center" wrapText="1"/>
    </xf>
    <xf numFmtId="165" fontId="3" fillId="6" borderId="17" xfId="0" quotePrefix="1" applyNumberFormat="1" applyFont="1" applyFill="1" applyBorder="1" applyAlignment="1">
      <alignment horizontal="center" vertical="center" wrapText="1"/>
    </xf>
    <xf numFmtId="168" fontId="4" fillId="0" borderId="7" xfId="1" applyNumberFormat="1" applyFont="1" applyFill="1" applyBorder="1" applyAlignment="1">
      <alignment horizontal="center" vertical="center" wrapText="1"/>
    </xf>
    <xf numFmtId="0" fontId="3" fillId="4" borderId="12" xfId="0" quotePrefix="1" applyFont="1" applyFill="1" applyBorder="1" applyAlignment="1">
      <alignment horizontal="center" vertical="center" wrapText="1"/>
    </xf>
    <xf numFmtId="0" fontId="3" fillId="4" borderId="13" xfId="0" quotePrefix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9" fontId="9" fillId="0" borderId="7" xfId="3" applyNumberFormat="1" applyFont="1" applyFill="1" applyBorder="1" applyAlignment="1">
      <alignment horizontal="center" vertical="center" wrapText="1"/>
    </xf>
    <xf numFmtId="168" fontId="9" fillId="0" borderId="7" xfId="1" applyNumberFormat="1" applyFont="1" applyFill="1" applyBorder="1" applyAlignment="1">
      <alignment horizontal="center" vertical="center" wrapText="1"/>
    </xf>
    <xf numFmtId="0" fontId="10" fillId="9" borderId="11" xfId="0" applyFont="1" applyFill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</cellXfs>
  <cellStyles count="4">
    <cellStyle name="Millares" xfId="1" builtinId="3"/>
    <cellStyle name="Moneda [0]" xfId="2" builtinId="7"/>
    <cellStyle name="Normal" xfId="0" builtinId="0"/>
    <cellStyle name="Porcentaje" xfId="3" builtinId="5"/>
  </cellStyles>
  <dxfs count="42"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7FFAF-78FD-49FE-A1F8-5B576A63DAD5}">
  <dimension ref="A1:Z8"/>
  <sheetViews>
    <sheetView view="pageBreakPreview" zoomScale="115" zoomScaleNormal="170" zoomScaleSheetLayoutView="115" workbookViewId="0">
      <selection activeCell="E7" sqref="E7"/>
    </sheetView>
  </sheetViews>
  <sheetFormatPr baseColWidth="10" defaultColWidth="11.44140625" defaultRowHeight="18" customHeight="1" x14ac:dyDescent="0.15"/>
  <cols>
    <col min="1" max="1" width="5.33203125" style="2" customWidth="1"/>
    <col min="2" max="2" width="20.6640625" style="2" customWidth="1"/>
    <col min="3" max="3" width="9.44140625" style="2" customWidth="1"/>
    <col min="4" max="4" width="6.6640625" style="21" customWidth="1"/>
    <col min="5" max="5" width="13.109375" style="2" customWidth="1"/>
    <col min="6" max="6" width="13.6640625" style="22" customWidth="1"/>
    <col min="7" max="7" width="11.6640625" style="22" customWidth="1"/>
    <col min="8" max="8" width="14" style="22" customWidth="1"/>
    <col min="9" max="9" width="14" style="23" customWidth="1"/>
    <col min="10" max="10" width="13.6640625" style="24" customWidth="1"/>
    <col min="11" max="11" width="10.6640625" style="24" customWidth="1"/>
    <col min="12" max="12" width="5.109375" style="25" customWidth="1"/>
    <col min="13" max="13" width="17" style="25" customWidth="1"/>
    <col min="14" max="14" width="15.6640625" style="25" customWidth="1"/>
    <col min="15" max="15" width="17" style="25" customWidth="1"/>
    <col min="16" max="16" width="10.109375" style="25" bestFit="1" customWidth="1"/>
    <col min="17" max="17" width="16.6640625" style="25" customWidth="1"/>
    <col min="18" max="18" width="15" style="25" customWidth="1"/>
    <col min="19" max="19" width="16.44140625" style="25" customWidth="1"/>
    <col min="20" max="20" width="15.6640625" style="25" customWidth="1"/>
    <col min="21" max="21" width="13.33203125" style="25" customWidth="1"/>
    <col min="22" max="22" width="14.6640625" style="2" customWidth="1"/>
    <col min="23" max="23" width="11.44140625" style="2" customWidth="1"/>
    <col min="24" max="24" width="16.109375" style="2" customWidth="1"/>
    <col min="25" max="25" width="11.6640625" style="2" bestFit="1" customWidth="1"/>
    <col min="26" max="26" width="15.6640625" style="2" customWidth="1"/>
    <col min="27" max="27" width="14.44140625" style="2" customWidth="1"/>
    <col min="28" max="16384" width="11.44140625" style="2"/>
  </cols>
  <sheetData>
    <row r="1" spans="1:26" ht="19.2" customHeight="1" x14ac:dyDescent="0.15">
      <c r="A1" s="38" t="s">
        <v>0</v>
      </c>
      <c r="B1" s="39"/>
      <c r="C1" s="39"/>
      <c r="D1" s="40"/>
      <c r="E1" s="41" t="s">
        <v>1</v>
      </c>
      <c r="F1" s="42"/>
      <c r="G1" s="42"/>
      <c r="H1" s="42"/>
      <c r="I1" s="42"/>
      <c r="J1" s="42"/>
      <c r="K1" s="43"/>
      <c r="L1" s="44" t="s">
        <v>2</v>
      </c>
      <c r="M1" s="46" t="s">
        <v>3</v>
      </c>
      <c r="N1" s="47"/>
      <c r="O1" s="28" t="s">
        <v>4</v>
      </c>
      <c r="P1" s="29"/>
      <c r="Q1" s="28" t="s">
        <v>5</v>
      </c>
      <c r="R1" s="29"/>
      <c r="S1" s="28" t="s">
        <v>6</v>
      </c>
      <c r="T1" s="29"/>
      <c r="U1" s="1" t="s">
        <v>7</v>
      </c>
      <c r="V1" s="28" t="s">
        <v>8</v>
      </c>
      <c r="W1" s="29"/>
      <c r="X1" s="28" t="s">
        <v>9</v>
      </c>
      <c r="Y1" s="29"/>
      <c r="Z1" s="1" t="s">
        <v>10</v>
      </c>
    </row>
    <row r="2" spans="1:26" s="3" customFormat="1" ht="18" customHeight="1" x14ac:dyDescent="0.3">
      <c r="A2" s="30" t="s">
        <v>2</v>
      </c>
      <c r="B2" s="31" t="s">
        <v>11</v>
      </c>
      <c r="C2" s="32" t="s">
        <v>12</v>
      </c>
      <c r="D2" s="35" t="s">
        <v>13</v>
      </c>
      <c r="E2" s="36" t="s">
        <v>14</v>
      </c>
      <c r="F2" s="37" t="s">
        <v>15</v>
      </c>
      <c r="G2" s="37" t="s">
        <v>16</v>
      </c>
      <c r="H2" s="37" t="s">
        <v>17</v>
      </c>
      <c r="I2" s="26" t="s">
        <v>18</v>
      </c>
      <c r="J2" s="26" t="s">
        <v>19</v>
      </c>
      <c r="K2" s="27" t="s">
        <v>20</v>
      </c>
      <c r="L2" s="45"/>
      <c r="M2" s="66" t="s">
        <v>21</v>
      </c>
      <c r="N2" s="67"/>
      <c r="O2" s="48" t="s">
        <v>22</v>
      </c>
      <c r="P2" s="49"/>
      <c r="Q2" s="48" t="s">
        <v>23</v>
      </c>
      <c r="R2" s="49"/>
      <c r="S2" s="48" t="s">
        <v>24</v>
      </c>
      <c r="T2" s="49"/>
      <c r="U2" s="60" t="s">
        <v>25</v>
      </c>
      <c r="V2" s="48" t="s">
        <v>26</v>
      </c>
      <c r="W2" s="49"/>
      <c r="X2" s="48" t="s">
        <v>27</v>
      </c>
      <c r="Y2" s="49"/>
      <c r="Z2" s="60" t="s">
        <v>25</v>
      </c>
    </row>
    <row r="3" spans="1:26" s="3" customFormat="1" ht="16.95" customHeight="1" thickBot="1" x14ac:dyDescent="0.35">
      <c r="A3" s="30"/>
      <c r="B3" s="31"/>
      <c r="C3" s="33"/>
      <c r="D3" s="35"/>
      <c r="E3" s="36"/>
      <c r="F3" s="37"/>
      <c r="G3" s="37"/>
      <c r="H3" s="37"/>
      <c r="I3" s="26"/>
      <c r="J3" s="26"/>
      <c r="K3" s="27"/>
      <c r="L3" s="45"/>
      <c r="M3" s="61" t="s">
        <v>28</v>
      </c>
      <c r="N3" s="63">
        <v>12407381353.57</v>
      </c>
      <c r="O3" s="4" t="s">
        <v>29</v>
      </c>
      <c r="P3" s="5">
        <v>9</v>
      </c>
      <c r="Q3" s="4" t="s">
        <v>30</v>
      </c>
      <c r="R3" s="5">
        <v>0.5</v>
      </c>
      <c r="S3" s="4" t="s">
        <v>31</v>
      </c>
      <c r="T3" s="5">
        <v>12.39</v>
      </c>
      <c r="U3" s="60"/>
      <c r="V3" s="6" t="s">
        <v>32</v>
      </c>
      <c r="W3" s="5">
        <v>0.2</v>
      </c>
      <c r="X3" s="6" t="s">
        <v>33</v>
      </c>
      <c r="Y3" s="5">
        <v>0.09</v>
      </c>
      <c r="Z3" s="60"/>
    </row>
    <row r="4" spans="1:26" s="3" customFormat="1" ht="15" customHeight="1" thickBot="1" x14ac:dyDescent="0.35">
      <c r="A4" s="30"/>
      <c r="B4" s="31"/>
      <c r="C4" s="33"/>
      <c r="D4" s="35"/>
      <c r="E4" s="36"/>
      <c r="F4" s="37"/>
      <c r="G4" s="37"/>
      <c r="H4" s="37"/>
      <c r="I4" s="26"/>
      <c r="J4" s="26"/>
      <c r="K4" s="27"/>
      <c r="L4" s="45"/>
      <c r="M4" s="62"/>
      <c r="N4" s="64"/>
      <c r="O4" s="4" t="s">
        <v>34</v>
      </c>
      <c r="P4" s="5">
        <v>9</v>
      </c>
      <c r="Q4" s="4" t="s">
        <v>35</v>
      </c>
      <c r="R4" s="7">
        <v>0.5</v>
      </c>
      <c r="S4" s="4" t="s">
        <v>36</v>
      </c>
      <c r="T4" s="5">
        <v>12.39</v>
      </c>
      <c r="U4" s="60"/>
      <c r="V4" s="6" t="s">
        <v>37</v>
      </c>
      <c r="W4" s="5">
        <v>0.2</v>
      </c>
      <c r="X4" s="6" t="s">
        <v>38</v>
      </c>
      <c r="Y4" s="5">
        <v>0.09</v>
      </c>
      <c r="Z4" s="60"/>
    </row>
    <row r="5" spans="1:26" s="3" customFormat="1" ht="16.2" customHeight="1" x14ac:dyDescent="0.3">
      <c r="A5" s="30"/>
      <c r="B5" s="31"/>
      <c r="C5" s="34"/>
      <c r="D5" s="35"/>
      <c r="E5" s="36"/>
      <c r="F5" s="37"/>
      <c r="G5" s="37"/>
      <c r="H5" s="37"/>
      <c r="I5" s="26"/>
      <c r="J5" s="26"/>
      <c r="K5" s="27"/>
      <c r="L5" s="45"/>
      <c r="M5" s="8" t="s">
        <v>39</v>
      </c>
      <c r="N5" s="9" t="s">
        <v>40</v>
      </c>
      <c r="O5" s="8" t="s">
        <v>39</v>
      </c>
      <c r="P5" s="9" t="s">
        <v>40</v>
      </c>
      <c r="Q5" s="8" t="s">
        <v>39</v>
      </c>
      <c r="R5" s="9" t="s">
        <v>40</v>
      </c>
      <c r="S5" s="8" t="s">
        <v>39</v>
      </c>
      <c r="T5" s="9" t="s">
        <v>40</v>
      </c>
      <c r="U5" s="60"/>
      <c r="V5" s="10" t="s">
        <v>39</v>
      </c>
      <c r="W5" s="9" t="s">
        <v>40</v>
      </c>
      <c r="X5" s="10" t="s">
        <v>39</v>
      </c>
      <c r="Y5" s="9" t="s">
        <v>40</v>
      </c>
      <c r="Z5" s="60"/>
    </row>
    <row r="6" spans="1:26" ht="18" customHeight="1" x14ac:dyDescent="0.15">
      <c r="A6" s="50"/>
      <c r="B6" s="51" t="s">
        <v>42</v>
      </c>
      <c r="C6" s="52"/>
      <c r="D6" s="11">
        <v>2024</v>
      </c>
      <c r="E6" s="12">
        <f>(E7*$C$7)+(E8*$C$8)</f>
        <v>9790881146.1700001</v>
      </c>
      <c r="F6" s="13">
        <f t="shared" ref="E6:K6" si="0">(F7*$C$7)+(F8*$C$8)</f>
        <v>13501669062.540001</v>
      </c>
      <c r="G6" s="13">
        <f t="shared" si="0"/>
        <v>849920410.82000017</v>
      </c>
      <c r="H6" s="13">
        <f t="shared" si="0"/>
        <v>1746072083.6400001</v>
      </c>
      <c r="I6" s="13">
        <f t="shared" si="0"/>
        <v>11755596978.900002</v>
      </c>
      <c r="J6" s="13">
        <f t="shared" si="0"/>
        <v>8423836411.420001</v>
      </c>
      <c r="K6" s="14">
        <f t="shared" si="0"/>
        <v>231111532.32000002</v>
      </c>
      <c r="L6" s="53"/>
      <c r="M6" s="54">
        <f>(E7-G7)+(E8-G8)</f>
        <v>14314334653</v>
      </c>
      <c r="N6" s="57" t="str">
        <f>IF(M6&gt;=$N$3,"CUMPLE","NO CUMPLE")</f>
        <v>CUMPLE</v>
      </c>
      <c r="O6" s="65">
        <f>E6/G6</f>
        <v>11.519762346598775</v>
      </c>
      <c r="P6" s="68" t="str">
        <f>IF(O6&gt;=$P$4,"CUMPLE","NO CUMPLE")</f>
        <v>CUMPLE</v>
      </c>
      <c r="Q6" s="69">
        <f>H6/F6</f>
        <v>0.12932268414757903</v>
      </c>
      <c r="R6" s="68" t="str">
        <f>IF(Q6&lt;=$R$4,"CUMPLE","NO CUMPLE")</f>
        <v>CUMPLE</v>
      </c>
      <c r="S6" s="70">
        <f>J6/K6</f>
        <v>36.44922573468228</v>
      </c>
      <c r="T6" s="68" t="str">
        <f>IF(S6&gt;=$T$4,"CUMPLE","NO CUMPLE")</f>
        <v>CUMPLE</v>
      </c>
      <c r="U6" s="71" t="s">
        <v>41</v>
      </c>
      <c r="V6" s="70">
        <f>J6/I6</f>
        <v>0.71658091261038104</v>
      </c>
      <c r="W6" s="68" t="str">
        <f>IF(V6&gt;=$W$4,"CUMPLE","NO CUMPLE")</f>
        <v>CUMPLE</v>
      </c>
      <c r="X6" s="70">
        <f>J6/F6</f>
        <v>0.62391074558268478</v>
      </c>
      <c r="Y6" s="68" t="str">
        <f>IF(X6&gt;=$Y$4,"CUMPLE","NO CUMPLE")</f>
        <v>CUMPLE</v>
      </c>
      <c r="Z6" s="71" t="s">
        <v>41</v>
      </c>
    </row>
    <row r="7" spans="1:26" ht="18" customHeight="1" x14ac:dyDescent="0.15">
      <c r="A7" s="50"/>
      <c r="B7" s="15" t="s">
        <v>43</v>
      </c>
      <c r="C7" s="16">
        <v>0.33</v>
      </c>
      <c r="D7" s="17">
        <v>2024</v>
      </c>
      <c r="E7" s="18">
        <v>2440351848</v>
      </c>
      <c r="F7" s="19">
        <v>4551961848</v>
      </c>
      <c r="G7" s="19">
        <v>529635724</v>
      </c>
      <c r="H7" s="19">
        <v>1592635724</v>
      </c>
      <c r="I7" s="19">
        <v>2959326124</v>
      </c>
      <c r="J7" s="19">
        <v>1532923244</v>
      </c>
      <c r="K7" s="20">
        <v>4082303</v>
      </c>
      <c r="L7" s="53"/>
      <c r="M7" s="55"/>
      <c r="N7" s="58"/>
      <c r="O7" s="65"/>
      <c r="P7" s="68"/>
      <c r="Q7" s="69"/>
      <c r="R7" s="68"/>
      <c r="S7" s="70"/>
      <c r="T7" s="68"/>
      <c r="U7" s="71"/>
      <c r="V7" s="70"/>
      <c r="W7" s="68"/>
      <c r="X7" s="70"/>
      <c r="Y7" s="68"/>
      <c r="Z7" s="71"/>
    </row>
    <row r="8" spans="1:26" ht="18" customHeight="1" x14ac:dyDescent="0.15">
      <c r="A8" s="50"/>
      <c r="B8" s="15" t="s">
        <v>44</v>
      </c>
      <c r="C8" s="16">
        <v>0.67</v>
      </c>
      <c r="D8" s="17">
        <v>2024</v>
      </c>
      <c r="E8" s="18">
        <v>13411291099</v>
      </c>
      <c r="F8" s="19">
        <v>17909733810</v>
      </c>
      <c r="G8" s="19">
        <v>1007672570</v>
      </c>
      <c r="H8" s="19">
        <v>1821645216</v>
      </c>
      <c r="I8" s="19">
        <v>16088088594</v>
      </c>
      <c r="J8" s="19">
        <v>11817868270</v>
      </c>
      <c r="K8" s="20">
        <v>342931899</v>
      </c>
      <c r="L8" s="53"/>
      <c r="M8" s="56"/>
      <c r="N8" s="59"/>
      <c r="O8" s="65"/>
      <c r="P8" s="68"/>
      <c r="Q8" s="69"/>
      <c r="R8" s="68"/>
      <c r="S8" s="70"/>
      <c r="T8" s="68"/>
      <c r="U8" s="71"/>
      <c r="V8" s="70"/>
      <c r="W8" s="68"/>
      <c r="X8" s="70"/>
      <c r="Y8" s="68"/>
      <c r="Z8" s="71"/>
    </row>
  </sheetData>
  <mergeCells count="47">
    <mergeCell ref="V6:V8"/>
    <mergeCell ref="W6:W8"/>
    <mergeCell ref="X6:X8"/>
    <mergeCell ref="Y6:Y8"/>
    <mergeCell ref="U6:U8"/>
    <mergeCell ref="Z2:Z5"/>
    <mergeCell ref="M3:M4"/>
    <mergeCell ref="N3:N4"/>
    <mergeCell ref="O6:O8"/>
    <mergeCell ref="M2:N2"/>
    <mergeCell ref="O2:P2"/>
    <mergeCell ref="Q2:R2"/>
    <mergeCell ref="S2:T2"/>
    <mergeCell ref="U2:U5"/>
    <mergeCell ref="V2:W2"/>
    <mergeCell ref="P6:P8"/>
    <mergeCell ref="Q6:Q8"/>
    <mergeCell ref="R6:R8"/>
    <mergeCell ref="S6:S8"/>
    <mergeCell ref="Z6:Z8"/>
    <mergeCell ref="T6:T8"/>
    <mergeCell ref="A6:A8"/>
    <mergeCell ref="B6:C6"/>
    <mergeCell ref="L6:L8"/>
    <mergeCell ref="M6:M8"/>
    <mergeCell ref="N6:N8"/>
    <mergeCell ref="X1:Y1"/>
    <mergeCell ref="A2:A5"/>
    <mergeCell ref="B2:B5"/>
    <mergeCell ref="C2:C5"/>
    <mergeCell ref="D2:D5"/>
    <mergeCell ref="E2:E5"/>
    <mergeCell ref="F2:F5"/>
    <mergeCell ref="G2:G5"/>
    <mergeCell ref="A1:D1"/>
    <mergeCell ref="E1:K1"/>
    <mergeCell ref="L1:L5"/>
    <mergeCell ref="M1:N1"/>
    <mergeCell ref="O1:P1"/>
    <mergeCell ref="Q1:R1"/>
    <mergeCell ref="H2:H5"/>
    <mergeCell ref="X2:Y2"/>
    <mergeCell ref="I2:I5"/>
    <mergeCell ref="J2:J5"/>
    <mergeCell ref="K2:K5"/>
    <mergeCell ref="S1:T1"/>
    <mergeCell ref="V1:W1"/>
  </mergeCells>
  <conditionalFormatting sqref="B6">
    <cfRule type="cellIs" dxfId="41" priority="19" stopIfTrue="1" operator="equal">
      <formula>"NO ADMISIBLE"</formula>
    </cfRule>
  </conditionalFormatting>
  <conditionalFormatting sqref="B7:D8">
    <cfRule type="cellIs" dxfId="40" priority="18" stopIfTrue="1" operator="equal">
      <formula>"NO ADMISIBLE"</formula>
    </cfRule>
  </conditionalFormatting>
  <conditionalFormatting sqref="L6">
    <cfRule type="cellIs" dxfId="39" priority="1" stopIfTrue="1" operator="equal">
      <formula>"NO ADMISIBLE"</formula>
    </cfRule>
  </conditionalFormatting>
  <conditionalFormatting sqref="M6:U6">
    <cfRule type="cellIs" dxfId="38" priority="14" stopIfTrue="1" operator="equal">
      <formula>"NO ADMISIBLE"</formula>
    </cfRule>
  </conditionalFormatting>
  <conditionalFormatting sqref="P6:S6">
    <cfRule type="cellIs" dxfId="37" priority="9" stopIfTrue="1" operator="equal">
      <formula>"ADMISIBLE"</formula>
    </cfRule>
  </conditionalFormatting>
  <conditionalFormatting sqref="S6">
    <cfRule type="cellIs" dxfId="36" priority="8" stopIfTrue="1" operator="equal">
      <formula>"NO ADMISIBLE"</formula>
    </cfRule>
  </conditionalFormatting>
  <conditionalFormatting sqref="T6">
    <cfRule type="cellIs" dxfId="35" priority="17" stopIfTrue="1" operator="equal">
      <formula>"ADMISIBLE"</formula>
    </cfRule>
  </conditionalFormatting>
  <conditionalFormatting sqref="U1:U5">
    <cfRule type="cellIs" dxfId="34" priority="21" stopIfTrue="1" operator="equal">
      <formula>"NO ADMISIBLE"</formula>
    </cfRule>
  </conditionalFormatting>
  <conditionalFormatting sqref="U6">
    <cfRule type="cellIs" dxfId="33" priority="13" stopIfTrue="1" operator="equal">
      <formula>"ADMISIBLE"</formula>
    </cfRule>
  </conditionalFormatting>
  <conditionalFormatting sqref="U6:W6">
    <cfRule type="cellIs" dxfId="32" priority="7" stopIfTrue="1" operator="equal">
      <formula>"NO ADMISIBLE"</formula>
    </cfRule>
  </conditionalFormatting>
  <conditionalFormatting sqref="V6">
    <cfRule type="cellIs" dxfId="31" priority="5" stopIfTrue="1" operator="equal">
      <formula>"NO ADMISIBLE"</formula>
    </cfRule>
    <cfRule type="cellIs" dxfId="30" priority="6" stopIfTrue="1" operator="equal">
      <formula>"ADMISIBLE"</formula>
    </cfRule>
  </conditionalFormatting>
  <conditionalFormatting sqref="W6">
    <cfRule type="cellIs" dxfId="29" priority="16" stopIfTrue="1" operator="equal">
      <formula>"ADMISIBLE"</formula>
    </cfRule>
  </conditionalFormatting>
  <conditionalFormatting sqref="X6">
    <cfRule type="cellIs" dxfId="28" priority="2" stopIfTrue="1" operator="equal">
      <formula>"NO ADMISIBLE"</formula>
    </cfRule>
    <cfRule type="cellIs" dxfId="27" priority="3" stopIfTrue="1" operator="equal">
      <formula>"ADMISIBLE"</formula>
    </cfRule>
    <cfRule type="cellIs" dxfId="26" priority="4" stopIfTrue="1" operator="equal">
      <formula>"NO ADMISIBLE"</formula>
    </cfRule>
  </conditionalFormatting>
  <conditionalFormatting sqref="Y6">
    <cfRule type="cellIs" dxfId="25" priority="15" stopIfTrue="1" operator="equal">
      <formula>"ADMISIBLE"</formula>
    </cfRule>
  </conditionalFormatting>
  <conditionalFormatting sqref="Y6:Z6">
    <cfRule type="cellIs" dxfId="24" priority="12" stopIfTrue="1" operator="equal">
      <formula>"NO ADMISIBLE"</formula>
    </cfRule>
  </conditionalFormatting>
  <conditionalFormatting sqref="Z6">
    <cfRule type="cellIs" dxfId="23" priority="10" stopIfTrue="1" operator="equal">
      <formula>"NO ADMISIBLE"</formula>
    </cfRule>
    <cfRule type="cellIs" dxfId="22" priority="11" stopIfTrue="1" operator="equal">
      <formula>"ADMISIBLE"</formula>
    </cfRule>
  </conditionalFormatting>
  <conditionalFormatting sqref="Z1:IN5">
    <cfRule type="cellIs" dxfId="21" priority="20" stopIfTrue="1" operator="equal">
      <formula>"NO ADMISIBLE"</formula>
    </cfRule>
  </conditionalFormatting>
  <dataValidations count="1">
    <dataValidation type="list" allowBlank="1" showInputMessage="1" showErrorMessage="1" sqref="B6:B8 C7:D8" xr:uid="{C84E7BC3-E4E2-4717-8A6C-75E276A363B1}">
      <formula1>prueba</formula1>
    </dataValidation>
  </dataValidations>
  <pageMargins left="0.7" right="0.7" top="0.75" bottom="0.75" header="0.3" footer="0.3"/>
  <pageSetup scale="2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43B6B-FD87-4A00-83DF-489A2900A7F0}">
  <dimension ref="A1:Z10"/>
  <sheetViews>
    <sheetView tabSelected="1" view="pageBreakPreview" topLeftCell="M1" zoomScaleNormal="170" zoomScaleSheetLayoutView="100" workbookViewId="0">
      <selection sqref="A1:Z10"/>
    </sheetView>
  </sheetViews>
  <sheetFormatPr baseColWidth="10" defaultColWidth="11.44140625" defaultRowHeight="18" customHeight="1" x14ac:dyDescent="0.15"/>
  <cols>
    <col min="1" max="1" width="5.33203125" style="2" customWidth="1"/>
    <col min="2" max="2" width="20.6640625" style="2" customWidth="1"/>
    <col min="3" max="3" width="9.44140625" style="2" customWidth="1"/>
    <col min="4" max="4" width="6.6640625" style="21" customWidth="1"/>
    <col min="5" max="5" width="11.6640625" style="2" customWidth="1"/>
    <col min="6" max="6" width="12.33203125" style="22" bestFit="1" customWidth="1"/>
    <col min="7" max="8" width="11.88671875" style="22" bestFit="1" customWidth="1"/>
    <col min="9" max="9" width="12.33203125" style="23" customWidth="1"/>
    <col min="10" max="10" width="11.6640625" style="24" bestFit="1" customWidth="1"/>
    <col min="11" max="11" width="11" style="24" bestFit="1" customWidth="1"/>
    <col min="12" max="12" width="5.109375" style="25" customWidth="1"/>
    <col min="13" max="13" width="17" style="25" customWidth="1"/>
    <col min="14" max="14" width="15.6640625" style="25" customWidth="1"/>
    <col min="15" max="15" width="17" style="25" customWidth="1"/>
    <col min="16" max="16" width="10.109375" style="25" bestFit="1" customWidth="1"/>
    <col min="17" max="17" width="16.6640625" style="25" customWidth="1"/>
    <col min="18" max="18" width="15" style="25" customWidth="1"/>
    <col min="19" max="19" width="16.44140625" style="25" customWidth="1"/>
    <col min="20" max="20" width="15.6640625" style="25" customWidth="1"/>
    <col min="21" max="21" width="13.33203125" style="25" customWidth="1"/>
    <col min="22" max="22" width="14.6640625" style="2" customWidth="1"/>
    <col min="23" max="23" width="11.44140625" style="2" customWidth="1"/>
    <col min="24" max="24" width="16.109375" style="2" customWidth="1"/>
    <col min="25" max="25" width="11.6640625" style="2" bestFit="1" customWidth="1"/>
    <col min="26" max="26" width="15.6640625" style="2" customWidth="1"/>
    <col min="27" max="27" width="14.44140625" style="2" customWidth="1"/>
    <col min="28" max="16384" width="11.44140625" style="2"/>
  </cols>
  <sheetData>
    <row r="1" spans="1:26" ht="19.2" customHeight="1" x14ac:dyDescent="0.15">
      <c r="A1" s="38" t="s">
        <v>0</v>
      </c>
      <c r="B1" s="39"/>
      <c r="C1" s="39"/>
      <c r="D1" s="40"/>
      <c r="E1" s="41" t="s">
        <v>1</v>
      </c>
      <c r="F1" s="42"/>
      <c r="G1" s="42"/>
      <c r="H1" s="42"/>
      <c r="I1" s="42"/>
      <c r="J1" s="42"/>
      <c r="K1" s="43"/>
      <c r="L1" s="44" t="s">
        <v>2</v>
      </c>
      <c r="M1" s="46" t="s">
        <v>3</v>
      </c>
      <c r="N1" s="47"/>
      <c r="O1" s="28" t="s">
        <v>4</v>
      </c>
      <c r="P1" s="29"/>
      <c r="Q1" s="28" t="s">
        <v>5</v>
      </c>
      <c r="R1" s="29"/>
      <c r="S1" s="28" t="s">
        <v>6</v>
      </c>
      <c r="T1" s="29"/>
      <c r="U1" s="1" t="s">
        <v>7</v>
      </c>
      <c r="V1" s="28" t="s">
        <v>8</v>
      </c>
      <c r="W1" s="29"/>
      <c r="X1" s="28" t="s">
        <v>9</v>
      </c>
      <c r="Y1" s="29"/>
      <c r="Z1" s="1" t="s">
        <v>10</v>
      </c>
    </row>
    <row r="2" spans="1:26" s="3" customFormat="1" ht="18" customHeight="1" x14ac:dyDescent="0.3">
      <c r="A2" s="30" t="s">
        <v>2</v>
      </c>
      <c r="B2" s="31" t="s">
        <v>11</v>
      </c>
      <c r="C2" s="32" t="s">
        <v>12</v>
      </c>
      <c r="D2" s="35" t="s">
        <v>13</v>
      </c>
      <c r="E2" s="36" t="s">
        <v>14</v>
      </c>
      <c r="F2" s="37" t="s">
        <v>15</v>
      </c>
      <c r="G2" s="37" t="s">
        <v>16</v>
      </c>
      <c r="H2" s="37" t="s">
        <v>17</v>
      </c>
      <c r="I2" s="26" t="s">
        <v>18</v>
      </c>
      <c r="J2" s="26" t="s">
        <v>19</v>
      </c>
      <c r="K2" s="27" t="s">
        <v>20</v>
      </c>
      <c r="L2" s="45"/>
      <c r="M2" s="66" t="s">
        <v>21</v>
      </c>
      <c r="N2" s="67"/>
      <c r="O2" s="48" t="s">
        <v>22</v>
      </c>
      <c r="P2" s="49"/>
      <c r="Q2" s="48" t="s">
        <v>23</v>
      </c>
      <c r="R2" s="49"/>
      <c r="S2" s="48" t="s">
        <v>24</v>
      </c>
      <c r="T2" s="49"/>
      <c r="U2" s="60" t="s">
        <v>25</v>
      </c>
      <c r="V2" s="48" t="s">
        <v>26</v>
      </c>
      <c r="W2" s="49"/>
      <c r="X2" s="48" t="s">
        <v>27</v>
      </c>
      <c r="Y2" s="49"/>
      <c r="Z2" s="60" t="s">
        <v>25</v>
      </c>
    </row>
    <row r="3" spans="1:26" s="3" customFormat="1" ht="16.95" customHeight="1" thickBot="1" x14ac:dyDescent="0.35">
      <c r="A3" s="30"/>
      <c r="B3" s="31"/>
      <c r="C3" s="33"/>
      <c r="D3" s="35"/>
      <c r="E3" s="36"/>
      <c r="F3" s="37"/>
      <c r="G3" s="37"/>
      <c r="H3" s="37"/>
      <c r="I3" s="26"/>
      <c r="J3" s="26"/>
      <c r="K3" s="27"/>
      <c r="L3" s="45"/>
      <c r="M3" s="61" t="s">
        <v>28</v>
      </c>
      <c r="N3" s="63">
        <v>12407381353.57</v>
      </c>
      <c r="O3" s="4" t="s">
        <v>29</v>
      </c>
      <c r="P3" s="5">
        <v>9</v>
      </c>
      <c r="Q3" s="4" t="s">
        <v>30</v>
      </c>
      <c r="R3" s="5">
        <v>0.5</v>
      </c>
      <c r="S3" s="4" t="s">
        <v>31</v>
      </c>
      <c r="T3" s="5">
        <v>12.39</v>
      </c>
      <c r="U3" s="60"/>
      <c r="V3" s="6" t="s">
        <v>32</v>
      </c>
      <c r="W3" s="5">
        <v>0.2</v>
      </c>
      <c r="X3" s="6" t="s">
        <v>33</v>
      </c>
      <c r="Y3" s="5">
        <v>0.09</v>
      </c>
      <c r="Z3" s="60"/>
    </row>
    <row r="4" spans="1:26" s="3" customFormat="1" ht="15" customHeight="1" thickBot="1" x14ac:dyDescent="0.35">
      <c r="A4" s="30"/>
      <c r="B4" s="31"/>
      <c r="C4" s="33"/>
      <c r="D4" s="35"/>
      <c r="E4" s="36"/>
      <c r="F4" s="37"/>
      <c r="G4" s="37"/>
      <c r="H4" s="37"/>
      <c r="I4" s="26"/>
      <c r="J4" s="26"/>
      <c r="K4" s="27"/>
      <c r="L4" s="45"/>
      <c r="M4" s="62"/>
      <c r="N4" s="64"/>
      <c r="O4" s="4" t="s">
        <v>34</v>
      </c>
      <c r="P4" s="5">
        <v>9</v>
      </c>
      <c r="Q4" s="4" t="s">
        <v>35</v>
      </c>
      <c r="R4" s="7">
        <v>0.5</v>
      </c>
      <c r="S4" s="4" t="s">
        <v>36</v>
      </c>
      <c r="T4" s="5">
        <v>12.39</v>
      </c>
      <c r="U4" s="60"/>
      <c r="V4" s="6" t="s">
        <v>37</v>
      </c>
      <c r="W4" s="5">
        <v>0.2</v>
      </c>
      <c r="X4" s="6" t="s">
        <v>38</v>
      </c>
      <c r="Y4" s="5">
        <v>0.09</v>
      </c>
      <c r="Z4" s="60"/>
    </row>
    <row r="5" spans="1:26" s="3" customFormat="1" ht="16.2" customHeight="1" x14ac:dyDescent="0.3">
      <c r="A5" s="30"/>
      <c r="B5" s="31"/>
      <c r="C5" s="34"/>
      <c r="D5" s="35"/>
      <c r="E5" s="36"/>
      <c r="F5" s="37"/>
      <c r="G5" s="37"/>
      <c r="H5" s="37"/>
      <c r="I5" s="26"/>
      <c r="J5" s="26"/>
      <c r="K5" s="27"/>
      <c r="L5" s="45"/>
      <c r="M5" s="8" t="s">
        <v>39</v>
      </c>
      <c r="N5" s="9" t="s">
        <v>40</v>
      </c>
      <c r="O5" s="8" t="s">
        <v>39</v>
      </c>
      <c r="P5" s="9" t="s">
        <v>40</v>
      </c>
      <c r="Q5" s="8" t="s">
        <v>39</v>
      </c>
      <c r="R5" s="9" t="s">
        <v>40</v>
      </c>
      <c r="S5" s="8" t="s">
        <v>39</v>
      </c>
      <c r="T5" s="9" t="s">
        <v>40</v>
      </c>
      <c r="U5" s="60"/>
      <c r="V5" s="10" t="s">
        <v>39</v>
      </c>
      <c r="W5" s="9" t="s">
        <v>40</v>
      </c>
      <c r="X5" s="10" t="s">
        <v>39</v>
      </c>
      <c r="Y5" s="9" t="s">
        <v>40</v>
      </c>
      <c r="Z5" s="60"/>
    </row>
    <row r="6" spans="1:26" ht="18" customHeight="1" x14ac:dyDescent="0.15">
      <c r="A6" s="50"/>
      <c r="B6" s="51" t="s">
        <v>42</v>
      </c>
      <c r="C6" s="52"/>
      <c r="D6" s="11">
        <v>2024</v>
      </c>
      <c r="E6" s="12">
        <f>(E7*$C$7)+(E8*$C$8)+(E9*$C$9)+(E10*$C$10)</f>
        <v>8466148075.0949993</v>
      </c>
      <c r="F6" s="12">
        <f t="shared" ref="F6:K6" si="0">(F7*$C$7)+(F8*$C$8)+(F9*$C$9)+(F10*$C$10)</f>
        <v>16569902972.769501</v>
      </c>
      <c r="G6" s="12">
        <f t="shared" si="0"/>
        <v>2439765023.6079998</v>
      </c>
      <c r="H6" s="12">
        <f t="shared" si="0"/>
        <v>7286977800.3275003</v>
      </c>
      <c r="I6" s="12">
        <f t="shared" si="0"/>
        <v>9282925172.4419994</v>
      </c>
      <c r="J6" s="12">
        <f t="shared" si="0"/>
        <v>3210865453.7525001</v>
      </c>
      <c r="K6" s="12">
        <f t="shared" si="0"/>
        <v>574976637.59850001</v>
      </c>
      <c r="L6" s="53"/>
      <c r="M6" s="54">
        <f>(E7-G7)+(E8-G8)+(E9-G9)+(E10-G10)</f>
        <v>22561752587.580002</v>
      </c>
      <c r="N6" s="57" t="str">
        <f>IF(M6&gt;=$N$3,"CUMPLE","NO CUMPLE")</f>
        <v>CUMPLE</v>
      </c>
      <c r="O6" s="65">
        <f>E6/G6</f>
        <v>3.4700669913592739</v>
      </c>
      <c r="P6" s="73" t="str">
        <f>IF(O6&gt;=$P$4,"CUMPLE","NO CUMPLE")</f>
        <v>NO CUMPLE</v>
      </c>
      <c r="Q6" s="69">
        <f>H6/F6</f>
        <v>0.43977190526116594</v>
      </c>
      <c r="R6" s="68" t="str">
        <f>IF(Q6&lt;=$R$4,"CUMPLE","NO CUMPLE")</f>
        <v>CUMPLE</v>
      </c>
      <c r="S6" s="70">
        <f>J6/K6</f>
        <v>5.5843407258480866</v>
      </c>
      <c r="T6" s="73" t="str">
        <f>IF(S6&gt;=$T$4,"CUMPLE","NO CUMPLE")</f>
        <v>NO CUMPLE</v>
      </c>
      <c r="U6" s="72" t="s">
        <v>49</v>
      </c>
      <c r="V6" s="70">
        <f>J6/I6</f>
        <v>0.345889403836252</v>
      </c>
      <c r="W6" s="68" t="str">
        <f>IF(V6&gt;=$W$4,"CUMPLE","NO CUMPLE")</f>
        <v>CUMPLE</v>
      </c>
      <c r="X6" s="70">
        <f>J6/F6</f>
        <v>0.19377696170153461</v>
      </c>
      <c r="Y6" s="68" t="str">
        <f>IF(X6&gt;=$Y$4,"CUMPLE","NO CUMPLE")</f>
        <v>CUMPLE</v>
      </c>
      <c r="Z6" s="71" t="s">
        <v>41</v>
      </c>
    </row>
    <row r="7" spans="1:26" ht="18" customHeight="1" x14ac:dyDescent="0.15">
      <c r="A7" s="50"/>
      <c r="B7" s="15" t="s">
        <v>45</v>
      </c>
      <c r="C7" s="16">
        <v>0.3</v>
      </c>
      <c r="D7" s="17">
        <v>2024</v>
      </c>
      <c r="E7" s="18">
        <v>7606884752</v>
      </c>
      <c r="F7" s="19">
        <v>10474875106.9</v>
      </c>
      <c r="G7" s="19">
        <v>923268473</v>
      </c>
      <c r="H7" s="19">
        <v>2589155901</v>
      </c>
      <c r="I7" s="19">
        <v>7885719205.8999996</v>
      </c>
      <c r="J7" s="19">
        <v>5766212572.7399998</v>
      </c>
      <c r="K7" s="20">
        <v>54798680</v>
      </c>
      <c r="L7" s="53"/>
      <c r="M7" s="55"/>
      <c r="N7" s="58"/>
      <c r="O7" s="65"/>
      <c r="P7" s="73"/>
      <c r="Q7" s="69"/>
      <c r="R7" s="68"/>
      <c r="S7" s="70"/>
      <c r="T7" s="73"/>
      <c r="U7" s="72"/>
      <c r="V7" s="70"/>
      <c r="W7" s="68"/>
      <c r="X7" s="70"/>
      <c r="Y7" s="68"/>
      <c r="Z7" s="71"/>
    </row>
    <row r="8" spans="1:26" ht="18" customHeight="1" x14ac:dyDescent="0.15">
      <c r="A8" s="50"/>
      <c r="B8" s="15" t="s">
        <v>46</v>
      </c>
      <c r="C8" s="16">
        <v>0.15</v>
      </c>
      <c r="D8" s="17">
        <v>2024</v>
      </c>
      <c r="E8" s="18">
        <v>12226627737</v>
      </c>
      <c r="F8" s="19">
        <v>20701815190</v>
      </c>
      <c r="G8" s="19">
        <v>3434758249</v>
      </c>
      <c r="H8" s="19">
        <v>7298937356</v>
      </c>
      <c r="I8" s="19">
        <v>13402877834</v>
      </c>
      <c r="J8" s="19">
        <v>2715228847</v>
      </c>
      <c r="K8" s="20">
        <v>122759308</v>
      </c>
      <c r="L8" s="53"/>
      <c r="M8" s="55"/>
      <c r="N8" s="58"/>
      <c r="O8" s="65"/>
      <c r="P8" s="73"/>
      <c r="Q8" s="69"/>
      <c r="R8" s="68"/>
      <c r="S8" s="70"/>
      <c r="T8" s="73"/>
      <c r="U8" s="72"/>
      <c r="V8" s="70"/>
      <c r="W8" s="68"/>
      <c r="X8" s="70"/>
      <c r="Y8" s="68"/>
      <c r="Z8" s="71"/>
    </row>
    <row r="9" spans="1:26" ht="18" customHeight="1" x14ac:dyDescent="0.15">
      <c r="A9" s="50"/>
      <c r="B9" s="15" t="s">
        <v>47</v>
      </c>
      <c r="C9" s="16">
        <v>0.15</v>
      </c>
      <c r="D9" s="17">
        <v>2024</v>
      </c>
      <c r="E9" s="18">
        <v>551591782.29999995</v>
      </c>
      <c r="F9" s="19">
        <v>1019624161.33</v>
      </c>
      <c r="G9" s="19">
        <v>23635847.719999999</v>
      </c>
      <c r="H9" s="19">
        <v>61045958.850000001</v>
      </c>
      <c r="I9" s="19">
        <v>958578202.48000002</v>
      </c>
      <c r="J9" s="19">
        <v>4133068469.8699999</v>
      </c>
      <c r="K9" s="20">
        <v>502923.99</v>
      </c>
      <c r="L9" s="53"/>
      <c r="M9" s="55"/>
      <c r="N9" s="58"/>
      <c r="O9" s="65"/>
      <c r="P9" s="73"/>
      <c r="Q9" s="69"/>
      <c r="R9" s="68"/>
      <c r="S9" s="70"/>
      <c r="T9" s="73"/>
      <c r="U9" s="72"/>
      <c r="V9" s="70"/>
      <c r="W9" s="68"/>
      <c r="X9" s="70"/>
      <c r="Y9" s="68"/>
      <c r="Z9" s="71"/>
    </row>
    <row r="10" spans="1:26" ht="18" customHeight="1" x14ac:dyDescent="0.15">
      <c r="A10" s="50"/>
      <c r="B10" s="15" t="s">
        <v>48</v>
      </c>
      <c r="C10" s="16">
        <v>0.4</v>
      </c>
      <c r="D10" s="17">
        <v>2024</v>
      </c>
      <c r="E10" s="18">
        <v>10668374304</v>
      </c>
      <c r="F10" s="19">
        <v>25423061345</v>
      </c>
      <c r="G10" s="19">
        <v>4110063418</v>
      </c>
      <c r="H10" s="19">
        <v>13515583832</v>
      </c>
      <c r="I10" s="19">
        <v>11907477513</v>
      </c>
      <c r="J10" s="19">
        <v>1134392711</v>
      </c>
      <c r="K10" s="20">
        <v>1350119247</v>
      </c>
      <c r="L10" s="53"/>
      <c r="M10" s="56"/>
      <c r="N10" s="59"/>
      <c r="O10" s="65"/>
      <c r="P10" s="73"/>
      <c r="Q10" s="69"/>
      <c r="R10" s="68"/>
      <c r="S10" s="70"/>
      <c r="T10" s="73"/>
      <c r="U10" s="72"/>
      <c r="V10" s="70"/>
      <c r="W10" s="68"/>
      <c r="X10" s="70"/>
      <c r="Y10" s="68"/>
      <c r="Z10" s="71"/>
    </row>
  </sheetData>
  <mergeCells count="47">
    <mergeCell ref="V6:V10"/>
    <mergeCell ref="W6:W10"/>
    <mergeCell ref="X6:X10"/>
    <mergeCell ref="Y6:Y10"/>
    <mergeCell ref="U6:U10"/>
    <mergeCell ref="Z2:Z5"/>
    <mergeCell ref="M3:M4"/>
    <mergeCell ref="N3:N4"/>
    <mergeCell ref="O6:O10"/>
    <mergeCell ref="M2:N2"/>
    <mergeCell ref="O2:P2"/>
    <mergeCell ref="Q2:R2"/>
    <mergeCell ref="S2:T2"/>
    <mergeCell ref="U2:U5"/>
    <mergeCell ref="V2:W2"/>
    <mergeCell ref="P6:P10"/>
    <mergeCell ref="Q6:Q10"/>
    <mergeCell ref="R6:R10"/>
    <mergeCell ref="S6:S10"/>
    <mergeCell ref="Z6:Z10"/>
    <mergeCell ref="T6:T10"/>
    <mergeCell ref="A6:A10"/>
    <mergeCell ref="B6:C6"/>
    <mergeCell ref="L6:L10"/>
    <mergeCell ref="M6:M10"/>
    <mergeCell ref="N6:N10"/>
    <mergeCell ref="X1:Y1"/>
    <mergeCell ref="A2:A5"/>
    <mergeCell ref="B2:B5"/>
    <mergeCell ref="C2:C5"/>
    <mergeCell ref="D2:D5"/>
    <mergeCell ref="E2:E5"/>
    <mergeCell ref="F2:F5"/>
    <mergeCell ref="G2:G5"/>
    <mergeCell ref="A1:D1"/>
    <mergeCell ref="E1:K1"/>
    <mergeCell ref="L1:L5"/>
    <mergeCell ref="M1:N1"/>
    <mergeCell ref="O1:P1"/>
    <mergeCell ref="Q1:R1"/>
    <mergeCell ref="H2:H5"/>
    <mergeCell ref="X2:Y2"/>
    <mergeCell ref="I2:I5"/>
    <mergeCell ref="J2:J5"/>
    <mergeCell ref="K2:K5"/>
    <mergeCell ref="S1:T1"/>
    <mergeCell ref="V1:W1"/>
  </mergeCells>
  <conditionalFormatting sqref="B6">
    <cfRule type="cellIs" dxfId="20" priority="19" stopIfTrue="1" operator="equal">
      <formula>"NO ADMISIBLE"</formula>
    </cfRule>
  </conditionalFormatting>
  <conditionalFormatting sqref="B7:D10">
    <cfRule type="cellIs" dxfId="19" priority="18" stopIfTrue="1" operator="equal">
      <formula>"NO ADMISIBLE"</formula>
    </cfRule>
  </conditionalFormatting>
  <conditionalFormatting sqref="L6">
    <cfRule type="cellIs" dxfId="18" priority="1" stopIfTrue="1" operator="equal">
      <formula>"NO ADMISIBLE"</formula>
    </cfRule>
  </conditionalFormatting>
  <conditionalFormatting sqref="M6:U6">
    <cfRule type="cellIs" dxfId="17" priority="14" stopIfTrue="1" operator="equal">
      <formula>"NO ADMISIBLE"</formula>
    </cfRule>
  </conditionalFormatting>
  <conditionalFormatting sqref="P6:S6">
    <cfRule type="cellIs" dxfId="16" priority="9" stopIfTrue="1" operator="equal">
      <formula>"ADMISIBLE"</formula>
    </cfRule>
  </conditionalFormatting>
  <conditionalFormatting sqref="S6">
    <cfRule type="cellIs" dxfId="15" priority="8" stopIfTrue="1" operator="equal">
      <formula>"NO ADMISIBLE"</formula>
    </cfRule>
  </conditionalFormatting>
  <conditionalFormatting sqref="T6">
    <cfRule type="cellIs" dxfId="14" priority="17" stopIfTrue="1" operator="equal">
      <formula>"ADMISIBLE"</formula>
    </cfRule>
  </conditionalFormatting>
  <conditionalFormatting sqref="U1:U5">
    <cfRule type="cellIs" dxfId="13" priority="21" stopIfTrue="1" operator="equal">
      <formula>"NO ADMISIBLE"</formula>
    </cfRule>
  </conditionalFormatting>
  <conditionalFormatting sqref="U6">
    <cfRule type="cellIs" dxfId="12" priority="13" stopIfTrue="1" operator="equal">
      <formula>"ADMISIBLE"</formula>
    </cfRule>
  </conditionalFormatting>
  <conditionalFormatting sqref="U6:W6">
    <cfRule type="cellIs" dxfId="11" priority="7" stopIfTrue="1" operator="equal">
      <formula>"NO ADMISIBLE"</formula>
    </cfRule>
  </conditionalFormatting>
  <conditionalFormatting sqref="V6">
    <cfRule type="cellIs" dxfId="10" priority="5" stopIfTrue="1" operator="equal">
      <formula>"NO ADMISIBLE"</formula>
    </cfRule>
    <cfRule type="cellIs" dxfId="9" priority="6" stopIfTrue="1" operator="equal">
      <formula>"ADMISIBLE"</formula>
    </cfRule>
  </conditionalFormatting>
  <conditionalFormatting sqref="W6">
    <cfRule type="cellIs" dxfId="8" priority="16" stopIfTrue="1" operator="equal">
      <formula>"ADMISIBLE"</formula>
    </cfRule>
  </conditionalFormatting>
  <conditionalFormatting sqref="X6">
    <cfRule type="cellIs" dxfId="7" priority="2" stopIfTrue="1" operator="equal">
      <formula>"NO ADMISIBLE"</formula>
    </cfRule>
    <cfRule type="cellIs" dxfId="6" priority="3" stopIfTrue="1" operator="equal">
      <formula>"ADMISIBLE"</formula>
    </cfRule>
    <cfRule type="cellIs" dxfId="5" priority="4" stopIfTrue="1" operator="equal">
      <formula>"NO ADMISIBLE"</formula>
    </cfRule>
  </conditionalFormatting>
  <conditionalFormatting sqref="Y6">
    <cfRule type="cellIs" dxfId="4" priority="15" stopIfTrue="1" operator="equal">
      <formula>"ADMISIBLE"</formula>
    </cfRule>
  </conditionalFormatting>
  <conditionalFormatting sqref="Y6:Z6">
    <cfRule type="cellIs" dxfId="3" priority="12" stopIfTrue="1" operator="equal">
      <formula>"NO ADMISIBLE"</formula>
    </cfRule>
  </conditionalFormatting>
  <conditionalFormatting sqref="Z6">
    <cfRule type="cellIs" dxfId="2" priority="10" stopIfTrue="1" operator="equal">
      <formula>"NO ADMISIBLE"</formula>
    </cfRule>
    <cfRule type="cellIs" dxfId="1" priority="11" stopIfTrue="1" operator="equal">
      <formula>"ADMISIBLE"</formula>
    </cfRule>
  </conditionalFormatting>
  <conditionalFormatting sqref="Z1:IN5">
    <cfRule type="cellIs" dxfId="0" priority="20" stopIfTrue="1" operator="equal">
      <formula>"NO ADMISIBLE"</formula>
    </cfRule>
  </conditionalFormatting>
  <dataValidations count="1">
    <dataValidation type="list" allowBlank="1" showInputMessage="1" showErrorMessage="1" sqref="B6:B10 C7:D10" xr:uid="{656BEBD6-A914-4918-A6A2-73CE5EF29854}">
      <formula1>prueba</formula1>
    </dataValidation>
  </dataValidations>
  <pageMargins left="0.7" right="0.7" top="0.75" bottom="0.75" header="0.3" footer="0.3"/>
  <pageSetup scale="2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ALEEWAA ANOUTA 25-26</vt:lpstr>
      <vt:lpstr>UNION TEMPORAL TRANSPORTE VIDA </vt:lpstr>
      <vt:lpstr>'ALEEWAA ANOUTA 25-26'!Área_de_impresión</vt:lpstr>
      <vt:lpstr>'UNION TEMPORAL TRANSPORTE VIDA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OFICINA DE CONTRATACION</dc:creator>
  <cp:lastModifiedBy>JULIAN</cp:lastModifiedBy>
  <dcterms:created xsi:type="dcterms:W3CDTF">2025-04-22T13:41:57Z</dcterms:created>
  <dcterms:modified xsi:type="dcterms:W3CDTF">2025-07-17T03:27:35Z</dcterms:modified>
</cp:coreProperties>
</file>