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miguel_andrade_icbf_gov_co/Documents/ICBF 2025/CONTRATACIÓN/12. AIRES/ESTUDIO DEL SECTOR/"/>
    </mc:Choice>
  </mc:AlternateContent>
  <xr:revisionPtr revIDLastSave="1269" documentId="6_{9CDFAAE6-8ECE-4090-A178-76AE15B343A8}" xr6:coauthVersionLast="47" xr6:coauthVersionMax="47" xr10:uidLastSave="{34518F84-3B68-4F92-8572-266A0FF23305}"/>
  <bookViews>
    <workbookView xWindow="-120" yWindow="-120" windowWidth="29040" windowHeight="15720" xr2:uid="{2215D8E4-7EA1-48EB-8FEC-7EE7C06927E5}"/>
  </bookViews>
  <sheets>
    <sheet name="Conclusiones" sheetId="4" r:id="rId1"/>
    <sheet name="Precios techo" sheetId="5" r:id="rId2"/>
    <sheet name="Resumen precios techo" sheetId="6" r:id="rId3"/>
    <sheet name="Hoja1" sheetId="7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4" l="1"/>
  <c r="L94" i="5"/>
  <c r="I11" i="6"/>
  <c r="H11" i="6"/>
  <c r="G11" i="6"/>
  <c r="F11" i="6"/>
  <c r="M94" i="5"/>
  <c r="N94" i="5"/>
  <c r="O94" i="5"/>
  <c r="H10" i="6"/>
  <c r="G10" i="6"/>
  <c r="F10" i="6"/>
  <c r="H9" i="6"/>
  <c r="G9" i="6"/>
  <c r="F9" i="6"/>
  <c r="I9" i="6"/>
  <c r="I8" i="6"/>
  <c r="H8" i="6"/>
  <c r="G8" i="6"/>
  <c r="F8" i="6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32" i="5"/>
  <c r="N27" i="5"/>
  <c r="M27" i="5"/>
  <c r="P10" i="5"/>
  <c r="P11" i="5"/>
  <c r="P12" i="5"/>
  <c r="P13" i="5"/>
  <c r="P14" i="5"/>
  <c r="P15" i="5"/>
  <c r="P16" i="5"/>
  <c r="P17" i="5"/>
  <c r="P18" i="5"/>
  <c r="P9" i="5"/>
  <c r="F88" i="5"/>
  <c r="G88" i="5"/>
  <c r="H88" i="5"/>
  <c r="I88" i="5"/>
  <c r="E88" i="5"/>
  <c r="E49" i="5"/>
  <c r="F68" i="5"/>
  <c r="G68" i="5"/>
  <c r="H68" i="5"/>
  <c r="I68" i="5"/>
  <c r="E68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72" i="5"/>
  <c r="P14" i="7"/>
  <c r="P15" i="7"/>
  <c r="P16" i="7"/>
  <c r="P59" i="7" s="1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M59" i="7"/>
  <c r="N59" i="7"/>
  <c r="O59" i="7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53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10" i="5"/>
  <c r="A18" i="4"/>
  <c r="N19" i="5" l="1"/>
  <c r="L27" i="5" l="1"/>
  <c r="O19" i="5" l="1"/>
  <c r="M19" i="5"/>
  <c r="G49" i="5"/>
  <c r="H49" i="5"/>
  <c r="I6" i="6"/>
  <c r="H6" i="6"/>
  <c r="G6" i="6"/>
  <c r="F6" i="6"/>
  <c r="I52" i="5" l="1"/>
  <c r="I71" i="5" s="1"/>
  <c r="H9" i="5"/>
  <c r="N23" i="5" s="1"/>
  <c r="N31" i="5" s="1"/>
  <c r="H52" i="5" s="1"/>
  <c r="H71" i="5" s="1"/>
  <c r="G9" i="5"/>
  <c r="N8" i="5" s="1"/>
  <c r="F52" i="5"/>
  <c r="F71" i="5" s="1"/>
  <c r="F9" i="5"/>
  <c r="L23" i="5" s="1"/>
  <c r="L31" i="5" s="1"/>
  <c r="G12" i="6" l="1"/>
  <c r="H12" i="6"/>
  <c r="M23" i="5"/>
  <c r="M31" i="5" s="1"/>
  <c r="G52" i="5" s="1"/>
  <c r="G71" i="5" s="1"/>
  <c r="M8" i="5"/>
  <c r="O8" i="5"/>
  <c r="F49" i="5" l="1"/>
  <c r="I49" i="5" l="1"/>
  <c r="P19" i="5"/>
  <c r="F12" i="6"/>
  <c r="I10" i="6" l="1"/>
  <c r="I12" i="6" s="1"/>
  <c r="O26" i="5"/>
  <c r="O24" i="5"/>
  <c r="O25" i="5"/>
</calcChain>
</file>

<file path=xl/sharedStrings.xml><?xml version="1.0" encoding="utf-8"?>
<sst xmlns="http://schemas.openxmlformats.org/spreadsheetml/2006/main" count="325" uniqueCount="170">
  <si>
    <r>
      <t xml:space="preserve">Instituto Colombiano de Bienestar Familiar
</t>
    </r>
    <r>
      <rPr>
        <sz val="14"/>
        <rFont val="Calibri"/>
        <family val="2"/>
        <scheme val="minor"/>
      </rPr>
      <t xml:space="preserve">Cecilia De la Fuente de Lleras </t>
    </r>
    <r>
      <rPr>
        <b/>
        <sz val="14"/>
        <rFont val="Calibri"/>
        <family val="2"/>
        <scheme val="minor"/>
      </rPr>
      <t xml:space="preserve">
Regional Valle del Cauca
Grupo Administrativo</t>
    </r>
  </si>
  <si>
    <t>BIEN / SERVICIO</t>
  </si>
  <si>
    <t>PRESUPUESTO PLAN DE ADQUISICIONES</t>
  </si>
  <si>
    <t>N°</t>
  </si>
  <si>
    <t>NOMBRE DEL PROVEEDOR</t>
  </si>
  <si>
    <t>TOTAL IVA INCLUIDO</t>
  </si>
  <si>
    <t>TOTAL PRECIO PROMEDIO UNITARIO</t>
  </si>
  <si>
    <t>Fecha de entrega:</t>
  </si>
  <si>
    <t>OBSERVACIONES</t>
  </si>
  <si>
    <t>Ninguna</t>
  </si>
  <si>
    <t>Proyectado por:</t>
  </si>
  <si>
    <t>MIGUEL ENRIQUE ANDRADE LÓPEZ</t>
  </si>
  <si>
    <t xml:space="preserve">Profesional Universitario </t>
  </si>
  <si>
    <t>Grupo Administrativo</t>
  </si>
  <si>
    <t>TIPO DE SERVICIO</t>
  </si>
  <si>
    <t>TOTAL</t>
  </si>
  <si>
    <t>PRECIOS TECHO UNITARIOS</t>
  </si>
  <si>
    <t xml:space="preserve">PRECIOS TECHO INITARIO </t>
  </si>
  <si>
    <t xml:space="preserve">AIRES ACONDICIONADOS SEDE REGIONAL VALLE DEL CAUCA - CALI                                                                                                           AVENIDA 2N # 33AN - 45 </t>
  </si>
  <si>
    <t>TIPO</t>
  </si>
  <si>
    <t>UBICACIÓN</t>
  </si>
  <si>
    <t>CAPACIDAD (BTU)</t>
  </si>
  <si>
    <t>CANTIDAD</t>
  </si>
  <si>
    <t>Mini Split</t>
  </si>
  <si>
    <t xml:space="preserve"> Auditorio Lyda Esperanza</t>
  </si>
  <si>
    <t>Piso Techo</t>
  </si>
  <si>
    <t xml:space="preserve">Gestión Documental </t>
  </si>
  <si>
    <t xml:space="preserve">Atención al Ciudadano </t>
  </si>
  <si>
    <t xml:space="preserve">Protección </t>
  </si>
  <si>
    <t xml:space="preserve">Sistemas </t>
  </si>
  <si>
    <t>Cuarto Técnico</t>
  </si>
  <si>
    <t xml:space="preserve">Coordinación Protección </t>
  </si>
  <si>
    <t xml:space="preserve">Adopciones </t>
  </si>
  <si>
    <t xml:space="preserve">Grupo Jurídico </t>
  </si>
  <si>
    <t>Planeación</t>
  </si>
  <si>
    <t xml:space="preserve">Dirección Regional </t>
  </si>
  <si>
    <t>Auditorio 3 piso</t>
  </si>
  <si>
    <t>Monitoreo</t>
  </si>
  <si>
    <t>Recaudo</t>
  </si>
  <si>
    <t>Contabilidad</t>
  </si>
  <si>
    <t>Tesorería</t>
  </si>
  <si>
    <t>Presupuesto</t>
  </si>
  <si>
    <t>Coordinación Financiera</t>
  </si>
  <si>
    <t>Ciclos de Vida</t>
  </si>
  <si>
    <t>Coordinación Ciclos de Vida</t>
  </si>
  <si>
    <t>Sindicato</t>
  </si>
  <si>
    <t>SNBF</t>
  </si>
  <si>
    <t>Almacenista</t>
  </si>
  <si>
    <t>Bienes</t>
  </si>
  <si>
    <t>Gestión Humana</t>
  </si>
  <si>
    <t>Unidade Móviles</t>
  </si>
  <si>
    <t xml:space="preserve">MANTENIMIENTOS PREVENTIVOS </t>
  </si>
  <si>
    <t xml:space="preserve">TIPO </t>
  </si>
  <si>
    <t>CENTRO ZONAL ROLDANILLO Cra 6 # 9 - 103              Roldanillo</t>
  </si>
  <si>
    <t>CENTRO ZONAL SURORIENTAL Calle 73 # 8 A - 35              Barrio Andrés Sanín</t>
  </si>
  <si>
    <t xml:space="preserve">Mini Split </t>
  </si>
  <si>
    <t>CENTRO ZONAL YUMBO        Cra 4 # 1B - 07                    Barrio Pedregal Yumbo</t>
  </si>
  <si>
    <t>CENTRO ZONAL BUGA     Carrera 8ª                      Carretera central</t>
  </si>
  <si>
    <t>CENTRO ZONAL CARTAGO    Cra 6 # 9 - 61                      Barrio Centro</t>
  </si>
  <si>
    <t>CENTRO ZONAL CENTRO Avenida 1N # 7N - 41   Centenario</t>
  </si>
  <si>
    <t xml:space="preserve">CENTRO ZONAL NORORIENTAL Cra 3 # 39N - 23                  Barrio Bolivariano </t>
  </si>
  <si>
    <t>CENTRO ZONAL PALMIRA     Cra 31 # 23 - 52                  Barrio Nuevo</t>
  </si>
  <si>
    <t>CENTRO ZONAL SUR             Cra 42 # 5C - 48       Tequendama</t>
  </si>
  <si>
    <t>Split</t>
  </si>
  <si>
    <t>CENTRO ZONAL TULUÁ       Calle 25 # 26 - 62                      El Centro</t>
  </si>
  <si>
    <t xml:space="preserve">CENTRO ZONAL BUENAVENTURA            Avenida Simón Bolívar         KLM 7 </t>
  </si>
  <si>
    <t>Central</t>
  </si>
  <si>
    <t>CENTRO ZONAL RESTAURAR Calle 11 # 6 - 24 Piso 8    Edificio Bancolombia</t>
  </si>
  <si>
    <t xml:space="preserve">CENTRO ZONAL LADERA       Cra 43 # 5A - 17                  Barrio Tequendama </t>
  </si>
  <si>
    <t>CENTRO ZONAL SEVILLA
 Calle 49 # 48 - 42</t>
  </si>
  <si>
    <t>PROVEEDOR</t>
  </si>
  <si>
    <t>DESCRIPCIÓN DEL CORRECTIVO</t>
  </si>
  <si>
    <t>Mano de obra por localizar y corregir fuga de refrigerante en aire acondicionado</t>
  </si>
  <si>
    <t>Mano de obra por cambio de rubatex y cinta aislante en tubería refrigerante</t>
  </si>
  <si>
    <t xml:space="preserve">Mano de obra por recarga de gas refrigerante </t>
  </si>
  <si>
    <t xml:space="preserve">Mano de obra por cambio de componentes electrónicos internos en unidad interior y exterior </t>
  </si>
  <si>
    <t>Mano de obra por cambio de compresor</t>
  </si>
  <si>
    <t>Mano de obra por cambio de blower</t>
  </si>
  <si>
    <t>Mano de obra por cambio de motor-ventilador</t>
  </si>
  <si>
    <t>Mano de obra por ajuste y cambio de circuito de tubería de desagüe</t>
  </si>
  <si>
    <t>Mano de obra instalación de bomba de desagüe</t>
  </si>
  <si>
    <t>Mano de obra separación de alimentación eléctrica (en equipos controlados por un solo breaker)</t>
  </si>
  <si>
    <t>MANTENIMIENTO CORRECTIVO</t>
  </si>
  <si>
    <t>PRECIO TECHO</t>
  </si>
  <si>
    <t xml:space="preserve">DESCRIPCIÓN </t>
  </si>
  <si>
    <t>Desinstalación equipo de aire acondicionado, traslado y nueva instalación.</t>
  </si>
  <si>
    <t>Desinstalación equipo de aire acondicionado</t>
  </si>
  <si>
    <t>Instalación equipo de aire acondicionado</t>
  </si>
  <si>
    <t>TRASLADOS</t>
  </si>
  <si>
    <t>Tubería cobre 1/2 (rollo)</t>
  </si>
  <si>
    <t>Tubería cobre 1/2 (metro)</t>
  </si>
  <si>
    <t>Tubería cobre 1/4 (rollo)</t>
  </si>
  <si>
    <t>Tubería cobre 1/4 (metro)</t>
  </si>
  <si>
    <t>Tubería cobre 3/8 (rollo)</t>
  </si>
  <si>
    <t>Tubería cobre 3/8 (metro)</t>
  </si>
  <si>
    <t>Tubería cobre 3/4 (rollo)</t>
  </si>
  <si>
    <t>Tubería cobre 3/4 (metro)</t>
  </si>
  <si>
    <t>Tubería cobre 7/8 (rollo)</t>
  </si>
  <si>
    <t>Tubería cobre 7/8 (metro)</t>
  </si>
  <si>
    <t>Tubería cobre 5/8 (rollo)</t>
  </si>
  <si>
    <t>Tubería cobre 5/8 (metro)</t>
  </si>
  <si>
    <t>Rubatex 1/4</t>
  </si>
  <si>
    <t>Rubatex 1/2</t>
  </si>
  <si>
    <t>Rubatex 3/8</t>
  </si>
  <si>
    <t>Rubatex 3/4</t>
  </si>
  <si>
    <t>Rubatex 5/8</t>
  </si>
  <si>
    <t>Rubatex 7/8</t>
  </si>
  <si>
    <t>Racor macho 1/4</t>
  </si>
  <si>
    <t>Racor macho 1/2</t>
  </si>
  <si>
    <t>Racor macho 3/8</t>
  </si>
  <si>
    <t>Racor macho 3/4</t>
  </si>
  <si>
    <t>Racor macho 5/8</t>
  </si>
  <si>
    <t>Racor hembra 1/4</t>
  </si>
  <si>
    <t>Racor hembra 1/2</t>
  </si>
  <si>
    <t>Racor hembra 3/8</t>
  </si>
  <si>
    <t>Racor hembra 3/4</t>
  </si>
  <si>
    <t>Racor hembra 5/8</t>
  </si>
  <si>
    <t xml:space="preserve">Regriferante R410a x cilindro 25 libras (11,3 Kg) </t>
  </si>
  <si>
    <t xml:space="preserve">Refrigerante R410a x 800g </t>
  </si>
  <si>
    <t>Unión  3/4</t>
  </si>
  <si>
    <t>Unión  7/8</t>
  </si>
  <si>
    <t>Unión  5/8</t>
  </si>
  <si>
    <t>Codo 3/4</t>
  </si>
  <si>
    <t>Codo 7/8</t>
  </si>
  <si>
    <t>Codo 5/8</t>
  </si>
  <si>
    <t>Filtro secador 1/2</t>
  </si>
  <si>
    <t>Filtro secador 3/8</t>
  </si>
  <si>
    <t>Cable encauchetado 3x12</t>
  </si>
  <si>
    <t>Cable encauchetado 4x14</t>
  </si>
  <si>
    <t>Cable encaucheta 3x10</t>
  </si>
  <si>
    <t>Cable eléctrico 12</t>
  </si>
  <si>
    <t>Cable eléctrico 14</t>
  </si>
  <si>
    <t>Cable eléctrico 10</t>
  </si>
  <si>
    <t>Agente limpiador tubería x 1L</t>
  </si>
  <si>
    <t>Bomba desagüe tipo tanque 220v</t>
  </si>
  <si>
    <t xml:space="preserve">Equipo aire acondicionado minisplit 9000btu      </t>
  </si>
  <si>
    <t xml:space="preserve">Equipo aire acondicionado minisplit12000btu   </t>
  </si>
  <si>
    <t xml:space="preserve">Equipo aire acondicionado minisplit 18000btu           </t>
  </si>
  <si>
    <t xml:space="preserve">Equipo aire acondicionado minisplit 24000btu           </t>
  </si>
  <si>
    <t xml:space="preserve">Equipo aire acondicionado minisplit 36000btu           </t>
  </si>
  <si>
    <t xml:space="preserve">Equipo aire acondicionado pisotecho 60000btu           </t>
  </si>
  <si>
    <t>Manguera desagüe para bomba x metro</t>
  </si>
  <si>
    <t>Manguera desagüe para minisplit</t>
  </si>
  <si>
    <t xml:space="preserve">Cinta vinilo </t>
  </si>
  <si>
    <t xml:space="preserve">INSUMOS </t>
  </si>
  <si>
    <t>*Todos los precios incluyen IVA</t>
  </si>
  <si>
    <t>CANTIDAD DE SERVICIO PRESTADOS</t>
  </si>
  <si>
    <t>Mantenimiento preventivo equipos aires acondicionados del ICBF Regional Valle del Cauca</t>
  </si>
  <si>
    <t>Trabajos correctivos de aires acondicionados (sumatoria de unidades desagregadas)</t>
  </si>
  <si>
    <t>N/A</t>
  </si>
  <si>
    <t xml:space="preserve"> Traslados Aires acondicionados (sumatoria de unidades desagregadas)</t>
  </si>
  <si>
    <t>Insumos, materiales y equipos (sumatoria de unidades desagregadas)</t>
  </si>
  <si>
    <t>TOTALES</t>
  </si>
  <si>
    <t>CONSOLIDADO PRECIOS TECHO</t>
  </si>
  <si>
    <t>PRESTAR EL SERVICIO DE MANTENIMIENTO PREVENTIVO Y CORRECTIVO DE LOS EQUIPOS DE AIRES ACONDICIONADOS (INCLUYE SUMINISTRO DE MATERIALES DE REFRIGERACIÓN, EQUIPOS DE AIRES ACONDICIONADOS, INSTALACIÓN, DESINTALACIÓN Y TRASLADO DE AIRES ACONDICIONADOS) EN EL ICBF REGIONAL VALLE DEL CAUCA.</t>
  </si>
  <si>
    <t>DACOL AIRES INGENIERIA</t>
  </si>
  <si>
    <t>AIRE ABELLA SAS</t>
  </si>
  <si>
    <t>QUANTIUM INGENIERIA</t>
  </si>
  <si>
    <t xml:space="preserve">AIRES ACONDICIONADOS CENTROS ZONALES - SANTIAGO DE CALI </t>
  </si>
  <si>
    <t>CENTRO ZONAL RESTAURAR Calle 11 # 6 - 24 Piso 8    Edificio Bancolombia y Oficina de Garantías en Estación de Policía Cali20 El Lido</t>
  </si>
  <si>
    <t>AIRES ACONDICIONADOS CENTROS ZONALES - VALLE</t>
  </si>
  <si>
    <t>CENTRO ZONAL TULUÁ       Carrera 30 # 27- 20 Piso 3 Edificio del Río Barrio Victoria, Tuluá - Valle</t>
  </si>
  <si>
    <t>CENTRO ZONAL JAMUNDÍ     Carrera 14 # 16 - 67 Barrio La Pradera Jamundí - Valle</t>
  </si>
  <si>
    <t>Tubería conduit 1/2"</t>
  </si>
  <si>
    <t>Codos y uniones conduit 1/2"</t>
  </si>
  <si>
    <t>Tablero eléctrico bifásico 6 puestos</t>
  </si>
  <si>
    <t>Tubería PVC 1/2"</t>
  </si>
  <si>
    <t>Tubería PVC 3/4"</t>
  </si>
  <si>
    <t>Tubería PVC 1"</t>
  </si>
  <si>
    <t>Codos y uniones PVC 1/2", 3/4", 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</si>
</sst>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 &quot;$&quot;\ * #,##0_ ;_ &quot;$&quot;\ * \-#,##0_ ;_ &quot;$&quot;\ * &quot;-&quot;??_ ;_ @_ "/>
    <numFmt numFmtId="166" formatCode="_-&quot;$&quot;\ * #,##0_-;\-&quot;$&quot;\ * #,##0_-;_-&quot;$&quot;\ * &quot;-&quot;??_-;_-@_-"/>
    <numFmt numFmtId="167" formatCode="&quot;$&quot;\ #,##0"/>
    <numFmt numFmtId="168" formatCode="&quot;$&quot;#,##0"/>
    <numFmt numFmtId="169" formatCode="_-&quot;$&quot;\ * #,##0_-;\-&quot;$&quot;\ * #,##0_-;_-&quot;$&quot;\ * &quot;-&quot;_-;_-@"/>
    <numFmt numFmtId="170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sz val="12"/>
      <name val="Arial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1"/>
      <name val="Calibri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11" fillId="0" borderId="0" xfId="0" applyFont="1"/>
    <xf numFmtId="0" fontId="9" fillId="0" borderId="0" xfId="0" applyFont="1"/>
    <xf numFmtId="0" fontId="11" fillId="0" borderId="0" xfId="0" applyFont="1" applyAlignment="1">
      <alignment horizontal="left"/>
    </xf>
    <xf numFmtId="3" fontId="9" fillId="2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 wrapText="1"/>
    </xf>
    <xf numFmtId="167" fontId="15" fillId="6" borderId="15" xfId="3" applyNumberFormat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3" fontId="16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67" fontId="17" fillId="0" borderId="4" xfId="0" applyNumberFormat="1" applyFont="1" applyBorder="1" applyAlignment="1">
      <alignment horizontal="center" vertical="center"/>
    </xf>
    <xf numFmtId="167" fontId="17" fillId="0" borderId="4" xfId="3" applyNumberFormat="1" applyFont="1" applyBorder="1" applyAlignment="1">
      <alignment horizontal="center" vertical="center"/>
    </xf>
    <xf numFmtId="167" fontId="14" fillId="6" borderId="4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0" fontId="14" fillId="6" borderId="4" xfId="0" applyFont="1" applyFill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16" fillId="0" borderId="4" xfId="3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center" vertical="center" wrapText="1"/>
    </xf>
    <xf numFmtId="167" fontId="17" fillId="0" borderId="4" xfId="3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28" xfId="0" applyFont="1" applyBorder="1" applyAlignment="1">
      <alignment horizontal="center" vertical="center" wrapText="1"/>
    </xf>
    <xf numFmtId="167" fontId="14" fillId="0" borderId="4" xfId="3" applyNumberFormat="1" applyFont="1" applyBorder="1" applyAlignment="1">
      <alignment vertical="center"/>
    </xf>
    <xf numFmtId="167" fontId="15" fillId="0" borderId="4" xfId="3" applyNumberFormat="1" applyFont="1" applyBorder="1" applyAlignment="1">
      <alignment horizontal="right" vertical="center" wrapText="1"/>
    </xf>
    <xf numFmtId="167" fontId="14" fillId="0" borderId="4" xfId="0" applyNumberFormat="1" applyFont="1" applyBorder="1" applyAlignment="1">
      <alignment horizontal="center" vertical="center"/>
    </xf>
    <xf numFmtId="168" fontId="3" fillId="0" borderId="28" xfId="0" applyNumberFormat="1" applyFont="1" applyBorder="1" applyAlignment="1">
      <alignment horizontal="right" vertical="center"/>
    </xf>
    <xf numFmtId="42" fontId="3" fillId="0" borderId="28" xfId="1" applyFont="1" applyFill="1" applyBorder="1" applyAlignment="1">
      <alignment horizontal="right" vertical="center"/>
    </xf>
    <xf numFmtId="169" fontId="3" fillId="0" borderId="28" xfId="0" applyNumberFormat="1" applyFont="1" applyBorder="1" applyAlignment="1">
      <alignment horizontal="right" vertical="center"/>
    </xf>
    <xf numFmtId="0" fontId="2" fillId="4" borderId="0" xfId="0" applyFont="1" applyFill="1"/>
    <xf numFmtId="169" fontId="3" fillId="0" borderId="27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3" fontId="20" fillId="0" borderId="4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3" fontId="20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6" fontId="0" fillId="0" borderId="4" xfId="3" applyNumberFormat="1" applyFont="1" applyBorder="1" applyAlignment="1">
      <alignment vertical="center"/>
    </xf>
    <xf numFmtId="170" fontId="2" fillId="0" borderId="4" xfId="6" applyNumberFormat="1" applyFont="1" applyBorder="1"/>
    <xf numFmtId="166" fontId="2" fillId="0" borderId="4" xfId="3" applyNumberFormat="1" applyFont="1" applyBorder="1"/>
    <xf numFmtId="0" fontId="15" fillId="0" borderId="4" xfId="0" applyFont="1" applyBorder="1" applyAlignment="1">
      <alignment vertical="center" wrapText="1"/>
    </xf>
    <xf numFmtId="0" fontId="2" fillId="0" borderId="0" xfId="0" applyFont="1"/>
    <xf numFmtId="3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44" fontId="1" fillId="0" borderId="4" xfId="3" applyFont="1" applyBorder="1" applyAlignment="1">
      <alignment horizontal="center" vertical="center"/>
    </xf>
    <xf numFmtId="44" fontId="1" fillId="0" borderId="4" xfId="3" applyFont="1" applyBorder="1" applyAlignment="1">
      <alignment horizontal="center"/>
    </xf>
    <xf numFmtId="44" fontId="1" fillId="0" borderId="4" xfId="3" applyFont="1" applyBorder="1"/>
    <xf numFmtId="0" fontId="17" fillId="0" borderId="4" xfId="0" applyFont="1" applyBorder="1" applyAlignment="1">
      <alignment wrapText="1"/>
    </xf>
    <xf numFmtId="0" fontId="17" fillId="0" borderId="4" xfId="0" applyFont="1" applyBorder="1"/>
    <xf numFmtId="3" fontId="9" fillId="2" borderId="1" xfId="0" applyNumberFormat="1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165" fontId="11" fillId="0" borderId="2" xfId="3" applyNumberFormat="1" applyFont="1" applyFill="1" applyBorder="1" applyAlignment="1">
      <alignment horizontal="center" vertical="center" wrapText="1"/>
    </xf>
    <xf numFmtId="165" fontId="11" fillId="0" borderId="3" xfId="3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166" fontId="9" fillId="0" borderId="4" xfId="3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3" fontId="2" fillId="5" borderId="0" xfId="0" applyNumberFormat="1" applyFont="1" applyFill="1" applyAlignment="1">
      <alignment horizont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3" fontId="2" fillId="5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166" fontId="2" fillId="0" borderId="4" xfId="3" applyNumberFormat="1" applyFont="1" applyBorder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6" fillId="8" borderId="25" xfId="0" applyFont="1" applyFill="1" applyBorder="1" applyAlignment="1">
      <alignment horizontal="center" vertical="center" wrapText="1"/>
    </xf>
    <xf numFmtId="0" fontId="18" fillId="0" borderId="26" xfId="0" applyFont="1" applyBorder="1"/>
    <xf numFmtId="0" fontId="18" fillId="0" borderId="27" xfId="0" applyFont="1" applyBorder="1"/>
    <xf numFmtId="0" fontId="6" fillId="8" borderId="17" xfId="0" applyFont="1" applyFill="1" applyBorder="1" applyAlignment="1">
      <alignment horizontal="center" vertical="center" wrapText="1"/>
    </xf>
    <xf numFmtId="0" fontId="18" fillId="0" borderId="18" xfId="0" applyFont="1" applyBorder="1"/>
    <xf numFmtId="0" fontId="18" fillId="0" borderId="19" xfId="0" applyFont="1" applyBorder="1"/>
    <xf numFmtId="0" fontId="5" fillId="7" borderId="20" xfId="0" applyFont="1" applyFill="1" applyBorder="1" applyAlignment="1">
      <alignment horizontal="center" vertical="center" wrapText="1"/>
    </xf>
    <xf numFmtId="0" fontId="18" fillId="0" borderId="24" xfId="0" applyFont="1" applyBorder="1"/>
    <xf numFmtId="0" fontId="5" fillId="7" borderId="25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18" fillId="0" borderId="21" xfId="0" applyFont="1" applyBorder="1"/>
    <xf numFmtId="0" fontId="18" fillId="0" borderId="22" xfId="0" applyFont="1" applyBorder="1"/>
    <xf numFmtId="0" fontId="18" fillId="0" borderId="23" xfId="0" applyFont="1" applyBorder="1"/>
    <xf numFmtId="166" fontId="0" fillId="0" borderId="4" xfId="0" applyNumberFormat="1" applyBorder="1" applyAlignment="1">
      <alignment horizontal="center"/>
    </xf>
  </cellXfs>
  <cellStyles count="7">
    <cellStyle name="Millares" xfId="6" builtinId="3"/>
    <cellStyle name="Moneda" xfId="3" builtinId="4"/>
    <cellStyle name="Moneda [0]" xfId="1" builtinId="7"/>
    <cellStyle name="Moneda 2" xfId="5" xr:uid="{AAEA952C-F3C2-4D2B-B652-881426F1DCAF}"/>
    <cellStyle name="Normal" xfId="0" builtinId="0"/>
    <cellStyle name="Normal 2" xfId="4" xr:uid="{1C2A02A4-2122-4F2D-A577-E9C486169F81}"/>
    <cellStyle name="Normal 28" xfId="2" xr:uid="{2855B8F0-4C21-4F53-88D0-DC7A4EDEB6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268816</xdr:colOff>
      <xdr:row>1</xdr:row>
      <xdr:rowOff>121709</xdr:rowOff>
    </xdr:from>
    <xdr:to>
      <xdr:col>0</xdr:col>
      <xdr:colOff>783166</xdr:colOff>
      <xdr:row>3</xdr:row>
      <xdr:rowOff>302684</xdr:rowOff>
    </xdr:to>
    <xdr:pic>
      <xdr:nvPicPr>
        <xdr:cNvPr id="6" name="Imagen 5" descr="logo ICBF">
          <a:extLst>
            <a:ext uri="{FF2B5EF4-FFF2-40B4-BE49-F238E27FC236}">
              <a16:creationId xmlns:a16="http://schemas.microsoft.com/office/drawing/2014/main" id="{4034B151-C9D1-4844-AED3-550D9C83A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816" y="322792"/>
          <a:ext cx="514350" cy="667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CB1E-6329-4267-ABA6-0B6C61BEAB65}">
  <dimension ref="A1:F40"/>
  <sheetViews>
    <sheetView tabSelected="1" view="pageBreakPreview" zoomScale="90" zoomScaleNormal="100" zoomScaleSheetLayoutView="90" workbookViewId="0">
      <selection activeCell="D27" sqref="D27"/>
    </sheetView>
  </sheetViews>
  <sheetFormatPr baseColWidth="10" defaultColWidth="11.42578125" defaultRowHeight="15" x14ac:dyDescent="0.25"/>
  <cols>
    <col min="1" max="1" width="14.28515625" customWidth="1"/>
    <col min="2" max="2" width="37" customWidth="1"/>
    <col min="3" max="6" width="22.28515625" customWidth="1"/>
  </cols>
  <sheetData>
    <row r="1" spans="1:6" ht="15.75" x14ac:dyDescent="0.25">
      <c r="A1" s="1"/>
      <c r="B1" s="1"/>
      <c r="C1" s="1"/>
      <c r="D1" s="1"/>
      <c r="E1" s="1"/>
      <c r="F1" s="1"/>
    </row>
    <row r="2" spans="1:6" ht="18.75" customHeight="1" x14ac:dyDescent="0.25">
      <c r="A2" s="71"/>
      <c r="B2" s="65" t="s">
        <v>0</v>
      </c>
      <c r="C2" s="65"/>
      <c r="D2" s="65"/>
      <c r="E2" s="65"/>
      <c r="F2" s="65"/>
    </row>
    <row r="3" spans="1:6" ht="18.75" customHeight="1" x14ac:dyDescent="0.25">
      <c r="A3" s="71"/>
      <c r="B3" s="65"/>
      <c r="C3" s="65"/>
      <c r="D3" s="65"/>
      <c r="E3" s="65"/>
      <c r="F3" s="65"/>
    </row>
    <row r="4" spans="1:6" ht="39" customHeight="1" x14ac:dyDescent="0.25">
      <c r="A4" s="71"/>
      <c r="B4" s="65"/>
      <c r="C4" s="65"/>
      <c r="D4" s="65"/>
      <c r="E4" s="65"/>
      <c r="F4" s="65"/>
    </row>
    <row r="5" spans="1:6" ht="15.75" x14ac:dyDescent="0.25">
      <c r="A5" s="2"/>
      <c r="B5" s="2"/>
      <c r="C5" s="2"/>
      <c r="D5" s="2"/>
      <c r="E5" s="2"/>
      <c r="F5" s="2"/>
    </row>
    <row r="6" spans="1:6" ht="15.75" x14ac:dyDescent="0.25">
      <c r="A6" s="1"/>
      <c r="B6" s="1"/>
      <c r="C6" s="1"/>
      <c r="D6" s="1"/>
      <c r="E6" s="1"/>
      <c r="F6" s="1"/>
    </row>
    <row r="7" spans="1:6" ht="132" customHeight="1" x14ac:dyDescent="0.25">
      <c r="A7" s="66" t="s">
        <v>1</v>
      </c>
      <c r="B7" s="66"/>
      <c r="C7" s="67" t="s">
        <v>154</v>
      </c>
      <c r="D7" s="68"/>
      <c r="E7" s="68"/>
      <c r="F7" s="69"/>
    </row>
    <row r="8" spans="1:6" ht="15.75" x14ac:dyDescent="0.25">
      <c r="A8" s="66" t="s">
        <v>2</v>
      </c>
      <c r="B8" s="66"/>
      <c r="C8" s="70">
        <f>+AVERAGE(C11:F13)</f>
        <v>140529876.66666666</v>
      </c>
      <c r="D8" s="70"/>
      <c r="E8" s="70"/>
      <c r="F8" s="70"/>
    </row>
    <row r="9" spans="1:6" ht="15.75" x14ac:dyDescent="0.25">
      <c r="A9" s="3"/>
      <c r="B9" s="3"/>
      <c r="C9" s="3"/>
      <c r="D9" s="3"/>
      <c r="E9" s="3"/>
      <c r="F9" s="3"/>
    </row>
    <row r="10" spans="1:6" ht="15.75" x14ac:dyDescent="0.25">
      <c r="A10" s="6" t="s">
        <v>3</v>
      </c>
      <c r="B10" s="6" t="s">
        <v>4</v>
      </c>
      <c r="C10" s="58" t="s">
        <v>5</v>
      </c>
      <c r="D10" s="59"/>
      <c r="E10" s="59"/>
      <c r="F10" s="60"/>
    </row>
    <row r="11" spans="1:6" ht="16.5" x14ac:dyDescent="0.25">
      <c r="A11" s="7">
        <v>1</v>
      </c>
      <c r="B11" s="8" t="s">
        <v>155</v>
      </c>
      <c r="C11" s="61">
        <v>141571920</v>
      </c>
      <c r="D11" s="61"/>
      <c r="E11" s="61"/>
      <c r="F11" s="62"/>
    </row>
    <row r="12" spans="1:6" ht="16.5" x14ac:dyDescent="0.25">
      <c r="A12" s="7">
        <v>2</v>
      </c>
      <c r="B12" s="8" t="s">
        <v>156</v>
      </c>
      <c r="C12" s="61">
        <v>138473160</v>
      </c>
      <c r="D12" s="61"/>
      <c r="E12" s="61"/>
      <c r="F12" s="62"/>
    </row>
    <row r="13" spans="1:6" ht="16.5" x14ac:dyDescent="0.25">
      <c r="A13" s="7">
        <v>3</v>
      </c>
      <c r="B13" s="8" t="s">
        <v>157</v>
      </c>
      <c r="C13" s="61">
        <v>141544550</v>
      </c>
      <c r="D13" s="61"/>
      <c r="E13" s="61"/>
      <c r="F13" s="62"/>
    </row>
    <row r="14" spans="1:6" ht="16.5" x14ac:dyDescent="0.25">
      <c r="A14" s="7"/>
      <c r="B14" s="8"/>
      <c r="C14" s="61"/>
      <c r="D14" s="61"/>
      <c r="E14" s="61"/>
      <c r="F14" s="62"/>
    </row>
    <row r="15" spans="1:6" ht="15.75" customHeight="1" x14ac:dyDescent="0.25">
      <c r="A15" s="63"/>
      <c r="B15" s="63"/>
      <c r="C15" s="63"/>
      <c r="D15" s="63"/>
      <c r="E15" s="63"/>
      <c r="F15" s="63"/>
    </row>
    <row r="16" spans="1:6" ht="16.5" customHeight="1" thickBot="1" x14ac:dyDescent="0.3">
      <c r="A16" s="64"/>
      <c r="B16" s="64"/>
      <c r="C16" s="64"/>
      <c r="D16" s="64"/>
      <c r="E16" s="64"/>
      <c r="F16" s="64"/>
    </row>
    <row r="17" spans="1:6" ht="15.75" x14ac:dyDescent="0.25">
      <c r="A17" s="79" t="s">
        <v>6</v>
      </c>
      <c r="B17" s="80"/>
      <c r="C17" s="80"/>
      <c r="D17" s="81"/>
      <c r="E17" s="81"/>
      <c r="F17" s="82"/>
    </row>
    <row r="18" spans="1:6" ht="16.5" thickBot="1" x14ac:dyDescent="0.3">
      <c r="A18" s="83">
        <f>+AVERAGE(C11:F13)</f>
        <v>140529876.66666666</v>
      </c>
      <c r="B18" s="84"/>
      <c r="C18" s="84"/>
      <c r="D18" s="85"/>
      <c r="E18" s="85"/>
      <c r="F18" s="86"/>
    </row>
    <row r="19" spans="1:6" ht="15.75" x14ac:dyDescent="0.25">
      <c r="A19" s="3"/>
      <c r="B19" s="3"/>
      <c r="C19" s="87"/>
      <c r="D19" s="87"/>
      <c r="E19" s="87"/>
      <c r="F19" s="88"/>
    </row>
    <row r="20" spans="1:6" ht="15.75" x14ac:dyDescent="0.25">
      <c r="A20" s="77" t="s">
        <v>7</v>
      </c>
      <c r="B20" s="77"/>
      <c r="C20" s="78">
        <v>45729</v>
      </c>
      <c r="D20" s="78"/>
      <c r="E20" s="78"/>
      <c r="F20" s="78"/>
    </row>
    <row r="21" spans="1:6" ht="15.75" x14ac:dyDescent="0.25">
      <c r="A21" s="3"/>
      <c r="B21" s="3"/>
      <c r="C21" s="3"/>
      <c r="D21" s="3"/>
      <c r="E21" s="3"/>
      <c r="F21" s="3"/>
    </row>
    <row r="22" spans="1:6" ht="15.75" x14ac:dyDescent="0.25">
      <c r="A22" s="75" t="s">
        <v>8</v>
      </c>
      <c r="B22" s="75"/>
      <c r="C22" s="75"/>
      <c r="D22" s="75"/>
      <c r="E22" s="75"/>
      <c r="F22" s="75"/>
    </row>
    <row r="23" spans="1:6" x14ac:dyDescent="0.25">
      <c r="A23" s="76" t="s">
        <v>9</v>
      </c>
      <c r="B23" s="76"/>
      <c r="C23" s="76"/>
      <c r="D23" s="76"/>
      <c r="E23" s="76"/>
      <c r="F23" s="76"/>
    </row>
    <row r="24" spans="1:6" x14ac:dyDescent="0.25">
      <c r="A24" s="76"/>
      <c r="B24" s="76"/>
      <c r="C24" s="76"/>
      <c r="D24" s="76"/>
      <c r="E24" s="76"/>
      <c r="F24" s="76"/>
    </row>
    <row r="25" spans="1:6" x14ac:dyDescent="0.25">
      <c r="A25" s="76"/>
      <c r="B25" s="76"/>
      <c r="C25" s="76"/>
      <c r="D25" s="76"/>
      <c r="E25" s="76"/>
      <c r="F25" s="76"/>
    </row>
    <row r="26" spans="1:6" ht="15.75" x14ac:dyDescent="0.25">
      <c r="A26" s="3"/>
      <c r="B26" s="3"/>
      <c r="C26" s="3"/>
      <c r="D26" s="3"/>
      <c r="E26" s="3"/>
      <c r="F26" s="3"/>
    </row>
    <row r="27" spans="1:6" ht="15.75" x14ac:dyDescent="0.25">
      <c r="A27" s="3"/>
      <c r="B27" s="3"/>
      <c r="C27" s="3"/>
      <c r="D27" s="3"/>
      <c r="E27" s="3"/>
      <c r="F27" s="3"/>
    </row>
    <row r="28" spans="1:6" ht="15.75" x14ac:dyDescent="0.25">
      <c r="A28" s="3"/>
      <c r="B28" s="3"/>
      <c r="C28" s="4"/>
      <c r="D28" s="4"/>
      <c r="E28" s="4"/>
      <c r="F28" s="3"/>
    </row>
    <row r="29" spans="1:6" ht="15.75" x14ac:dyDescent="0.25">
      <c r="A29" s="5" t="s">
        <v>10</v>
      </c>
      <c r="B29" s="5"/>
      <c r="C29" s="4"/>
      <c r="D29" s="4"/>
      <c r="E29" s="4"/>
      <c r="F29" s="3"/>
    </row>
    <row r="30" spans="1:6" ht="15.75" x14ac:dyDescent="0.25">
      <c r="A30" s="72" t="s">
        <v>11</v>
      </c>
      <c r="B30" s="72"/>
      <c r="C30" s="4"/>
      <c r="D30" s="4"/>
      <c r="E30" s="4"/>
      <c r="F30" s="3"/>
    </row>
    <row r="31" spans="1:6" ht="15.75" x14ac:dyDescent="0.25">
      <c r="A31" s="73" t="s">
        <v>12</v>
      </c>
      <c r="B31" s="73"/>
      <c r="C31" s="3"/>
      <c r="D31" s="4"/>
      <c r="E31" s="4"/>
      <c r="F31" s="3"/>
    </row>
    <row r="32" spans="1:6" ht="15.75" x14ac:dyDescent="0.25">
      <c r="A32" s="73" t="s">
        <v>13</v>
      </c>
      <c r="B32" s="73"/>
      <c r="C32" s="1"/>
      <c r="D32" s="1"/>
      <c r="E32" s="1"/>
      <c r="F32" s="1"/>
    </row>
    <row r="33" spans="1:6" ht="15.75" x14ac:dyDescent="0.25">
      <c r="C33" s="1"/>
      <c r="D33" s="1"/>
      <c r="E33" s="1"/>
      <c r="F33" s="1"/>
    </row>
    <row r="34" spans="1:6" ht="15.75" x14ac:dyDescent="0.25">
      <c r="C34" s="1"/>
      <c r="D34" s="1"/>
      <c r="E34" s="1"/>
      <c r="F34" s="1"/>
    </row>
    <row r="35" spans="1:6" ht="15.75" x14ac:dyDescent="0.25">
      <c r="C35" s="1"/>
      <c r="D35" s="1"/>
      <c r="E35" s="1"/>
      <c r="F35" s="1"/>
    </row>
    <row r="36" spans="1:6" ht="15.75" x14ac:dyDescent="0.25">
      <c r="A36" s="74"/>
      <c r="B36" s="74"/>
      <c r="C36" s="1"/>
      <c r="D36" s="1"/>
      <c r="E36" s="1"/>
      <c r="F36" s="1"/>
    </row>
    <row r="37" spans="1:6" ht="15.75" x14ac:dyDescent="0.25">
      <c r="A37" s="1"/>
      <c r="B37" s="1"/>
      <c r="C37" s="1"/>
      <c r="D37" s="1"/>
      <c r="E37" s="1"/>
      <c r="F37" s="1"/>
    </row>
    <row r="38" spans="1:6" ht="15.75" x14ac:dyDescent="0.25">
      <c r="A38" s="1"/>
      <c r="B38" s="1"/>
      <c r="C38" s="1"/>
      <c r="D38" s="1"/>
      <c r="E38" s="1"/>
      <c r="F38" s="1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"/>
      <c r="B40" s="1"/>
      <c r="C40" s="1"/>
      <c r="D40" s="1"/>
      <c r="E40" s="1"/>
      <c r="F40" s="1"/>
    </row>
  </sheetData>
  <mergeCells count="23">
    <mergeCell ref="A20:B20"/>
    <mergeCell ref="C20:F20"/>
    <mergeCell ref="A17:F17"/>
    <mergeCell ref="A18:F18"/>
    <mergeCell ref="C19:F19"/>
    <mergeCell ref="A30:B30"/>
    <mergeCell ref="A31:B31"/>
    <mergeCell ref="A32:B32"/>
    <mergeCell ref="A36:B36"/>
    <mergeCell ref="A22:F22"/>
    <mergeCell ref="A23:F25"/>
    <mergeCell ref="B2:F4"/>
    <mergeCell ref="A7:B7"/>
    <mergeCell ref="C7:F7"/>
    <mergeCell ref="A8:B8"/>
    <mergeCell ref="C8:F8"/>
    <mergeCell ref="A2:A4"/>
    <mergeCell ref="C10:F10"/>
    <mergeCell ref="C11:F11"/>
    <mergeCell ref="C12:F12"/>
    <mergeCell ref="A15:F16"/>
    <mergeCell ref="C13:F13"/>
    <mergeCell ref="C14:F14"/>
  </mergeCells>
  <pageMargins left="0.7" right="0.7" top="0.75" bottom="0.75" header="0.3" footer="0.3"/>
  <pageSetup paperSize="9"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15B3D-056F-4B67-84D7-5E284F1E3271}">
  <dimension ref="A3:Q113"/>
  <sheetViews>
    <sheetView topLeftCell="A77" zoomScale="90" zoomScaleNormal="90" workbookViewId="0">
      <selection activeCell="K29" sqref="K29:O94"/>
    </sheetView>
  </sheetViews>
  <sheetFormatPr baseColWidth="10" defaultColWidth="11.42578125" defaultRowHeight="15" x14ac:dyDescent="0.25"/>
  <cols>
    <col min="2" max="2" width="18.85546875" customWidth="1"/>
    <col min="3" max="3" width="18.5703125" customWidth="1"/>
    <col min="4" max="8" width="16.140625" customWidth="1"/>
    <col min="9" max="9" width="15.7109375" customWidth="1"/>
    <col min="10" max="10" width="13.140625" customWidth="1"/>
    <col min="11" max="11" width="31.85546875" customWidth="1"/>
    <col min="12" max="12" width="28.85546875" customWidth="1"/>
    <col min="13" max="13" width="18.85546875" customWidth="1"/>
    <col min="14" max="14" width="21.140625" customWidth="1"/>
    <col min="15" max="15" width="22.5703125" bestFit="1" customWidth="1"/>
  </cols>
  <sheetData>
    <row r="3" spans="1:17" x14ac:dyDescent="0.25">
      <c r="B3" s="38" t="s">
        <v>16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50"/>
    </row>
    <row r="4" spans="1:17" x14ac:dyDescent="0.25">
      <c r="B4" t="s">
        <v>145</v>
      </c>
    </row>
    <row r="6" spans="1:17" x14ac:dyDescent="0.25">
      <c r="B6" s="95" t="s">
        <v>16</v>
      </c>
      <c r="C6" s="95"/>
      <c r="D6" s="95"/>
      <c r="E6" s="95"/>
      <c r="F6" s="95"/>
      <c r="G6" s="95"/>
      <c r="H6" s="95"/>
      <c r="I6" s="95"/>
      <c r="K6" s="95" t="s">
        <v>16</v>
      </c>
      <c r="L6" s="95"/>
      <c r="M6" s="95"/>
      <c r="N6" s="95"/>
      <c r="O6" s="95"/>
      <c r="P6" s="95"/>
      <c r="Q6" s="50"/>
    </row>
    <row r="7" spans="1:17" ht="15.75" customHeight="1" x14ac:dyDescent="0.25">
      <c r="B7" s="89" t="s">
        <v>51</v>
      </c>
      <c r="C7" s="89"/>
      <c r="D7" s="89"/>
      <c r="E7" s="89"/>
      <c r="F7" s="89"/>
      <c r="G7" s="89"/>
      <c r="H7" s="89"/>
      <c r="I7" s="89"/>
      <c r="K7" s="94" t="s">
        <v>82</v>
      </c>
      <c r="L7" s="94"/>
      <c r="M7" s="94"/>
      <c r="N7" s="94"/>
      <c r="O7" s="94"/>
      <c r="P7" s="94"/>
      <c r="Q7" s="51"/>
    </row>
    <row r="8" spans="1:17" ht="30" customHeight="1" x14ac:dyDescent="0.25">
      <c r="B8" s="90" t="s">
        <v>18</v>
      </c>
      <c r="C8" s="91"/>
      <c r="D8" s="91"/>
      <c r="E8" s="92"/>
      <c r="F8" s="90" t="s">
        <v>70</v>
      </c>
      <c r="G8" s="91"/>
      <c r="H8" s="91"/>
      <c r="I8" s="93" t="s">
        <v>17</v>
      </c>
      <c r="K8" s="103" t="s">
        <v>71</v>
      </c>
      <c r="L8" s="103"/>
      <c r="M8" s="21" t="str">
        <f>+F9</f>
        <v>DACOL AIRES INGENIERIA</v>
      </c>
      <c r="N8" s="21" t="str">
        <f>+G9</f>
        <v>AIRE ABELLA SAS</v>
      </c>
      <c r="O8" s="21" t="str">
        <f>+H9</f>
        <v>QUANTIUM INGENIERIA</v>
      </c>
      <c r="P8" s="21" t="s">
        <v>83</v>
      </c>
    </row>
    <row r="9" spans="1:17" ht="31.5" customHeight="1" x14ac:dyDescent="0.25">
      <c r="B9" s="9" t="s">
        <v>19</v>
      </c>
      <c r="C9" s="9" t="s">
        <v>20</v>
      </c>
      <c r="D9" s="9" t="s">
        <v>21</v>
      </c>
      <c r="E9" s="9" t="s">
        <v>22</v>
      </c>
      <c r="F9" s="10" t="str">
        <f>+Conclusiones!B11</f>
        <v>DACOL AIRES INGENIERIA</v>
      </c>
      <c r="G9" s="10" t="str">
        <f>+Conclusiones!B12</f>
        <v>AIRE ABELLA SAS</v>
      </c>
      <c r="H9" s="10" t="str">
        <f>+Conclusiones!B13</f>
        <v>QUANTIUM INGENIERIA</v>
      </c>
      <c r="I9" s="93"/>
      <c r="K9" s="100" t="s">
        <v>72</v>
      </c>
      <c r="L9" s="100"/>
      <c r="M9" s="19">
        <v>535500</v>
      </c>
      <c r="N9" s="19">
        <v>618800</v>
      </c>
      <c r="O9" s="19">
        <v>618800</v>
      </c>
      <c r="P9" s="19">
        <f>+AVERAGE(M9:O9)</f>
        <v>591033.33333333337</v>
      </c>
    </row>
    <row r="10" spans="1:17" ht="31.5" customHeight="1" x14ac:dyDescent="0.25">
      <c r="A10" s="22"/>
      <c r="B10" s="11" t="s">
        <v>23</v>
      </c>
      <c r="C10" s="11" t="s">
        <v>24</v>
      </c>
      <c r="D10" s="12">
        <v>36000</v>
      </c>
      <c r="E10" s="13">
        <v>1</v>
      </c>
      <c r="F10" s="28">
        <v>345100</v>
      </c>
      <c r="G10" s="28">
        <v>368900</v>
      </c>
      <c r="H10" s="28">
        <v>368900</v>
      </c>
      <c r="I10" s="28">
        <f>+AVERAGE(F10:H10)</f>
        <v>360966.66666666669</v>
      </c>
      <c r="K10" s="100" t="s">
        <v>73</v>
      </c>
      <c r="L10" s="100"/>
      <c r="M10" s="20">
        <v>214200</v>
      </c>
      <c r="N10" s="20">
        <v>178500</v>
      </c>
      <c r="O10" s="20">
        <v>178500</v>
      </c>
      <c r="P10" s="19">
        <f t="shared" ref="P10:P18" si="0">+AVERAGE(M10:O10)</f>
        <v>190400</v>
      </c>
    </row>
    <row r="11" spans="1:17" ht="31.5" x14ac:dyDescent="0.25">
      <c r="B11" s="11" t="s">
        <v>25</v>
      </c>
      <c r="C11" s="11" t="s">
        <v>24</v>
      </c>
      <c r="D11" s="12">
        <v>60000</v>
      </c>
      <c r="E11" s="13">
        <v>1</v>
      </c>
      <c r="F11" s="28">
        <v>345100</v>
      </c>
      <c r="G11" s="28">
        <v>380800</v>
      </c>
      <c r="H11" s="28">
        <v>368900</v>
      </c>
      <c r="I11" s="28">
        <f t="shared" ref="I11:I49" si="1">+AVERAGE(F11:H11)</f>
        <v>364933.33333333331</v>
      </c>
      <c r="K11" s="100" t="s">
        <v>74</v>
      </c>
      <c r="L11" s="100"/>
      <c r="M11" s="20">
        <v>261800</v>
      </c>
      <c r="N11" s="20">
        <v>297500</v>
      </c>
      <c r="O11" s="20">
        <v>297500</v>
      </c>
      <c r="P11" s="19">
        <f t="shared" si="0"/>
        <v>285600</v>
      </c>
    </row>
    <row r="12" spans="1:17" ht="15.75" customHeight="1" x14ac:dyDescent="0.25">
      <c r="B12" s="11" t="s">
        <v>23</v>
      </c>
      <c r="C12" s="11" t="s">
        <v>26</v>
      </c>
      <c r="D12" s="12">
        <v>36000</v>
      </c>
      <c r="E12" s="13">
        <v>1</v>
      </c>
      <c r="F12" s="28">
        <v>345100</v>
      </c>
      <c r="G12" s="28">
        <v>368900</v>
      </c>
      <c r="H12" s="28">
        <v>368900</v>
      </c>
      <c r="I12" s="28">
        <f t="shared" si="1"/>
        <v>360966.66666666669</v>
      </c>
      <c r="K12" s="100" t="s">
        <v>75</v>
      </c>
      <c r="L12" s="100"/>
      <c r="M12" s="20">
        <v>535500</v>
      </c>
      <c r="N12" s="20">
        <v>535500</v>
      </c>
      <c r="O12" s="20">
        <v>535500</v>
      </c>
      <c r="P12" s="19">
        <f t="shared" si="0"/>
        <v>535500</v>
      </c>
    </row>
    <row r="13" spans="1:17" ht="31.5" x14ac:dyDescent="0.25">
      <c r="B13" s="11" t="s">
        <v>25</v>
      </c>
      <c r="C13" s="11" t="s">
        <v>27</v>
      </c>
      <c r="D13" s="12">
        <v>36000</v>
      </c>
      <c r="E13" s="13">
        <v>1</v>
      </c>
      <c r="F13" s="28">
        <v>345100</v>
      </c>
      <c r="G13" s="28">
        <v>368900</v>
      </c>
      <c r="H13" s="28">
        <v>368900</v>
      </c>
      <c r="I13" s="28">
        <f t="shared" si="1"/>
        <v>360966.66666666669</v>
      </c>
      <c r="K13" s="100" t="s">
        <v>76</v>
      </c>
      <c r="L13" s="100"/>
      <c r="M13" s="19">
        <v>714000</v>
      </c>
      <c r="N13" s="19">
        <v>833000</v>
      </c>
      <c r="O13" s="19">
        <v>833000</v>
      </c>
      <c r="P13" s="19">
        <f t="shared" si="0"/>
        <v>793333.33333333337</v>
      </c>
    </row>
    <row r="14" spans="1:17" ht="31.5" x14ac:dyDescent="0.25">
      <c r="B14" s="11" t="s">
        <v>23</v>
      </c>
      <c r="C14" s="11" t="s">
        <v>27</v>
      </c>
      <c r="D14" s="12">
        <v>60000</v>
      </c>
      <c r="E14" s="13">
        <v>1</v>
      </c>
      <c r="F14" s="28">
        <v>345100</v>
      </c>
      <c r="G14" s="28">
        <v>380800</v>
      </c>
      <c r="H14" s="28">
        <v>368900</v>
      </c>
      <c r="I14" s="28">
        <f t="shared" si="1"/>
        <v>364933.33333333331</v>
      </c>
      <c r="K14" s="100" t="s">
        <v>77</v>
      </c>
      <c r="L14" s="100"/>
      <c r="M14" s="19">
        <v>297500</v>
      </c>
      <c r="N14" s="19">
        <v>273700</v>
      </c>
      <c r="O14" s="19">
        <v>273700</v>
      </c>
      <c r="P14" s="19">
        <f t="shared" si="0"/>
        <v>281633.33333333331</v>
      </c>
    </row>
    <row r="15" spans="1:17" ht="15.75" customHeight="1" x14ac:dyDescent="0.25">
      <c r="B15" s="11" t="s">
        <v>23</v>
      </c>
      <c r="C15" s="11" t="s">
        <v>28</v>
      </c>
      <c r="D15" s="12">
        <v>12000</v>
      </c>
      <c r="E15" s="13">
        <v>2</v>
      </c>
      <c r="F15" s="28">
        <v>476000</v>
      </c>
      <c r="G15" s="28">
        <v>404600</v>
      </c>
      <c r="H15" s="28">
        <v>452200</v>
      </c>
      <c r="I15" s="28">
        <f t="shared" si="1"/>
        <v>444266.66666666669</v>
      </c>
      <c r="K15" s="100" t="s">
        <v>78</v>
      </c>
      <c r="L15" s="100"/>
      <c r="M15" s="19">
        <v>297500</v>
      </c>
      <c r="N15" s="19">
        <v>321300</v>
      </c>
      <c r="O15" s="19">
        <v>321300</v>
      </c>
      <c r="P15" s="19">
        <f t="shared" si="0"/>
        <v>313366.66666666669</v>
      </c>
    </row>
    <row r="16" spans="1:17" ht="15.75" customHeight="1" x14ac:dyDescent="0.25">
      <c r="B16" s="11" t="s">
        <v>25</v>
      </c>
      <c r="C16" s="11" t="s">
        <v>29</v>
      </c>
      <c r="D16" s="12">
        <v>60000</v>
      </c>
      <c r="E16" s="13">
        <v>1</v>
      </c>
      <c r="F16" s="28">
        <v>345100</v>
      </c>
      <c r="G16" s="28">
        <v>380800</v>
      </c>
      <c r="H16" s="28">
        <v>368900</v>
      </c>
      <c r="I16" s="28">
        <f t="shared" si="1"/>
        <v>364933.33333333331</v>
      </c>
      <c r="K16" s="100" t="s">
        <v>79</v>
      </c>
      <c r="L16" s="100"/>
      <c r="M16" s="20">
        <v>261800</v>
      </c>
      <c r="N16" s="20">
        <v>249900</v>
      </c>
      <c r="O16" s="20">
        <v>249900</v>
      </c>
      <c r="P16" s="19">
        <f t="shared" si="0"/>
        <v>253866.66666666666</v>
      </c>
    </row>
    <row r="17" spans="2:16" ht="15.75" customHeight="1" x14ac:dyDescent="0.25">
      <c r="B17" s="11" t="s">
        <v>23</v>
      </c>
      <c r="C17" s="11" t="s">
        <v>29</v>
      </c>
      <c r="D17" s="12">
        <v>12000</v>
      </c>
      <c r="E17" s="13">
        <v>1</v>
      </c>
      <c r="F17" s="28">
        <v>238000</v>
      </c>
      <c r="G17" s="28">
        <v>202300</v>
      </c>
      <c r="H17" s="28">
        <v>226100</v>
      </c>
      <c r="I17" s="28">
        <f t="shared" si="1"/>
        <v>222133.33333333334</v>
      </c>
      <c r="K17" s="100" t="s">
        <v>80</v>
      </c>
      <c r="L17" s="100"/>
      <c r="M17" s="20">
        <v>333200</v>
      </c>
      <c r="N17" s="20">
        <v>345100</v>
      </c>
      <c r="O17" s="20">
        <v>345100</v>
      </c>
      <c r="P17" s="19">
        <f t="shared" si="0"/>
        <v>341133.33333333331</v>
      </c>
    </row>
    <row r="18" spans="2:16" ht="37.5" customHeight="1" x14ac:dyDescent="0.25">
      <c r="B18" s="11" t="s">
        <v>23</v>
      </c>
      <c r="C18" s="11" t="s">
        <v>30</v>
      </c>
      <c r="D18" s="12">
        <v>12000</v>
      </c>
      <c r="E18" s="13">
        <v>1</v>
      </c>
      <c r="F18" s="28">
        <v>238000</v>
      </c>
      <c r="G18" s="28">
        <v>202300</v>
      </c>
      <c r="H18" s="28">
        <v>226100</v>
      </c>
      <c r="I18" s="28">
        <f t="shared" si="1"/>
        <v>222133.33333333334</v>
      </c>
      <c r="K18" s="100" t="s">
        <v>81</v>
      </c>
      <c r="L18" s="100"/>
      <c r="M18" s="19">
        <v>416500</v>
      </c>
      <c r="N18" s="19">
        <v>404600</v>
      </c>
      <c r="O18" s="19">
        <v>404600</v>
      </c>
      <c r="P18" s="19">
        <f t="shared" si="0"/>
        <v>408566.66666666669</v>
      </c>
    </row>
    <row r="19" spans="2:16" ht="15.75" x14ac:dyDescent="0.25">
      <c r="B19" s="15" t="s">
        <v>25</v>
      </c>
      <c r="C19" s="11" t="s">
        <v>28</v>
      </c>
      <c r="D19" s="12">
        <v>60000</v>
      </c>
      <c r="E19" s="13">
        <v>1</v>
      </c>
      <c r="F19" s="28">
        <v>345100</v>
      </c>
      <c r="G19" s="28">
        <v>380800</v>
      </c>
      <c r="H19" s="28">
        <v>368900</v>
      </c>
      <c r="I19" s="28">
        <f t="shared" si="1"/>
        <v>364933.33333333331</v>
      </c>
      <c r="K19" s="102" t="s">
        <v>152</v>
      </c>
      <c r="L19" s="102"/>
      <c r="M19" s="34">
        <f>SUM(M9:M18)</f>
        <v>3867500</v>
      </c>
      <c r="N19" s="34">
        <f>SUM(N9:N18)</f>
        <v>4057900</v>
      </c>
      <c r="O19" s="34">
        <f t="shared" ref="O19" si="2">SUM(O9:O18)</f>
        <v>4057900</v>
      </c>
      <c r="P19" s="34">
        <f>SUM(P9:P18)</f>
        <v>3994433.3333333335</v>
      </c>
    </row>
    <row r="20" spans="2:16" ht="15.75" x14ac:dyDescent="0.25">
      <c r="B20" s="15" t="s">
        <v>25</v>
      </c>
      <c r="C20" s="11" t="s">
        <v>28</v>
      </c>
      <c r="D20" s="12">
        <v>36000</v>
      </c>
      <c r="E20" s="13">
        <v>1</v>
      </c>
      <c r="F20" s="28">
        <v>345100</v>
      </c>
      <c r="G20" s="28">
        <v>368900</v>
      </c>
      <c r="H20" s="28">
        <v>368900</v>
      </c>
      <c r="I20" s="28">
        <f t="shared" si="1"/>
        <v>360966.66666666669</v>
      </c>
      <c r="K20" s="29"/>
      <c r="L20" s="29"/>
      <c r="M20" s="29"/>
    </row>
    <row r="21" spans="2:16" ht="31.5" x14ac:dyDescent="0.25">
      <c r="B21" s="11" t="s">
        <v>23</v>
      </c>
      <c r="C21" s="11" t="s">
        <v>31</v>
      </c>
      <c r="D21" s="12">
        <v>12000</v>
      </c>
      <c r="E21" s="13">
        <v>2</v>
      </c>
      <c r="F21" s="28">
        <v>476000</v>
      </c>
      <c r="G21" s="28">
        <v>404600</v>
      </c>
      <c r="H21" s="28">
        <v>452200</v>
      </c>
      <c r="I21" s="28">
        <f t="shared" si="1"/>
        <v>444266.66666666669</v>
      </c>
      <c r="K21" s="101" t="s">
        <v>16</v>
      </c>
      <c r="L21" s="101"/>
      <c r="M21" s="101"/>
      <c r="N21" s="101"/>
      <c r="O21" s="101"/>
      <c r="P21" s="52"/>
    </row>
    <row r="22" spans="2:16" ht="15.75" x14ac:dyDescent="0.25">
      <c r="B22" s="11" t="s">
        <v>23</v>
      </c>
      <c r="C22" s="11" t="s">
        <v>32</v>
      </c>
      <c r="D22" s="12">
        <v>60000</v>
      </c>
      <c r="E22" s="13">
        <v>2</v>
      </c>
      <c r="F22" s="28">
        <v>690200</v>
      </c>
      <c r="G22" s="28">
        <v>761600</v>
      </c>
      <c r="H22" s="28">
        <v>737800</v>
      </c>
      <c r="I22" s="28">
        <f t="shared" si="1"/>
        <v>729866.66666666663</v>
      </c>
      <c r="K22" s="94" t="s">
        <v>88</v>
      </c>
      <c r="L22" s="94"/>
      <c r="M22" s="94"/>
      <c r="N22" s="94"/>
      <c r="O22" s="94"/>
      <c r="P22" s="51"/>
    </row>
    <row r="23" spans="2:16" ht="39" customHeight="1" x14ac:dyDescent="0.25">
      <c r="B23" s="11" t="s">
        <v>23</v>
      </c>
      <c r="C23" s="11" t="s">
        <v>33</v>
      </c>
      <c r="D23" s="12">
        <v>12000</v>
      </c>
      <c r="E23" s="13">
        <v>1</v>
      </c>
      <c r="F23" s="28">
        <v>238000</v>
      </c>
      <c r="G23" s="28">
        <v>202300</v>
      </c>
      <c r="H23" s="28">
        <v>226100</v>
      </c>
      <c r="I23" s="28">
        <f t="shared" si="1"/>
        <v>222133.33333333334</v>
      </c>
      <c r="K23" s="23" t="s">
        <v>84</v>
      </c>
      <c r="L23" s="21" t="str">
        <f>+F9</f>
        <v>DACOL AIRES INGENIERIA</v>
      </c>
      <c r="M23" s="21" t="str">
        <f>+G9</f>
        <v>AIRE ABELLA SAS</v>
      </c>
      <c r="N23" s="21" t="str">
        <f>+H9</f>
        <v>QUANTIUM INGENIERIA</v>
      </c>
      <c r="O23" s="21" t="s">
        <v>83</v>
      </c>
    </row>
    <row r="24" spans="2:16" ht="30" customHeight="1" x14ac:dyDescent="0.25">
      <c r="B24" s="11" t="s">
        <v>25</v>
      </c>
      <c r="C24" s="11" t="s">
        <v>33</v>
      </c>
      <c r="D24" s="12">
        <v>60000</v>
      </c>
      <c r="E24" s="13">
        <v>2</v>
      </c>
      <c r="F24" s="28">
        <v>690200</v>
      </c>
      <c r="G24" s="28">
        <v>761600</v>
      </c>
      <c r="H24" s="28">
        <v>737800</v>
      </c>
      <c r="I24" s="28">
        <f t="shared" si="1"/>
        <v>729866.66666666663</v>
      </c>
      <c r="K24" s="18" t="s">
        <v>85</v>
      </c>
      <c r="L24" s="19">
        <v>790000</v>
      </c>
      <c r="M24" s="19">
        <v>1190000</v>
      </c>
      <c r="N24" s="19">
        <v>1190000</v>
      </c>
      <c r="O24" s="19">
        <f ca="1">+AVERAGE(L24:O24)</f>
        <v>939750</v>
      </c>
    </row>
    <row r="25" spans="2:16" ht="27.75" customHeight="1" x14ac:dyDescent="0.25">
      <c r="B25" s="11" t="s">
        <v>23</v>
      </c>
      <c r="C25" s="11" t="s">
        <v>34</v>
      </c>
      <c r="D25" s="12">
        <v>12000</v>
      </c>
      <c r="E25" s="13">
        <v>1</v>
      </c>
      <c r="F25" s="28">
        <v>238000</v>
      </c>
      <c r="G25" s="28">
        <v>202300</v>
      </c>
      <c r="H25" s="28">
        <v>226100</v>
      </c>
      <c r="I25" s="28">
        <f t="shared" si="1"/>
        <v>222133.33333333334</v>
      </c>
      <c r="K25" s="18" t="s">
        <v>86</v>
      </c>
      <c r="L25" s="19">
        <v>280000</v>
      </c>
      <c r="M25" s="19">
        <v>357000</v>
      </c>
      <c r="N25" s="19">
        <v>357000</v>
      </c>
      <c r="O25" s="19">
        <f ca="1">+AVERAGE(L25:O25)</f>
        <v>305625</v>
      </c>
    </row>
    <row r="26" spans="2:16" ht="31.5" customHeight="1" x14ac:dyDescent="0.25">
      <c r="B26" s="11" t="s">
        <v>25</v>
      </c>
      <c r="C26" s="11" t="s">
        <v>34</v>
      </c>
      <c r="D26" s="12">
        <v>60000</v>
      </c>
      <c r="E26" s="13">
        <v>1</v>
      </c>
      <c r="F26" s="28">
        <v>345100</v>
      </c>
      <c r="G26" s="28">
        <v>380800</v>
      </c>
      <c r="H26" s="28">
        <v>368900</v>
      </c>
      <c r="I26" s="28">
        <f t="shared" si="1"/>
        <v>364933.33333333331</v>
      </c>
      <c r="K26" s="18" t="s">
        <v>87</v>
      </c>
      <c r="L26" s="19">
        <v>600000</v>
      </c>
      <c r="M26" s="19">
        <v>1011500</v>
      </c>
      <c r="N26" s="19">
        <v>1011500</v>
      </c>
      <c r="O26" s="19">
        <f ca="1">+AVERAGE(L26:O26)</f>
        <v>717000</v>
      </c>
    </row>
    <row r="27" spans="2:16" ht="18" customHeight="1" x14ac:dyDescent="0.25">
      <c r="B27" s="11" t="s">
        <v>23</v>
      </c>
      <c r="C27" s="11" t="s">
        <v>35</v>
      </c>
      <c r="D27" s="12">
        <v>12000</v>
      </c>
      <c r="E27" s="13">
        <v>2</v>
      </c>
      <c r="F27" s="28">
        <v>476000</v>
      </c>
      <c r="G27" s="28">
        <v>404600</v>
      </c>
      <c r="H27" s="28">
        <v>452200</v>
      </c>
      <c r="I27" s="28">
        <f t="shared" si="1"/>
        <v>444266.66666666669</v>
      </c>
      <c r="K27" s="25" t="s">
        <v>152</v>
      </c>
      <c r="L27" s="24">
        <f>SUM(L24:L26)</f>
        <v>1670000</v>
      </c>
      <c r="M27" s="24">
        <f t="shared" ref="M27:N27" si="3">SUM(M24:M26)</f>
        <v>2558500</v>
      </c>
      <c r="N27" s="24">
        <f t="shared" si="3"/>
        <v>2558500</v>
      </c>
      <c r="O27" s="24">
        <v>2262333</v>
      </c>
    </row>
    <row r="28" spans="2:16" ht="15.75" x14ac:dyDescent="0.25">
      <c r="B28" s="11" t="s">
        <v>23</v>
      </c>
      <c r="C28" s="11" t="s">
        <v>35</v>
      </c>
      <c r="D28" s="12">
        <v>36000</v>
      </c>
      <c r="E28" s="13">
        <v>1</v>
      </c>
      <c r="F28" s="28">
        <v>345100</v>
      </c>
      <c r="G28" s="28">
        <v>368900</v>
      </c>
      <c r="H28" s="28">
        <v>368900</v>
      </c>
      <c r="I28" s="28">
        <f t="shared" si="1"/>
        <v>360966.66666666669</v>
      </c>
      <c r="K28" s="30"/>
      <c r="L28" s="30"/>
    </row>
    <row r="29" spans="2:16" ht="16.5" customHeight="1" x14ac:dyDescent="0.25">
      <c r="B29" s="11" t="s">
        <v>25</v>
      </c>
      <c r="C29" s="11" t="s">
        <v>36</v>
      </c>
      <c r="D29" s="12">
        <v>60000</v>
      </c>
      <c r="E29" s="13">
        <v>1</v>
      </c>
      <c r="F29" s="28">
        <v>345100</v>
      </c>
      <c r="G29" s="28">
        <v>380800</v>
      </c>
      <c r="H29" s="28">
        <v>368900</v>
      </c>
      <c r="I29" s="28">
        <f t="shared" si="1"/>
        <v>364933.33333333331</v>
      </c>
      <c r="K29" s="95" t="s">
        <v>16</v>
      </c>
      <c r="L29" s="95"/>
      <c r="M29" s="95"/>
      <c r="N29" s="95"/>
      <c r="O29" s="95"/>
      <c r="P29" s="50"/>
    </row>
    <row r="30" spans="2:16" ht="16.5" customHeight="1" x14ac:dyDescent="0.25">
      <c r="B30" s="11" t="s">
        <v>25</v>
      </c>
      <c r="C30" s="11" t="s">
        <v>28</v>
      </c>
      <c r="D30" s="12">
        <v>60000</v>
      </c>
      <c r="E30" s="13">
        <v>1</v>
      </c>
      <c r="F30" s="28">
        <v>345100</v>
      </c>
      <c r="G30" s="28">
        <v>380800</v>
      </c>
      <c r="H30" s="28">
        <v>368900</v>
      </c>
      <c r="I30" s="28">
        <f t="shared" si="1"/>
        <v>364933.33333333331</v>
      </c>
      <c r="K30" s="94" t="s">
        <v>144</v>
      </c>
      <c r="L30" s="94"/>
      <c r="M30" s="94"/>
      <c r="N30" s="94"/>
      <c r="O30" s="94"/>
      <c r="P30" s="51"/>
    </row>
    <row r="31" spans="2:16" ht="32.25" customHeight="1" x14ac:dyDescent="0.25">
      <c r="B31" s="11" t="s">
        <v>23</v>
      </c>
      <c r="C31" s="11" t="s">
        <v>37</v>
      </c>
      <c r="D31" s="12">
        <v>18000</v>
      </c>
      <c r="E31" s="13">
        <v>1</v>
      </c>
      <c r="F31" s="28">
        <v>238000</v>
      </c>
      <c r="G31" s="28">
        <v>202300</v>
      </c>
      <c r="H31" s="28">
        <v>226100</v>
      </c>
      <c r="I31" s="28">
        <f t="shared" si="1"/>
        <v>222133.33333333334</v>
      </c>
      <c r="K31" s="23" t="s">
        <v>84</v>
      </c>
      <c r="L31" s="21" t="str">
        <f>+L23</f>
        <v>DACOL AIRES INGENIERIA</v>
      </c>
      <c r="M31" s="21" t="str">
        <f t="shared" ref="M31:N31" si="4">+M23</f>
        <v>AIRE ABELLA SAS</v>
      </c>
      <c r="N31" s="21" t="str">
        <f t="shared" si="4"/>
        <v>QUANTIUM INGENIERIA</v>
      </c>
      <c r="O31" s="21" t="s">
        <v>83</v>
      </c>
    </row>
    <row r="32" spans="2:16" ht="15.75" x14ac:dyDescent="0.25">
      <c r="B32" s="11" t="s">
        <v>25</v>
      </c>
      <c r="C32" s="11" t="s">
        <v>38</v>
      </c>
      <c r="D32" s="12">
        <v>60000</v>
      </c>
      <c r="E32" s="13">
        <v>1</v>
      </c>
      <c r="F32" s="28">
        <v>345100</v>
      </c>
      <c r="G32" s="28">
        <v>380800</v>
      </c>
      <c r="H32" s="28">
        <v>368900</v>
      </c>
      <c r="I32" s="28">
        <f t="shared" si="1"/>
        <v>364933.33333333331</v>
      </c>
      <c r="K32" s="56" t="s">
        <v>89</v>
      </c>
      <c r="L32" s="53">
        <v>963900</v>
      </c>
      <c r="M32" s="53">
        <v>1118600</v>
      </c>
      <c r="N32" s="53">
        <v>1011500</v>
      </c>
      <c r="O32" s="24">
        <f>+AVERAGE(L32:N32)</f>
        <v>1031333.3333333334</v>
      </c>
    </row>
    <row r="33" spans="2:15" ht="15.75" x14ac:dyDescent="0.25">
      <c r="B33" s="11" t="s">
        <v>25</v>
      </c>
      <c r="C33" s="11" t="s">
        <v>39</v>
      </c>
      <c r="D33" s="12">
        <v>36000</v>
      </c>
      <c r="E33" s="13">
        <v>1</v>
      </c>
      <c r="F33" s="28">
        <v>345100</v>
      </c>
      <c r="G33" s="28">
        <v>368900</v>
      </c>
      <c r="H33" s="28">
        <v>368900</v>
      </c>
      <c r="I33" s="28">
        <f t="shared" si="1"/>
        <v>360966.66666666669</v>
      </c>
      <c r="K33" s="56" t="s">
        <v>90</v>
      </c>
      <c r="L33" s="53">
        <v>95200</v>
      </c>
      <c r="M33" s="53">
        <v>111860</v>
      </c>
      <c r="N33" s="53">
        <v>101150</v>
      </c>
      <c r="O33" s="24">
        <f t="shared" ref="O33:O93" si="5">+AVERAGE(L33:N33)</f>
        <v>102736.66666666667</v>
      </c>
    </row>
    <row r="34" spans="2:15" ht="15.75" x14ac:dyDescent="0.25">
      <c r="B34" s="11" t="s">
        <v>25</v>
      </c>
      <c r="C34" s="11" t="s">
        <v>40</v>
      </c>
      <c r="D34" s="12">
        <v>60000</v>
      </c>
      <c r="E34" s="13">
        <v>1</v>
      </c>
      <c r="F34" s="28">
        <v>345100</v>
      </c>
      <c r="G34" s="28">
        <v>380800</v>
      </c>
      <c r="H34" s="28">
        <v>368900</v>
      </c>
      <c r="I34" s="28">
        <f t="shared" si="1"/>
        <v>364933.33333333331</v>
      </c>
      <c r="K34" s="56" t="s">
        <v>91</v>
      </c>
      <c r="L34" s="53">
        <v>916300</v>
      </c>
      <c r="M34" s="53">
        <v>1011500</v>
      </c>
      <c r="N34" s="53">
        <v>880600</v>
      </c>
      <c r="O34" s="24">
        <f t="shared" si="5"/>
        <v>936133.33333333337</v>
      </c>
    </row>
    <row r="35" spans="2:15" ht="15.75" x14ac:dyDescent="0.25">
      <c r="B35" s="11" t="s">
        <v>23</v>
      </c>
      <c r="C35" s="11" t="s">
        <v>40</v>
      </c>
      <c r="D35" s="12">
        <v>12000</v>
      </c>
      <c r="E35" s="13">
        <v>1</v>
      </c>
      <c r="F35" s="28">
        <v>238000</v>
      </c>
      <c r="G35" s="28">
        <v>202300</v>
      </c>
      <c r="H35" s="28">
        <v>226100</v>
      </c>
      <c r="I35" s="28">
        <f t="shared" si="1"/>
        <v>222133.33333333334</v>
      </c>
      <c r="K35" s="56" t="s">
        <v>92</v>
      </c>
      <c r="L35" s="53">
        <v>94010</v>
      </c>
      <c r="M35" s="53">
        <v>101150</v>
      </c>
      <c r="N35" s="53">
        <v>88060</v>
      </c>
      <c r="O35" s="24">
        <f t="shared" si="5"/>
        <v>94406.666666666672</v>
      </c>
    </row>
    <row r="36" spans="2:15" ht="15.75" x14ac:dyDescent="0.25">
      <c r="B36" s="11" t="s">
        <v>23</v>
      </c>
      <c r="C36" s="11" t="s">
        <v>41</v>
      </c>
      <c r="D36" s="12">
        <v>36000</v>
      </c>
      <c r="E36" s="13">
        <v>1</v>
      </c>
      <c r="F36" s="28">
        <v>345100</v>
      </c>
      <c r="G36" s="28">
        <v>368900</v>
      </c>
      <c r="H36" s="28">
        <v>368900</v>
      </c>
      <c r="I36" s="28">
        <f t="shared" si="1"/>
        <v>360966.66666666669</v>
      </c>
      <c r="K36" s="56" t="s">
        <v>93</v>
      </c>
      <c r="L36" s="53">
        <v>952000</v>
      </c>
      <c r="M36" s="53">
        <v>1094800</v>
      </c>
      <c r="N36" s="53">
        <v>963900</v>
      </c>
      <c r="O36" s="24">
        <f t="shared" si="5"/>
        <v>1003566.6666666666</v>
      </c>
    </row>
    <row r="37" spans="2:15" ht="31.5" x14ac:dyDescent="0.25">
      <c r="B37" s="11" t="s">
        <v>23</v>
      </c>
      <c r="C37" s="11" t="s">
        <v>42</v>
      </c>
      <c r="D37" s="12">
        <v>12000</v>
      </c>
      <c r="E37" s="13">
        <v>1</v>
      </c>
      <c r="F37" s="28">
        <v>238000</v>
      </c>
      <c r="G37" s="28">
        <v>202300</v>
      </c>
      <c r="H37" s="28">
        <v>226100</v>
      </c>
      <c r="I37" s="28">
        <f t="shared" si="1"/>
        <v>222133.33333333334</v>
      </c>
      <c r="K37" s="56" t="s">
        <v>94</v>
      </c>
      <c r="L37" s="53">
        <v>97580</v>
      </c>
      <c r="M37" s="53">
        <v>109480</v>
      </c>
      <c r="N37" s="53">
        <v>96390</v>
      </c>
      <c r="O37" s="24">
        <f t="shared" si="5"/>
        <v>101150</v>
      </c>
    </row>
    <row r="38" spans="2:15" ht="15.75" x14ac:dyDescent="0.25">
      <c r="B38" s="11" t="s">
        <v>25</v>
      </c>
      <c r="C38" s="11" t="s">
        <v>43</v>
      </c>
      <c r="D38" s="12">
        <v>60000</v>
      </c>
      <c r="E38" s="14">
        <v>2</v>
      </c>
      <c r="F38" s="28">
        <v>690200</v>
      </c>
      <c r="G38" s="28">
        <v>761600</v>
      </c>
      <c r="H38" s="28">
        <v>737800</v>
      </c>
      <c r="I38" s="28">
        <f t="shared" si="1"/>
        <v>729866.66666666663</v>
      </c>
      <c r="K38" s="56" t="s">
        <v>95</v>
      </c>
      <c r="L38" s="53">
        <v>1130500</v>
      </c>
      <c r="M38" s="53">
        <v>1225700</v>
      </c>
      <c r="N38" s="53">
        <v>1166200</v>
      </c>
      <c r="O38" s="24">
        <f t="shared" si="5"/>
        <v>1174133.3333333333</v>
      </c>
    </row>
    <row r="39" spans="2:15" ht="31.5" x14ac:dyDescent="0.25">
      <c r="B39" s="11" t="s">
        <v>23</v>
      </c>
      <c r="C39" s="11" t="s">
        <v>44</v>
      </c>
      <c r="D39" s="12">
        <v>12000</v>
      </c>
      <c r="E39" s="13">
        <v>2</v>
      </c>
      <c r="F39" s="28">
        <v>476000</v>
      </c>
      <c r="G39" s="28">
        <v>404600</v>
      </c>
      <c r="H39" s="28">
        <v>452200</v>
      </c>
      <c r="I39" s="28">
        <f t="shared" si="1"/>
        <v>444266.66666666669</v>
      </c>
      <c r="K39" s="56" t="s">
        <v>96</v>
      </c>
      <c r="L39" s="53">
        <v>107100</v>
      </c>
      <c r="M39" s="53">
        <v>154700</v>
      </c>
      <c r="N39" s="53">
        <v>116620</v>
      </c>
      <c r="O39" s="24">
        <f t="shared" si="5"/>
        <v>126140</v>
      </c>
    </row>
    <row r="40" spans="2:15" ht="15.75" x14ac:dyDescent="0.25">
      <c r="B40" s="11" t="s">
        <v>23</v>
      </c>
      <c r="C40" s="11" t="s">
        <v>45</v>
      </c>
      <c r="D40" s="12">
        <v>36000</v>
      </c>
      <c r="E40" s="13">
        <v>1</v>
      </c>
      <c r="F40" s="28">
        <v>345100</v>
      </c>
      <c r="G40" s="28">
        <v>368900</v>
      </c>
      <c r="H40" s="28">
        <v>368900</v>
      </c>
      <c r="I40" s="28">
        <f t="shared" si="1"/>
        <v>360966.66666666669</v>
      </c>
      <c r="K40" s="56" t="s">
        <v>97</v>
      </c>
      <c r="L40" s="53">
        <v>1190000</v>
      </c>
      <c r="M40" s="53">
        <v>1285200</v>
      </c>
      <c r="N40" s="53">
        <v>1237600</v>
      </c>
      <c r="O40" s="24">
        <f t="shared" si="5"/>
        <v>1237600</v>
      </c>
    </row>
    <row r="41" spans="2:15" ht="15.75" x14ac:dyDescent="0.25">
      <c r="B41" s="11" t="s">
        <v>23</v>
      </c>
      <c r="C41" s="11" t="s">
        <v>46</v>
      </c>
      <c r="D41" s="12">
        <v>60000</v>
      </c>
      <c r="E41" s="13">
        <v>1</v>
      </c>
      <c r="F41" s="28">
        <v>345100</v>
      </c>
      <c r="G41" s="28">
        <v>380800</v>
      </c>
      <c r="H41" s="28">
        <v>368900</v>
      </c>
      <c r="I41" s="28">
        <f t="shared" si="1"/>
        <v>364933.33333333331</v>
      </c>
      <c r="K41" s="56" t="s">
        <v>98</v>
      </c>
      <c r="L41" s="53">
        <v>119000</v>
      </c>
      <c r="M41" s="53">
        <v>214200</v>
      </c>
      <c r="N41" s="53">
        <v>166600</v>
      </c>
      <c r="O41" s="24">
        <f t="shared" si="5"/>
        <v>166600</v>
      </c>
    </row>
    <row r="42" spans="2:15" ht="15.75" x14ac:dyDescent="0.25">
      <c r="B42" s="11" t="s">
        <v>23</v>
      </c>
      <c r="C42" s="11" t="s">
        <v>47</v>
      </c>
      <c r="D42" s="12">
        <v>12000</v>
      </c>
      <c r="E42" s="13">
        <v>1</v>
      </c>
      <c r="F42" s="28">
        <v>238000</v>
      </c>
      <c r="G42" s="28">
        <v>202300</v>
      </c>
      <c r="H42" s="28">
        <v>226100</v>
      </c>
      <c r="I42" s="28">
        <f t="shared" si="1"/>
        <v>222133.33333333334</v>
      </c>
      <c r="K42" s="56" t="s">
        <v>99</v>
      </c>
      <c r="L42" s="53">
        <v>1118600</v>
      </c>
      <c r="M42" s="53">
        <v>1243550</v>
      </c>
      <c r="N42" s="53">
        <v>1178100</v>
      </c>
      <c r="O42" s="24">
        <f t="shared" si="5"/>
        <v>1180083.3333333333</v>
      </c>
    </row>
    <row r="43" spans="2:15" ht="15.75" x14ac:dyDescent="0.25">
      <c r="B43" s="11" t="s">
        <v>23</v>
      </c>
      <c r="C43" s="11" t="s">
        <v>48</v>
      </c>
      <c r="D43" s="12">
        <v>60000</v>
      </c>
      <c r="E43" s="14">
        <v>1</v>
      </c>
      <c r="F43" s="28">
        <v>345100</v>
      </c>
      <c r="G43" s="28">
        <v>380800</v>
      </c>
      <c r="H43" s="28">
        <v>368900</v>
      </c>
      <c r="I43" s="28">
        <f t="shared" si="1"/>
        <v>364933.33333333331</v>
      </c>
      <c r="K43" s="56" t="s">
        <v>100</v>
      </c>
      <c r="L43" s="53">
        <v>111860</v>
      </c>
      <c r="M43" s="53">
        <v>172550</v>
      </c>
      <c r="N43" s="53">
        <v>119000</v>
      </c>
      <c r="O43" s="24">
        <f t="shared" si="5"/>
        <v>134470</v>
      </c>
    </row>
    <row r="44" spans="2:15" ht="15.75" x14ac:dyDescent="0.25">
      <c r="B44" s="11" t="s">
        <v>23</v>
      </c>
      <c r="C44" s="11" t="s">
        <v>49</v>
      </c>
      <c r="D44" s="12">
        <v>18000</v>
      </c>
      <c r="E44" s="13">
        <v>2</v>
      </c>
      <c r="F44" s="28">
        <v>476000</v>
      </c>
      <c r="G44" s="28">
        <v>404600</v>
      </c>
      <c r="H44" s="28">
        <v>452200</v>
      </c>
      <c r="I44" s="28">
        <f t="shared" si="1"/>
        <v>444266.66666666669</v>
      </c>
      <c r="K44" s="57" t="s">
        <v>101</v>
      </c>
      <c r="L44" s="53">
        <v>47600</v>
      </c>
      <c r="M44" s="53">
        <v>53550</v>
      </c>
      <c r="N44" s="53">
        <v>51170</v>
      </c>
      <c r="O44" s="24">
        <f t="shared" si="5"/>
        <v>50773.333333333336</v>
      </c>
    </row>
    <row r="45" spans="2:15" ht="15.75" x14ac:dyDescent="0.25">
      <c r="B45" s="11" t="s">
        <v>25</v>
      </c>
      <c r="C45" s="11" t="s">
        <v>49</v>
      </c>
      <c r="D45" s="12">
        <v>48000</v>
      </c>
      <c r="E45" s="14">
        <v>1</v>
      </c>
      <c r="F45" s="28">
        <v>345100</v>
      </c>
      <c r="G45" s="28">
        <v>368900</v>
      </c>
      <c r="H45" s="28">
        <v>368900</v>
      </c>
      <c r="I45" s="28">
        <f t="shared" si="1"/>
        <v>360966.66666666669</v>
      </c>
      <c r="K45" s="57" t="s">
        <v>102</v>
      </c>
      <c r="L45" s="53">
        <v>53550</v>
      </c>
      <c r="M45" s="53">
        <v>59500</v>
      </c>
      <c r="N45" s="53">
        <v>57120</v>
      </c>
      <c r="O45" s="24">
        <f t="shared" si="5"/>
        <v>56723.333333333336</v>
      </c>
    </row>
    <row r="46" spans="2:15" ht="31.5" x14ac:dyDescent="0.25">
      <c r="B46" s="11" t="s">
        <v>23</v>
      </c>
      <c r="C46" s="11" t="s">
        <v>13</v>
      </c>
      <c r="D46" s="12">
        <v>12000</v>
      </c>
      <c r="E46" s="13">
        <v>1</v>
      </c>
      <c r="F46" s="28">
        <v>238000</v>
      </c>
      <c r="G46" s="28">
        <v>202300</v>
      </c>
      <c r="H46" s="28">
        <v>226100</v>
      </c>
      <c r="I46" s="28">
        <f t="shared" si="1"/>
        <v>222133.33333333334</v>
      </c>
      <c r="K46" s="57" t="s">
        <v>103</v>
      </c>
      <c r="L46" s="53">
        <v>49980</v>
      </c>
      <c r="M46" s="53">
        <v>54740</v>
      </c>
      <c r="N46" s="53">
        <v>53550</v>
      </c>
      <c r="O46" s="24">
        <f t="shared" si="5"/>
        <v>52756.666666666664</v>
      </c>
    </row>
    <row r="47" spans="2:15" ht="31.5" x14ac:dyDescent="0.25">
      <c r="B47" s="11" t="s">
        <v>23</v>
      </c>
      <c r="C47" s="11" t="s">
        <v>13</v>
      </c>
      <c r="D47" s="12">
        <v>18000</v>
      </c>
      <c r="E47" s="13">
        <v>1</v>
      </c>
      <c r="F47" s="28">
        <v>238000</v>
      </c>
      <c r="G47" s="28">
        <v>202300</v>
      </c>
      <c r="H47" s="28">
        <v>226100</v>
      </c>
      <c r="I47" s="28">
        <f t="shared" si="1"/>
        <v>222133.33333333334</v>
      </c>
      <c r="K47" s="57" t="s">
        <v>104</v>
      </c>
      <c r="L47" s="53">
        <v>57120</v>
      </c>
      <c r="M47" s="53">
        <v>61880</v>
      </c>
      <c r="N47" s="53">
        <v>58310</v>
      </c>
      <c r="O47" s="24">
        <f t="shared" si="5"/>
        <v>59103.333333333336</v>
      </c>
    </row>
    <row r="48" spans="2:15" ht="15.75" x14ac:dyDescent="0.25">
      <c r="B48" s="11" t="s">
        <v>23</v>
      </c>
      <c r="C48" s="11" t="s">
        <v>50</v>
      </c>
      <c r="D48" s="12">
        <v>36000</v>
      </c>
      <c r="E48" s="13">
        <v>2</v>
      </c>
      <c r="F48" s="28">
        <v>690200</v>
      </c>
      <c r="G48" s="28">
        <v>737800</v>
      </c>
      <c r="H48" s="28">
        <v>737800</v>
      </c>
      <c r="I48" s="28">
        <f t="shared" si="1"/>
        <v>721933.33333333337</v>
      </c>
      <c r="K48" s="57" t="s">
        <v>105</v>
      </c>
      <c r="L48" s="53">
        <v>54740</v>
      </c>
      <c r="M48" s="53">
        <v>60690</v>
      </c>
      <c r="N48" s="53">
        <v>55930</v>
      </c>
      <c r="O48" s="24">
        <f t="shared" si="5"/>
        <v>57120</v>
      </c>
    </row>
    <row r="49" spans="2:15" ht="15.75" x14ac:dyDescent="0.25">
      <c r="B49" s="104" t="s">
        <v>152</v>
      </c>
      <c r="C49" s="104"/>
      <c r="D49" s="104"/>
      <c r="E49" s="49">
        <f>SUM(E10:E48)</f>
        <v>48</v>
      </c>
      <c r="F49" s="32">
        <f>SUM(F10:F48)</f>
        <v>14422800</v>
      </c>
      <c r="G49" s="32">
        <f t="shared" ref="G49:H49" si="6">SUM(G10:G48)</f>
        <v>14577500</v>
      </c>
      <c r="H49" s="32">
        <f t="shared" si="6"/>
        <v>14851200</v>
      </c>
      <c r="I49" s="32">
        <f t="shared" si="1"/>
        <v>14617166.666666666</v>
      </c>
      <c r="K49" s="57" t="s">
        <v>106</v>
      </c>
      <c r="L49" s="53">
        <v>61880</v>
      </c>
      <c r="M49" s="53">
        <v>66640</v>
      </c>
      <c r="N49" s="53">
        <v>60690</v>
      </c>
      <c r="O49" s="24">
        <f t="shared" si="5"/>
        <v>63070</v>
      </c>
    </row>
    <row r="50" spans="2:15" ht="15.75" customHeight="1" x14ac:dyDescent="0.25">
      <c r="K50" s="57" t="s">
        <v>107</v>
      </c>
      <c r="L50" s="53">
        <v>41650</v>
      </c>
      <c r="M50" s="53">
        <v>53550</v>
      </c>
      <c r="N50" s="53">
        <v>47600</v>
      </c>
      <c r="O50" s="24">
        <f t="shared" si="5"/>
        <v>47600</v>
      </c>
    </row>
    <row r="51" spans="2:15" ht="15.75" x14ac:dyDescent="0.25">
      <c r="B51" s="103" t="s">
        <v>158</v>
      </c>
      <c r="C51" s="103"/>
      <c r="D51" s="103"/>
      <c r="E51" s="103"/>
      <c r="F51" s="103"/>
      <c r="G51" s="103"/>
      <c r="H51" s="103"/>
      <c r="I51" s="103"/>
      <c r="K51" s="57" t="s">
        <v>108</v>
      </c>
      <c r="L51" s="53">
        <v>47600</v>
      </c>
      <c r="M51" s="53">
        <v>59500</v>
      </c>
      <c r="N51" s="53">
        <v>53550</v>
      </c>
      <c r="O51" s="24">
        <f t="shared" si="5"/>
        <v>53550</v>
      </c>
    </row>
    <row r="52" spans="2:15" ht="15.75" customHeight="1" x14ac:dyDescent="0.25">
      <c r="B52" s="9" t="s">
        <v>20</v>
      </c>
      <c r="C52" s="9" t="s">
        <v>52</v>
      </c>
      <c r="D52" s="9" t="s">
        <v>21</v>
      </c>
      <c r="E52" s="9" t="s">
        <v>22</v>
      </c>
      <c r="F52" s="10" t="str">
        <f>+Conclusiones!B11</f>
        <v>DACOL AIRES INGENIERIA</v>
      </c>
      <c r="G52" s="10" t="str">
        <f>+M31</f>
        <v>AIRE ABELLA SAS</v>
      </c>
      <c r="H52" s="10" t="str">
        <f>+N31</f>
        <v>QUANTIUM INGENIERIA</v>
      </c>
      <c r="I52" s="10" t="str">
        <f>+O31</f>
        <v>PRECIO TECHO</v>
      </c>
      <c r="K52" s="57" t="s">
        <v>109</v>
      </c>
      <c r="L52" s="53">
        <v>42840</v>
      </c>
      <c r="M52" s="53">
        <v>54740</v>
      </c>
      <c r="N52" s="53">
        <v>52360</v>
      </c>
      <c r="O52" s="24">
        <f t="shared" si="5"/>
        <v>49980</v>
      </c>
    </row>
    <row r="53" spans="2:15" ht="15.75" x14ac:dyDescent="0.25">
      <c r="B53" s="96" t="s">
        <v>54</v>
      </c>
      <c r="C53" s="41" t="s">
        <v>55</v>
      </c>
      <c r="D53" s="44">
        <v>12000</v>
      </c>
      <c r="E53" s="41">
        <v>15</v>
      </c>
      <c r="F53" s="28">
        <v>3570000</v>
      </c>
      <c r="G53" s="28">
        <v>3034500</v>
      </c>
      <c r="H53" s="28">
        <v>3391500</v>
      </c>
      <c r="I53" s="28">
        <f>+AVERAGE(F53:H53)</f>
        <v>3332000</v>
      </c>
      <c r="K53" s="57" t="s">
        <v>110</v>
      </c>
      <c r="L53" s="53">
        <v>49980</v>
      </c>
      <c r="M53" s="53">
        <v>61880</v>
      </c>
      <c r="N53" s="53">
        <v>58310</v>
      </c>
      <c r="O53" s="24">
        <f t="shared" si="5"/>
        <v>56723.333333333336</v>
      </c>
    </row>
    <row r="54" spans="2:15" ht="15.75" x14ac:dyDescent="0.25">
      <c r="B54" s="96"/>
      <c r="C54" s="41" t="s">
        <v>55</v>
      </c>
      <c r="D54" s="42">
        <v>24000</v>
      </c>
      <c r="E54" s="43">
        <v>2</v>
      </c>
      <c r="F54" s="28">
        <v>476000</v>
      </c>
      <c r="G54" s="28">
        <v>428400</v>
      </c>
      <c r="H54" s="28">
        <v>452200</v>
      </c>
      <c r="I54" s="28">
        <f t="shared" ref="I54:I67" si="7">+AVERAGE(F54:H54)</f>
        <v>452200</v>
      </c>
      <c r="K54" s="57" t="s">
        <v>111</v>
      </c>
      <c r="L54" s="53">
        <v>48790</v>
      </c>
      <c r="M54" s="53">
        <v>60690</v>
      </c>
      <c r="N54" s="53">
        <v>58310</v>
      </c>
      <c r="O54" s="24">
        <f t="shared" si="5"/>
        <v>55930</v>
      </c>
    </row>
    <row r="55" spans="2:15" ht="42.75" customHeight="1" x14ac:dyDescent="0.25">
      <c r="B55" s="96"/>
      <c r="C55" s="41" t="s">
        <v>23</v>
      </c>
      <c r="D55" s="42">
        <v>36000</v>
      </c>
      <c r="E55" s="43">
        <v>1</v>
      </c>
      <c r="F55" s="28">
        <v>345100</v>
      </c>
      <c r="G55" s="28">
        <v>368900</v>
      </c>
      <c r="H55" s="28">
        <v>368900</v>
      </c>
      <c r="I55" s="28">
        <f t="shared" si="7"/>
        <v>360966.66666666669</v>
      </c>
      <c r="K55" s="57" t="s">
        <v>112</v>
      </c>
      <c r="L55" s="53">
        <v>41650</v>
      </c>
      <c r="M55" s="53">
        <v>53550</v>
      </c>
      <c r="N55" s="53">
        <v>47600</v>
      </c>
      <c r="O55" s="24">
        <f t="shared" si="5"/>
        <v>47600</v>
      </c>
    </row>
    <row r="56" spans="2:15" ht="15.75" x14ac:dyDescent="0.25">
      <c r="B56" s="96" t="s">
        <v>59</v>
      </c>
      <c r="C56" s="41" t="s">
        <v>23</v>
      </c>
      <c r="D56" s="44">
        <v>12000</v>
      </c>
      <c r="E56" s="41">
        <v>22</v>
      </c>
      <c r="F56" s="28">
        <v>5236000</v>
      </c>
      <c r="G56" s="28">
        <v>4450600</v>
      </c>
      <c r="H56" s="28">
        <v>4974200</v>
      </c>
      <c r="I56" s="28">
        <f t="shared" si="7"/>
        <v>4886933.333333333</v>
      </c>
      <c r="K56" s="57" t="s">
        <v>113</v>
      </c>
      <c r="L56" s="53">
        <v>47600</v>
      </c>
      <c r="M56" s="53">
        <v>59500</v>
      </c>
      <c r="N56" s="53">
        <v>53550</v>
      </c>
      <c r="O56" s="24">
        <f t="shared" si="5"/>
        <v>53550</v>
      </c>
    </row>
    <row r="57" spans="2:15" ht="59.25" customHeight="1" x14ac:dyDescent="0.25">
      <c r="B57" s="96"/>
      <c r="C57" s="41" t="s">
        <v>23</v>
      </c>
      <c r="D57" s="44">
        <v>36000</v>
      </c>
      <c r="E57" s="43">
        <v>3</v>
      </c>
      <c r="F57" s="28">
        <v>1035300</v>
      </c>
      <c r="G57" s="28">
        <v>1106700</v>
      </c>
      <c r="H57" s="28">
        <v>1106700</v>
      </c>
      <c r="I57" s="28">
        <f t="shared" si="7"/>
        <v>1082900</v>
      </c>
      <c r="K57" s="57" t="s">
        <v>114</v>
      </c>
      <c r="L57" s="53">
        <v>42840</v>
      </c>
      <c r="M57" s="53">
        <v>54740</v>
      </c>
      <c r="N57" s="53">
        <v>52360</v>
      </c>
      <c r="O57" s="24">
        <f t="shared" si="5"/>
        <v>49980</v>
      </c>
    </row>
    <row r="58" spans="2:15" ht="15.75" customHeight="1" x14ac:dyDescent="0.25">
      <c r="B58" s="96" t="s">
        <v>60</v>
      </c>
      <c r="C58" s="41" t="s">
        <v>23</v>
      </c>
      <c r="D58" s="44">
        <v>12000</v>
      </c>
      <c r="E58" s="41">
        <v>22</v>
      </c>
      <c r="F58" s="28">
        <v>5236000</v>
      </c>
      <c r="G58" s="28">
        <v>4450600</v>
      </c>
      <c r="H58" s="28">
        <v>4974200</v>
      </c>
      <c r="I58" s="28">
        <f t="shared" si="7"/>
        <v>4886933.333333333</v>
      </c>
      <c r="K58" s="57" t="s">
        <v>115</v>
      </c>
      <c r="L58" s="53">
        <v>49980</v>
      </c>
      <c r="M58" s="53">
        <v>61880</v>
      </c>
      <c r="N58" s="53">
        <v>58310</v>
      </c>
      <c r="O58" s="24">
        <f t="shared" si="5"/>
        <v>56723.333333333336</v>
      </c>
    </row>
    <row r="59" spans="2:15" ht="21" customHeight="1" x14ac:dyDescent="0.25">
      <c r="B59" s="96"/>
      <c r="C59" s="41" t="s">
        <v>23</v>
      </c>
      <c r="D59" s="44">
        <v>36000</v>
      </c>
      <c r="E59" s="41">
        <v>5</v>
      </c>
      <c r="F59" s="28">
        <v>1725500</v>
      </c>
      <c r="G59" s="28">
        <v>1844500</v>
      </c>
      <c r="H59" s="28">
        <v>1844500</v>
      </c>
      <c r="I59" s="28">
        <f t="shared" si="7"/>
        <v>1804833.3333333333</v>
      </c>
      <c r="K59" s="57" t="s">
        <v>116</v>
      </c>
      <c r="L59" s="53">
        <v>48790</v>
      </c>
      <c r="M59" s="53">
        <v>60690</v>
      </c>
      <c r="N59" s="53">
        <v>58310</v>
      </c>
      <c r="O59" s="24">
        <f t="shared" si="5"/>
        <v>55930</v>
      </c>
    </row>
    <row r="60" spans="2:15" ht="51" customHeight="1" x14ac:dyDescent="0.25">
      <c r="B60" s="96"/>
      <c r="C60" s="41" t="s">
        <v>25</v>
      </c>
      <c r="D60" s="44">
        <v>60000</v>
      </c>
      <c r="E60" s="41">
        <v>2</v>
      </c>
      <c r="F60" s="28">
        <v>690200</v>
      </c>
      <c r="G60" s="28">
        <v>761600</v>
      </c>
      <c r="H60" s="28">
        <v>737800</v>
      </c>
      <c r="I60" s="28">
        <f t="shared" si="7"/>
        <v>729866.66666666663</v>
      </c>
      <c r="K60" s="56" t="s">
        <v>117</v>
      </c>
      <c r="L60" s="53">
        <v>1071000</v>
      </c>
      <c r="M60" s="53">
        <v>1190000</v>
      </c>
      <c r="N60" s="53">
        <v>1130500</v>
      </c>
      <c r="O60" s="24">
        <f t="shared" si="5"/>
        <v>1130500</v>
      </c>
    </row>
    <row r="61" spans="2:15" ht="70.5" customHeight="1" x14ac:dyDescent="0.25">
      <c r="B61" s="45" t="s">
        <v>62</v>
      </c>
      <c r="C61" s="41" t="s">
        <v>55</v>
      </c>
      <c r="D61" s="44">
        <v>12000</v>
      </c>
      <c r="E61" s="41">
        <v>28</v>
      </c>
      <c r="F61" s="28">
        <v>6664000</v>
      </c>
      <c r="G61" s="28">
        <v>5664400</v>
      </c>
      <c r="H61" s="28">
        <v>6330800</v>
      </c>
      <c r="I61" s="28">
        <f t="shared" si="7"/>
        <v>6219733.333333333</v>
      </c>
      <c r="K61" s="57" t="s">
        <v>118</v>
      </c>
      <c r="L61" s="53">
        <v>214200</v>
      </c>
      <c r="M61" s="53">
        <v>238000</v>
      </c>
      <c r="N61" s="53">
        <v>214200</v>
      </c>
      <c r="O61" s="24">
        <f t="shared" si="5"/>
        <v>222133.33333333334</v>
      </c>
    </row>
    <row r="62" spans="2:15" ht="15.75" customHeight="1" x14ac:dyDescent="0.25">
      <c r="B62" s="96" t="s">
        <v>159</v>
      </c>
      <c r="C62" s="41" t="s">
        <v>25</v>
      </c>
      <c r="D62" s="44">
        <v>48000</v>
      </c>
      <c r="E62" s="43">
        <v>2</v>
      </c>
      <c r="F62" s="28">
        <v>690200</v>
      </c>
      <c r="G62" s="28">
        <v>737800</v>
      </c>
      <c r="H62" s="28">
        <v>737800</v>
      </c>
      <c r="I62" s="28">
        <f t="shared" si="7"/>
        <v>721933.33333333337</v>
      </c>
      <c r="K62" s="57" t="s">
        <v>119</v>
      </c>
      <c r="L62" s="53">
        <v>41650</v>
      </c>
      <c r="M62" s="53">
        <v>41650</v>
      </c>
      <c r="N62" s="53">
        <v>58310</v>
      </c>
      <c r="O62" s="24">
        <f t="shared" si="5"/>
        <v>47203.333333333336</v>
      </c>
    </row>
    <row r="63" spans="2:15" ht="54" customHeight="1" x14ac:dyDescent="0.25">
      <c r="B63" s="96"/>
      <c r="C63" s="41" t="s">
        <v>23</v>
      </c>
      <c r="D63" s="44">
        <v>36000</v>
      </c>
      <c r="E63" s="43">
        <v>2</v>
      </c>
      <c r="F63" s="28">
        <v>690200</v>
      </c>
      <c r="G63" s="28">
        <v>737800</v>
      </c>
      <c r="H63" s="28">
        <v>737800</v>
      </c>
      <c r="I63" s="28">
        <f t="shared" si="7"/>
        <v>721933.33333333337</v>
      </c>
      <c r="K63" s="57" t="s">
        <v>120</v>
      </c>
      <c r="L63" s="53">
        <v>47600</v>
      </c>
      <c r="M63" s="53">
        <v>47600</v>
      </c>
      <c r="N63" s="53">
        <v>55930</v>
      </c>
      <c r="O63" s="24">
        <f t="shared" si="5"/>
        <v>50376.666666666664</v>
      </c>
    </row>
    <row r="64" spans="2:15" ht="63.75" customHeight="1" x14ac:dyDescent="0.25">
      <c r="B64" s="96"/>
      <c r="C64" s="41" t="s">
        <v>23</v>
      </c>
      <c r="D64" s="44">
        <v>24000</v>
      </c>
      <c r="E64" s="43">
        <v>1</v>
      </c>
      <c r="F64" s="28">
        <v>238000</v>
      </c>
      <c r="G64" s="28">
        <v>214200</v>
      </c>
      <c r="H64" s="28">
        <v>226100</v>
      </c>
      <c r="I64" s="28">
        <f t="shared" si="7"/>
        <v>226100</v>
      </c>
      <c r="K64" s="57" t="s">
        <v>121</v>
      </c>
      <c r="L64" s="53">
        <v>42840</v>
      </c>
      <c r="M64" s="53">
        <v>42840</v>
      </c>
      <c r="N64" s="53">
        <v>60690</v>
      </c>
      <c r="O64" s="24">
        <f t="shared" si="5"/>
        <v>48790</v>
      </c>
    </row>
    <row r="65" spans="2:15" ht="15.75" customHeight="1" x14ac:dyDescent="0.25">
      <c r="B65" s="96"/>
      <c r="C65" s="41" t="s">
        <v>23</v>
      </c>
      <c r="D65" s="44">
        <v>12000</v>
      </c>
      <c r="E65" s="43">
        <v>4</v>
      </c>
      <c r="F65" s="28">
        <v>952000</v>
      </c>
      <c r="G65" s="28">
        <v>809200</v>
      </c>
      <c r="H65" s="28">
        <v>904400</v>
      </c>
      <c r="I65" s="28">
        <f t="shared" si="7"/>
        <v>888533.33333333337</v>
      </c>
      <c r="K65" s="57" t="s">
        <v>122</v>
      </c>
      <c r="L65" s="53">
        <v>49980</v>
      </c>
      <c r="M65" s="53">
        <v>49980</v>
      </c>
      <c r="N65" s="53">
        <v>58310</v>
      </c>
      <c r="O65" s="24">
        <f t="shared" si="5"/>
        <v>52756.666666666664</v>
      </c>
    </row>
    <row r="66" spans="2:15" ht="15.75" x14ac:dyDescent="0.25">
      <c r="B66" s="96" t="s">
        <v>68</v>
      </c>
      <c r="C66" s="41" t="s">
        <v>25</v>
      </c>
      <c r="D66" s="44">
        <v>60000</v>
      </c>
      <c r="E66" s="41">
        <v>1</v>
      </c>
      <c r="F66" s="28">
        <v>345100</v>
      </c>
      <c r="G66" s="28">
        <v>380800</v>
      </c>
      <c r="H66" s="28">
        <v>368900</v>
      </c>
      <c r="I66" s="28">
        <f t="shared" si="7"/>
        <v>364933.33333333331</v>
      </c>
      <c r="K66" s="57" t="s">
        <v>123</v>
      </c>
      <c r="L66" s="53">
        <v>48790</v>
      </c>
      <c r="M66" s="53">
        <v>48790</v>
      </c>
      <c r="N66" s="53">
        <v>55930</v>
      </c>
      <c r="O66" s="24">
        <f t="shared" si="5"/>
        <v>51170</v>
      </c>
    </row>
    <row r="67" spans="2:15" ht="69.75" customHeight="1" x14ac:dyDescent="0.25">
      <c r="B67" s="96"/>
      <c r="C67" s="41" t="s">
        <v>55</v>
      </c>
      <c r="D67" s="44">
        <v>12000</v>
      </c>
      <c r="E67" s="41">
        <v>12</v>
      </c>
      <c r="F67" s="28">
        <v>2856000</v>
      </c>
      <c r="G67" s="28">
        <v>2427600</v>
      </c>
      <c r="H67" s="28">
        <v>2713200</v>
      </c>
      <c r="I67" s="28">
        <f t="shared" si="7"/>
        <v>2665600</v>
      </c>
      <c r="K67" s="57" t="s">
        <v>124</v>
      </c>
      <c r="L67" s="53">
        <v>49980</v>
      </c>
      <c r="M67" s="53">
        <v>49980</v>
      </c>
      <c r="N67" s="53">
        <v>60690</v>
      </c>
      <c r="O67" s="24">
        <f t="shared" si="5"/>
        <v>53550</v>
      </c>
    </row>
    <row r="68" spans="2:15" ht="15.75" customHeight="1" x14ac:dyDescent="0.25">
      <c r="B68" s="99" t="s">
        <v>152</v>
      </c>
      <c r="C68" s="99"/>
      <c r="D68" s="99"/>
      <c r="E68" s="47">
        <f>SUM(E53:E67)</f>
        <v>122</v>
      </c>
      <c r="F68" s="48">
        <f t="shared" ref="F68:I68" si="8">SUM(F53:F67)</f>
        <v>30749600</v>
      </c>
      <c r="G68" s="48">
        <f t="shared" si="8"/>
        <v>27417600</v>
      </c>
      <c r="H68" s="48">
        <f t="shared" si="8"/>
        <v>29869000</v>
      </c>
      <c r="I68" s="48">
        <f t="shared" si="8"/>
        <v>29345399.999999993</v>
      </c>
      <c r="K68" s="57" t="s">
        <v>125</v>
      </c>
      <c r="L68" s="53">
        <v>261800</v>
      </c>
      <c r="M68" s="53">
        <v>357000</v>
      </c>
      <c r="N68" s="53">
        <v>309400</v>
      </c>
      <c r="O68" s="24">
        <f t="shared" si="5"/>
        <v>309400</v>
      </c>
    </row>
    <row r="69" spans="2:15" ht="15.75" x14ac:dyDescent="0.25">
      <c r="K69" s="57" t="s">
        <v>126</v>
      </c>
      <c r="L69" s="53">
        <v>249900</v>
      </c>
      <c r="M69" s="53">
        <v>416500</v>
      </c>
      <c r="N69" s="53">
        <v>321300</v>
      </c>
      <c r="O69" s="24">
        <f t="shared" si="5"/>
        <v>329233.33333333331</v>
      </c>
    </row>
    <row r="70" spans="2:15" ht="15.75" customHeight="1" x14ac:dyDescent="0.25">
      <c r="B70" s="97" t="s">
        <v>160</v>
      </c>
      <c r="C70" s="97"/>
      <c r="D70" s="97"/>
      <c r="E70" s="97"/>
      <c r="F70" s="97"/>
      <c r="G70" s="97"/>
      <c r="H70" s="97"/>
      <c r="I70" s="97"/>
      <c r="K70" s="57" t="s">
        <v>127</v>
      </c>
      <c r="L70" s="53">
        <v>41650</v>
      </c>
      <c r="M70" s="53">
        <v>44030</v>
      </c>
      <c r="N70" s="53">
        <v>47600</v>
      </c>
      <c r="O70" s="24">
        <f t="shared" si="5"/>
        <v>44426.666666666664</v>
      </c>
    </row>
    <row r="71" spans="2:15" ht="31.5" x14ac:dyDescent="0.25">
      <c r="B71" s="9" t="s">
        <v>20</v>
      </c>
      <c r="C71" s="9" t="s">
        <v>52</v>
      </c>
      <c r="D71" s="9" t="s">
        <v>21</v>
      </c>
      <c r="E71" s="9" t="s">
        <v>22</v>
      </c>
      <c r="F71" s="10" t="str">
        <f>+F52</f>
        <v>DACOL AIRES INGENIERIA</v>
      </c>
      <c r="G71" s="10" t="str">
        <f>+G52</f>
        <v>AIRE ABELLA SAS</v>
      </c>
      <c r="H71" s="10" t="str">
        <f>+H52</f>
        <v>QUANTIUM INGENIERIA</v>
      </c>
      <c r="I71" s="10" t="str">
        <f>+I52</f>
        <v>PRECIO TECHO</v>
      </c>
      <c r="K71" s="57" t="s">
        <v>128</v>
      </c>
      <c r="L71" s="53">
        <v>40460</v>
      </c>
      <c r="M71" s="53">
        <v>42840</v>
      </c>
      <c r="N71" s="53">
        <v>49980</v>
      </c>
      <c r="O71" s="24">
        <f t="shared" si="5"/>
        <v>44426.666666666664</v>
      </c>
    </row>
    <row r="72" spans="2:15" ht="47.25" customHeight="1" x14ac:dyDescent="0.25">
      <c r="B72" s="98" t="s">
        <v>161</v>
      </c>
      <c r="C72" s="41" t="s">
        <v>23</v>
      </c>
      <c r="D72" s="44">
        <v>12000</v>
      </c>
      <c r="E72" s="41">
        <v>38</v>
      </c>
      <c r="F72" s="46">
        <v>9044000</v>
      </c>
      <c r="G72" s="46">
        <v>7687400</v>
      </c>
      <c r="H72" s="46">
        <v>8591800</v>
      </c>
      <c r="I72" s="46">
        <f>+AVERAGE(F72:H72)</f>
        <v>8441066.666666666</v>
      </c>
      <c r="K72" s="57" t="s">
        <v>129</v>
      </c>
      <c r="L72" s="53">
        <v>41650</v>
      </c>
      <c r="M72" s="53">
        <v>45220</v>
      </c>
      <c r="N72" s="53">
        <v>45220</v>
      </c>
      <c r="O72" s="24">
        <f t="shared" si="5"/>
        <v>44030</v>
      </c>
    </row>
    <row r="73" spans="2:15" ht="57" customHeight="1" x14ac:dyDescent="0.25">
      <c r="B73" s="98"/>
      <c r="C73" s="41" t="s">
        <v>63</v>
      </c>
      <c r="D73" s="44">
        <v>24000</v>
      </c>
      <c r="E73" s="41">
        <v>2</v>
      </c>
      <c r="F73" s="46">
        <v>476000</v>
      </c>
      <c r="G73" s="46">
        <v>428400</v>
      </c>
      <c r="H73" s="46">
        <v>452200</v>
      </c>
      <c r="I73" s="46">
        <f t="shared" ref="I73:I87" si="9">+AVERAGE(F73:H73)</f>
        <v>452200</v>
      </c>
      <c r="K73" s="57" t="s">
        <v>130</v>
      </c>
      <c r="L73" s="53">
        <v>41650</v>
      </c>
      <c r="M73" s="53">
        <v>47600</v>
      </c>
      <c r="N73" s="53">
        <v>44030</v>
      </c>
      <c r="O73" s="24">
        <f t="shared" si="5"/>
        <v>44426.666666666664</v>
      </c>
    </row>
    <row r="74" spans="2:15" ht="85.5" customHeight="1" x14ac:dyDescent="0.25">
      <c r="B74" s="45" t="s">
        <v>65</v>
      </c>
      <c r="C74" s="41" t="s">
        <v>55</v>
      </c>
      <c r="D74" s="44">
        <v>12000</v>
      </c>
      <c r="E74" s="41">
        <v>17</v>
      </c>
      <c r="F74" s="46">
        <v>4046000</v>
      </c>
      <c r="G74" s="46">
        <v>3439100</v>
      </c>
      <c r="H74" s="46">
        <v>3843700</v>
      </c>
      <c r="I74" s="46">
        <f t="shared" si="9"/>
        <v>3776266.6666666665</v>
      </c>
      <c r="K74" s="57" t="s">
        <v>131</v>
      </c>
      <c r="L74" s="53">
        <v>40460</v>
      </c>
      <c r="M74" s="53">
        <v>52360</v>
      </c>
      <c r="N74" s="53">
        <v>47600</v>
      </c>
      <c r="O74" s="24">
        <f t="shared" si="5"/>
        <v>46806.666666666664</v>
      </c>
    </row>
    <row r="75" spans="2:15" ht="15.75" x14ac:dyDescent="0.25">
      <c r="B75" s="96" t="s">
        <v>61</v>
      </c>
      <c r="C75" s="43" t="s">
        <v>25</v>
      </c>
      <c r="D75" s="42">
        <v>60000</v>
      </c>
      <c r="E75" s="43">
        <v>1</v>
      </c>
      <c r="F75" s="46">
        <v>345100</v>
      </c>
      <c r="G75" s="46">
        <v>380800</v>
      </c>
      <c r="H75" s="46">
        <v>368900</v>
      </c>
      <c r="I75" s="46">
        <f t="shared" si="9"/>
        <v>364933.33333333331</v>
      </c>
      <c r="K75" s="57" t="s">
        <v>132</v>
      </c>
      <c r="L75" s="53">
        <v>49980</v>
      </c>
      <c r="M75" s="53">
        <v>54740</v>
      </c>
      <c r="N75" s="53">
        <v>51170</v>
      </c>
      <c r="O75" s="24">
        <f t="shared" si="5"/>
        <v>51963.333333333336</v>
      </c>
    </row>
    <row r="76" spans="2:15" ht="34.5" customHeight="1" x14ac:dyDescent="0.25">
      <c r="B76" s="96"/>
      <c r="C76" s="41" t="s">
        <v>23</v>
      </c>
      <c r="D76" s="44">
        <v>12000</v>
      </c>
      <c r="E76" s="41">
        <v>18</v>
      </c>
      <c r="F76" s="46">
        <v>4284000</v>
      </c>
      <c r="G76" s="46">
        <v>3641400</v>
      </c>
      <c r="H76" s="46">
        <v>4069800</v>
      </c>
      <c r="I76" s="46">
        <f t="shared" si="9"/>
        <v>3998400</v>
      </c>
      <c r="K76" s="57" t="s">
        <v>163</v>
      </c>
      <c r="L76" s="53">
        <v>53550</v>
      </c>
      <c r="M76" s="53">
        <v>59500</v>
      </c>
      <c r="N76" s="53">
        <v>53550</v>
      </c>
      <c r="O76" s="24">
        <f t="shared" si="5"/>
        <v>55533.333333333336</v>
      </c>
    </row>
    <row r="77" spans="2:15" ht="15.75" x14ac:dyDescent="0.25">
      <c r="B77" s="96"/>
      <c r="C77" s="41" t="s">
        <v>23</v>
      </c>
      <c r="D77" s="44">
        <v>36000</v>
      </c>
      <c r="E77" s="41">
        <v>1</v>
      </c>
      <c r="F77" s="46">
        <v>345100</v>
      </c>
      <c r="G77" s="46">
        <v>368900</v>
      </c>
      <c r="H77" s="46">
        <v>368900</v>
      </c>
      <c r="I77" s="46">
        <f t="shared" si="9"/>
        <v>360966.66666666669</v>
      </c>
      <c r="K77" s="56" t="s">
        <v>164</v>
      </c>
      <c r="L77" s="53">
        <v>40460</v>
      </c>
      <c r="M77" s="53">
        <v>42840</v>
      </c>
      <c r="N77" s="53">
        <v>41650</v>
      </c>
      <c r="O77" s="24">
        <f t="shared" si="5"/>
        <v>41650</v>
      </c>
    </row>
    <row r="78" spans="2:15" ht="15.75" x14ac:dyDescent="0.25">
      <c r="B78" s="96"/>
      <c r="C78" s="41" t="s">
        <v>23</v>
      </c>
      <c r="D78" s="44">
        <v>24000</v>
      </c>
      <c r="E78" s="41">
        <v>1</v>
      </c>
      <c r="F78" s="46">
        <v>238000</v>
      </c>
      <c r="G78" s="46">
        <v>214200</v>
      </c>
      <c r="H78" s="46">
        <v>226100</v>
      </c>
      <c r="I78" s="46">
        <f t="shared" si="9"/>
        <v>226100</v>
      </c>
      <c r="K78" s="57" t="s">
        <v>165</v>
      </c>
      <c r="L78" s="53">
        <v>523600</v>
      </c>
      <c r="M78" s="53">
        <v>595000</v>
      </c>
      <c r="N78" s="53">
        <v>357000</v>
      </c>
      <c r="O78" s="24">
        <f t="shared" si="5"/>
        <v>491866.66666666669</v>
      </c>
    </row>
    <row r="79" spans="2:15" ht="59.25" customHeight="1" x14ac:dyDescent="0.25">
      <c r="B79" s="96" t="s">
        <v>56</v>
      </c>
      <c r="C79" s="41" t="s">
        <v>23</v>
      </c>
      <c r="D79" s="41">
        <v>12000</v>
      </c>
      <c r="E79" s="41">
        <v>12</v>
      </c>
      <c r="F79" s="46">
        <v>2856000</v>
      </c>
      <c r="G79" s="46">
        <v>2427600</v>
      </c>
      <c r="H79" s="46">
        <v>2713200</v>
      </c>
      <c r="I79" s="46">
        <f t="shared" si="9"/>
        <v>2665600</v>
      </c>
      <c r="K79" s="57" t="s">
        <v>133</v>
      </c>
      <c r="L79" s="53">
        <v>1071000</v>
      </c>
      <c r="M79" s="53">
        <v>1190000</v>
      </c>
      <c r="N79" s="53">
        <v>1130500</v>
      </c>
      <c r="O79" s="24">
        <f t="shared" si="5"/>
        <v>1130500</v>
      </c>
    </row>
    <row r="80" spans="2:15" ht="38.25" customHeight="1" x14ac:dyDescent="0.25">
      <c r="B80" s="96"/>
      <c r="C80" s="41" t="s">
        <v>23</v>
      </c>
      <c r="D80" s="44">
        <v>24000</v>
      </c>
      <c r="E80" s="41">
        <v>1</v>
      </c>
      <c r="F80" s="46">
        <v>238000</v>
      </c>
      <c r="G80" s="46">
        <v>214200</v>
      </c>
      <c r="H80" s="46">
        <v>226100</v>
      </c>
      <c r="I80" s="46">
        <f t="shared" si="9"/>
        <v>226100</v>
      </c>
      <c r="K80" s="56" t="s">
        <v>134</v>
      </c>
      <c r="L80" s="53">
        <v>773500</v>
      </c>
      <c r="M80" s="53">
        <v>952000</v>
      </c>
      <c r="N80" s="53">
        <v>886550</v>
      </c>
      <c r="O80" s="24">
        <f t="shared" si="5"/>
        <v>870683.33333333337</v>
      </c>
    </row>
    <row r="81" spans="2:15" ht="31.5" x14ac:dyDescent="0.25">
      <c r="B81" s="96" t="s">
        <v>57</v>
      </c>
      <c r="C81" s="41" t="s">
        <v>23</v>
      </c>
      <c r="D81" s="44">
        <v>12000</v>
      </c>
      <c r="E81" s="41">
        <v>12</v>
      </c>
      <c r="F81" s="46">
        <v>2856000</v>
      </c>
      <c r="G81" s="46">
        <v>2427600</v>
      </c>
      <c r="H81" s="46">
        <v>2713200</v>
      </c>
      <c r="I81" s="46">
        <f t="shared" si="9"/>
        <v>2665600</v>
      </c>
      <c r="K81" s="56" t="s">
        <v>135</v>
      </c>
      <c r="L81" s="53">
        <v>2856000</v>
      </c>
      <c r="M81" s="53">
        <v>2499000</v>
      </c>
      <c r="N81" s="53">
        <v>2737000</v>
      </c>
      <c r="O81" s="24">
        <f t="shared" si="5"/>
        <v>2697333.3333333335</v>
      </c>
    </row>
    <row r="82" spans="2:15" ht="34.5" customHeight="1" x14ac:dyDescent="0.25">
      <c r="B82" s="96"/>
      <c r="C82" s="41" t="s">
        <v>23</v>
      </c>
      <c r="D82" s="44">
        <v>36000</v>
      </c>
      <c r="E82" s="41">
        <v>2</v>
      </c>
      <c r="F82" s="46">
        <v>690200</v>
      </c>
      <c r="G82" s="46">
        <v>737800</v>
      </c>
      <c r="H82" s="46">
        <v>737800</v>
      </c>
      <c r="I82" s="46">
        <f t="shared" si="9"/>
        <v>721933.33333333337</v>
      </c>
      <c r="K82" s="56" t="s">
        <v>136</v>
      </c>
      <c r="L82" s="53">
        <v>3094000</v>
      </c>
      <c r="M82" s="53">
        <v>3332000</v>
      </c>
      <c r="N82" s="53">
        <v>2975000</v>
      </c>
      <c r="O82" s="24">
        <f t="shared" si="5"/>
        <v>3133666.6666666665</v>
      </c>
    </row>
    <row r="83" spans="2:15" ht="75" customHeight="1" x14ac:dyDescent="0.25">
      <c r="B83" s="45" t="s">
        <v>58</v>
      </c>
      <c r="C83" s="41" t="s">
        <v>23</v>
      </c>
      <c r="D83" s="44">
        <v>12000</v>
      </c>
      <c r="E83" s="41">
        <v>25</v>
      </c>
      <c r="F83" s="46">
        <v>5950000</v>
      </c>
      <c r="G83" s="46">
        <v>5057500</v>
      </c>
      <c r="H83" s="46">
        <v>5652500</v>
      </c>
      <c r="I83" s="46">
        <f t="shared" si="9"/>
        <v>5553333.333333333</v>
      </c>
      <c r="K83" s="56" t="s">
        <v>137</v>
      </c>
      <c r="L83" s="53">
        <v>3808000</v>
      </c>
      <c r="M83" s="53">
        <v>4046000</v>
      </c>
      <c r="N83" s="53">
        <v>3748500</v>
      </c>
      <c r="O83" s="24">
        <f t="shared" si="5"/>
        <v>3867500</v>
      </c>
    </row>
    <row r="84" spans="2:15" ht="78.75" x14ac:dyDescent="0.25">
      <c r="B84" s="45" t="s">
        <v>162</v>
      </c>
      <c r="C84" s="41" t="s">
        <v>23</v>
      </c>
      <c r="D84" s="44">
        <v>12000</v>
      </c>
      <c r="E84" s="41">
        <v>24</v>
      </c>
      <c r="F84" s="46">
        <v>5712000</v>
      </c>
      <c r="G84" s="46">
        <v>4855200</v>
      </c>
      <c r="H84" s="46">
        <v>5426400</v>
      </c>
      <c r="I84" s="46">
        <f t="shared" si="9"/>
        <v>5331200</v>
      </c>
      <c r="K84" s="56" t="s">
        <v>138</v>
      </c>
      <c r="L84" s="53">
        <v>4998000</v>
      </c>
      <c r="M84" s="53">
        <v>5355000</v>
      </c>
      <c r="N84" s="53">
        <v>5117000</v>
      </c>
      <c r="O84" s="24">
        <f t="shared" si="5"/>
        <v>5156666.666666667</v>
      </c>
    </row>
    <row r="85" spans="2:15" ht="46.5" customHeight="1" x14ac:dyDescent="0.25">
      <c r="B85" s="96" t="s">
        <v>53</v>
      </c>
      <c r="C85" s="41" t="s">
        <v>23</v>
      </c>
      <c r="D85" s="42">
        <v>12000</v>
      </c>
      <c r="E85" s="43">
        <v>12</v>
      </c>
      <c r="F85" s="46">
        <v>2856000</v>
      </c>
      <c r="G85" s="46">
        <v>2427600</v>
      </c>
      <c r="H85" s="46">
        <v>2713200</v>
      </c>
      <c r="I85" s="46">
        <f t="shared" si="9"/>
        <v>2665600</v>
      </c>
      <c r="K85" s="56" t="s">
        <v>139</v>
      </c>
      <c r="L85" s="53">
        <v>8568000</v>
      </c>
      <c r="M85" s="53">
        <v>9877000</v>
      </c>
      <c r="N85" s="53">
        <v>9163000</v>
      </c>
      <c r="O85" s="24">
        <f t="shared" si="5"/>
        <v>9202666.666666666</v>
      </c>
    </row>
    <row r="86" spans="2:15" ht="36" customHeight="1" x14ac:dyDescent="0.25">
      <c r="B86" s="96"/>
      <c r="C86" s="43" t="s">
        <v>25</v>
      </c>
      <c r="D86" s="42">
        <v>60000</v>
      </c>
      <c r="E86" s="43">
        <v>1</v>
      </c>
      <c r="F86" s="46">
        <v>345100</v>
      </c>
      <c r="G86" s="46">
        <v>380800</v>
      </c>
      <c r="H86" s="46">
        <v>368900</v>
      </c>
      <c r="I86" s="46">
        <f t="shared" si="9"/>
        <v>364933.33333333331</v>
      </c>
      <c r="K86" s="56" t="s">
        <v>140</v>
      </c>
      <c r="L86" s="53">
        <v>13685000</v>
      </c>
      <c r="M86" s="53">
        <v>14875000</v>
      </c>
      <c r="N86" s="53">
        <v>14161000</v>
      </c>
      <c r="O86" s="24">
        <f t="shared" si="5"/>
        <v>14240333.333333334</v>
      </c>
    </row>
    <row r="87" spans="2:15" ht="56.25" customHeight="1" x14ac:dyDescent="0.25">
      <c r="B87" s="45" t="s">
        <v>69</v>
      </c>
      <c r="C87" s="41" t="s">
        <v>23</v>
      </c>
      <c r="D87" s="44">
        <v>12000</v>
      </c>
      <c r="E87" s="41">
        <v>1</v>
      </c>
      <c r="F87" s="46">
        <v>238000</v>
      </c>
      <c r="G87" s="46">
        <v>202300</v>
      </c>
      <c r="H87" s="46">
        <v>226100</v>
      </c>
      <c r="I87" s="46">
        <f t="shared" si="9"/>
        <v>222133.33333333334</v>
      </c>
      <c r="K87" s="56" t="s">
        <v>141</v>
      </c>
      <c r="L87" s="54">
        <v>53550</v>
      </c>
      <c r="M87" s="54">
        <v>95200</v>
      </c>
      <c r="N87" s="54">
        <v>83300</v>
      </c>
      <c r="O87" s="24">
        <f t="shared" si="5"/>
        <v>77350</v>
      </c>
    </row>
    <row r="88" spans="2:15" ht="15.75" x14ac:dyDescent="0.25">
      <c r="B88" s="99" t="s">
        <v>152</v>
      </c>
      <c r="C88" s="99"/>
      <c r="D88" s="99"/>
      <c r="E88" s="47">
        <f>SUM(E72:E87)</f>
        <v>168</v>
      </c>
      <c r="F88" s="48">
        <f t="shared" ref="F88:I88" si="10">SUM(F72:F87)</f>
        <v>40519500</v>
      </c>
      <c r="G88" s="48">
        <f t="shared" si="10"/>
        <v>34890800</v>
      </c>
      <c r="H88" s="48">
        <f t="shared" si="10"/>
        <v>38698800</v>
      </c>
      <c r="I88" s="48">
        <f t="shared" si="10"/>
        <v>38036366.666666672</v>
      </c>
      <c r="K88" s="56" t="s">
        <v>142</v>
      </c>
      <c r="L88" s="55">
        <v>53550</v>
      </c>
      <c r="M88" s="55">
        <v>89250</v>
      </c>
      <c r="N88" s="55">
        <v>77350</v>
      </c>
      <c r="O88" s="24">
        <f t="shared" si="5"/>
        <v>73383.333333333328</v>
      </c>
    </row>
    <row r="89" spans="2:15" ht="15.75" x14ac:dyDescent="0.25">
      <c r="K89" s="56" t="s">
        <v>166</v>
      </c>
      <c r="L89" s="55">
        <v>89250</v>
      </c>
      <c r="M89" s="55">
        <v>83300</v>
      </c>
      <c r="N89" s="55">
        <v>71400</v>
      </c>
      <c r="O89" s="24">
        <f t="shared" si="5"/>
        <v>81316.666666666672</v>
      </c>
    </row>
    <row r="90" spans="2:15" ht="15.75" x14ac:dyDescent="0.25">
      <c r="K90" s="56" t="s">
        <v>167</v>
      </c>
      <c r="L90" s="55">
        <v>91630</v>
      </c>
      <c r="M90" s="55">
        <v>91630</v>
      </c>
      <c r="N90" s="55">
        <v>79730</v>
      </c>
      <c r="O90" s="24">
        <f t="shared" si="5"/>
        <v>87663.333333333328</v>
      </c>
    </row>
    <row r="91" spans="2:15" ht="15.75" customHeight="1" x14ac:dyDescent="0.25">
      <c r="K91" s="56" t="s">
        <v>168</v>
      </c>
      <c r="L91" s="55">
        <v>95200</v>
      </c>
      <c r="M91" s="55">
        <v>83300</v>
      </c>
      <c r="N91" s="55">
        <v>65450</v>
      </c>
      <c r="O91" s="24">
        <f t="shared" si="5"/>
        <v>81316.666666666672</v>
      </c>
    </row>
    <row r="92" spans="2:15" ht="15.75" x14ac:dyDescent="0.25">
      <c r="K92" s="56" t="s">
        <v>169</v>
      </c>
      <c r="L92" s="55">
        <v>59500</v>
      </c>
      <c r="M92" s="55">
        <v>59500</v>
      </c>
      <c r="N92" s="55">
        <v>58310</v>
      </c>
      <c r="O92" s="24">
        <f t="shared" si="5"/>
        <v>59103.333333333336</v>
      </c>
    </row>
    <row r="93" spans="2:15" ht="15.75" x14ac:dyDescent="0.25">
      <c r="K93" s="56" t="s">
        <v>143</v>
      </c>
      <c r="L93" s="55">
        <v>95200</v>
      </c>
      <c r="M93" s="55">
        <v>95200</v>
      </c>
      <c r="N93" s="55">
        <v>89250</v>
      </c>
      <c r="O93" s="24">
        <f t="shared" si="5"/>
        <v>93216.666666666672</v>
      </c>
    </row>
    <row r="94" spans="2:15" ht="15.75" x14ac:dyDescent="0.25">
      <c r="K94" s="56" t="s">
        <v>152</v>
      </c>
      <c r="L94" s="122">
        <f>+SUM(L32:L93)</f>
        <v>50025220</v>
      </c>
      <c r="M94" s="122">
        <f t="shared" ref="M94:O94" si="11">+SUM(M32:M93)</f>
        <v>54970860</v>
      </c>
      <c r="N94" s="122">
        <f t="shared" si="11"/>
        <v>51509150</v>
      </c>
      <c r="O94" s="122">
        <f t="shared" si="11"/>
        <v>52168410</v>
      </c>
    </row>
    <row r="96" spans="2:15" ht="15.75" customHeight="1" x14ac:dyDescent="0.25"/>
    <row r="97" ht="63.75" customHeight="1" x14ac:dyDescent="0.25"/>
    <row r="98" ht="30" customHeight="1" x14ac:dyDescent="0.25"/>
    <row r="99" ht="57.75" customHeight="1" x14ac:dyDescent="0.25"/>
    <row r="100" ht="15.75" customHeight="1" x14ac:dyDescent="0.25"/>
    <row r="103" ht="15.75" customHeight="1" x14ac:dyDescent="0.25"/>
    <row r="108" ht="15.75" customHeight="1" x14ac:dyDescent="0.25"/>
    <row r="110" ht="51.75" customHeight="1" x14ac:dyDescent="0.25"/>
    <row r="111" ht="62.25" customHeight="1" x14ac:dyDescent="0.25"/>
    <row r="112" ht="22.5" customHeight="1" x14ac:dyDescent="0.25"/>
    <row r="113" ht="22.5" customHeight="1" x14ac:dyDescent="0.25"/>
  </sheetData>
  <mergeCells count="38">
    <mergeCell ref="B88:D88"/>
    <mergeCell ref="K7:P7"/>
    <mergeCell ref="K6:P6"/>
    <mergeCell ref="K21:O21"/>
    <mergeCell ref="K22:O22"/>
    <mergeCell ref="K19:L19"/>
    <mergeCell ref="B6:I6"/>
    <mergeCell ref="B51:I51"/>
    <mergeCell ref="K18:L18"/>
    <mergeCell ref="K13:L13"/>
    <mergeCell ref="K14:L14"/>
    <mergeCell ref="K15:L15"/>
    <mergeCell ref="K16:L16"/>
    <mergeCell ref="K17:L17"/>
    <mergeCell ref="B49:D49"/>
    <mergeCell ref="K8:L8"/>
    <mergeCell ref="B79:B80"/>
    <mergeCell ref="B81:B82"/>
    <mergeCell ref="B85:B86"/>
    <mergeCell ref="B53:B55"/>
    <mergeCell ref="B56:B57"/>
    <mergeCell ref="B58:B60"/>
    <mergeCell ref="B62:B65"/>
    <mergeCell ref="B66:B67"/>
    <mergeCell ref="B70:I70"/>
    <mergeCell ref="B72:B73"/>
    <mergeCell ref="B68:D68"/>
    <mergeCell ref="B75:B78"/>
    <mergeCell ref="B7:I7"/>
    <mergeCell ref="B8:E8"/>
    <mergeCell ref="I8:I9"/>
    <mergeCell ref="K30:O30"/>
    <mergeCell ref="K29:O29"/>
    <mergeCell ref="F8:H8"/>
    <mergeCell ref="K9:L9"/>
    <mergeCell ref="K10:L10"/>
    <mergeCell ref="K11:L11"/>
    <mergeCell ref="K12:L12"/>
  </mergeCells>
  <pageMargins left="0.7" right="0.7" top="0.75" bottom="0.75" header="0.3" footer="0.3"/>
  <pageSetup paperSize="9" orientation="portrait" r:id="rId1"/>
  <ignoredErrors>
    <ignoredError sqref="I10:I49 I53:I67 I72:I8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254C8-2B89-4835-9170-9E0C43F2C3A3}">
  <dimension ref="B3:I12"/>
  <sheetViews>
    <sheetView workbookViewId="0">
      <selection activeCell="G12" sqref="G12"/>
    </sheetView>
  </sheetViews>
  <sheetFormatPr baseColWidth="10" defaultRowHeight="15" x14ac:dyDescent="0.25"/>
  <cols>
    <col min="6" max="6" width="14.5703125" customWidth="1"/>
    <col min="7" max="7" width="16.7109375" customWidth="1"/>
    <col min="8" max="8" width="15.140625" customWidth="1"/>
    <col min="9" max="9" width="15.42578125" customWidth="1"/>
  </cols>
  <sheetData>
    <row r="3" spans="2:9" x14ac:dyDescent="0.25">
      <c r="B3" s="106" t="s">
        <v>153</v>
      </c>
      <c r="C3" s="106"/>
      <c r="D3" s="106"/>
      <c r="E3" s="106"/>
      <c r="F3" s="106"/>
      <c r="G3" s="106"/>
      <c r="H3" s="106"/>
      <c r="I3" s="106"/>
    </row>
    <row r="5" spans="2:9" x14ac:dyDescent="0.25">
      <c r="F5" s="115" t="s">
        <v>70</v>
      </c>
      <c r="G5" s="116"/>
      <c r="H5" s="116"/>
      <c r="I5" s="117"/>
    </row>
    <row r="6" spans="2:9" x14ac:dyDescent="0.25">
      <c r="B6" s="118" t="s">
        <v>14</v>
      </c>
      <c r="C6" s="111"/>
      <c r="D6" s="112"/>
      <c r="E6" s="113" t="s">
        <v>146</v>
      </c>
      <c r="F6" s="113" t="str">
        <f>+Conclusiones!B11</f>
        <v>DACOL AIRES INGENIERIA</v>
      </c>
      <c r="G6" s="113" t="str">
        <f>+Conclusiones!B12</f>
        <v>AIRE ABELLA SAS</v>
      </c>
      <c r="H6" s="113" t="str">
        <f>+Conclusiones!B13</f>
        <v>QUANTIUM INGENIERIA</v>
      </c>
      <c r="I6" s="113">
        <f>+Conclusiones!B14</f>
        <v>0</v>
      </c>
    </row>
    <row r="7" spans="2:9" ht="24.75" customHeight="1" x14ac:dyDescent="0.25">
      <c r="B7" s="119"/>
      <c r="C7" s="120"/>
      <c r="D7" s="121"/>
      <c r="E7" s="114"/>
      <c r="F7" s="114"/>
      <c r="G7" s="114"/>
      <c r="H7" s="114"/>
      <c r="I7" s="114"/>
    </row>
    <row r="8" spans="2:9" ht="45" customHeight="1" x14ac:dyDescent="0.25">
      <c r="B8" s="107" t="s">
        <v>147</v>
      </c>
      <c r="C8" s="108"/>
      <c r="D8" s="109"/>
      <c r="E8" s="31">
        <v>304</v>
      </c>
      <c r="F8" s="35">
        <f>+'Precios techo'!F49+'Precios techo'!F68+'Precios techo'!F88</f>
        <v>85691900</v>
      </c>
      <c r="G8" s="36">
        <f>+'Precios techo'!G49+'Precios techo'!G68+'Precios techo'!G88</f>
        <v>76885900</v>
      </c>
      <c r="H8" s="37">
        <f>+'Precios techo'!H49+'Precios techo'!H68+'Precios techo'!H88</f>
        <v>83419000</v>
      </c>
      <c r="I8" s="37">
        <f>+'Precios techo'!I49+'Precios techo'!I68+'Precios techo'!I88</f>
        <v>81998933.333333328</v>
      </c>
    </row>
    <row r="9" spans="2:9" ht="47.25" customHeight="1" x14ac:dyDescent="0.25">
      <c r="B9" s="107" t="s">
        <v>148</v>
      </c>
      <c r="C9" s="108"/>
      <c r="D9" s="109"/>
      <c r="E9" s="31" t="s">
        <v>149</v>
      </c>
      <c r="F9" s="35">
        <f>+'Precios techo'!M19</f>
        <v>3867500</v>
      </c>
      <c r="G9" s="36">
        <f>+'Precios techo'!N19</f>
        <v>4057900</v>
      </c>
      <c r="H9" s="37">
        <f>+'Precios techo'!O19</f>
        <v>4057900</v>
      </c>
      <c r="I9" s="37">
        <f>+'Precios techo'!P19</f>
        <v>3994433.3333333335</v>
      </c>
    </row>
    <row r="10" spans="2:9" ht="48.75" customHeight="1" x14ac:dyDescent="0.25">
      <c r="B10" s="107" t="s">
        <v>150</v>
      </c>
      <c r="C10" s="108"/>
      <c r="D10" s="109"/>
      <c r="E10" s="31" t="s">
        <v>149</v>
      </c>
      <c r="F10" s="35">
        <f>+'Precios techo'!L27</f>
        <v>1670000</v>
      </c>
      <c r="G10" s="36">
        <f>+'Precios techo'!M27</f>
        <v>2558500</v>
      </c>
      <c r="H10" s="37">
        <f>+'Precios techo'!N27</f>
        <v>2558500</v>
      </c>
      <c r="I10" s="37">
        <f>+'Precios techo'!O27</f>
        <v>2262333</v>
      </c>
    </row>
    <row r="11" spans="2:9" ht="51.75" customHeight="1" x14ac:dyDescent="0.25">
      <c r="B11" s="110" t="s">
        <v>151</v>
      </c>
      <c r="C11" s="111"/>
      <c r="D11" s="112"/>
      <c r="E11" s="40" t="s">
        <v>149</v>
      </c>
      <c r="F11" s="35">
        <f>+'Precios techo'!L94</f>
        <v>50025220</v>
      </c>
      <c r="G11" s="36">
        <f>+'Precios techo'!M94</f>
        <v>54970860</v>
      </c>
      <c r="H11" s="37">
        <f>+'Precios techo'!N94</f>
        <v>51509150</v>
      </c>
      <c r="I11" s="37">
        <f>+'Precios techo'!O94</f>
        <v>52168410</v>
      </c>
    </row>
    <row r="12" spans="2:9" x14ac:dyDescent="0.25">
      <c r="B12" s="105" t="s">
        <v>15</v>
      </c>
      <c r="C12" s="105"/>
      <c r="D12" s="105"/>
      <c r="E12" s="105"/>
      <c r="F12" s="39">
        <f>SUM(F8:F11)</f>
        <v>141254620</v>
      </c>
      <c r="G12" s="37">
        <f>SUM(G8:G11)</f>
        <v>138473160</v>
      </c>
      <c r="H12" s="37">
        <f>+SUM(H8:H11)</f>
        <v>141544550</v>
      </c>
      <c r="I12" s="37">
        <f>+SUM(I8:I11)</f>
        <v>140424109.66666666</v>
      </c>
    </row>
  </sheetData>
  <mergeCells count="13">
    <mergeCell ref="B12:E12"/>
    <mergeCell ref="B3:I3"/>
    <mergeCell ref="B9:D9"/>
    <mergeCell ref="B10:D10"/>
    <mergeCell ref="B11:D11"/>
    <mergeCell ref="I6:I7"/>
    <mergeCell ref="F5:I5"/>
    <mergeCell ref="B6:D7"/>
    <mergeCell ref="E6:E7"/>
    <mergeCell ref="F6:F7"/>
    <mergeCell ref="G6:G7"/>
    <mergeCell ref="H6:H7"/>
    <mergeCell ref="B8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35870-16E1-489F-80D8-A7EF1957D77F}">
  <dimension ref="I14:P59"/>
  <sheetViews>
    <sheetView workbookViewId="0">
      <selection activeCell="D16" sqref="D16"/>
    </sheetView>
  </sheetViews>
  <sheetFormatPr baseColWidth="10" defaultRowHeight="15" x14ac:dyDescent="0.25"/>
  <sheetData>
    <row r="14" spans="9:16" ht="15.75" x14ac:dyDescent="0.25">
      <c r="I14" s="27"/>
      <c r="J14" s="11" t="s">
        <v>23</v>
      </c>
      <c r="K14" s="12">
        <v>9000</v>
      </c>
      <c r="L14" s="16">
        <v>5</v>
      </c>
      <c r="M14" s="28">
        <v>803250</v>
      </c>
      <c r="N14" s="28">
        <v>773500</v>
      </c>
      <c r="O14" s="28">
        <v>374850</v>
      </c>
      <c r="P14" s="28">
        <f t="shared" ref="P14:P58" si="0">+AVERAGE(M14:O14)</f>
        <v>650533.33333333337</v>
      </c>
    </row>
    <row r="15" spans="9:16" ht="94.5" x14ac:dyDescent="0.25">
      <c r="I15" s="27" t="s">
        <v>57</v>
      </c>
      <c r="J15" s="11" t="s">
        <v>23</v>
      </c>
      <c r="K15" s="12">
        <v>12000</v>
      </c>
      <c r="L15" s="11">
        <v>9</v>
      </c>
      <c r="M15" s="28">
        <v>1552950</v>
      </c>
      <c r="N15" s="28">
        <v>1499400</v>
      </c>
      <c r="O15" s="28">
        <v>755408.42999999993</v>
      </c>
      <c r="P15" s="28">
        <f t="shared" si="0"/>
        <v>1269252.8099999998</v>
      </c>
    </row>
    <row r="16" spans="9:16" ht="15.75" x14ac:dyDescent="0.25">
      <c r="I16" s="27"/>
      <c r="J16" s="11" t="s">
        <v>23</v>
      </c>
      <c r="K16" s="12">
        <v>9000</v>
      </c>
      <c r="L16" s="11">
        <v>4</v>
      </c>
      <c r="M16" s="28">
        <v>690200</v>
      </c>
      <c r="N16" s="28">
        <v>666400</v>
      </c>
      <c r="O16" s="28">
        <v>335737.07999999996</v>
      </c>
      <c r="P16" s="28">
        <f t="shared" si="0"/>
        <v>564112.36</v>
      </c>
    </row>
    <row r="17" spans="9:16" ht="15.75" x14ac:dyDescent="0.25">
      <c r="I17" s="27"/>
      <c r="J17" s="11" t="s">
        <v>23</v>
      </c>
      <c r="K17" s="12">
        <v>36000</v>
      </c>
      <c r="L17" s="11">
        <v>1</v>
      </c>
      <c r="M17" s="28">
        <v>172550</v>
      </c>
      <c r="N17" s="28">
        <v>166600</v>
      </c>
      <c r="O17" s="28">
        <v>95834.26999999999</v>
      </c>
      <c r="P17" s="28">
        <f t="shared" si="0"/>
        <v>144994.75666666668</v>
      </c>
    </row>
    <row r="18" spans="9:16" ht="15.75" x14ac:dyDescent="0.25">
      <c r="I18" s="27"/>
      <c r="J18" s="11" t="s">
        <v>23</v>
      </c>
      <c r="K18" s="12">
        <v>36000</v>
      </c>
      <c r="L18" s="11">
        <v>1</v>
      </c>
      <c r="M18" s="28">
        <v>172550</v>
      </c>
      <c r="N18" s="28">
        <v>166600</v>
      </c>
      <c r="O18" s="28">
        <v>95834.26999999999</v>
      </c>
      <c r="P18" s="28">
        <f t="shared" si="0"/>
        <v>144994.75666666668</v>
      </c>
    </row>
    <row r="19" spans="9:16" ht="110.25" x14ac:dyDescent="0.25">
      <c r="I19" s="27" t="s">
        <v>58</v>
      </c>
      <c r="J19" s="11" t="s">
        <v>23</v>
      </c>
      <c r="K19" s="12">
        <v>12000</v>
      </c>
      <c r="L19" s="11">
        <v>2</v>
      </c>
      <c r="M19" s="28">
        <v>404600</v>
      </c>
      <c r="N19" s="28">
        <v>404600</v>
      </c>
      <c r="O19" s="28">
        <v>177786</v>
      </c>
      <c r="P19" s="28">
        <f t="shared" si="0"/>
        <v>328995.33333333331</v>
      </c>
    </row>
    <row r="20" spans="9:16" ht="15.75" x14ac:dyDescent="0.25">
      <c r="I20" s="27"/>
      <c r="J20" s="11" t="s">
        <v>23</v>
      </c>
      <c r="K20" s="12">
        <v>9000</v>
      </c>
      <c r="L20" s="11">
        <v>7</v>
      </c>
      <c r="M20" s="28">
        <v>1457750</v>
      </c>
      <c r="N20" s="28">
        <v>1416100</v>
      </c>
      <c r="O20" s="28">
        <v>622251</v>
      </c>
      <c r="P20" s="28">
        <f t="shared" si="0"/>
        <v>1165367</v>
      </c>
    </row>
    <row r="21" spans="9:16" ht="15.75" x14ac:dyDescent="0.25">
      <c r="I21" s="27"/>
      <c r="J21" s="11" t="s">
        <v>23</v>
      </c>
      <c r="K21" s="12">
        <v>24000</v>
      </c>
      <c r="L21" s="11">
        <v>1</v>
      </c>
      <c r="M21" s="28">
        <v>208250</v>
      </c>
      <c r="N21" s="28">
        <v>202300</v>
      </c>
      <c r="O21" s="28">
        <v>100793</v>
      </c>
      <c r="P21" s="28">
        <f t="shared" si="0"/>
        <v>170447.66666666666</v>
      </c>
    </row>
    <row r="22" spans="9:16" ht="15.75" x14ac:dyDescent="0.25">
      <c r="I22" s="27"/>
      <c r="J22" s="11" t="s">
        <v>23</v>
      </c>
      <c r="K22" s="12">
        <v>18000</v>
      </c>
      <c r="L22" s="16">
        <v>5</v>
      </c>
      <c r="M22" s="28">
        <v>1041250</v>
      </c>
      <c r="N22" s="28">
        <v>1011500</v>
      </c>
      <c r="O22" s="28">
        <v>444465</v>
      </c>
      <c r="P22" s="28">
        <f t="shared" si="0"/>
        <v>832405</v>
      </c>
    </row>
    <row r="23" spans="9:16" ht="94.5" x14ac:dyDescent="0.25">
      <c r="I23" s="27" t="s">
        <v>59</v>
      </c>
      <c r="J23" s="11" t="s">
        <v>23</v>
      </c>
      <c r="K23" s="12">
        <v>18000</v>
      </c>
      <c r="L23" s="11">
        <v>2</v>
      </c>
      <c r="M23" s="26">
        <v>309400</v>
      </c>
      <c r="N23" s="26">
        <v>309400</v>
      </c>
      <c r="O23" s="26">
        <v>142800</v>
      </c>
      <c r="P23" s="26">
        <f t="shared" si="0"/>
        <v>253866.66666666666</v>
      </c>
    </row>
    <row r="24" spans="9:16" ht="15.75" x14ac:dyDescent="0.25">
      <c r="I24" s="27"/>
      <c r="J24" s="11" t="s">
        <v>25</v>
      </c>
      <c r="K24" s="12">
        <v>60000</v>
      </c>
      <c r="L24" s="11">
        <v>2</v>
      </c>
      <c r="M24" s="26">
        <v>309400</v>
      </c>
      <c r="N24" s="26">
        <v>309400</v>
      </c>
      <c r="O24" s="26">
        <v>214200</v>
      </c>
      <c r="P24" s="26">
        <f t="shared" si="0"/>
        <v>277666.66666666669</v>
      </c>
    </row>
    <row r="25" spans="9:16" ht="15.75" x14ac:dyDescent="0.25">
      <c r="I25" s="27"/>
      <c r="J25" s="11" t="s">
        <v>23</v>
      </c>
      <c r="K25" s="12">
        <v>36000</v>
      </c>
      <c r="L25" s="16">
        <v>1</v>
      </c>
      <c r="M25" s="26">
        <v>160650</v>
      </c>
      <c r="N25" s="26">
        <v>154700</v>
      </c>
      <c r="O25" s="26">
        <v>83300</v>
      </c>
      <c r="P25" s="26">
        <f t="shared" si="0"/>
        <v>132883.33333333334</v>
      </c>
    </row>
    <row r="26" spans="9:16" ht="15.75" x14ac:dyDescent="0.25">
      <c r="I26" s="27"/>
      <c r="J26" s="11" t="s">
        <v>23</v>
      </c>
      <c r="K26" s="12">
        <v>9000</v>
      </c>
      <c r="L26" s="16">
        <v>25</v>
      </c>
      <c r="M26" s="26">
        <v>4016250</v>
      </c>
      <c r="N26" s="26">
        <v>3867500</v>
      </c>
      <c r="O26" s="26">
        <v>1785000</v>
      </c>
      <c r="P26" s="26">
        <f t="shared" si="0"/>
        <v>3222916.6666666665</v>
      </c>
    </row>
    <row r="27" spans="9:16" ht="110.25" x14ac:dyDescent="0.25">
      <c r="I27" s="27" t="s">
        <v>60</v>
      </c>
      <c r="J27" s="11" t="s">
        <v>23</v>
      </c>
      <c r="K27" s="12">
        <v>24000</v>
      </c>
      <c r="L27" s="11">
        <v>11</v>
      </c>
      <c r="M27" s="26">
        <v>1767150</v>
      </c>
      <c r="N27" s="26">
        <v>1701700</v>
      </c>
      <c r="O27" s="26">
        <v>916300</v>
      </c>
      <c r="P27" s="26">
        <f t="shared" si="0"/>
        <v>1461716.6666666667</v>
      </c>
    </row>
    <row r="28" spans="9:16" ht="15.75" x14ac:dyDescent="0.25">
      <c r="I28" s="27"/>
      <c r="J28" s="11" t="s">
        <v>23</v>
      </c>
      <c r="K28" s="12">
        <v>12000</v>
      </c>
      <c r="L28" s="11">
        <v>1</v>
      </c>
      <c r="M28" s="26">
        <v>160650</v>
      </c>
      <c r="N28" s="26">
        <v>154700</v>
      </c>
      <c r="O28" s="26">
        <v>71400</v>
      </c>
      <c r="P28" s="26">
        <f t="shared" si="0"/>
        <v>128916.66666666667</v>
      </c>
    </row>
    <row r="29" spans="9:16" ht="15.75" x14ac:dyDescent="0.25">
      <c r="I29" s="27"/>
      <c r="J29" s="11" t="s">
        <v>23</v>
      </c>
      <c r="K29" s="12">
        <v>24000</v>
      </c>
      <c r="L29" s="11">
        <v>1</v>
      </c>
      <c r="M29" s="26">
        <v>160650</v>
      </c>
      <c r="N29" s="26">
        <v>154700</v>
      </c>
      <c r="O29" s="26">
        <v>83300</v>
      </c>
      <c r="P29" s="26">
        <f t="shared" si="0"/>
        <v>132883.33333333334</v>
      </c>
    </row>
    <row r="30" spans="9:16" ht="15.75" x14ac:dyDescent="0.25">
      <c r="I30" s="27"/>
      <c r="J30" s="11" t="s">
        <v>23</v>
      </c>
      <c r="K30" s="12">
        <v>36000</v>
      </c>
      <c r="L30" s="11">
        <v>1</v>
      </c>
      <c r="M30" s="26">
        <v>160650</v>
      </c>
      <c r="N30" s="26">
        <v>154700</v>
      </c>
      <c r="O30" s="26">
        <v>83300</v>
      </c>
      <c r="P30" s="26">
        <f t="shared" si="0"/>
        <v>132883.33333333334</v>
      </c>
    </row>
    <row r="31" spans="9:16" ht="15.75" x14ac:dyDescent="0.25">
      <c r="I31" s="27"/>
      <c r="J31" s="11" t="s">
        <v>23</v>
      </c>
      <c r="K31" s="12">
        <v>36000</v>
      </c>
      <c r="L31" s="11">
        <v>1</v>
      </c>
      <c r="M31" s="26">
        <v>160650</v>
      </c>
      <c r="N31" s="26">
        <v>154700</v>
      </c>
      <c r="O31" s="26">
        <v>83300</v>
      </c>
      <c r="P31" s="26">
        <f t="shared" si="0"/>
        <v>132883.33333333334</v>
      </c>
    </row>
    <row r="32" spans="9:16" ht="15.75" x14ac:dyDescent="0.25">
      <c r="I32" s="27"/>
      <c r="J32" s="11" t="s">
        <v>23</v>
      </c>
      <c r="K32" s="12">
        <v>36000</v>
      </c>
      <c r="L32" s="11">
        <v>1</v>
      </c>
      <c r="M32" s="26">
        <v>160650</v>
      </c>
      <c r="N32" s="26">
        <v>154700</v>
      </c>
      <c r="O32" s="26">
        <v>83300</v>
      </c>
      <c r="P32" s="26">
        <f t="shared" si="0"/>
        <v>132883.33333333334</v>
      </c>
    </row>
    <row r="33" spans="9:16" ht="15.75" x14ac:dyDescent="0.25">
      <c r="I33" s="27"/>
      <c r="J33" s="11" t="s">
        <v>23</v>
      </c>
      <c r="K33" s="12">
        <v>36000</v>
      </c>
      <c r="L33" s="11">
        <v>1</v>
      </c>
      <c r="M33" s="26">
        <v>160650</v>
      </c>
      <c r="N33" s="26">
        <v>154700</v>
      </c>
      <c r="O33" s="26">
        <v>83300</v>
      </c>
      <c r="P33" s="26">
        <f t="shared" si="0"/>
        <v>132883.33333333334</v>
      </c>
    </row>
    <row r="34" spans="9:16" ht="15.75" x14ac:dyDescent="0.25">
      <c r="I34" s="27"/>
      <c r="J34" s="11" t="s">
        <v>25</v>
      </c>
      <c r="K34" s="12">
        <v>60000</v>
      </c>
      <c r="L34" s="11">
        <v>2</v>
      </c>
      <c r="M34" s="26">
        <v>321300</v>
      </c>
      <c r="N34" s="26">
        <v>309400</v>
      </c>
      <c r="O34" s="26">
        <v>214200</v>
      </c>
      <c r="P34" s="26">
        <f t="shared" si="0"/>
        <v>281633.33333333331</v>
      </c>
    </row>
    <row r="35" spans="9:16" ht="15.75" x14ac:dyDescent="0.25">
      <c r="I35" s="27"/>
      <c r="J35" s="11" t="s">
        <v>23</v>
      </c>
      <c r="K35" s="12">
        <v>24000</v>
      </c>
      <c r="L35" s="11">
        <v>1</v>
      </c>
      <c r="M35" s="26">
        <v>160650</v>
      </c>
      <c r="N35" s="26">
        <v>154700</v>
      </c>
      <c r="O35" s="26">
        <v>83300</v>
      </c>
      <c r="P35" s="26">
        <f t="shared" si="0"/>
        <v>132883.33333333334</v>
      </c>
    </row>
    <row r="36" spans="9:16" ht="15.75" x14ac:dyDescent="0.25">
      <c r="I36" s="27"/>
      <c r="J36" s="11" t="s">
        <v>23</v>
      </c>
      <c r="K36" s="12">
        <v>36000</v>
      </c>
      <c r="L36" s="11">
        <v>1</v>
      </c>
      <c r="M36" s="26">
        <v>160650</v>
      </c>
      <c r="N36" s="26">
        <v>154700</v>
      </c>
      <c r="O36" s="26">
        <v>83300</v>
      </c>
      <c r="P36" s="26">
        <f t="shared" si="0"/>
        <v>132883.33333333334</v>
      </c>
    </row>
    <row r="37" spans="9:16" ht="15.75" x14ac:dyDescent="0.25">
      <c r="I37" s="27"/>
      <c r="J37" s="11" t="s">
        <v>23</v>
      </c>
      <c r="K37" s="12">
        <v>36000</v>
      </c>
      <c r="L37" s="11">
        <v>1</v>
      </c>
      <c r="M37" s="26">
        <v>160650</v>
      </c>
      <c r="N37" s="26">
        <v>154700</v>
      </c>
      <c r="O37" s="26">
        <v>83300</v>
      </c>
      <c r="P37" s="26">
        <f t="shared" si="0"/>
        <v>132883.33333333334</v>
      </c>
    </row>
    <row r="38" spans="9:16" ht="110.25" x14ac:dyDescent="0.25">
      <c r="I38" s="27" t="s">
        <v>61</v>
      </c>
      <c r="J38" s="16" t="s">
        <v>25</v>
      </c>
      <c r="K38" s="17">
        <v>60000</v>
      </c>
      <c r="L38" s="16">
        <v>2</v>
      </c>
      <c r="M38" s="26">
        <v>321300</v>
      </c>
      <c r="N38" s="26">
        <v>309400</v>
      </c>
      <c r="O38" s="26">
        <v>230146</v>
      </c>
      <c r="P38" s="26">
        <f t="shared" si="0"/>
        <v>286948.66666666669</v>
      </c>
    </row>
    <row r="39" spans="9:16" ht="15.75" x14ac:dyDescent="0.25">
      <c r="I39" s="27"/>
      <c r="J39" s="16" t="s">
        <v>23</v>
      </c>
      <c r="K39" s="17">
        <v>9000</v>
      </c>
      <c r="L39" s="16">
        <v>9</v>
      </c>
      <c r="M39" s="26">
        <v>1445850</v>
      </c>
      <c r="N39" s="26">
        <v>1392300</v>
      </c>
      <c r="O39" s="26">
        <v>714357</v>
      </c>
      <c r="P39" s="26">
        <f t="shared" si="0"/>
        <v>1184169</v>
      </c>
    </row>
    <row r="40" spans="9:16" ht="15.75" x14ac:dyDescent="0.25">
      <c r="I40" s="27"/>
      <c r="J40" s="16" t="s">
        <v>23</v>
      </c>
      <c r="K40" s="17">
        <v>24000</v>
      </c>
      <c r="L40" s="16">
        <v>1</v>
      </c>
      <c r="M40" s="26">
        <v>160650</v>
      </c>
      <c r="N40" s="26">
        <v>154700</v>
      </c>
      <c r="O40" s="26">
        <v>91273</v>
      </c>
      <c r="P40" s="26">
        <f t="shared" si="0"/>
        <v>135541</v>
      </c>
    </row>
    <row r="41" spans="9:16" ht="15.75" x14ac:dyDescent="0.25">
      <c r="I41" s="27"/>
      <c r="J41" s="11" t="s">
        <v>23</v>
      </c>
      <c r="K41" s="12">
        <v>12000</v>
      </c>
      <c r="L41" s="11">
        <v>2</v>
      </c>
      <c r="M41" s="26">
        <v>321300</v>
      </c>
      <c r="N41" s="26">
        <v>309400</v>
      </c>
      <c r="O41" s="26">
        <v>79375.37999999999</v>
      </c>
      <c r="P41" s="26">
        <f t="shared" si="0"/>
        <v>236691.79333333333</v>
      </c>
    </row>
    <row r="42" spans="9:16" ht="15.75" x14ac:dyDescent="0.25">
      <c r="I42" s="27"/>
      <c r="J42" s="11" t="s">
        <v>23</v>
      </c>
      <c r="K42" s="12">
        <v>24000</v>
      </c>
      <c r="L42" s="11">
        <v>4</v>
      </c>
      <c r="M42" s="26">
        <v>642600</v>
      </c>
      <c r="N42" s="26">
        <v>618800</v>
      </c>
      <c r="O42" s="26">
        <v>365092</v>
      </c>
      <c r="P42" s="26">
        <f t="shared" si="0"/>
        <v>542164</v>
      </c>
    </row>
    <row r="43" spans="9:16" ht="110.25" x14ac:dyDescent="0.25">
      <c r="I43" s="27" t="s">
        <v>62</v>
      </c>
      <c r="J43" s="11" t="s">
        <v>55</v>
      </c>
      <c r="K43" s="12">
        <v>24000</v>
      </c>
      <c r="L43" s="11">
        <v>6</v>
      </c>
      <c r="M43" s="26">
        <v>963900</v>
      </c>
      <c r="N43" s="26">
        <v>928200</v>
      </c>
      <c r="O43" s="26">
        <v>499800</v>
      </c>
      <c r="P43" s="26">
        <f t="shared" si="0"/>
        <v>797300</v>
      </c>
    </row>
    <row r="44" spans="9:16" ht="15.75" x14ac:dyDescent="0.25">
      <c r="I44" s="27"/>
      <c r="J44" s="11" t="s">
        <v>63</v>
      </c>
      <c r="K44" s="12">
        <v>12000</v>
      </c>
      <c r="L44" s="11">
        <v>28</v>
      </c>
      <c r="M44" s="26">
        <v>4498200</v>
      </c>
      <c r="N44" s="26">
        <v>4331600</v>
      </c>
      <c r="O44" s="26">
        <v>1999200</v>
      </c>
      <c r="P44" s="26">
        <f t="shared" si="0"/>
        <v>3609666.6666666665</v>
      </c>
    </row>
    <row r="45" spans="9:16" ht="94.5" x14ac:dyDescent="0.25">
      <c r="I45" s="27" t="s">
        <v>64</v>
      </c>
      <c r="J45" s="11" t="s">
        <v>23</v>
      </c>
      <c r="K45" s="12">
        <v>12000</v>
      </c>
      <c r="L45" s="11">
        <v>20</v>
      </c>
      <c r="M45" s="26">
        <v>3689000</v>
      </c>
      <c r="N45" s="26">
        <v>3570000</v>
      </c>
      <c r="O45" s="26">
        <v>1558900</v>
      </c>
      <c r="P45" s="26">
        <f t="shared" si="0"/>
        <v>2939300</v>
      </c>
    </row>
    <row r="46" spans="9:16" ht="15.75" x14ac:dyDescent="0.25">
      <c r="I46" s="27"/>
      <c r="J46" s="11" t="s">
        <v>63</v>
      </c>
      <c r="K46" s="12">
        <v>9000</v>
      </c>
      <c r="L46" s="11">
        <v>2</v>
      </c>
      <c r="M46" s="26">
        <v>368900</v>
      </c>
      <c r="N46" s="26">
        <v>357000</v>
      </c>
      <c r="O46" s="26">
        <v>155890</v>
      </c>
      <c r="P46" s="26">
        <f t="shared" si="0"/>
        <v>293930</v>
      </c>
    </row>
    <row r="47" spans="9:16" ht="126" x14ac:dyDescent="0.25">
      <c r="I47" s="27" t="s">
        <v>65</v>
      </c>
      <c r="J47" s="11" t="s">
        <v>55</v>
      </c>
      <c r="K47" s="12">
        <v>12000</v>
      </c>
      <c r="L47" s="11">
        <v>17</v>
      </c>
      <c r="M47" s="26">
        <v>3742550</v>
      </c>
      <c r="N47" s="26">
        <v>3641400</v>
      </c>
      <c r="O47" s="26">
        <v>1577940</v>
      </c>
      <c r="P47" s="26">
        <f t="shared" si="0"/>
        <v>2987296.6666666665</v>
      </c>
    </row>
    <row r="48" spans="9:16" ht="15.75" x14ac:dyDescent="0.25">
      <c r="I48" s="27"/>
      <c r="J48" s="11" t="s">
        <v>23</v>
      </c>
      <c r="K48" s="12">
        <v>18000</v>
      </c>
      <c r="L48" s="16">
        <v>1</v>
      </c>
      <c r="M48" s="26">
        <v>220150</v>
      </c>
      <c r="N48" s="26">
        <v>214200</v>
      </c>
      <c r="O48" s="26">
        <v>92820</v>
      </c>
      <c r="P48" s="26">
        <f t="shared" si="0"/>
        <v>175723.33333333334</v>
      </c>
    </row>
    <row r="49" spans="9:16" ht="15.75" x14ac:dyDescent="0.25">
      <c r="I49" s="27"/>
      <c r="J49" s="11" t="s">
        <v>66</v>
      </c>
      <c r="K49" s="12">
        <v>60000</v>
      </c>
      <c r="L49" s="16">
        <v>2</v>
      </c>
      <c r="M49" s="26">
        <v>440300</v>
      </c>
      <c r="N49" s="26">
        <v>428400</v>
      </c>
      <c r="O49" s="26">
        <v>590240</v>
      </c>
      <c r="P49" s="26">
        <f t="shared" si="0"/>
        <v>486313.33333333331</v>
      </c>
    </row>
    <row r="50" spans="9:16" ht="126" x14ac:dyDescent="0.25">
      <c r="I50" s="27" t="s">
        <v>67</v>
      </c>
      <c r="J50" s="11" t="s">
        <v>25</v>
      </c>
      <c r="K50" s="12">
        <v>48000</v>
      </c>
      <c r="L50" s="16">
        <v>2</v>
      </c>
      <c r="M50" s="26">
        <v>321300</v>
      </c>
      <c r="N50" s="26">
        <v>309400</v>
      </c>
      <c r="O50" s="26">
        <v>202300</v>
      </c>
      <c r="P50" s="26">
        <f t="shared" si="0"/>
        <v>277666.66666666669</v>
      </c>
    </row>
    <row r="51" spans="9:16" ht="15.75" x14ac:dyDescent="0.25">
      <c r="I51" s="27"/>
      <c r="J51" s="11" t="s">
        <v>23</v>
      </c>
      <c r="K51" s="12">
        <v>36000</v>
      </c>
      <c r="L51" s="16">
        <v>2</v>
      </c>
      <c r="M51" s="26">
        <v>321300</v>
      </c>
      <c r="N51" s="26">
        <v>309400</v>
      </c>
      <c r="O51" s="26">
        <v>166600</v>
      </c>
      <c r="P51" s="26">
        <f t="shared" si="0"/>
        <v>265766.66666666669</v>
      </c>
    </row>
    <row r="52" spans="9:16" ht="15.75" x14ac:dyDescent="0.25">
      <c r="I52" s="27"/>
      <c r="J52" s="11" t="s">
        <v>23</v>
      </c>
      <c r="K52" s="12">
        <v>24000</v>
      </c>
      <c r="L52" s="16">
        <v>1</v>
      </c>
      <c r="M52" s="26">
        <v>160650</v>
      </c>
      <c r="N52" s="26">
        <v>154700</v>
      </c>
      <c r="O52" s="26">
        <v>83300</v>
      </c>
      <c r="P52" s="26">
        <f t="shared" si="0"/>
        <v>132883.33333333334</v>
      </c>
    </row>
    <row r="53" spans="9:16" ht="15.75" x14ac:dyDescent="0.25">
      <c r="I53" s="27"/>
      <c r="J53" s="11" t="s">
        <v>23</v>
      </c>
      <c r="K53" s="12">
        <v>9000</v>
      </c>
      <c r="L53" s="16">
        <v>3</v>
      </c>
      <c r="M53" s="26">
        <v>481950</v>
      </c>
      <c r="N53" s="26">
        <v>464100</v>
      </c>
      <c r="O53" s="26">
        <v>214200</v>
      </c>
      <c r="P53" s="26">
        <f t="shared" si="0"/>
        <v>386750</v>
      </c>
    </row>
    <row r="54" spans="9:16" ht="15.75" x14ac:dyDescent="0.25">
      <c r="I54" s="27"/>
      <c r="J54" s="11" t="s">
        <v>23</v>
      </c>
      <c r="K54" s="12">
        <v>12000</v>
      </c>
      <c r="L54" s="16">
        <v>1</v>
      </c>
      <c r="M54" s="26">
        <v>160650</v>
      </c>
      <c r="N54" s="26">
        <v>154700</v>
      </c>
      <c r="O54" s="26">
        <v>71400</v>
      </c>
      <c r="P54" s="26">
        <f t="shared" si="0"/>
        <v>128916.66666666667</v>
      </c>
    </row>
    <row r="55" spans="9:16" ht="126" x14ac:dyDescent="0.25">
      <c r="I55" s="27" t="s">
        <v>68</v>
      </c>
      <c r="J55" s="11" t="s">
        <v>25</v>
      </c>
      <c r="K55" s="12">
        <v>60000</v>
      </c>
      <c r="L55" s="11">
        <v>1</v>
      </c>
      <c r="M55" s="26">
        <v>160650</v>
      </c>
      <c r="N55" s="26">
        <v>154700</v>
      </c>
      <c r="O55" s="26">
        <v>107100</v>
      </c>
      <c r="P55" s="26">
        <f t="shared" si="0"/>
        <v>140816.66666666666</v>
      </c>
    </row>
    <row r="56" spans="9:16" ht="15.75" x14ac:dyDescent="0.25">
      <c r="I56" s="27"/>
      <c r="J56" s="11" t="s">
        <v>23</v>
      </c>
      <c r="K56" s="12">
        <v>18000</v>
      </c>
      <c r="L56" s="11">
        <v>1</v>
      </c>
      <c r="M56" s="26">
        <v>160650</v>
      </c>
      <c r="N56" s="26">
        <v>154700</v>
      </c>
      <c r="O56" s="26">
        <v>71400</v>
      </c>
      <c r="P56" s="26">
        <f t="shared" si="0"/>
        <v>128916.66666666667</v>
      </c>
    </row>
    <row r="57" spans="9:16" ht="15.75" x14ac:dyDescent="0.25">
      <c r="I57" s="27"/>
      <c r="J57" s="11" t="s">
        <v>55</v>
      </c>
      <c r="K57" s="12">
        <v>12000</v>
      </c>
      <c r="L57" s="11">
        <v>5</v>
      </c>
      <c r="M57" s="26">
        <v>803250</v>
      </c>
      <c r="N57" s="26">
        <v>773500</v>
      </c>
      <c r="O57" s="26">
        <v>357000</v>
      </c>
      <c r="P57" s="26">
        <f t="shared" si="0"/>
        <v>644583.33333333337</v>
      </c>
    </row>
    <row r="58" spans="9:16" ht="78.75" x14ac:dyDescent="0.25">
      <c r="I58" s="27" t="s">
        <v>69</v>
      </c>
      <c r="J58" s="11" t="s">
        <v>23</v>
      </c>
      <c r="K58" s="12">
        <v>9000</v>
      </c>
      <c r="L58" s="11">
        <v>1</v>
      </c>
      <c r="M58" s="26">
        <v>220150</v>
      </c>
      <c r="N58" s="26">
        <v>214200</v>
      </c>
      <c r="O58" s="26">
        <v>285600</v>
      </c>
      <c r="P58" s="26">
        <f t="shared" si="0"/>
        <v>239983.33333333334</v>
      </c>
    </row>
    <row r="59" spans="9:16" ht="15.75" x14ac:dyDescent="0.25">
      <c r="I59" s="27" t="s">
        <v>152</v>
      </c>
      <c r="J59" s="27"/>
      <c r="K59" s="27"/>
      <c r="L59" s="27"/>
      <c r="M59" s="33">
        <f>SUM(M14:M58)</f>
        <v>34438600</v>
      </c>
      <c r="N59" s="33">
        <f>SUM(N14:N58)</f>
        <v>33296200</v>
      </c>
      <c r="O59" s="33">
        <f>SUM(O14:O58)</f>
        <v>16610492.43</v>
      </c>
      <c r="P59" s="33">
        <f>SUM(P14:P58)</f>
        <v>28115097.47666667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9aaf90478de3894d8dc47a6bb50a9c96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5bcf8b162208a0c9071422782a5fd8de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8a7451-3062-4da5-9cd9-e638e09f90b8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Props1.xml><?xml version="1.0" encoding="utf-8"?>
<ds:datastoreItem xmlns:ds="http://schemas.openxmlformats.org/officeDocument/2006/customXml" ds:itemID="{3F3FBCE0-3524-47C2-97E9-83AB403232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EE0ADE-B3E0-4488-9F43-D9F198AA551A}"/>
</file>

<file path=customXml/itemProps3.xml><?xml version="1.0" encoding="utf-8"?>
<ds:datastoreItem xmlns:ds="http://schemas.openxmlformats.org/officeDocument/2006/customXml" ds:itemID="{16EB4049-2C61-4243-9FED-E4B706B3245E}">
  <ds:schemaRefs>
    <ds:schemaRef ds:uri="http://schemas.microsoft.com/office/2006/metadata/properties"/>
    <ds:schemaRef ds:uri="http://schemas.microsoft.com/office/infopath/2007/PartnerControls"/>
    <ds:schemaRef ds:uri="06d43899-98df-4527-8cf4-5f34cb9c4e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Conclusiones</vt:lpstr>
      <vt:lpstr>Precios techo</vt:lpstr>
      <vt:lpstr>Resumen precios techo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Enrique Andrade Lopez</dc:creator>
  <cp:keywords/>
  <dc:description/>
  <cp:lastModifiedBy>Miguel Enrique Andrade Lopez</cp:lastModifiedBy>
  <cp:revision/>
  <dcterms:created xsi:type="dcterms:W3CDTF">2023-01-12T19:38:04Z</dcterms:created>
  <dcterms:modified xsi:type="dcterms:W3CDTF">2025-03-19T13:58:17Z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</Properties>
</file>