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uerrero_sena_edu_co2/Documents/Documentos/ALEXIS 2025/PROCESOS BIENES Y SERVICIOS/15. PRODUCCION DE CENTRO/CARPETA SLIM/"/>
    </mc:Choice>
  </mc:AlternateContent>
  <xr:revisionPtr revIDLastSave="85" documentId="8_{29397F73-73E3-4643-A0C1-1F00E9FD0304}" xr6:coauthVersionLast="47" xr6:coauthVersionMax="47" xr10:uidLastSave="{BD882BC6-2A5B-41B8-9508-54D2D1008328}"/>
  <bookViews>
    <workbookView xWindow="-120" yWindow="-120" windowWidth="29040" windowHeight="15720" xr2:uid="{49E21218-B509-1E49-A6E7-7DA3AC76EEAA}"/>
  </bookViews>
  <sheets>
    <sheet name="ESTUDIO DE MERCADO" sheetId="4" r:id="rId1"/>
    <sheet name="ANALISIS DE PRECIOS UNITARIOS 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5" l="1"/>
  <c r="O19" i="5"/>
  <c r="O11" i="5"/>
  <c r="O12" i="5"/>
  <c r="O13" i="5"/>
  <c r="O14" i="5"/>
  <c r="O15" i="5"/>
  <c r="O16" i="5"/>
  <c r="O17" i="5"/>
  <c r="O18" i="5"/>
  <c r="O10" i="5"/>
  <c r="N11" i="5"/>
  <c r="N12" i="5"/>
  <c r="N13" i="5"/>
  <c r="N14" i="5"/>
  <c r="N10" i="5"/>
  <c r="K18" i="5"/>
  <c r="L18" i="5" s="1"/>
  <c r="J18" i="5"/>
  <c r="H18" i="5"/>
  <c r="K17" i="5"/>
  <c r="L17" i="5" s="1"/>
  <c r="J17" i="5"/>
  <c r="H17" i="5"/>
  <c r="K16" i="5"/>
  <c r="L16" i="5" s="1"/>
  <c r="J16" i="5"/>
  <c r="H16" i="5"/>
  <c r="K15" i="5"/>
  <c r="L15" i="5" s="1"/>
  <c r="J15" i="5"/>
  <c r="H15" i="5"/>
  <c r="K14" i="5"/>
  <c r="L14" i="5" s="1"/>
  <c r="J14" i="5"/>
  <c r="H14" i="5"/>
  <c r="K13" i="5"/>
  <c r="L13" i="5" s="1"/>
  <c r="J13" i="5"/>
  <c r="H13" i="5"/>
  <c r="K12" i="5"/>
  <c r="L12" i="5" s="1"/>
  <c r="J12" i="5"/>
  <c r="H12" i="5"/>
  <c r="K11" i="5"/>
  <c r="L11" i="5" s="1"/>
  <c r="J11" i="5"/>
  <c r="H11" i="5"/>
  <c r="K10" i="5"/>
  <c r="L10" i="5" s="1"/>
  <c r="J10" i="5"/>
  <c r="H10" i="5"/>
  <c r="K8" i="4" l="1"/>
  <c r="L8" i="4" s="1"/>
  <c r="K9" i="4"/>
  <c r="L9" i="4" s="1"/>
  <c r="K10" i="4"/>
  <c r="L10" i="4" s="1"/>
  <c r="K11" i="4"/>
  <c r="L11" i="4" s="1"/>
  <c r="K12" i="4"/>
  <c r="L12" i="4" s="1"/>
  <c r="K13" i="4"/>
  <c r="L13" i="4" s="1"/>
  <c r="K14" i="4"/>
  <c r="L14" i="4" s="1"/>
  <c r="K15" i="4"/>
  <c r="K16" i="4"/>
  <c r="L16" i="4" s="1"/>
  <c r="L15" i="4"/>
  <c r="J9" i="4"/>
  <c r="J10" i="4"/>
  <c r="J11" i="4"/>
  <c r="J12" i="4"/>
  <c r="J13" i="4"/>
  <c r="J14" i="4"/>
  <c r="J15" i="4"/>
  <c r="J16" i="4"/>
  <c r="J8" i="4"/>
  <c r="H9" i="4"/>
  <c r="H10" i="4"/>
  <c r="H11" i="4"/>
  <c r="H12" i="4"/>
  <c r="H13" i="4"/>
  <c r="H14" i="4"/>
  <c r="H15" i="4"/>
  <c r="H16" i="4"/>
  <c r="H8" i="4"/>
  <c r="H17" i="4" l="1"/>
  <c r="J17" i="4"/>
  <c r="L17" i="4"/>
</calcChain>
</file>

<file path=xl/sharedStrings.xml><?xml version="1.0" encoding="utf-8"?>
<sst xmlns="http://schemas.openxmlformats.org/spreadsheetml/2006/main" count="83" uniqueCount="35">
  <si>
    <t xml:space="preserve">SERVICIO NACIONAL DE APRENDIZAJE SENA - COMPLEJO TECNOLÓGICO AGROINDUSTRIAL, PECUARIO Y TURÍSTICO - APARTADÓ ANTIOQUIA </t>
  </si>
  <si>
    <t>ESTUDIO DE MERCADO COMPRA DE INSUMOS AGROPECUARIOS (DOCUMENTO DE APOYO)</t>
  </si>
  <si>
    <t>OBJETO:CONTRATAR EL SUMINISTRO DE INSUMOS AGROPECUARIOS, ANIMALES VIVOS PARA LAS UNIDADES PRODUCTIVAS ASOCIADAS A LOS PROGRAMAS DE FORMACIÓN PROFESIONAL INTEGRAL DEL COMPLEJO TECNOLÓGICO AGROINDUSTRIAL, PECUARIO Y TURÍSTICO DEL SENA</t>
  </si>
  <si>
    <t xml:space="preserve">CERTIFICADO DE DISPONIBILIDAD PRESUPUESTAL 10625 DEL 01 DE ABRIL DE 2025 POR VALOR DE CUARENTA Y NUEVE MILLONES TRECIENTOS MIL PESOS ($49.300.000) </t>
  </si>
  <si>
    <t xml:space="preserve">ITEM </t>
  </si>
  <si>
    <t>CÓDIGO UNSPSC</t>
  </si>
  <si>
    <t>DESCRIPCION DE BIEN</t>
  </si>
  <si>
    <t>UNIDAD DE MEDIDA</t>
  </si>
  <si>
    <t>UNIDADES</t>
  </si>
  <si>
    <t>COTIZACIÓN CARMENAGRO</t>
  </si>
  <si>
    <t>COTIZACIÓN AGROPLASTICOS</t>
  </si>
  <si>
    <t>VALOR PROMEDIO UNIDAD IVA INCLUIDO</t>
  </si>
  <si>
    <t>VALOR TOTAL IVA INCLUIDO</t>
  </si>
  <si>
    <t>VALOR UNITARIO</t>
  </si>
  <si>
    <t>VALOR TOTAL</t>
  </si>
  <si>
    <t xml:space="preserve">ALIMENTO CONCENTRADO MOJARRA CON PORCENTAJE DE PROTEINA 38 % </t>
  </si>
  <si>
    <t>BULTO * 40 KG</t>
  </si>
  <si>
    <t>ALIMENTO CONCENTRADO MOJARRA 34% Proteina</t>
  </si>
  <si>
    <t>ALIMENTO CONCENTRADO MOJARRA 32%Proteina</t>
  </si>
  <si>
    <t>ALIMENTO CONCENTRADO GALLINAS PONEDORAS PREPICO 17% PROTEINA</t>
  </si>
  <si>
    <t>ALIMENTO CONCETRADO OVINOS 12% PROTEINA MINIMO</t>
  </si>
  <si>
    <t>POLLAS PONEDORAS, EDAD 14 SEMANAS, LINEA HY LINE BROWN, DESPICADAS</t>
  </si>
  <si>
    <t xml:space="preserve">UNIDAD   </t>
  </si>
  <si>
    <t>ALEVINOS TILAPIA Y/O CACHAMA</t>
  </si>
  <si>
    <t>CONGELADOR HORIZONTAL 535 LITROS</t>
  </si>
  <si>
    <t>FERTILZANTE TRIPLE15 (NPK)</t>
  </si>
  <si>
    <t>BULTO * 50 KG</t>
  </si>
  <si>
    <t>TOTAL</t>
  </si>
  <si>
    <t>Firma  _________________________________</t>
  </si>
  <si>
    <t>ELABORÓ: JONY ALEXIS GUERRERO PULIDO</t>
  </si>
  <si>
    <t>CARGO: TÉCNICO G02 GESTIÓN CONTRACTUAL</t>
  </si>
  <si>
    <t>COTIZACIÓN SUMIGER</t>
  </si>
  <si>
    <t>DIFERNECIA PORCENTUAL</t>
  </si>
  <si>
    <t>VALOR ESTIMADO DEL CONTRATO</t>
  </si>
  <si>
    <t>DIFERENCIA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</si>
</sst>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[$$-409]* #,##0.00_);_([$$-409]* \(#,##0.00\);_([$$-409]* &quot;-&quot;??_);_(@_)"/>
    <numFmt numFmtId="167" formatCode="_-&quot;$&quot;\ * #,##0_-;\-&quot;$&quot;\ * #,##0_-;_-&quot;$&quot;\ * &quot;-&quot;??_-;_-@_-"/>
  </numFmts>
  <fonts count="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EAAAA"/>
        <bgColor rgb="FF000000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66" fontId="0" fillId="0" borderId="2" xfId="0" applyNumberFormat="1" applyBorder="1" applyAlignment="1">
      <alignment vertical="center"/>
    </xf>
    <xf numFmtId="0" fontId="0" fillId="0" borderId="4" xfId="0" applyBorder="1" applyAlignment="1">
      <alignment vertical="center" wrapText="1"/>
    </xf>
    <xf numFmtId="166" fontId="0" fillId="0" borderId="4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66" fontId="0" fillId="0" borderId="3" xfId="0" applyNumberForma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6" fontId="0" fillId="0" borderId="5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6" fontId="0" fillId="0" borderId="28" xfId="0" applyNumberFormat="1" applyBorder="1" applyAlignment="1">
      <alignment vertical="center"/>
    </xf>
    <xf numFmtId="166" fontId="0" fillId="0" borderId="27" xfId="0" applyNumberFormat="1" applyBorder="1" applyAlignment="1">
      <alignment vertical="center"/>
    </xf>
    <xf numFmtId="166" fontId="0" fillId="0" borderId="29" xfId="0" applyNumberFormat="1" applyBorder="1" applyAlignment="1">
      <alignment vertical="center"/>
    </xf>
    <xf numFmtId="164" fontId="0" fillId="0" borderId="37" xfId="0" applyNumberFormat="1" applyBorder="1"/>
    <xf numFmtId="166" fontId="0" fillId="0" borderId="37" xfId="0" applyNumberFormat="1" applyBorder="1"/>
    <xf numFmtId="166" fontId="0" fillId="0" borderId="10" xfId="0" applyNumberFormat="1" applyBorder="1" applyAlignment="1">
      <alignment vertical="center"/>
    </xf>
    <xf numFmtId="166" fontId="0" fillId="0" borderId="25" xfId="0" applyNumberFormat="1" applyBorder="1" applyAlignment="1">
      <alignment vertical="center"/>
    </xf>
    <xf numFmtId="166" fontId="0" fillId="0" borderId="30" xfId="0" applyNumberFormat="1" applyBorder="1" applyAlignment="1">
      <alignment vertical="center"/>
    </xf>
    <xf numFmtId="166" fontId="0" fillId="0" borderId="31" xfId="0" applyNumberFormat="1" applyBorder="1" applyAlignment="1">
      <alignment vertical="center"/>
    </xf>
    <xf numFmtId="166" fontId="0" fillId="0" borderId="39" xfId="0" applyNumberFormat="1" applyBorder="1" applyAlignment="1">
      <alignment vertical="center"/>
    </xf>
    <xf numFmtId="166" fontId="0" fillId="0" borderId="40" xfId="0" applyNumberFormat="1" applyBorder="1" applyAlignment="1">
      <alignment vertical="center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166" fontId="0" fillId="3" borderId="37" xfId="0" applyNumberFormat="1" applyFill="1" applyBorder="1"/>
    <xf numFmtId="167" fontId="0" fillId="0" borderId="3" xfId="1" applyNumberFormat="1" applyFont="1" applyBorder="1" applyAlignment="1">
      <alignment vertical="center"/>
    </xf>
    <xf numFmtId="9" fontId="0" fillId="0" borderId="3" xfId="2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9" fontId="0" fillId="0" borderId="2" xfId="2" applyFont="1" applyBorder="1" applyAlignment="1">
      <alignment horizontal="center" vertical="center"/>
    </xf>
    <xf numFmtId="9" fontId="0" fillId="0" borderId="11" xfId="2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6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7" fontId="0" fillId="0" borderId="12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278607</xdr:colOff>
      <xdr:row>1</xdr:row>
      <xdr:rowOff>114300</xdr:rowOff>
    </xdr:from>
    <xdr:to>
      <xdr:col>2</xdr:col>
      <xdr:colOff>725965</xdr:colOff>
      <xdr:row>1</xdr:row>
      <xdr:rowOff>1038225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FB770A67-7DE9-4F6E-827C-18112B320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807" y="323850"/>
          <a:ext cx="933133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18</xdr:row>
      <xdr:rowOff>161304</xdr:rowOff>
    </xdr:from>
    <xdr:to>
      <xdr:col>3</xdr:col>
      <xdr:colOff>1287581</xdr:colOff>
      <xdr:row>18</xdr:row>
      <xdr:rowOff>1055087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5F8E2FC-CBA7-277F-0E27-0569DBB74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6533529"/>
          <a:ext cx="2068631" cy="893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278607</xdr:colOff>
      <xdr:row>3</xdr:row>
      <xdr:rowOff>4765</xdr:rowOff>
    </xdr:from>
    <xdr:to>
      <xdr:col>2</xdr:col>
      <xdr:colOff>725965</xdr:colOff>
      <xdr:row>3</xdr:row>
      <xdr:rowOff>1066801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1A141CA6-E571-46DF-9697-4610DBEF9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807" y="623890"/>
          <a:ext cx="933133" cy="1062036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20</xdr:row>
      <xdr:rowOff>161304</xdr:rowOff>
    </xdr:from>
    <xdr:to>
      <xdr:col>3</xdr:col>
      <xdr:colOff>1287581</xdr:colOff>
      <xdr:row>20</xdr:row>
      <xdr:rowOff>942975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891601-047C-438C-A55F-564C30977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6533529"/>
          <a:ext cx="2068631" cy="781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2810F-B516-48C3-8129-73F1A99088FD}">
  <dimension ref="B1:L21"/>
  <sheetViews>
    <sheetView tabSelected="1" workbookViewId="0">
      <selection activeCell="D15" sqref="D15:D16"/>
    </sheetView>
  </sheetViews>
  <sheetFormatPr defaultColWidth="11" defaultRowHeight="15.75"/>
  <cols>
    <col min="1" max="1" width="5" customWidth="1"/>
    <col min="2" max="2" width="6.375" customWidth="1"/>
    <col min="3" max="3" width="9.75" customWidth="1"/>
    <col min="4" max="4" width="37.75" style="2" customWidth="1"/>
    <col min="5" max="5" width="12.375" customWidth="1"/>
    <col min="6" max="6" width="11.125" customWidth="1"/>
    <col min="7" max="7" width="14.75" customWidth="1"/>
    <col min="8" max="11" width="17.375" customWidth="1"/>
    <col min="12" max="12" width="16.125" customWidth="1"/>
    <col min="13" max="13" width="4" customWidth="1"/>
  </cols>
  <sheetData>
    <row r="1" spans="2:12" ht="16.5" thickBot="1">
      <c r="B1" s="75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2:12" ht="89.25" customHeight="1" thickBot="1">
      <c r="B2" s="72" t="s">
        <v>1</v>
      </c>
      <c r="C2" s="73"/>
      <c r="D2" s="73"/>
      <c r="E2" s="73"/>
      <c r="F2" s="73"/>
      <c r="G2" s="73"/>
      <c r="H2" s="73"/>
      <c r="I2" s="73"/>
      <c r="J2" s="73"/>
      <c r="K2" s="73"/>
      <c r="L2" s="74"/>
    </row>
    <row r="3" spans="2:12" ht="30" customHeight="1" thickBot="1">
      <c r="B3" s="69" t="s">
        <v>2</v>
      </c>
      <c r="C3" s="70"/>
      <c r="D3" s="70"/>
      <c r="E3" s="70"/>
      <c r="F3" s="70"/>
      <c r="G3" s="70"/>
      <c r="H3" s="70"/>
      <c r="I3" s="70"/>
      <c r="J3" s="70"/>
      <c r="K3" s="70"/>
      <c r="L3" s="71"/>
    </row>
    <row r="4" spans="2:12" ht="16.5" thickBot="1">
      <c r="B4" s="66" t="s">
        <v>3</v>
      </c>
      <c r="C4" s="67"/>
      <c r="D4" s="67"/>
      <c r="E4" s="67"/>
      <c r="F4" s="67"/>
      <c r="G4" s="67"/>
      <c r="H4" s="67"/>
      <c r="I4" s="67"/>
      <c r="J4" s="67"/>
      <c r="K4" s="67"/>
      <c r="L4" s="68"/>
    </row>
    <row r="5" spans="2:12" ht="3" customHeight="1" thickBot="1">
      <c r="B5" s="51"/>
      <c r="C5" s="52"/>
      <c r="D5" s="52"/>
      <c r="E5" s="52"/>
      <c r="F5" s="52"/>
      <c r="G5" s="52"/>
      <c r="H5" s="52"/>
      <c r="I5" s="52"/>
      <c r="J5" s="52"/>
      <c r="K5" s="52"/>
      <c r="L5" s="53"/>
    </row>
    <row r="6" spans="2:12" ht="15.95" customHeight="1">
      <c r="B6" s="78" t="s">
        <v>4</v>
      </c>
      <c r="C6" s="80" t="s">
        <v>5</v>
      </c>
      <c r="D6" s="80" t="s">
        <v>6</v>
      </c>
      <c r="E6" s="80" t="s">
        <v>7</v>
      </c>
      <c r="F6" s="80" t="s">
        <v>8</v>
      </c>
      <c r="G6" s="80" t="s">
        <v>9</v>
      </c>
      <c r="H6" s="80"/>
      <c r="I6" s="80" t="s">
        <v>10</v>
      </c>
      <c r="J6" s="80"/>
      <c r="K6" s="80" t="s">
        <v>11</v>
      </c>
      <c r="L6" s="83" t="s">
        <v>12</v>
      </c>
    </row>
    <row r="7" spans="2:12" ht="31.5">
      <c r="B7" s="79"/>
      <c r="C7" s="81"/>
      <c r="D7" s="81"/>
      <c r="E7" s="81"/>
      <c r="F7" s="81"/>
      <c r="G7" s="18" t="s">
        <v>13</v>
      </c>
      <c r="H7" s="18" t="s">
        <v>14</v>
      </c>
      <c r="I7" s="19" t="s">
        <v>13</v>
      </c>
      <c r="J7" s="18" t="s">
        <v>14</v>
      </c>
      <c r="K7" s="82"/>
      <c r="L7" s="84"/>
    </row>
    <row r="8" spans="2:12" ht="45" customHeight="1">
      <c r="B8" s="24">
        <v>1</v>
      </c>
      <c r="C8" s="15">
        <v>10121700</v>
      </c>
      <c r="D8" s="16" t="s">
        <v>15</v>
      </c>
      <c r="E8" s="14" t="s">
        <v>16</v>
      </c>
      <c r="F8" s="14">
        <v>2</v>
      </c>
      <c r="G8" s="17">
        <v>225000</v>
      </c>
      <c r="H8" s="17">
        <f>G8*F8</f>
        <v>450000</v>
      </c>
      <c r="I8" s="20">
        <v>168480</v>
      </c>
      <c r="J8" s="7">
        <f>I8*F8</f>
        <v>336960</v>
      </c>
      <c r="K8" s="35">
        <f>ROUND(((G8+I8)/2),0)</f>
        <v>196740</v>
      </c>
      <c r="L8" s="36">
        <f>K8*F8</f>
        <v>393480</v>
      </c>
    </row>
    <row r="9" spans="2:12" ht="29.25" customHeight="1">
      <c r="B9" s="24">
        <v>2</v>
      </c>
      <c r="C9" s="13">
        <v>10121700</v>
      </c>
      <c r="D9" s="1" t="s">
        <v>17</v>
      </c>
      <c r="E9" s="6" t="s">
        <v>16</v>
      </c>
      <c r="F9" s="6">
        <v>3</v>
      </c>
      <c r="G9" s="7">
        <v>192000</v>
      </c>
      <c r="H9" s="7">
        <f t="shared" ref="H9:H16" si="0">G9*F9</f>
        <v>576000</v>
      </c>
      <c r="I9" s="21">
        <v>149500</v>
      </c>
      <c r="J9" s="7">
        <f t="shared" ref="J9:J16" si="1">I9*F9</f>
        <v>448500</v>
      </c>
      <c r="K9" s="35">
        <f t="shared" ref="K9:K16" si="2">ROUND(((G9+I9)/2),0)</f>
        <v>170750</v>
      </c>
      <c r="L9" s="36">
        <f t="shared" ref="L9:L16" si="3">K9*F9</f>
        <v>512250</v>
      </c>
    </row>
    <row r="10" spans="2:12" ht="32.25" customHeight="1">
      <c r="B10" s="24">
        <v>3</v>
      </c>
      <c r="C10" s="13">
        <v>10121700</v>
      </c>
      <c r="D10" s="1" t="s">
        <v>18</v>
      </c>
      <c r="E10" s="6" t="s">
        <v>16</v>
      </c>
      <c r="F10" s="6">
        <v>6</v>
      </c>
      <c r="G10" s="7">
        <v>180000</v>
      </c>
      <c r="H10" s="7">
        <f t="shared" si="0"/>
        <v>1080000</v>
      </c>
      <c r="I10" s="21">
        <v>135750</v>
      </c>
      <c r="J10" s="7">
        <f t="shared" si="1"/>
        <v>814500</v>
      </c>
      <c r="K10" s="35">
        <f t="shared" si="2"/>
        <v>157875</v>
      </c>
      <c r="L10" s="36">
        <f t="shared" si="3"/>
        <v>947250</v>
      </c>
    </row>
    <row r="11" spans="2:12" ht="31.5">
      <c r="B11" s="24">
        <v>4</v>
      </c>
      <c r="C11" s="13">
        <v>10121600</v>
      </c>
      <c r="D11" s="3" t="s">
        <v>19</v>
      </c>
      <c r="E11" s="6" t="s">
        <v>16</v>
      </c>
      <c r="F11" s="6">
        <v>230</v>
      </c>
      <c r="G11" s="7">
        <v>118000</v>
      </c>
      <c r="H11" s="7">
        <f t="shared" si="0"/>
        <v>27140000</v>
      </c>
      <c r="I11" s="21">
        <v>97760</v>
      </c>
      <c r="J11" s="7">
        <f t="shared" si="1"/>
        <v>22484800</v>
      </c>
      <c r="K11" s="35">
        <f t="shared" si="2"/>
        <v>107880</v>
      </c>
      <c r="L11" s="36">
        <f t="shared" si="3"/>
        <v>24812400</v>
      </c>
    </row>
    <row r="12" spans="2:12" ht="29.25" customHeight="1">
      <c r="B12" s="24">
        <v>5</v>
      </c>
      <c r="C12" s="13">
        <v>10121500</v>
      </c>
      <c r="D12" s="3" t="s">
        <v>20</v>
      </c>
      <c r="E12" s="6" t="s">
        <v>16</v>
      </c>
      <c r="F12" s="6">
        <v>11</v>
      </c>
      <c r="G12" s="7">
        <v>127000</v>
      </c>
      <c r="H12" s="7">
        <f t="shared" si="0"/>
        <v>1397000</v>
      </c>
      <c r="I12" s="21">
        <v>78000</v>
      </c>
      <c r="J12" s="7">
        <f t="shared" si="1"/>
        <v>858000</v>
      </c>
      <c r="K12" s="35">
        <f t="shared" si="2"/>
        <v>102500</v>
      </c>
      <c r="L12" s="36">
        <f t="shared" si="3"/>
        <v>1127500</v>
      </c>
    </row>
    <row r="13" spans="2:12" ht="31.5">
      <c r="B13" s="24">
        <v>6</v>
      </c>
      <c r="C13" s="13">
        <v>10101500</v>
      </c>
      <c r="D13" s="3" t="s">
        <v>21</v>
      </c>
      <c r="E13" s="6" t="s">
        <v>22</v>
      </c>
      <c r="F13" s="6">
        <v>400</v>
      </c>
      <c r="G13" s="7">
        <v>54000</v>
      </c>
      <c r="H13" s="7">
        <f t="shared" si="0"/>
        <v>21600000</v>
      </c>
      <c r="I13" s="21">
        <v>33800</v>
      </c>
      <c r="J13" s="7">
        <f t="shared" si="1"/>
        <v>13520000</v>
      </c>
      <c r="K13" s="35">
        <f t="shared" si="2"/>
        <v>43900</v>
      </c>
      <c r="L13" s="36">
        <f t="shared" si="3"/>
        <v>17560000</v>
      </c>
    </row>
    <row r="14" spans="2:12">
      <c r="B14" s="24">
        <v>7</v>
      </c>
      <c r="C14" s="13">
        <v>10101500</v>
      </c>
      <c r="D14" s="9" t="s">
        <v>23</v>
      </c>
      <c r="E14" s="8" t="s">
        <v>22</v>
      </c>
      <c r="F14" s="6">
        <v>1150</v>
      </c>
      <c r="G14" s="10">
        <v>450</v>
      </c>
      <c r="H14" s="7">
        <f t="shared" si="0"/>
        <v>517500</v>
      </c>
      <c r="I14" s="22">
        <v>390</v>
      </c>
      <c r="J14" s="7">
        <f t="shared" si="1"/>
        <v>448500</v>
      </c>
      <c r="K14" s="35">
        <f t="shared" si="2"/>
        <v>420</v>
      </c>
      <c r="L14" s="36">
        <f t="shared" si="3"/>
        <v>483000</v>
      </c>
    </row>
    <row r="15" spans="2:12">
      <c r="B15" s="24">
        <v>8</v>
      </c>
      <c r="C15" s="13">
        <v>24131600</v>
      </c>
      <c r="D15" s="11" t="s">
        <v>24</v>
      </c>
      <c r="E15" s="4" t="s">
        <v>22</v>
      </c>
      <c r="F15" s="6">
        <v>1</v>
      </c>
      <c r="G15" s="12">
        <v>3600000</v>
      </c>
      <c r="H15" s="7">
        <f t="shared" si="0"/>
        <v>3600000</v>
      </c>
      <c r="I15" s="23">
        <v>2919800</v>
      </c>
      <c r="J15" s="7">
        <f t="shared" si="1"/>
        <v>2919800</v>
      </c>
      <c r="K15" s="35">
        <f t="shared" si="2"/>
        <v>3259900</v>
      </c>
      <c r="L15" s="36">
        <f t="shared" si="3"/>
        <v>3259900</v>
      </c>
    </row>
    <row r="16" spans="2:12" ht="16.5" thickBot="1">
      <c r="B16" s="25">
        <v>9</v>
      </c>
      <c r="C16" s="26">
        <v>10171600</v>
      </c>
      <c r="D16" s="27" t="s">
        <v>25</v>
      </c>
      <c r="E16" s="28" t="s">
        <v>26</v>
      </c>
      <c r="F16" s="29">
        <v>1</v>
      </c>
      <c r="G16" s="30">
        <v>186300</v>
      </c>
      <c r="H16" s="31">
        <f t="shared" si="0"/>
        <v>186300</v>
      </c>
      <c r="I16" s="32">
        <v>178100</v>
      </c>
      <c r="J16" s="31">
        <f t="shared" si="1"/>
        <v>178100</v>
      </c>
      <c r="K16" s="37">
        <f t="shared" si="2"/>
        <v>182200</v>
      </c>
      <c r="L16" s="38">
        <f t="shared" si="3"/>
        <v>182200</v>
      </c>
    </row>
    <row r="17" spans="2:12" ht="16.5" thickBot="1">
      <c r="B17" s="63" t="s">
        <v>27</v>
      </c>
      <c r="C17" s="64"/>
      <c r="D17" s="64"/>
      <c r="E17" s="64"/>
      <c r="F17" s="64"/>
      <c r="G17" s="65"/>
      <c r="H17" s="33">
        <f>SUM(H8:H16)</f>
        <v>56546800</v>
      </c>
      <c r="I17" s="5"/>
      <c r="J17" s="33">
        <f>SUM(J8:J16)</f>
        <v>42009160</v>
      </c>
      <c r="L17" s="34">
        <f>SUM(L8:L16)</f>
        <v>49277980</v>
      </c>
    </row>
    <row r="18" spans="2:12" ht="3.75" customHeight="1" thickBot="1"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3"/>
    </row>
    <row r="19" spans="2:12" ht="89.25" customHeight="1" thickBot="1">
      <c r="B19" s="54" t="s">
        <v>28</v>
      </c>
      <c r="C19" s="55"/>
      <c r="D19" s="55"/>
      <c r="E19" s="55"/>
      <c r="F19" s="55"/>
      <c r="G19" s="55"/>
      <c r="H19" s="55"/>
      <c r="I19" s="55"/>
      <c r="J19" s="55"/>
      <c r="K19" s="55"/>
      <c r="L19" s="56"/>
    </row>
    <row r="20" spans="2:12">
      <c r="B20" s="57" t="s">
        <v>29</v>
      </c>
      <c r="C20" s="58"/>
      <c r="D20" s="58"/>
      <c r="E20" s="58"/>
      <c r="F20" s="58"/>
      <c r="G20" s="58"/>
      <c r="H20" s="58"/>
      <c r="I20" s="58"/>
      <c r="J20" s="58"/>
      <c r="K20" s="58"/>
      <c r="L20" s="59"/>
    </row>
    <row r="21" spans="2:12" ht="16.5" thickBot="1">
      <c r="B21" s="60" t="s">
        <v>30</v>
      </c>
      <c r="C21" s="61"/>
      <c r="D21" s="61"/>
      <c r="E21" s="61"/>
      <c r="F21" s="61"/>
      <c r="G21" s="61"/>
      <c r="H21" s="61"/>
      <c r="I21" s="61"/>
      <c r="J21" s="61"/>
      <c r="K21" s="61"/>
      <c r="L21" s="62"/>
    </row>
  </sheetData>
  <mergeCells count="19">
    <mergeCell ref="K6:K7"/>
    <mergeCell ref="L6:L7"/>
    <mergeCell ref="I6:J6"/>
    <mergeCell ref="G6:H6"/>
    <mergeCell ref="B6:B7"/>
    <mergeCell ref="C6:C7"/>
    <mergeCell ref="D6:D7"/>
    <mergeCell ref="E6:E7"/>
    <mergeCell ref="F6:F7"/>
    <mergeCell ref="B4:L4"/>
    <mergeCell ref="B3:L3"/>
    <mergeCell ref="B2:L2"/>
    <mergeCell ref="B1:L1"/>
    <mergeCell ref="B5:L5"/>
    <mergeCell ref="B18:L18"/>
    <mergeCell ref="B19:L19"/>
    <mergeCell ref="B20:L20"/>
    <mergeCell ref="B21:L21"/>
    <mergeCell ref="B17:G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3FF0-9B49-4A0B-ADA4-0AA099D2DAB6}">
  <dimension ref="B2:O23"/>
  <sheetViews>
    <sheetView topLeftCell="A5" workbookViewId="0">
      <selection activeCell="N21" sqref="N21"/>
    </sheetView>
  </sheetViews>
  <sheetFormatPr defaultColWidth="11" defaultRowHeight="15.75"/>
  <cols>
    <col min="2" max="2" width="6.375" customWidth="1"/>
    <col min="3" max="3" width="9.75" customWidth="1"/>
    <col min="4" max="4" width="37.75" style="2" customWidth="1"/>
    <col min="5" max="5" width="12.375" customWidth="1"/>
    <col min="6" max="6" width="11.125" customWidth="1"/>
    <col min="7" max="7" width="14.75" customWidth="1"/>
    <col min="8" max="11" width="17.375" customWidth="1"/>
    <col min="12" max="12" width="16.125" customWidth="1"/>
    <col min="13" max="13" width="16.5" customWidth="1"/>
    <col min="14" max="14" width="13.125" customWidth="1"/>
    <col min="15" max="15" width="13.5" customWidth="1"/>
  </cols>
  <sheetData>
    <row r="2" spans="2:15" ht="16.5" thickBot="1"/>
    <row r="3" spans="2:15" ht="16.5" thickBot="1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6"/>
      <c r="L3" s="77"/>
    </row>
    <row r="4" spans="2:15" ht="89.25" customHeight="1" thickBot="1">
      <c r="B4" s="72" t="s">
        <v>1</v>
      </c>
      <c r="C4" s="73"/>
      <c r="D4" s="73"/>
      <c r="E4" s="73"/>
      <c r="F4" s="73"/>
      <c r="G4" s="73"/>
      <c r="H4" s="73"/>
      <c r="I4" s="73"/>
      <c r="J4" s="73"/>
      <c r="K4" s="73"/>
      <c r="L4" s="74"/>
    </row>
    <row r="5" spans="2:15" ht="30" customHeight="1" thickBot="1">
      <c r="B5" s="69" t="s">
        <v>2</v>
      </c>
      <c r="C5" s="70"/>
      <c r="D5" s="70"/>
      <c r="E5" s="70"/>
      <c r="F5" s="70"/>
      <c r="G5" s="70"/>
      <c r="H5" s="70"/>
      <c r="I5" s="70"/>
      <c r="J5" s="70"/>
      <c r="K5" s="70"/>
      <c r="L5" s="71"/>
    </row>
    <row r="6" spans="2:15" ht="16.5" thickBot="1">
      <c r="B6" s="66" t="s">
        <v>3</v>
      </c>
      <c r="C6" s="67"/>
      <c r="D6" s="67"/>
      <c r="E6" s="67"/>
      <c r="F6" s="67"/>
      <c r="G6" s="67"/>
      <c r="H6" s="67"/>
      <c r="I6" s="67"/>
      <c r="J6" s="67"/>
      <c r="K6" s="67"/>
      <c r="L6" s="68"/>
    </row>
    <row r="7" spans="2:15" ht="3" customHeight="1" thickBot="1">
      <c r="B7" s="51"/>
      <c r="C7" s="52"/>
      <c r="D7" s="52"/>
      <c r="E7" s="52"/>
      <c r="F7" s="52"/>
      <c r="G7" s="52"/>
      <c r="H7" s="52"/>
      <c r="I7" s="52"/>
      <c r="J7" s="52"/>
      <c r="K7" s="52"/>
      <c r="L7" s="53"/>
    </row>
    <row r="8" spans="2:15" ht="15.95" customHeight="1">
      <c r="B8" s="78" t="s">
        <v>4</v>
      </c>
      <c r="C8" s="80" t="s">
        <v>5</v>
      </c>
      <c r="D8" s="80" t="s">
        <v>6</v>
      </c>
      <c r="E8" s="80" t="s">
        <v>7</v>
      </c>
      <c r="F8" s="80" t="s">
        <v>8</v>
      </c>
      <c r="G8" s="80" t="s">
        <v>9</v>
      </c>
      <c r="H8" s="80"/>
      <c r="I8" s="80" t="s">
        <v>10</v>
      </c>
      <c r="J8" s="80"/>
      <c r="K8" s="80" t="s">
        <v>11</v>
      </c>
      <c r="L8" s="91" t="s">
        <v>12</v>
      </c>
      <c r="M8" s="85" t="s">
        <v>31</v>
      </c>
      <c r="N8" s="86"/>
      <c r="O8" s="87" t="s">
        <v>32</v>
      </c>
    </row>
    <row r="9" spans="2:15" ht="32.25" thickBot="1">
      <c r="B9" s="79"/>
      <c r="C9" s="81"/>
      <c r="D9" s="81"/>
      <c r="E9" s="81"/>
      <c r="F9" s="81"/>
      <c r="G9" s="18" t="s">
        <v>13</v>
      </c>
      <c r="H9" s="18" t="s">
        <v>14</v>
      </c>
      <c r="I9" s="19" t="s">
        <v>13</v>
      </c>
      <c r="J9" s="18" t="s">
        <v>14</v>
      </c>
      <c r="K9" s="82"/>
      <c r="L9" s="92"/>
      <c r="M9" s="41" t="s">
        <v>13</v>
      </c>
      <c r="N9" s="42" t="s">
        <v>14</v>
      </c>
      <c r="O9" s="88"/>
    </row>
    <row r="10" spans="2:15" ht="45" customHeight="1">
      <c r="B10" s="24">
        <v>1</v>
      </c>
      <c r="C10" s="15">
        <v>10121700</v>
      </c>
      <c r="D10" s="16" t="s">
        <v>15</v>
      </c>
      <c r="E10" s="14" t="s">
        <v>16</v>
      </c>
      <c r="F10" s="14">
        <v>2</v>
      </c>
      <c r="G10" s="17">
        <v>225000</v>
      </c>
      <c r="H10" s="17">
        <f>G10*F10</f>
        <v>450000</v>
      </c>
      <c r="I10" s="20">
        <v>168480</v>
      </c>
      <c r="J10" s="7">
        <f>I10*F10</f>
        <v>336960</v>
      </c>
      <c r="K10" s="35">
        <f>ROUND(((G10+I10)/2),0)</f>
        <v>196740</v>
      </c>
      <c r="L10" s="39">
        <f>K10*F10</f>
        <v>393480</v>
      </c>
      <c r="M10" s="44">
        <v>269000</v>
      </c>
      <c r="N10" s="44">
        <f>M10*F10</f>
        <v>538000</v>
      </c>
      <c r="O10" s="45">
        <f>(K10/M10)-1</f>
        <v>-0.26862453531598518</v>
      </c>
    </row>
    <row r="11" spans="2:15" ht="29.25" customHeight="1">
      <c r="B11" s="24">
        <v>2</v>
      </c>
      <c r="C11" s="13">
        <v>10121700</v>
      </c>
      <c r="D11" s="1" t="s">
        <v>17</v>
      </c>
      <c r="E11" s="6" t="s">
        <v>16</v>
      </c>
      <c r="F11" s="6">
        <v>3</v>
      </c>
      <c r="G11" s="7">
        <v>192000</v>
      </c>
      <c r="H11" s="7">
        <f t="shared" ref="H11:H18" si="0">G11*F11</f>
        <v>576000</v>
      </c>
      <c r="I11" s="21">
        <v>149500</v>
      </c>
      <c r="J11" s="7">
        <f t="shared" ref="J11:J18" si="1">I11*F11</f>
        <v>448500</v>
      </c>
      <c r="K11" s="35">
        <f t="shared" ref="K11:K18" si="2">ROUND(((G11+I11)/2),0)</f>
        <v>170750</v>
      </c>
      <c r="L11" s="39">
        <f t="shared" ref="L11:L18" si="3">K11*F11</f>
        <v>512250</v>
      </c>
      <c r="M11" s="46">
        <v>255000</v>
      </c>
      <c r="N11" s="46">
        <f t="shared" ref="N11:N19" si="4">M11*F11</f>
        <v>765000</v>
      </c>
      <c r="O11" s="47">
        <f t="shared" ref="O11:O19" si="5">(K11/M11)-1</f>
        <v>-0.33039215686274515</v>
      </c>
    </row>
    <row r="12" spans="2:15" ht="32.25" customHeight="1">
      <c r="B12" s="24">
        <v>3</v>
      </c>
      <c r="C12" s="13">
        <v>10121700</v>
      </c>
      <c r="D12" s="1" t="s">
        <v>18</v>
      </c>
      <c r="E12" s="6" t="s">
        <v>16</v>
      </c>
      <c r="F12" s="6">
        <v>6</v>
      </c>
      <c r="G12" s="7">
        <v>180000</v>
      </c>
      <c r="H12" s="7">
        <f t="shared" si="0"/>
        <v>1080000</v>
      </c>
      <c r="I12" s="21">
        <v>135750</v>
      </c>
      <c r="J12" s="7">
        <f t="shared" si="1"/>
        <v>814500</v>
      </c>
      <c r="K12" s="35">
        <f t="shared" si="2"/>
        <v>157875</v>
      </c>
      <c r="L12" s="39">
        <f t="shared" si="3"/>
        <v>947250</v>
      </c>
      <c r="M12" s="46">
        <v>229000</v>
      </c>
      <c r="N12" s="46">
        <f t="shared" si="4"/>
        <v>1374000</v>
      </c>
      <c r="O12" s="47">
        <f t="shared" si="5"/>
        <v>-0.31058951965065507</v>
      </c>
    </row>
    <row r="13" spans="2:15" ht="31.5">
      <c r="B13" s="24">
        <v>4</v>
      </c>
      <c r="C13" s="13">
        <v>10121600</v>
      </c>
      <c r="D13" s="3" t="s">
        <v>19</v>
      </c>
      <c r="E13" s="6" t="s">
        <v>16</v>
      </c>
      <c r="F13" s="6">
        <v>230</v>
      </c>
      <c r="G13" s="7">
        <v>118000</v>
      </c>
      <c r="H13" s="7">
        <f t="shared" si="0"/>
        <v>27140000</v>
      </c>
      <c r="I13" s="21">
        <v>97760</v>
      </c>
      <c r="J13" s="7">
        <f t="shared" si="1"/>
        <v>22484800</v>
      </c>
      <c r="K13" s="35">
        <f t="shared" si="2"/>
        <v>107880</v>
      </c>
      <c r="L13" s="39">
        <f t="shared" si="3"/>
        <v>24812400</v>
      </c>
      <c r="M13" s="46">
        <v>154000</v>
      </c>
      <c r="N13" s="46">
        <f t="shared" si="4"/>
        <v>35420000</v>
      </c>
      <c r="O13" s="47">
        <f t="shared" si="5"/>
        <v>-0.29948051948051946</v>
      </c>
    </row>
    <row r="14" spans="2:15" ht="29.25" customHeight="1">
      <c r="B14" s="24">
        <v>5</v>
      </c>
      <c r="C14" s="13">
        <v>10121500</v>
      </c>
      <c r="D14" s="3" t="s">
        <v>20</v>
      </c>
      <c r="E14" s="6" t="s">
        <v>16</v>
      </c>
      <c r="F14" s="6">
        <v>11</v>
      </c>
      <c r="G14" s="7">
        <v>127000</v>
      </c>
      <c r="H14" s="7">
        <f t="shared" si="0"/>
        <v>1397000</v>
      </c>
      <c r="I14" s="21">
        <v>78000</v>
      </c>
      <c r="J14" s="7">
        <f t="shared" si="1"/>
        <v>858000</v>
      </c>
      <c r="K14" s="35">
        <f t="shared" si="2"/>
        <v>102500</v>
      </c>
      <c r="L14" s="39">
        <f t="shared" si="3"/>
        <v>1127500</v>
      </c>
      <c r="M14" s="46">
        <v>149000</v>
      </c>
      <c r="N14" s="46">
        <f t="shared" si="4"/>
        <v>1639000</v>
      </c>
      <c r="O14" s="47">
        <f t="shared" si="5"/>
        <v>-0.31208053691275173</v>
      </c>
    </row>
    <row r="15" spans="2:15" ht="31.5">
      <c r="B15" s="24">
        <v>6</v>
      </c>
      <c r="C15" s="13">
        <v>10101500</v>
      </c>
      <c r="D15" s="3" t="s">
        <v>21</v>
      </c>
      <c r="E15" s="6" t="s">
        <v>22</v>
      </c>
      <c r="F15" s="6">
        <v>400</v>
      </c>
      <c r="G15" s="7">
        <v>54000</v>
      </c>
      <c r="H15" s="7">
        <f t="shared" si="0"/>
        <v>21600000</v>
      </c>
      <c r="I15" s="21">
        <v>33800</v>
      </c>
      <c r="J15" s="7">
        <f t="shared" si="1"/>
        <v>13520000</v>
      </c>
      <c r="K15" s="35">
        <f t="shared" si="2"/>
        <v>43900</v>
      </c>
      <c r="L15" s="39">
        <f t="shared" si="3"/>
        <v>17560000</v>
      </c>
      <c r="M15" s="46">
        <v>65000</v>
      </c>
      <c r="N15" s="46">
        <v>65000</v>
      </c>
      <c r="O15" s="47">
        <f t="shared" si="5"/>
        <v>-0.32461538461538464</v>
      </c>
    </row>
    <row r="16" spans="2:15">
      <c r="B16" s="24">
        <v>7</v>
      </c>
      <c r="C16" s="13">
        <v>10101500</v>
      </c>
      <c r="D16" s="9" t="s">
        <v>23</v>
      </c>
      <c r="E16" s="8" t="s">
        <v>22</v>
      </c>
      <c r="F16" s="6">
        <v>1150</v>
      </c>
      <c r="G16" s="10">
        <v>450</v>
      </c>
      <c r="H16" s="7">
        <f t="shared" si="0"/>
        <v>517500</v>
      </c>
      <c r="I16" s="22">
        <v>390</v>
      </c>
      <c r="J16" s="7">
        <f t="shared" si="1"/>
        <v>448500</v>
      </c>
      <c r="K16" s="35">
        <f t="shared" si="2"/>
        <v>420</v>
      </c>
      <c r="L16" s="39">
        <f t="shared" si="3"/>
        <v>483000</v>
      </c>
      <c r="M16" s="46">
        <v>750</v>
      </c>
      <c r="N16" s="46">
        <v>750</v>
      </c>
      <c r="O16" s="47">
        <f t="shared" si="5"/>
        <v>-0.43999999999999995</v>
      </c>
    </row>
    <row r="17" spans="2:15">
      <c r="B17" s="24">
        <v>8</v>
      </c>
      <c r="C17" s="13">
        <v>24131600</v>
      </c>
      <c r="D17" s="11" t="s">
        <v>24</v>
      </c>
      <c r="E17" s="4" t="s">
        <v>22</v>
      </c>
      <c r="F17" s="6">
        <v>1</v>
      </c>
      <c r="G17" s="12">
        <v>3600000</v>
      </c>
      <c r="H17" s="7">
        <f t="shared" si="0"/>
        <v>3600000</v>
      </c>
      <c r="I17" s="23">
        <v>2919800</v>
      </c>
      <c r="J17" s="7">
        <f t="shared" si="1"/>
        <v>2919800</v>
      </c>
      <c r="K17" s="35">
        <f t="shared" si="2"/>
        <v>3259900</v>
      </c>
      <c r="L17" s="39">
        <f t="shared" si="3"/>
        <v>3259900</v>
      </c>
      <c r="M17" s="46">
        <v>3950000</v>
      </c>
      <c r="N17" s="46">
        <v>3950000</v>
      </c>
      <c r="O17" s="47">
        <f t="shared" si="5"/>
        <v>-0.17470886075949366</v>
      </c>
    </row>
    <row r="18" spans="2:15" ht="16.5" thickBot="1">
      <c r="B18" s="25">
        <v>9</v>
      </c>
      <c r="C18" s="26">
        <v>10171600</v>
      </c>
      <c r="D18" s="27" t="s">
        <v>25</v>
      </c>
      <c r="E18" s="28" t="s">
        <v>26</v>
      </c>
      <c r="F18" s="29">
        <v>1</v>
      </c>
      <c r="G18" s="30">
        <v>186300</v>
      </c>
      <c r="H18" s="31">
        <f t="shared" si="0"/>
        <v>186300</v>
      </c>
      <c r="I18" s="32">
        <v>178100</v>
      </c>
      <c r="J18" s="31">
        <f t="shared" si="1"/>
        <v>178100</v>
      </c>
      <c r="K18" s="37">
        <f t="shared" si="2"/>
        <v>182200</v>
      </c>
      <c r="L18" s="40">
        <f t="shared" si="3"/>
        <v>182200</v>
      </c>
      <c r="M18" s="48">
        <v>294000</v>
      </c>
      <c r="N18" s="48">
        <v>294000</v>
      </c>
      <c r="O18" s="49">
        <f t="shared" si="5"/>
        <v>-0.38027210884353746</v>
      </c>
    </row>
    <row r="19" spans="2:15" ht="16.5" thickBot="1">
      <c r="B19" s="51" t="s">
        <v>33</v>
      </c>
      <c r="C19" s="52"/>
      <c r="D19" s="52"/>
      <c r="E19" s="52"/>
      <c r="F19" s="52"/>
      <c r="G19" s="52"/>
      <c r="H19" s="52"/>
      <c r="I19" s="52"/>
      <c r="J19" s="52"/>
      <c r="K19" s="53"/>
      <c r="L19" s="43">
        <f>SUM(L10:L18)</f>
        <v>49277980</v>
      </c>
      <c r="M19" s="89" t="s">
        <v>34</v>
      </c>
      <c r="N19" s="90"/>
      <c r="O19" s="50">
        <f>AVERAGE(O10:O18)</f>
        <v>-0.31564040249345249</v>
      </c>
    </row>
    <row r="20" spans="2:15" ht="3.75" customHeight="1" thickBot="1">
      <c r="B20" s="51"/>
      <c r="C20" s="52"/>
      <c r="D20" s="52"/>
      <c r="E20" s="52"/>
      <c r="F20" s="52"/>
      <c r="G20" s="52"/>
      <c r="H20" s="52"/>
      <c r="I20" s="52"/>
      <c r="J20" s="52"/>
      <c r="K20" s="52"/>
      <c r="L20" s="53"/>
    </row>
    <row r="21" spans="2:15" ht="89.25" customHeight="1" thickBot="1">
      <c r="B21" s="54" t="s">
        <v>28</v>
      </c>
      <c r="C21" s="55"/>
      <c r="D21" s="55"/>
      <c r="E21" s="55"/>
      <c r="F21" s="55"/>
      <c r="G21" s="55"/>
      <c r="H21" s="55"/>
      <c r="I21" s="55"/>
      <c r="J21" s="55"/>
      <c r="K21" s="55"/>
      <c r="L21" s="56"/>
    </row>
    <row r="22" spans="2:15">
      <c r="B22" s="57" t="s">
        <v>29</v>
      </c>
      <c r="C22" s="58"/>
      <c r="D22" s="58"/>
      <c r="E22" s="58"/>
      <c r="F22" s="58"/>
      <c r="G22" s="58"/>
      <c r="H22" s="58"/>
      <c r="I22" s="58"/>
      <c r="J22" s="58"/>
      <c r="K22" s="58"/>
      <c r="L22" s="59"/>
    </row>
    <row r="23" spans="2:15" ht="16.5" thickBot="1">
      <c r="B23" s="60" t="s">
        <v>30</v>
      </c>
      <c r="C23" s="61"/>
      <c r="D23" s="61"/>
      <c r="E23" s="61"/>
      <c r="F23" s="61"/>
      <c r="G23" s="61"/>
      <c r="H23" s="61"/>
      <c r="I23" s="61"/>
      <c r="J23" s="61"/>
      <c r="K23" s="61"/>
      <c r="L23" s="62"/>
    </row>
  </sheetData>
  <mergeCells count="22">
    <mergeCell ref="F8:F9"/>
    <mergeCell ref="B3:L3"/>
    <mergeCell ref="B4:L4"/>
    <mergeCell ref="B5:L5"/>
    <mergeCell ref="B6:L6"/>
    <mergeCell ref="B7:L7"/>
    <mergeCell ref="B21:L21"/>
    <mergeCell ref="B22:L22"/>
    <mergeCell ref="B23:L23"/>
    <mergeCell ref="M8:N8"/>
    <mergeCell ref="O8:O9"/>
    <mergeCell ref="M19:N19"/>
    <mergeCell ref="B19:K19"/>
    <mergeCell ref="G8:H8"/>
    <mergeCell ref="I8:J8"/>
    <mergeCell ref="K8:K9"/>
    <mergeCell ref="L8:L9"/>
    <mergeCell ref="B20:L20"/>
    <mergeCell ref="B8:B9"/>
    <mergeCell ref="C8:C9"/>
    <mergeCell ref="D8:D9"/>
    <mergeCell ref="E8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Armando Carvajal</dc:creator>
  <cp:keywords/>
  <dc:description/>
  <cp:lastModifiedBy>Natalia Restrepo Calvo</cp:lastModifiedBy>
  <cp:revision/>
  <dcterms:created xsi:type="dcterms:W3CDTF">2025-05-05T23:18:22Z</dcterms:created>
  <dcterms:modified xsi:type="dcterms:W3CDTF">2025-07-22T16:18:09Z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2025-05-05T23:18:55Z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536d815d-0361-4030-9a44-febed79044e5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