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ulia\Desktop\EBS QUINDIO 2024\"/>
    </mc:Choice>
  </mc:AlternateContent>
  <xr:revisionPtr revIDLastSave="0" documentId="13_ncr:1_{2B7C601F-4059-487D-8ACA-00A48D282A0C}" xr6:coauthVersionLast="47" xr6:coauthVersionMax="47" xr10:uidLastSave="{00000000-0000-0000-0000-000000000000}"/>
  <bookViews>
    <workbookView xWindow="-120" yWindow="-120" windowWidth="20730" windowHeight="11040" xr2:uid="{7D48DE1D-3100-4F8C-A416-BCBF1264876A}"/>
  </bookViews>
  <sheets>
    <sheet name="1 EBS URBANO " sheetId="1" r:id="rId1"/>
    <sheet name="1 EBS RURAL" sheetId="2" r:id="rId2"/>
  </sheets>
  <definedNames>
    <definedName name="_xlnm.Print_Area" localSheetId="1">'1 EBS RURAL'!$A$1:$L$33</definedName>
    <definedName name="_xlnm.Print_Area" localSheetId="0">'1 EBS URBANO '!$A$1:$L$33</definedName>
    <definedName name="OLE_LINK1" localSheetId="1">'1 EBS RURAL'!#REF!</definedName>
    <definedName name="OLE_LINK1" localSheetId="0">'1 EBS URBANO 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1" i="2" l="1"/>
  <c r="D20" i="2"/>
  <c r="D19" i="2"/>
  <c r="D18" i="2"/>
  <c r="D22" i="2" s="1"/>
  <c r="D17" i="2"/>
  <c r="D16" i="2"/>
  <c r="K10" i="2"/>
  <c r="F10" i="2"/>
  <c r="D21" i="1"/>
  <c r="D20" i="1"/>
  <c r="D19" i="1"/>
  <c r="D18" i="1"/>
  <c r="D17" i="1"/>
  <c r="D16" i="1"/>
  <c r="D22" i="1" s="1"/>
  <c r="K10" i="1"/>
  <c r="I10" i="1"/>
  <c r="F10" i="1"/>
  <c r="E10" i="2" l="1"/>
  <c r="D24" i="2"/>
  <c r="G10" i="2"/>
  <c r="H10" i="2" s="1"/>
  <c r="G10" i="1"/>
  <c r="H10" i="1" s="1"/>
  <c r="E10" i="1"/>
  <c r="D24" i="1"/>
  <c r="J10" i="2" l="1"/>
  <c r="L10" i="2" s="1"/>
  <c r="F6" i="2" s="1"/>
  <c r="D25" i="2"/>
  <c r="D26" i="2" s="1"/>
  <c r="D25" i="1"/>
  <c r="D26" i="1" s="1"/>
  <c r="J10" i="1"/>
  <c r="L10" i="1" s="1"/>
  <c r="F6" i="1" s="1"/>
</calcChain>
</file>

<file path=xl/sharedStrings.xml><?xml version="1.0" encoding="utf-8"?>
<sst xmlns="http://schemas.openxmlformats.org/spreadsheetml/2006/main" count="124" uniqueCount="68">
  <si>
    <t xml:space="preserve"> PROPUESTA COSTEO EQUIPO BÁSICO DE SALUD TIPO URBANO
ANEXO FINANCIERO PARA EL PRESUPUESTO ECONOMICO
CONDICIÓN: NUEVO</t>
  </si>
  <si>
    <t>DEPARTAMENTO / DISTRITO</t>
  </si>
  <si>
    <t>MUNICIPIO</t>
  </si>
  <si>
    <t>FECHA</t>
  </si>
  <si>
    <t>NOMBRE DE LA EMPRESA SOCIAL DEL ESTADO</t>
  </si>
  <si>
    <t>NIT ESE</t>
  </si>
  <si>
    <t>RESPONSABLE DE LA PROPUESTA EMPRESA SOCIAL DEL ESTADO</t>
  </si>
  <si>
    <t>CONDICIÓN</t>
  </si>
  <si>
    <t>NUEVO</t>
  </si>
  <si>
    <t>VALOR TOTAL DE LA PROPUESTA POR LA ESE</t>
  </si>
  <si>
    <t>TOTAL MESES PROYECTADOS</t>
  </si>
  <si>
    <t>CONTRATACIÓN</t>
  </si>
  <si>
    <t>CANTIDAD EBS CONCERTADOS CON ENTIDAD TERRITORIAL Y E.S.E.</t>
  </si>
  <si>
    <t>TIEMPO DE IMPLEMENTACIÓN DE EBS</t>
  </si>
  <si>
    <t xml:space="preserve">COSTO TOTAL  DISPOSITIVOS MEDICOS </t>
  </si>
  <si>
    <t>TOTAL COSTO TALENTO HUMANO (Mes)</t>
  </si>
  <si>
    <t>TOTAL COSTO  TRANSPORTE (Mes)</t>
  </si>
  <si>
    <t>COSTOS DIRECTOS TALENTO HUMANO +TRANSPORTE (Mes)</t>
  </si>
  <si>
    <t>TOTAL COSTOS DIRECTOS
 (3 Meses)</t>
  </si>
  <si>
    <t>PORCENTAJE DE COSTOS INDIRECTOS</t>
  </si>
  <si>
    <t>TOTAL COSTOS INDIRECTOS
 (3 Meses)</t>
  </si>
  <si>
    <t xml:space="preserve"> TOTAL  COSTO DISPOSITIVOS MEDICOS 
(1 única vez)</t>
  </si>
  <si>
    <t>VALOR TOTAL DE LA PROPUESTA A PRESENTAR POR LA ESE</t>
  </si>
  <si>
    <t xml:space="preserve">EQUIPOS PROPUESTOS E.S.E. </t>
  </si>
  <si>
    <t>COSTEO DETALLADO DE  EBS</t>
  </si>
  <si>
    <t xml:space="preserve">PROPUESTA DE VALOR DE UN EQUIPO BÁSICO POR MES- ZONA URBANA </t>
  </si>
  <si>
    <t>DISPOSITIVOS MÉDICOS</t>
  </si>
  <si>
    <t>RUBRO</t>
  </si>
  <si>
    <t>CANTIDAD DE PERSONAS POR EQUIPO</t>
  </si>
  <si>
    <t>VALOR UNITARIO POR PERFIL</t>
  </si>
  <si>
    <t>VALOR DE UN(1)  EQUIPO BASICO  POR MES</t>
  </si>
  <si>
    <t>Equipo</t>
  </si>
  <si>
    <t>Valor unitario</t>
  </si>
  <si>
    <t>Medios de trabajo</t>
  </si>
  <si>
    <t>Valor Total</t>
  </si>
  <si>
    <t>Auxiliares enfermeria (3 auxiliares)</t>
  </si>
  <si>
    <t>Báscula digital tipo adulto - grado médico</t>
  </si>
  <si>
    <t>Profesional de enfermería</t>
  </si>
  <si>
    <t>Tensiómetro adulto</t>
  </si>
  <si>
    <t>Medico</t>
  </si>
  <si>
    <t xml:space="preserve">Fonendoscopio de dos servicios </t>
  </si>
  <si>
    <t>Profesional complementario</t>
  </si>
  <si>
    <t>Equipo de órganos de los sentidos portátil</t>
  </si>
  <si>
    <t>Psicologo</t>
  </si>
  <si>
    <t xml:space="preserve">Pulsoximetro </t>
  </si>
  <si>
    <t>Gestor comunitario</t>
  </si>
  <si>
    <t>Termómetro infrarrojo (pistola)</t>
  </si>
  <si>
    <t>TALENTO HUMANO</t>
  </si>
  <si>
    <t xml:space="preserve">Cinta métrica </t>
  </si>
  <si>
    <t xml:space="preserve">Transporte </t>
  </si>
  <si>
    <t>Tallímetro</t>
  </si>
  <si>
    <t>Total costo directo 
(Talento humano y transporte)</t>
  </si>
  <si>
    <t>Infantometro</t>
  </si>
  <si>
    <t>Costos indirectos</t>
  </si>
  <si>
    <t>COSTOS DIRECTOS+COSTOS INDIRECTOS</t>
  </si>
  <si>
    <t>NOTA: Si es continuidad solo deberá ingresar el número de Infantometro y su costo.
Para los nuevos deberán seleccionar todos los equipos biomédicos.</t>
  </si>
  <si>
    <t xml:space="preserve"> Nota:  LAS ZONAS GRISES ESTAN FORMULADAS</t>
  </si>
  <si>
    <t>TIPOLOGÍA DE TERRITORIO</t>
  </si>
  <si>
    <t>PORCENTAJE COSTOS INDIRECTOS</t>
  </si>
  <si>
    <t>URBANO</t>
  </si>
  <si>
    <t xml:space="preserve"> PROPUESTA COSTEO EQUIPO BÁSICO DE SALUD TIPO RURAL 
ANEXO FINANCIERO PARA EL PRESUPUESTO ECONOMICO
CONDICIÓN: NUEVO</t>
  </si>
  <si>
    <t>PROPUESTA DE VALOR DE UN EQUIPO BÁSICO POR MES- ZONA RURAL</t>
  </si>
  <si>
    <t>Auxiliares enfermeria (4 auxiliares)</t>
  </si>
  <si>
    <t>TOTAL COSTO DIRECTO</t>
  </si>
  <si>
    <t xml:space="preserve">COSTOS INDIRECTOS </t>
  </si>
  <si>
    <t>RURAL</t>
  </si>
  <si>
    <t>QUINDIO</t>
  </si>
  <si>
    <t>ARMENIA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</si>
</sst>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yyyy\-mm\-dd;@"/>
    <numFmt numFmtId="165" formatCode="_-&quot;$&quot;\ * #,##0_-;\-&quot;$&quot;\ * #,##0_-;_-&quot;$&quot;\ * &quot;-&quot;??_-;_-@_-"/>
    <numFmt numFmtId="166" formatCode="[$$-240A]\ #,##0.00"/>
    <numFmt numFmtId="167" formatCode="_-* #,##0_-;\-* #,##0_-;_-* &quot;-&quot;??_-;_-@_-"/>
    <numFmt numFmtId="168" formatCode="_-[$$-240A]\ * #,##0_-;\-[$$-240A]\ * #,##0_-;_-[$$-240A]\ * &quot;-&quot;??_-;_-@_-"/>
    <numFmt numFmtId="169" formatCode="0.0%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rgb="FF39736B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sz val="11"/>
      <color rgb="FF000000"/>
      <name val="Arial"/>
      <family val="2"/>
    </font>
    <font>
      <b/>
      <sz val="11"/>
      <name val="Arial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b/>
      <sz val="14"/>
      <color theme="1"/>
      <name val="Arial"/>
      <family val="2"/>
    </font>
    <font>
      <b/>
      <sz val="8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73B9AF"/>
        <bgColor indexed="64"/>
      </patternFill>
    </fill>
    <fill>
      <patternFill patternType="solid">
        <fgColor rgb="FFD0E8E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168" fontId="3" fillId="0" borderId="1" xfId="0" applyNumberFormat="1" applyFont="1" applyBorder="1" applyAlignment="1">
      <alignment horizontal="center" vertical="center" wrapText="1"/>
    </xf>
    <xf numFmtId="168" fontId="3" fillId="4" borderId="1" xfId="1" applyNumberFormat="1" applyFont="1" applyFill="1" applyBorder="1" applyAlignment="1">
      <alignment horizontal="center" vertical="center" wrapText="1"/>
    </xf>
    <xf numFmtId="9" fontId="3" fillId="0" borderId="1" xfId="1" applyNumberFormat="1" applyFont="1" applyBorder="1" applyAlignment="1">
      <alignment horizontal="center" vertical="center" wrapText="1"/>
    </xf>
    <xf numFmtId="168" fontId="3" fillId="4" borderId="1" xfId="0" applyNumberFormat="1" applyFont="1" applyFill="1" applyBorder="1" applyAlignment="1">
      <alignment horizontal="center" vertical="center" wrapText="1"/>
    </xf>
    <xf numFmtId="168" fontId="6" fillId="2" borderId="1" xfId="0" applyNumberFormat="1" applyFont="1" applyFill="1" applyBorder="1" applyAlignment="1">
      <alignment horizontal="center" vertical="center" wrapText="1"/>
    </xf>
    <xf numFmtId="9" fontId="5" fillId="0" borderId="0" xfId="3" applyFont="1" applyFill="1" applyBorder="1" applyAlignment="1">
      <alignment horizontal="center" vertical="center" wrapText="1"/>
    </xf>
    <xf numFmtId="167" fontId="3" fillId="0" borderId="0" xfId="0" applyNumberFormat="1" applyFont="1" applyAlignment="1">
      <alignment vertical="center" wrapText="1"/>
    </xf>
    <xf numFmtId="0" fontId="7" fillId="5" borderId="0" xfId="0" applyFont="1" applyFill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10" fillId="6" borderId="1" xfId="0" applyFont="1" applyFill="1" applyBorder="1" applyAlignment="1">
      <alignment horizontal="center" vertical="center" wrapText="1"/>
    </xf>
    <xf numFmtId="6" fontId="10" fillId="6" borderId="1" xfId="0" applyNumberFormat="1" applyFont="1" applyFill="1" applyBorder="1" applyAlignment="1">
      <alignment horizontal="center" vertical="center" wrapText="1"/>
    </xf>
    <xf numFmtId="6" fontId="3" fillId="5" borderId="0" xfId="0" applyNumberFormat="1" applyFont="1" applyFill="1" applyAlignment="1">
      <alignment horizontal="center" vertical="center" wrapText="1"/>
    </xf>
    <xf numFmtId="0" fontId="10" fillId="6" borderId="1" xfId="0" applyFont="1" applyFill="1" applyBorder="1" applyAlignment="1">
      <alignment vertical="center" wrapText="1"/>
    </xf>
    <xf numFmtId="6" fontId="3" fillId="6" borderId="1" xfId="0" applyNumberFormat="1" applyFont="1" applyFill="1" applyBorder="1" applyAlignment="1">
      <alignment horizontal="center" vertical="center" wrapText="1"/>
    </xf>
    <xf numFmtId="0" fontId="3" fillId="5" borderId="0" xfId="0" applyFont="1" applyFill="1" applyAlignment="1">
      <alignment vertical="center" wrapText="1"/>
    </xf>
    <xf numFmtId="6" fontId="7" fillId="7" borderId="1" xfId="0" applyNumberFormat="1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9" fontId="10" fillId="6" borderId="1" xfId="0" applyNumberFormat="1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168" fontId="4" fillId="2" borderId="1" xfId="0" applyNumberFormat="1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 wrapText="1"/>
    </xf>
    <xf numFmtId="6" fontId="5" fillId="0" borderId="0" xfId="0" applyNumberFormat="1" applyFont="1" applyAlignment="1">
      <alignment horizontal="center" vertical="center" wrapText="1"/>
    </xf>
    <xf numFmtId="168" fontId="3" fillId="5" borderId="0" xfId="0" applyNumberFormat="1" applyFont="1" applyFill="1" applyAlignment="1">
      <alignment horizontal="center" vertical="center" wrapText="1"/>
    </xf>
    <xf numFmtId="168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6" fontId="3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6" fontId="15" fillId="2" borderId="0" xfId="0" applyNumberFormat="1" applyFont="1" applyFill="1" applyAlignment="1">
      <alignment horizontal="right" vertical="center" wrapText="1"/>
    </xf>
    <xf numFmtId="167" fontId="3" fillId="0" borderId="1" xfId="0" applyNumberFormat="1" applyFont="1" applyBorder="1" applyAlignment="1">
      <alignment vertical="center" wrapText="1"/>
    </xf>
    <xf numFmtId="169" fontId="3" fillId="0" borderId="1" xfId="1" applyNumberFormat="1" applyFont="1" applyBorder="1" applyAlignment="1">
      <alignment horizontal="center" vertical="center" wrapText="1"/>
    </xf>
    <xf numFmtId="169" fontId="10" fillId="6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14" fillId="6" borderId="0" xfId="0" applyFont="1" applyFill="1" applyAlignment="1">
      <alignment vertical="center" wrapText="1"/>
    </xf>
    <xf numFmtId="6" fontId="16" fillId="6" borderId="0" xfId="0" applyNumberFormat="1" applyFont="1" applyFill="1" applyAlignment="1">
      <alignment horizontal="right" vertical="center" wrapText="1"/>
    </xf>
    <xf numFmtId="0" fontId="14" fillId="6" borderId="0" xfId="0" applyFont="1" applyFill="1" applyAlignment="1">
      <alignment horizontal="center" vertical="center" wrapText="1"/>
    </xf>
    <xf numFmtId="6" fontId="14" fillId="6" borderId="0" xfId="0" applyNumberFormat="1" applyFont="1" applyFill="1" applyAlignment="1">
      <alignment horizontal="right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6" fillId="2" borderId="4" xfId="2" applyNumberFormat="1" applyFont="1" applyFill="1" applyBorder="1" applyAlignment="1">
      <alignment horizontal="center" vertical="center" wrapText="1"/>
    </xf>
    <xf numFmtId="165" fontId="6" fillId="2" borderId="3" xfId="2" applyNumberFormat="1" applyFont="1" applyFill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9" fontId="3" fillId="0" borderId="1" xfId="0" applyNumberFormat="1" applyFont="1" applyBorder="1" applyAlignment="1">
      <alignment horizontal="center" vertical="center" wrapText="1"/>
    </xf>
    <xf numFmtId="9" fontId="3" fillId="0" borderId="0" xfId="0" applyNumberFormat="1" applyFont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69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1143001</xdr:colOff>
      <xdr:row>0</xdr:row>
      <xdr:rowOff>0</xdr:rowOff>
    </xdr:from>
    <xdr:to>
      <xdr:col>11</xdr:col>
      <xdr:colOff>1766456</xdr:colOff>
      <xdr:row>0</xdr:row>
      <xdr:rowOff>867313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E75B1EC-DDDC-47E3-8552-7FEC773DA3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761" t="3555" r="817" b="87932"/>
        <a:stretch/>
      </xdr:blipFill>
      <xdr:spPr>
        <a:xfrm>
          <a:off x="16344901" y="0"/>
          <a:ext cx="1890280" cy="86731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103910</xdr:colOff>
      <xdr:row>0</xdr:row>
      <xdr:rowOff>0</xdr:rowOff>
    </xdr:from>
    <xdr:to>
      <xdr:col>11</xdr:col>
      <xdr:colOff>1991592</xdr:colOff>
      <xdr:row>0</xdr:row>
      <xdr:rowOff>867313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EDECD02-15A7-457C-B8D7-A50BEECF234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8761" t="3555" r="817" b="87932"/>
        <a:stretch/>
      </xdr:blipFill>
      <xdr:spPr>
        <a:xfrm>
          <a:off x="16572635" y="0"/>
          <a:ext cx="1887682" cy="8673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A9D66-EB31-451D-8447-36660C0C8CA0}">
  <dimension ref="A1:L33"/>
  <sheetViews>
    <sheetView showGridLines="0" tabSelected="1" view="pageBreakPreview" zoomScaleNormal="100" zoomScaleSheetLayoutView="100" workbookViewId="0">
      <selection sqref="A1:L1"/>
    </sheetView>
  </sheetViews>
  <sheetFormatPr baseColWidth="10" defaultColWidth="10.85546875" defaultRowHeight="14.25" x14ac:dyDescent="0.25"/>
  <cols>
    <col min="1" max="1" width="32.7109375" style="1" customWidth="1"/>
    <col min="2" max="2" width="21" style="1" customWidth="1"/>
    <col min="3" max="3" width="20.7109375" style="1" customWidth="1"/>
    <col min="4" max="4" width="30.5703125" style="1" customWidth="1"/>
    <col min="5" max="5" width="22.140625" style="1" customWidth="1"/>
    <col min="6" max="6" width="16.140625" style="1" customWidth="1"/>
    <col min="7" max="7" width="21.7109375" style="1" customWidth="1"/>
    <col min="8" max="8" width="18.140625" style="1" customWidth="1"/>
    <col min="9" max="9" width="25.85546875" style="1" customWidth="1"/>
    <col min="10" max="11" width="19" style="1" customWidth="1"/>
    <col min="12" max="12" width="30.7109375" style="1" customWidth="1"/>
    <col min="13" max="16384" width="10.85546875" style="1"/>
  </cols>
  <sheetData>
    <row r="1" spans="1:12" ht="70.5" customHeight="1" x14ac:dyDescent="0.25">
      <c r="A1" s="58" t="s">
        <v>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4" spans="1:12" ht="42.95" customHeight="1" x14ac:dyDescent="0.25">
      <c r="A4" s="2" t="s">
        <v>1</v>
      </c>
      <c r="B4" s="59" t="s">
        <v>66</v>
      </c>
      <c r="C4" s="59"/>
      <c r="D4" s="3" t="s">
        <v>2</v>
      </c>
      <c r="E4" s="59" t="s">
        <v>67</v>
      </c>
      <c r="F4" s="59"/>
      <c r="G4" s="3" t="s">
        <v>3</v>
      </c>
      <c r="H4" s="60"/>
      <c r="I4" s="60"/>
      <c r="J4" s="60"/>
      <c r="K4" s="60"/>
    </row>
    <row r="5" spans="1:12" ht="48" customHeight="1" x14ac:dyDescent="0.25">
      <c r="A5" s="2" t="s">
        <v>4</v>
      </c>
      <c r="B5" s="61"/>
      <c r="C5" s="62"/>
      <c r="D5" s="3" t="s">
        <v>5</v>
      </c>
      <c r="E5" s="3"/>
      <c r="F5" s="59" t="s">
        <v>6</v>
      </c>
      <c r="G5" s="59"/>
      <c r="H5" s="59"/>
      <c r="I5" s="59"/>
      <c r="J5" s="59"/>
      <c r="K5" s="59"/>
    </row>
    <row r="6" spans="1:12" ht="42.95" customHeight="1" x14ac:dyDescent="0.25">
      <c r="A6" s="4" t="s">
        <v>7</v>
      </c>
      <c r="B6" s="63" t="s">
        <v>8</v>
      </c>
      <c r="C6" s="64"/>
      <c r="D6" s="65" t="s">
        <v>9</v>
      </c>
      <c r="E6" s="65"/>
      <c r="F6" s="66">
        <f>L10</f>
        <v>787445550</v>
      </c>
      <c r="G6" s="67"/>
      <c r="H6" s="68" t="s">
        <v>10</v>
      </c>
      <c r="I6" s="68"/>
      <c r="J6" s="68"/>
      <c r="K6" s="6">
        <v>3</v>
      </c>
    </row>
    <row r="7" spans="1:12" ht="1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</row>
    <row r="8" spans="1:12" ht="15" customHeight="1" x14ac:dyDescent="0.25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</row>
    <row r="9" spans="1:12" ht="75" x14ac:dyDescent="0.25">
      <c r="A9" s="8" t="s">
        <v>11</v>
      </c>
      <c r="B9" s="8" t="s">
        <v>12</v>
      </c>
      <c r="C9" s="8" t="s">
        <v>13</v>
      </c>
      <c r="D9" s="8" t="s">
        <v>14</v>
      </c>
      <c r="E9" s="9" t="s">
        <v>15</v>
      </c>
      <c r="F9" s="9" t="s">
        <v>16</v>
      </c>
      <c r="G9" s="10" t="s">
        <v>17</v>
      </c>
      <c r="H9" s="9" t="s">
        <v>18</v>
      </c>
      <c r="I9" s="8" t="s">
        <v>19</v>
      </c>
      <c r="J9" s="9" t="s">
        <v>20</v>
      </c>
      <c r="K9" s="9" t="s">
        <v>21</v>
      </c>
      <c r="L9" s="9" t="s">
        <v>22</v>
      </c>
    </row>
    <row r="10" spans="1:12" ht="33" customHeight="1" x14ac:dyDescent="0.25">
      <c r="A10" s="5" t="s">
        <v>23</v>
      </c>
      <c r="B10" s="11">
        <v>9</v>
      </c>
      <c r="C10" s="11">
        <v>3</v>
      </c>
      <c r="D10" s="12">
        <v>7168950</v>
      </c>
      <c r="E10" s="13">
        <f>+D22</f>
        <v>23500000</v>
      </c>
      <c r="F10" s="13">
        <f>+D23</f>
        <v>2000000</v>
      </c>
      <c r="G10" s="13">
        <f>+D22+D23</f>
        <v>25500000</v>
      </c>
      <c r="H10" s="13">
        <f>G10*B10*C10</f>
        <v>688500000</v>
      </c>
      <c r="I10" s="14">
        <f>+B25</f>
        <v>0.05</v>
      </c>
      <c r="J10" s="13">
        <f>+H10*I10</f>
        <v>34425000</v>
      </c>
      <c r="K10" s="15">
        <f>D10*B10</f>
        <v>64520550</v>
      </c>
      <c r="L10" s="16">
        <f>H10+J10+K10</f>
        <v>787445550</v>
      </c>
    </row>
    <row r="11" spans="1:12" ht="15" x14ac:dyDescent="0.25">
      <c r="A11" s="7"/>
      <c r="B11" s="7"/>
      <c r="C11" s="7"/>
      <c r="D11" s="17"/>
      <c r="E11" s="17"/>
      <c r="F11" s="17"/>
      <c r="G11" s="17"/>
      <c r="H11" s="17"/>
      <c r="I11" s="17"/>
      <c r="J11" s="7"/>
    </row>
    <row r="12" spans="1:12" ht="27.95" customHeight="1" x14ac:dyDescent="0.25">
      <c r="A12" s="73" t="s">
        <v>24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</row>
    <row r="13" spans="1:12" x14ac:dyDescent="0.25">
      <c r="L13" s="18"/>
    </row>
    <row r="14" spans="1:12" ht="26.1" customHeight="1" x14ac:dyDescent="0.25">
      <c r="A14" s="74" t="s">
        <v>25</v>
      </c>
      <c r="B14" s="75"/>
      <c r="C14" s="75"/>
      <c r="D14" s="76"/>
      <c r="E14" s="19"/>
      <c r="G14" s="70" t="s">
        <v>26</v>
      </c>
      <c r="H14" s="70"/>
      <c r="I14" s="70"/>
      <c r="J14" s="70"/>
      <c r="K14" s="20"/>
      <c r="L14" s="18"/>
    </row>
    <row r="15" spans="1:12" ht="51.75" customHeight="1" x14ac:dyDescent="0.25">
      <c r="A15" s="21" t="s">
        <v>27</v>
      </c>
      <c r="B15" s="21" t="s">
        <v>28</v>
      </c>
      <c r="C15" s="21" t="s">
        <v>29</v>
      </c>
      <c r="D15" s="21" t="s">
        <v>30</v>
      </c>
      <c r="E15" s="22"/>
      <c r="G15" s="23" t="s">
        <v>31</v>
      </c>
      <c r="H15" s="23" t="s">
        <v>32</v>
      </c>
      <c r="I15" s="23" t="s">
        <v>33</v>
      </c>
      <c r="J15" s="23" t="s">
        <v>34</v>
      </c>
      <c r="K15" s="20"/>
      <c r="L15" s="18"/>
    </row>
    <row r="16" spans="1:12" ht="27" customHeight="1" x14ac:dyDescent="0.25">
      <c r="A16" s="24" t="s">
        <v>35</v>
      </c>
      <c r="B16" s="25">
        <v>3</v>
      </c>
      <c r="C16" s="26">
        <v>2500000</v>
      </c>
      <c r="D16" s="26">
        <f>+B16*C16</f>
        <v>7500000</v>
      </c>
      <c r="E16" s="27"/>
      <c r="G16" s="28" t="s">
        <v>36</v>
      </c>
      <c r="H16" s="29">
        <v>568385</v>
      </c>
      <c r="I16" s="25">
        <v>2</v>
      </c>
      <c r="J16" s="26">
        <v>1136770</v>
      </c>
      <c r="K16" s="20"/>
      <c r="L16" s="7"/>
    </row>
    <row r="17" spans="1:12" ht="27" customHeight="1" x14ac:dyDescent="0.25">
      <c r="A17" s="24" t="s">
        <v>37</v>
      </c>
      <c r="B17" s="25">
        <v>1</v>
      </c>
      <c r="C17" s="26">
        <v>6000000</v>
      </c>
      <c r="D17" s="26">
        <f>+C17</f>
        <v>6000000</v>
      </c>
      <c r="E17" s="27"/>
      <c r="G17" s="28" t="s">
        <v>38</v>
      </c>
      <c r="H17" s="29">
        <v>384448</v>
      </c>
      <c r="I17" s="25">
        <v>2</v>
      </c>
      <c r="J17" s="26">
        <v>768896</v>
      </c>
      <c r="K17" s="20"/>
    </row>
    <row r="18" spans="1:12" ht="27" customHeight="1" x14ac:dyDescent="0.25">
      <c r="A18" s="24" t="s">
        <v>39</v>
      </c>
      <c r="B18" s="25">
        <v>0.5</v>
      </c>
      <c r="C18" s="26">
        <v>3750000</v>
      </c>
      <c r="D18" s="26">
        <f>+C18</f>
        <v>3750000</v>
      </c>
      <c r="E18" s="27"/>
      <c r="G18" s="28" t="s">
        <v>40</v>
      </c>
      <c r="H18" s="29">
        <v>411986</v>
      </c>
      <c r="I18" s="25">
        <v>2</v>
      </c>
      <c r="J18" s="26">
        <v>823971</v>
      </c>
      <c r="K18" s="20"/>
    </row>
    <row r="19" spans="1:12" ht="27" customHeight="1" x14ac:dyDescent="0.25">
      <c r="A19" s="24" t="s">
        <v>41</v>
      </c>
      <c r="B19" s="25">
        <v>0.5</v>
      </c>
      <c r="C19" s="26">
        <v>2375000</v>
      </c>
      <c r="D19" s="26">
        <f>+C19</f>
        <v>2375000</v>
      </c>
      <c r="E19" s="27"/>
      <c r="G19" s="28" t="s">
        <v>42</v>
      </c>
      <c r="H19" s="29">
        <v>1479892</v>
      </c>
      <c r="I19" s="25">
        <v>2</v>
      </c>
      <c r="J19" s="26">
        <v>2959783</v>
      </c>
      <c r="K19" s="30"/>
      <c r="L19" s="30"/>
    </row>
    <row r="20" spans="1:12" ht="27" customHeight="1" x14ac:dyDescent="0.25">
      <c r="A20" s="24" t="s">
        <v>43</v>
      </c>
      <c r="B20" s="25">
        <v>0.5</v>
      </c>
      <c r="C20" s="26">
        <v>2375000</v>
      </c>
      <c r="D20" s="26">
        <f>+C20</f>
        <v>2375000</v>
      </c>
      <c r="E20" s="27"/>
      <c r="G20" s="28" t="s">
        <v>44</v>
      </c>
      <c r="H20" s="29">
        <v>252759</v>
      </c>
      <c r="I20" s="25">
        <v>2</v>
      </c>
      <c r="J20" s="26">
        <v>505519</v>
      </c>
      <c r="K20" s="30"/>
      <c r="L20" s="30"/>
    </row>
    <row r="21" spans="1:12" ht="27" customHeight="1" x14ac:dyDescent="0.25">
      <c r="A21" s="24" t="s">
        <v>45</v>
      </c>
      <c r="B21" s="25">
        <v>1</v>
      </c>
      <c r="C21" s="26">
        <v>1500000</v>
      </c>
      <c r="D21" s="26">
        <f>+C21</f>
        <v>1500000</v>
      </c>
      <c r="E21" s="27"/>
      <c r="G21" s="28" t="s">
        <v>46</v>
      </c>
      <c r="H21" s="29">
        <v>147279</v>
      </c>
      <c r="I21" s="25">
        <v>2</v>
      </c>
      <c r="J21" s="26">
        <v>294558</v>
      </c>
      <c r="K21" s="30"/>
      <c r="L21" s="30"/>
    </row>
    <row r="22" spans="1:12" ht="27" customHeight="1" x14ac:dyDescent="0.25">
      <c r="A22" s="77" t="s">
        <v>47</v>
      </c>
      <c r="B22" s="78"/>
      <c r="C22" s="31"/>
      <c r="D22" s="31">
        <f>SUM(D16:D21)</f>
        <v>23500000</v>
      </c>
      <c r="E22" s="27"/>
      <c r="G22" s="28" t="s">
        <v>48</v>
      </c>
      <c r="H22" s="29">
        <v>43990</v>
      </c>
      <c r="I22" s="25">
        <v>2</v>
      </c>
      <c r="J22" s="26">
        <v>87979</v>
      </c>
      <c r="K22" s="30"/>
      <c r="L22" s="30"/>
    </row>
    <row r="23" spans="1:12" ht="27" customHeight="1" x14ac:dyDescent="0.25">
      <c r="A23" s="32" t="s">
        <v>49</v>
      </c>
      <c r="B23" s="25"/>
      <c r="C23" s="26"/>
      <c r="D23" s="26">
        <v>2000000</v>
      </c>
      <c r="E23" s="27"/>
      <c r="G23" s="28" t="s">
        <v>50</v>
      </c>
      <c r="H23" s="29">
        <v>115837</v>
      </c>
      <c r="I23" s="25">
        <v>2</v>
      </c>
      <c r="J23" s="26">
        <v>231674</v>
      </c>
      <c r="K23" s="30"/>
      <c r="L23" s="30"/>
    </row>
    <row r="24" spans="1:12" ht="35.25" customHeight="1" x14ac:dyDescent="0.25">
      <c r="A24" s="32" t="s">
        <v>51</v>
      </c>
      <c r="B24" s="25"/>
      <c r="C24" s="26"/>
      <c r="D24" s="26">
        <f>+D22+D23</f>
        <v>25500000</v>
      </c>
      <c r="E24" s="27"/>
      <c r="G24" s="28" t="s">
        <v>52</v>
      </c>
      <c r="H24" s="29">
        <v>179900</v>
      </c>
      <c r="I24" s="25">
        <v>2</v>
      </c>
      <c r="J24" s="26">
        <v>359800</v>
      </c>
      <c r="K24" s="30"/>
      <c r="L24" s="30"/>
    </row>
    <row r="25" spans="1:12" ht="27" customHeight="1" x14ac:dyDescent="0.25">
      <c r="A25" s="32" t="s">
        <v>53</v>
      </c>
      <c r="B25" s="33">
        <v>0.05</v>
      </c>
      <c r="C25" s="26"/>
      <c r="D25" s="26">
        <f>+D24*5%</f>
        <v>1275000</v>
      </c>
      <c r="E25" s="27"/>
      <c r="G25" s="34"/>
      <c r="H25" s="35"/>
      <c r="I25" s="36"/>
      <c r="J25" s="37">
        <v>7168950</v>
      </c>
      <c r="K25" s="30"/>
      <c r="L25" s="30"/>
    </row>
    <row r="26" spans="1:12" ht="27" customHeight="1" x14ac:dyDescent="0.25">
      <c r="A26" s="38" t="s">
        <v>54</v>
      </c>
      <c r="B26" s="25"/>
      <c r="C26" s="26"/>
      <c r="D26" s="37">
        <f>+D24+D25</f>
        <v>26775000</v>
      </c>
      <c r="E26" s="39"/>
      <c r="G26" s="79" t="s">
        <v>55</v>
      </c>
      <c r="H26" s="79"/>
      <c r="I26" s="79"/>
      <c r="J26" s="79"/>
      <c r="K26" s="30"/>
      <c r="L26" s="30"/>
    </row>
    <row r="27" spans="1:12" ht="15" customHeight="1" x14ac:dyDescent="0.25">
      <c r="E27" s="40"/>
      <c r="G27" s="30"/>
      <c r="L27" s="30"/>
    </row>
    <row r="28" spans="1:12" ht="20.25" customHeight="1" x14ac:dyDescent="0.25">
      <c r="A28" s="80" t="s">
        <v>56</v>
      </c>
      <c r="B28" s="81"/>
      <c r="C28" s="81"/>
      <c r="D28" s="82"/>
      <c r="E28" s="41"/>
      <c r="G28" s="30"/>
      <c r="L28" s="30"/>
    </row>
    <row r="29" spans="1:12" x14ac:dyDescent="0.25">
      <c r="G29" s="30"/>
      <c r="L29" s="30"/>
    </row>
    <row r="30" spans="1:12" ht="44.25" customHeight="1" x14ac:dyDescent="0.25">
      <c r="A30" s="8" t="s">
        <v>57</v>
      </c>
      <c r="B30" s="70" t="s">
        <v>58</v>
      </c>
      <c r="C30" s="70"/>
      <c r="G30" s="30"/>
    </row>
    <row r="31" spans="1:12" ht="27.95" customHeight="1" x14ac:dyDescent="0.25">
      <c r="A31" s="42" t="s">
        <v>59</v>
      </c>
      <c r="B31" s="71">
        <v>0.05</v>
      </c>
      <c r="C31" s="71"/>
      <c r="E31" s="43"/>
      <c r="G31" s="30"/>
    </row>
    <row r="32" spans="1:12" x14ac:dyDescent="0.25">
      <c r="A32" s="44"/>
      <c r="B32" s="72"/>
      <c r="C32" s="72"/>
      <c r="G32" s="30"/>
    </row>
    <row r="33" spans="1:12" ht="26.25" customHeight="1" x14ac:dyDescent="0.25">
      <c r="A33" s="45"/>
      <c r="B33" s="46"/>
      <c r="C33" s="46"/>
      <c r="D33" s="46"/>
      <c r="E33" s="46"/>
      <c r="F33" s="46"/>
      <c r="G33" s="46"/>
      <c r="H33" s="47"/>
      <c r="I33" s="47"/>
      <c r="J33" s="47"/>
      <c r="K33" s="48"/>
      <c r="L33" s="46"/>
    </row>
  </sheetData>
  <mergeCells count="22">
    <mergeCell ref="B30:C30"/>
    <mergeCell ref="B31:C31"/>
    <mergeCell ref="B32:C32"/>
    <mergeCell ref="A12:L12"/>
    <mergeCell ref="A14:D14"/>
    <mergeCell ref="G14:J14"/>
    <mergeCell ref="A22:B22"/>
    <mergeCell ref="G26:J26"/>
    <mergeCell ref="A28:D28"/>
    <mergeCell ref="A8:K8"/>
    <mergeCell ref="A1:L1"/>
    <mergeCell ref="B4:C4"/>
    <mergeCell ref="E4:F4"/>
    <mergeCell ref="H4:K4"/>
    <mergeCell ref="B5:C5"/>
    <mergeCell ref="F5:G5"/>
    <mergeCell ref="H5:K5"/>
    <mergeCell ref="B6:C6"/>
    <mergeCell ref="D6:E6"/>
    <mergeCell ref="F6:G6"/>
    <mergeCell ref="H6:J6"/>
    <mergeCell ref="A7:K7"/>
  </mergeCells>
  <pageMargins left="0.7" right="0.7" top="0.75" bottom="0.75" header="0.3" footer="0.3"/>
  <pageSetup scale="29"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8F650-9611-46D0-80CF-2FA0183D4918}">
  <dimension ref="A1:L33"/>
  <sheetViews>
    <sheetView showGridLines="0" view="pageBreakPreview" zoomScaleNormal="100" zoomScaleSheetLayoutView="100" workbookViewId="0">
      <selection activeCell="B4" sqref="B4:C4"/>
    </sheetView>
  </sheetViews>
  <sheetFormatPr baseColWidth="10" defaultColWidth="10.85546875" defaultRowHeight="14.25" x14ac:dyDescent="0.25"/>
  <cols>
    <col min="1" max="1" width="32.7109375" style="1" customWidth="1"/>
    <col min="2" max="2" width="21" style="1" customWidth="1"/>
    <col min="3" max="3" width="20.7109375" style="1" customWidth="1"/>
    <col min="4" max="4" width="30.5703125" style="1" customWidth="1"/>
    <col min="5" max="5" width="22.140625" style="1" customWidth="1"/>
    <col min="6" max="6" width="16.140625" style="1" customWidth="1"/>
    <col min="7" max="7" width="21.7109375" style="1" customWidth="1"/>
    <col min="8" max="8" width="18.140625" style="1" customWidth="1"/>
    <col min="9" max="9" width="25.85546875" style="1" customWidth="1"/>
    <col min="10" max="11" width="19" style="1" customWidth="1"/>
    <col min="12" max="12" width="30.7109375" style="1" customWidth="1"/>
    <col min="13" max="16384" width="10.85546875" style="1"/>
  </cols>
  <sheetData>
    <row r="1" spans="1:12" ht="71.099999999999994" customHeight="1" x14ac:dyDescent="0.25">
      <c r="A1" s="58" t="s">
        <v>60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</row>
    <row r="4" spans="1:12" ht="42.95" customHeight="1" x14ac:dyDescent="0.25">
      <c r="A4" s="2" t="s">
        <v>1</v>
      </c>
      <c r="B4" s="59" t="s">
        <v>66</v>
      </c>
      <c r="C4" s="59"/>
      <c r="D4" s="3" t="s">
        <v>2</v>
      </c>
      <c r="E4" s="59" t="s">
        <v>67</v>
      </c>
      <c r="F4" s="59"/>
      <c r="G4" s="3" t="s">
        <v>3</v>
      </c>
      <c r="H4" s="60"/>
      <c r="I4" s="60"/>
      <c r="J4" s="60"/>
      <c r="K4" s="60"/>
    </row>
    <row r="5" spans="1:12" ht="48" customHeight="1" x14ac:dyDescent="0.25">
      <c r="A5" s="2" t="s">
        <v>4</v>
      </c>
      <c r="B5" s="63"/>
      <c r="C5" s="64"/>
      <c r="D5" s="3" t="s">
        <v>5</v>
      </c>
      <c r="E5" s="3"/>
      <c r="F5" s="59" t="s">
        <v>6</v>
      </c>
      <c r="G5" s="59"/>
      <c r="H5" s="59"/>
      <c r="I5" s="59"/>
      <c r="J5" s="59"/>
      <c r="K5" s="59"/>
    </row>
    <row r="6" spans="1:12" ht="42.95" customHeight="1" x14ac:dyDescent="0.25">
      <c r="A6" s="4" t="s">
        <v>7</v>
      </c>
      <c r="B6" s="63" t="s">
        <v>8</v>
      </c>
      <c r="C6" s="64"/>
      <c r="D6" s="65" t="s">
        <v>9</v>
      </c>
      <c r="E6" s="65"/>
      <c r="F6" s="66">
        <f>L10</f>
        <v>146803950</v>
      </c>
      <c r="G6" s="67"/>
      <c r="H6" s="68" t="s">
        <v>10</v>
      </c>
      <c r="I6" s="68"/>
      <c r="J6" s="68"/>
      <c r="K6" s="6">
        <v>3</v>
      </c>
    </row>
    <row r="7" spans="1:12" ht="15" x14ac:dyDescent="0.25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</row>
    <row r="8" spans="1:12" ht="15" customHeight="1" x14ac:dyDescent="0.25">
      <c r="A8" s="57"/>
      <c r="B8" s="57"/>
      <c r="C8" s="57"/>
      <c r="D8" s="57"/>
      <c r="E8" s="57"/>
      <c r="F8" s="57"/>
      <c r="G8" s="57"/>
      <c r="H8" s="57"/>
      <c r="I8" s="57"/>
      <c r="J8" s="57"/>
      <c r="K8" s="57"/>
    </row>
    <row r="9" spans="1:12" ht="75" x14ac:dyDescent="0.25">
      <c r="A9" s="8" t="s">
        <v>11</v>
      </c>
      <c r="B9" s="8" t="s">
        <v>12</v>
      </c>
      <c r="C9" s="8" t="s">
        <v>13</v>
      </c>
      <c r="D9" s="8" t="s">
        <v>14</v>
      </c>
      <c r="E9" s="9" t="s">
        <v>15</v>
      </c>
      <c r="F9" s="9" t="s">
        <v>16</v>
      </c>
      <c r="G9" s="10" t="s">
        <v>17</v>
      </c>
      <c r="H9" s="9" t="s">
        <v>18</v>
      </c>
      <c r="I9" s="8" t="s">
        <v>19</v>
      </c>
      <c r="J9" s="9" t="s">
        <v>20</v>
      </c>
      <c r="K9" s="9" t="s">
        <v>21</v>
      </c>
      <c r="L9" s="9" t="s">
        <v>22</v>
      </c>
    </row>
    <row r="10" spans="1:12" ht="33" customHeight="1" x14ac:dyDescent="0.25">
      <c r="A10" s="5" t="s">
        <v>23</v>
      </c>
      <c r="B10" s="49">
        <v>1</v>
      </c>
      <c r="C10" s="11">
        <v>3</v>
      </c>
      <c r="D10" s="12">
        <v>7168950</v>
      </c>
      <c r="E10" s="13">
        <f>+D22</f>
        <v>33000000</v>
      </c>
      <c r="F10" s="13">
        <f>+D23</f>
        <v>10500000</v>
      </c>
      <c r="G10" s="13">
        <f>+D22+D23</f>
        <v>43500000</v>
      </c>
      <c r="H10" s="13">
        <f>G10*B10*C10</f>
        <v>130500000</v>
      </c>
      <c r="I10" s="50">
        <v>7.0000000000000007E-2</v>
      </c>
      <c r="J10" s="13">
        <f>+H10*I10</f>
        <v>9135000</v>
      </c>
      <c r="K10" s="15">
        <f>D10*B10</f>
        <v>7168950</v>
      </c>
      <c r="L10" s="16">
        <f>H10+J10+K10</f>
        <v>146803950</v>
      </c>
    </row>
    <row r="11" spans="1:12" ht="15" x14ac:dyDescent="0.25">
      <c r="A11" s="7"/>
      <c r="B11" s="7"/>
      <c r="C11" s="7"/>
      <c r="D11" s="17"/>
      <c r="E11" s="17"/>
      <c r="F11" s="17"/>
      <c r="G11" s="17"/>
      <c r="H11" s="17"/>
      <c r="I11" s="17"/>
      <c r="J11" s="7"/>
    </row>
    <row r="12" spans="1:12" ht="27.95" customHeight="1" x14ac:dyDescent="0.25">
      <c r="A12" s="73" t="s">
        <v>24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</row>
    <row r="13" spans="1:12" x14ac:dyDescent="0.25">
      <c r="L13" s="18"/>
    </row>
    <row r="14" spans="1:12" ht="26.1" customHeight="1" x14ac:dyDescent="0.25">
      <c r="A14" s="74" t="s">
        <v>61</v>
      </c>
      <c r="B14" s="75"/>
      <c r="C14" s="75"/>
      <c r="D14" s="76"/>
      <c r="E14" s="19"/>
      <c r="G14" s="70" t="s">
        <v>26</v>
      </c>
      <c r="H14" s="70"/>
      <c r="I14" s="70"/>
      <c r="J14" s="70"/>
      <c r="K14" s="20"/>
      <c r="L14" s="18"/>
    </row>
    <row r="15" spans="1:12" ht="51.75" customHeight="1" x14ac:dyDescent="0.25">
      <c r="A15" s="21" t="s">
        <v>27</v>
      </c>
      <c r="B15" s="21" t="s">
        <v>28</v>
      </c>
      <c r="C15" s="21" t="s">
        <v>29</v>
      </c>
      <c r="D15" s="21" t="s">
        <v>30</v>
      </c>
      <c r="E15" s="22"/>
      <c r="G15" s="23" t="s">
        <v>31</v>
      </c>
      <c r="H15" s="23" t="s">
        <v>32</v>
      </c>
      <c r="I15" s="23" t="s">
        <v>33</v>
      </c>
      <c r="J15" s="23" t="s">
        <v>34</v>
      </c>
      <c r="K15" s="20"/>
      <c r="L15" s="18"/>
    </row>
    <row r="16" spans="1:12" ht="46.5" customHeight="1" x14ac:dyDescent="0.25">
      <c r="A16" s="24" t="s">
        <v>62</v>
      </c>
      <c r="B16" s="25">
        <v>4</v>
      </c>
      <c r="C16" s="26">
        <v>3000000</v>
      </c>
      <c r="D16" s="26">
        <f>+C16*B16</f>
        <v>12000000</v>
      </c>
      <c r="E16" s="27"/>
      <c r="G16" s="28" t="s">
        <v>36</v>
      </c>
      <c r="H16" s="29">
        <v>568385</v>
      </c>
      <c r="I16" s="25">
        <v>2</v>
      </c>
      <c r="J16" s="26">
        <v>1136770</v>
      </c>
      <c r="K16" s="20"/>
      <c r="L16" s="7"/>
    </row>
    <row r="17" spans="1:12" ht="27" customHeight="1" x14ac:dyDescent="0.25">
      <c r="A17" s="24" t="s">
        <v>37</v>
      </c>
      <c r="B17" s="25">
        <v>1</v>
      </c>
      <c r="C17" s="26">
        <v>8000000</v>
      </c>
      <c r="D17" s="26">
        <f>+C17</f>
        <v>8000000</v>
      </c>
      <c r="E17" s="27"/>
      <c r="G17" s="28" t="s">
        <v>38</v>
      </c>
      <c r="H17" s="29">
        <v>384448</v>
      </c>
      <c r="I17" s="25">
        <v>2</v>
      </c>
      <c r="J17" s="26">
        <v>768896</v>
      </c>
      <c r="K17" s="20"/>
    </row>
    <row r="18" spans="1:12" ht="27" customHeight="1" x14ac:dyDescent="0.25">
      <c r="A18" s="24" t="s">
        <v>39</v>
      </c>
      <c r="B18" s="25">
        <v>0.5</v>
      </c>
      <c r="C18" s="26">
        <v>5500000</v>
      </c>
      <c r="D18" s="26">
        <f>+C18</f>
        <v>5500000</v>
      </c>
      <c r="E18" s="27"/>
      <c r="G18" s="28" t="s">
        <v>40</v>
      </c>
      <c r="H18" s="29">
        <v>411986</v>
      </c>
      <c r="I18" s="25">
        <v>2</v>
      </c>
      <c r="J18" s="26">
        <v>823971</v>
      </c>
      <c r="K18" s="20"/>
    </row>
    <row r="19" spans="1:12" ht="27" customHeight="1" x14ac:dyDescent="0.25">
      <c r="A19" s="24" t="s">
        <v>41</v>
      </c>
      <c r="B19" s="25">
        <v>0.5</v>
      </c>
      <c r="C19" s="26">
        <v>3000000</v>
      </c>
      <c r="D19" s="26">
        <f>+C19</f>
        <v>3000000</v>
      </c>
      <c r="E19" s="27"/>
      <c r="G19" s="28" t="s">
        <v>42</v>
      </c>
      <c r="H19" s="29">
        <v>1479892</v>
      </c>
      <c r="I19" s="25">
        <v>2</v>
      </c>
      <c r="J19" s="26">
        <v>2959783</v>
      </c>
      <c r="K19" s="30"/>
      <c r="L19" s="30"/>
    </row>
    <row r="20" spans="1:12" ht="27" customHeight="1" x14ac:dyDescent="0.25">
      <c r="A20" s="24" t="s">
        <v>43</v>
      </c>
      <c r="B20" s="25">
        <v>0.5</v>
      </c>
      <c r="C20" s="26">
        <v>3000000</v>
      </c>
      <c r="D20" s="26">
        <f>+C20</f>
        <v>3000000</v>
      </c>
      <c r="E20" s="27"/>
      <c r="G20" s="28" t="s">
        <v>44</v>
      </c>
      <c r="H20" s="29">
        <v>252759</v>
      </c>
      <c r="I20" s="25">
        <v>2</v>
      </c>
      <c r="J20" s="26">
        <v>505519</v>
      </c>
      <c r="K20" s="30"/>
      <c r="L20" s="30"/>
    </row>
    <row r="21" spans="1:12" ht="27" customHeight="1" x14ac:dyDescent="0.25">
      <c r="A21" s="24" t="s">
        <v>45</v>
      </c>
      <c r="B21" s="25">
        <v>1</v>
      </c>
      <c r="C21" s="26">
        <v>1500000</v>
      </c>
      <c r="D21" s="26">
        <f>+C21</f>
        <v>1500000</v>
      </c>
      <c r="E21" s="27"/>
      <c r="G21" s="28" t="s">
        <v>46</v>
      </c>
      <c r="H21" s="29">
        <v>147279</v>
      </c>
      <c r="I21" s="25">
        <v>2</v>
      </c>
      <c r="J21" s="26">
        <v>294558</v>
      </c>
      <c r="K21" s="30"/>
      <c r="L21" s="30"/>
    </row>
    <row r="22" spans="1:12" ht="27" customHeight="1" x14ac:dyDescent="0.25">
      <c r="A22" s="77" t="s">
        <v>47</v>
      </c>
      <c r="B22" s="78"/>
      <c r="C22" s="31"/>
      <c r="D22" s="31">
        <f>SUM(D16:D21)</f>
        <v>33000000</v>
      </c>
      <c r="E22" s="27"/>
      <c r="G22" s="28" t="s">
        <v>48</v>
      </c>
      <c r="H22" s="29">
        <v>43990</v>
      </c>
      <c r="I22" s="25">
        <v>2</v>
      </c>
      <c r="J22" s="26">
        <v>87979</v>
      </c>
      <c r="K22" s="30"/>
      <c r="L22" s="30"/>
    </row>
    <row r="23" spans="1:12" ht="27" customHeight="1" x14ac:dyDescent="0.25">
      <c r="A23" s="32" t="s">
        <v>49</v>
      </c>
      <c r="B23" s="25"/>
      <c r="C23" s="26"/>
      <c r="D23" s="26">
        <v>10500000</v>
      </c>
      <c r="E23" s="27"/>
      <c r="G23" s="28" t="s">
        <v>50</v>
      </c>
      <c r="H23" s="29">
        <v>115837</v>
      </c>
      <c r="I23" s="25">
        <v>2</v>
      </c>
      <c r="J23" s="26">
        <v>231674</v>
      </c>
      <c r="K23" s="30"/>
      <c r="L23" s="30"/>
    </row>
    <row r="24" spans="1:12" ht="27" customHeight="1" x14ac:dyDescent="0.25">
      <c r="A24" s="32" t="s">
        <v>63</v>
      </c>
      <c r="B24" s="25"/>
      <c r="C24" s="26"/>
      <c r="D24" s="26">
        <f>+D22+D23</f>
        <v>43500000</v>
      </c>
      <c r="E24" s="27"/>
      <c r="G24" s="28" t="s">
        <v>52</v>
      </c>
      <c r="H24" s="29">
        <v>179900</v>
      </c>
      <c r="I24" s="25">
        <v>2</v>
      </c>
      <c r="J24" s="26">
        <v>359800</v>
      </c>
      <c r="K24" s="30"/>
      <c r="L24" s="30"/>
    </row>
    <row r="25" spans="1:12" ht="27" customHeight="1" x14ac:dyDescent="0.25">
      <c r="A25" s="32" t="s">
        <v>64</v>
      </c>
      <c r="B25" s="51">
        <v>7.0000000000000007E-2</v>
      </c>
      <c r="C25" s="26"/>
      <c r="D25" s="26">
        <f>+D24*B25</f>
        <v>3045000.0000000005</v>
      </c>
      <c r="E25" s="27"/>
      <c r="G25" s="34"/>
      <c r="H25" s="35"/>
      <c r="I25" s="36"/>
      <c r="J25" s="37">
        <v>7168950</v>
      </c>
      <c r="K25" s="30"/>
      <c r="L25" s="30"/>
    </row>
    <row r="26" spans="1:12" ht="27" customHeight="1" x14ac:dyDescent="0.25">
      <c r="A26" s="38" t="s">
        <v>54</v>
      </c>
      <c r="B26" s="25"/>
      <c r="C26" s="26"/>
      <c r="D26" s="37">
        <f>+D24+D25</f>
        <v>46545000</v>
      </c>
      <c r="E26" s="39"/>
      <c r="G26" s="84" t="s">
        <v>55</v>
      </c>
      <c r="H26" s="84"/>
      <c r="I26" s="84"/>
      <c r="J26" s="84"/>
      <c r="K26" s="30"/>
      <c r="L26" s="30"/>
    </row>
    <row r="27" spans="1:12" ht="15" customHeight="1" x14ac:dyDescent="0.25">
      <c r="E27" s="40"/>
      <c r="G27" s="30"/>
      <c r="L27" s="30"/>
    </row>
    <row r="28" spans="1:12" ht="20.25" customHeight="1" x14ac:dyDescent="0.25">
      <c r="A28" s="80" t="s">
        <v>56</v>
      </c>
      <c r="B28" s="81"/>
      <c r="C28" s="81"/>
      <c r="D28" s="82"/>
      <c r="E28" s="41"/>
      <c r="G28" s="30"/>
      <c r="L28" s="30"/>
    </row>
    <row r="29" spans="1:12" x14ac:dyDescent="0.2">
      <c r="A29" s="52"/>
      <c r="B29" s="52"/>
      <c r="G29" s="30"/>
    </row>
    <row r="30" spans="1:12" ht="41.25" customHeight="1" x14ac:dyDescent="0.25">
      <c r="A30" s="8" t="s">
        <v>57</v>
      </c>
      <c r="B30" s="70" t="s">
        <v>58</v>
      </c>
      <c r="C30" s="70"/>
      <c r="G30" s="30"/>
    </row>
    <row r="31" spans="1:12" ht="27.95" customHeight="1" x14ac:dyDescent="0.25">
      <c r="A31" s="42" t="s">
        <v>65</v>
      </c>
      <c r="B31" s="83">
        <v>7.0000000000000007E-2</v>
      </c>
      <c r="C31" s="83"/>
      <c r="E31" s="43"/>
      <c r="G31" s="30"/>
    </row>
    <row r="32" spans="1:12" ht="16.5" x14ac:dyDescent="0.25">
      <c r="H32" s="53"/>
      <c r="I32" s="54"/>
      <c r="J32" s="55"/>
      <c r="K32" s="56"/>
    </row>
    <row r="33" spans="1:12" ht="24.75" customHeight="1" x14ac:dyDescent="0.25">
      <c r="A33" s="45"/>
      <c r="B33" s="46"/>
      <c r="C33" s="46"/>
      <c r="D33" s="46"/>
      <c r="E33" s="46"/>
      <c r="F33" s="46"/>
      <c r="G33" s="46"/>
      <c r="H33" s="47"/>
      <c r="I33" s="47"/>
      <c r="J33" s="47"/>
      <c r="K33" s="48"/>
      <c r="L33" s="46"/>
    </row>
  </sheetData>
  <mergeCells count="21">
    <mergeCell ref="B30:C30"/>
    <mergeCell ref="B31:C31"/>
    <mergeCell ref="A12:L12"/>
    <mergeCell ref="A14:D14"/>
    <mergeCell ref="G14:J14"/>
    <mergeCell ref="A22:B22"/>
    <mergeCell ref="G26:J26"/>
    <mergeCell ref="A28:D28"/>
    <mergeCell ref="A8:K8"/>
    <mergeCell ref="A1:L1"/>
    <mergeCell ref="B4:C4"/>
    <mergeCell ref="E4:F4"/>
    <mergeCell ref="H4:K4"/>
    <mergeCell ref="B5:C5"/>
    <mergeCell ref="F5:G5"/>
    <mergeCell ref="H5:K5"/>
    <mergeCell ref="B6:C6"/>
    <mergeCell ref="D6:E6"/>
    <mergeCell ref="F6:G6"/>
    <mergeCell ref="H6:J6"/>
    <mergeCell ref="A7:K7"/>
  </mergeCells>
  <pageMargins left="0.7" right="0.7" top="0.75" bottom="0.75" header="0.3" footer="0.3"/>
  <pageSetup scale="29" orientation="portrait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1 EBS URBANO </vt:lpstr>
      <vt:lpstr>1 EBS RURAL</vt:lpstr>
      <vt:lpstr>'1 EBS RURAL'!Área_de_impresión</vt:lpstr>
      <vt:lpstr>'1 EBS URBANO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Hoyos Tabares</dc:creator>
  <cp:lastModifiedBy>Juliana Hoyos Tabares</cp:lastModifiedBy>
  <dcterms:created xsi:type="dcterms:W3CDTF">2024-07-16T19:08:54Z</dcterms:created>
  <dcterms:modified xsi:type="dcterms:W3CDTF">2024-07-18T13:43:53Z</dcterms:modified>
</cp:coreProperties>
</file>