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2"/>
  <workbookPr defaultThemeVersion="124226"/>
  <mc:AlternateContent xmlns:mc="http://schemas.openxmlformats.org/markup-compatibility/2006">
    <mc:Choice Requires="x15">
      <x15ac:absPath xmlns:x15ac="http://schemas.microsoft.com/office/spreadsheetml/2010/11/ac" url="C:\Users\lfmoreno\Desktop\"/>
    </mc:Choice>
  </mc:AlternateContent>
  <xr:revisionPtr revIDLastSave="228" documentId="11_70EDDFB9F851BC182AC86E47943CC198711FEFA5" xr6:coauthVersionLast="47" xr6:coauthVersionMax="47" xr10:uidLastSave="{48CA46E8-0A10-44DA-B1AE-1A5CCFFEBA4B}"/>
  <bookViews>
    <workbookView xWindow="0" yWindow="0" windowWidth="19200" windowHeight="6760" xr2:uid="{00000000-000D-0000-FFFF-FFFF00000000}"/>
  </bookViews>
  <sheets>
    <sheet name="Estudio de Mercado" sheetId="3" r:id="rId1"/>
  </sheets>
  <definedNames>
    <definedName name="_xlnm.Print_Area" localSheetId="0">'Estudio de Mercado'!$A$1:$P$75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65" i="3" l="1"/>
  <c r="F63" i="3"/>
  <c r="G63" i="3"/>
  <c r="J63" i="3"/>
  <c r="K63" i="3"/>
  <c r="N63" i="3"/>
  <c r="O63" i="3"/>
  <c r="Q63" i="3"/>
  <c r="R63" i="3"/>
  <c r="S63" i="3"/>
  <c r="Q20" i="3"/>
  <c r="Q21" i="3"/>
  <c r="Q22" i="3"/>
  <c r="Q23" i="3"/>
  <c r="Q24" i="3"/>
  <c r="Q25" i="3"/>
  <c r="Q26" i="3"/>
  <c r="Q27" i="3"/>
  <c r="Q28" i="3"/>
  <c r="Q29" i="3"/>
  <c r="Q30" i="3"/>
  <c r="Q31" i="3"/>
  <c r="Q32" i="3"/>
  <c r="Q33" i="3"/>
  <c r="Q34" i="3"/>
  <c r="Q35" i="3"/>
  <c r="Q36" i="3"/>
  <c r="Q37" i="3"/>
  <c r="Q38" i="3"/>
  <c r="Q40" i="3"/>
  <c r="Q41" i="3"/>
  <c r="Q42" i="3"/>
  <c r="Q43" i="3"/>
  <c r="Q44" i="3"/>
  <c r="Q45" i="3"/>
  <c r="Q46" i="3"/>
  <c r="Q47" i="3"/>
  <c r="Q48" i="3"/>
  <c r="Q49" i="3"/>
  <c r="Q50" i="3"/>
  <c r="Q51" i="3"/>
  <c r="Q52" i="3"/>
  <c r="Q53" i="3"/>
  <c r="Q54" i="3"/>
  <c r="Q56" i="3"/>
  <c r="Q57" i="3"/>
  <c r="Q58" i="3"/>
  <c r="Q59" i="3"/>
  <c r="Q60" i="3"/>
  <c r="Q61" i="3"/>
  <c r="Q62" i="3"/>
  <c r="Q64" i="3"/>
  <c r="Q19" i="3"/>
  <c r="Q5" i="3"/>
  <c r="Q6" i="3"/>
  <c r="Q7" i="3"/>
  <c r="Q8" i="3"/>
  <c r="Q9" i="3"/>
  <c r="Q10" i="3"/>
  <c r="Q11" i="3"/>
  <c r="Q12" i="3"/>
  <c r="Q13" i="3"/>
  <c r="Q14" i="3"/>
  <c r="Q15" i="3"/>
  <c r="Q16" i="3"/>
  <c r="Q17" i="3"/>
  <c r="Q4" i="3"/>
  <c r="J9" i="3"/>
  <c r="K9" i="3" s="1"/>
  <c r="F9" i="3"/>
  <c r="F20" i="3"/>
  <c r="J20" i="3"/>
  <c r="K20" i="3" s="1"/>
  <c r="N20" i="3"/>
  <c r="N9" i="3"/>
  <c r="O9" i="3" s="1"/>
  <c r="G20" i="3" l="1"/>
  <c r="R20" i="3"/>
  <c r="G9" i="3"/>
  <c r="S9" i="3" s="1"/>
  <c r="R9" i="3"/>
  <c r="O20" i="3"/>
  <c r="F5" i="3"/>
  <c r="F6" i="3"/>
  <c r="F7" i="3"/>
  <c r="F8" i="3"/>
  <c r="F10" i="3"/>
  <c r="F11" i="3"/>
  <c r="F12" i="3"/>
  <c r="F13" i="3"/>
  <c r="F14" i="3"/>
  <c r="F15" i="3"/>
  <c r="F16" i="3"/>
  <c r="F17" i="3"/>
  <c r="F19" i="3"/>
  <c r="F21" i="3"/>
  <c r="F22" i="3"/>
  <c r="F23" i="3"/>
  <c r="F24" i="3"/>
  <c r="F25" i="3"/>
  <c r="F26" i="3"/>
  <c r="F27" i="3"/>
  <c r="F28" i="3"/>
  <c r="F29" i="3"/>
  <c r="F30" i="3"/>
  <c r="F31" i="3"/>
  <c r="F32" i="3"/>
  <c r="F33" i="3"/>
  <c r="F34" i="3"/>
  <c r="F35" i="3"/>
  <c r="F36" i="3"/>
  <c r="F37" i="3"/>
  <c r="F38" i="3"/>
  <c r="F4" i="3"/>
  <c r="N57" i="3"/>
  <c r="O57" i="3" s="1"/>
  <c r="N58" i="3"/>
  <c r="O58" i="3" s="1"/>
  <c r="N59" i="3"/>
  <c r="N60" i="3"/>
  <c r="O60" i="3" s="1"/>
  <c r="N61" i="3"/>
  <c r="O61" i="3" s="1"/>
  <c r="N62" i="3"/>
  <c r="O62" i="3" s="1"/>
  <c r="N64" i="3"/>
  <c r="N56" i="3"/>
  <c r="O56" i="3" s="1"/>
  <c r="N41" i="3"/>
  <c r="O41" i="3" s="1"/>
  <c r="N42" i="3"/>
  <c r="N43" i="3"/>
  <c r="O43" i="3" s="1"/>
  <c r="N44" i="3"/>
  <c r="O44" i="3" s="1"/>
  <c r="N45" i="3"/>
  <c r="O45" i="3" s="1"/>
  <c r="N46" i="3"/>
  <c r="O46" i="3" s="1"/>
  <c r="N47" i="3"/>
  <c r="O47" i="3" s="1"/>
  <c r="N48" i="3"/>
  <c r="O48" i="3" s="1"/>
  <c r="N49" i="3"/>
  <c r="O49" i="3" s="1"/>
  <c r="N50" i="3"/>
  <c r="N51" i="3"/>
  <c r="O51" i="3" s="1"/>
  <c r="N52" i="3"/>
  <c r="O52" i="3" s="1"/>
  <c r="N53" i="3"/>
  <c r="O53" i="3" s="1"/>
  <c r="N54" i="3"/>
  <c r="O54" i="3" s="1"/>
  <c r="N40" i="3"/>
  <c r="O40" i="3" s="1"/>
  <c r="N19" i="3"/>
  <c r="O19" i="3" s="1"/>
  <c r="N21" i="3"/>
  <c r="O21" i="3" s="1"/>
  <c r="N22" i="3"/>
  <c r="O22" i="3" s="1"/>
  <c r="N23" i="3"/>
  <c r="N24" i="3"/>
  <c r="O24" i="3" s="1"/>
  <c r="N25" i="3"/>
  <c r="O25" i="3" s="1"/>
  <c r="N26" i="3"/>
  <c r="O26" i="3" s="1"/>
  <c r="N27" i="3"/>
  <c r="O27" i="3" s="1"/>
  <c r="N28" i="3"/>
  <c r="O28" i="3" s="1"/>
  <c r="N29" i="3"/>
  <c r="N30" i="3"/>
  <c r="O30" i="3" s="1"/>
  <c r="N31" i="3"/>
  <c r="O31" i="3" s="1"/>
  <c r="N32" i="3"/>
  <c r="O32" i="3" s="1"/>
  <c r="N33" i="3"/>
  <c r="O33" i="3" s="1"/>
  <c r="N34" i="3"/>
  <c r="O34" i="3" s="1"/>
  <c r="N35" i="3"/>
  <c r="O35" i="3" s="1"/>
  <c r="N36" i="3"/>
  <c r="O36" i="3" s="1"/>
  <c r="N37" i="3"/>
  <c r="N38" i="3"/>
  <c r="O38" i="3" s="1"/>
  <c r="N5" i="3"/>
  <c r="O5" i="3" s="1"/>
  <c r="N6" i="3"/>
  <c r="O6" i="3" s="1"/>
  <c r="N7" i="3"/>
  <c r="O7" i="3" s="1"/>
  <c r="N8" i="3"/>
  <c r="O8" i="3" s="1"/>
  <c r="N10" i="3"/>
  <c r="O10" i="3" s="1"/>
  <c r="N11" i="3"/>
  <c r="O11" i="3" s="1"/>
  <c r="N12" i="3"/>
  <c r="O12" i="3" s="1"/>
  <c r="N13" i="3"/>
  <c r="O13" i="3" s="1"/>
  <c r="N14" i="3"/>
  <c r="N15" i="3"/>
  <c r="O15" i="3" s="1"/>
  <c r="N16" i="3"/>
  <c r="O16" i="3" s="1"/>
  <c r="N17" i="3"/>
  <c r="O17" i="3" s="1"/>
  <c r="N4" i="3"/>
  <c r="O4" i="3" s="1"/>
  <c r="J57" i="3"/>
  <c r="J58" i="3"/>
  <c r="J59" i="3"/>
  <c r="K59" i="3" s="1"/>
  <c r="J60" i="3"/>
  <c r="K60" i="3" s="1"/>
  <c r="J61" i="3"/>
  <c r="K61" i="3" s="1"/>
  <c r="J62" i="3"/>
  <c r="K62" i="3" s="1"/>
  <c r="J64" i="3"/>
  <c r="K64" i="3" s="1"/>
  <c r="J56" i="3"/>
  <c r="K56" i="3" s="1"/>
  <c r="J41" i="3"/>
  <c r="K41" i="3" s="1"/>
  <c r="J42" i="3"/>
  <c r="K42" i="3" s="1"/>
  <c r="J43" i="3"/>
  <c r="K43" i="3" s="1"/>
  <c r="J44" i="3"/>
  <c r="K44" i="3" s="1"/>
  <c r="J45" i="3"/>
  <c r="K45" i="3" s="1"/>
  <c r="J46" i="3"/>
  <c r="K46" i="3" s="1"/>
  <c r="J47" i="3"/>
  <c r="K47" i="3" s="1"/>
  <c r="J48" i="3"/>
  <c r="J49" i="3"/>
  <c r="J50" i="3"/>
  <c r="K50" i="3" s="1"/>
  <c r="J51" i="3"/>
  <c r="J52" i="3"/>
  <c r="J53" i="3"/>
  <c r="K53" i="3" s="1"/>
  <c r="J54" i="3"/>
  <c r="K54" i="3" s="1"/>
  <c r="J40" i="3"/>
  <c r="K40" i="3" s="1"/>
  <c r="J19" i="3"/>
  <c r="K19" i="3" s="1"/>
  <c r="J21" i="3"/>
  <c r="K21" i="3" s="1"/>
  <c r="J22" i="3"/>
  <c r="J23" i="3"/>
  <c r="K23" i="3" s="1"/>
  <c r="J24" i="3"/>
  <c r="K24" i="3" s="1"/>
  <c r="J25" i="3"/>
  <c r="K25" i="3" s="1"/>
  <c r="J26" i="3"/>
  <c r="J27" i="3"/>
  <c r="J28" i="3"/>
  <c r="K28" i="3" s="1"/>
  <c r="J29" i="3"/>
  <c r="K29" i="3" s="1"/>
  <c r="J30" i="3"/>
  <c r="J31" i="3"/>
  <c r="K31" i="3" s="1"/>
  <c r="J32" i="3"/>
  <c r="J33" i="3"/>
  <c r="K33" i="3" s="1"/>
  <c r="J34" i="3"/>
  <c r="J35" i="3"/>
  <c r="K35" i="3" s="1"/>
  <c r="J36" i="3"/>
  <c r="J37" i="3"/>
  <c r="K37" i="3" s="1"/>
  <c r="J38" i="3"/>
  <c r="K38" i="3" s="1"/>
  <c r="J5" i="3"/>
  <c r="K5" i="3" s="1"/>
  <c r="J6" i="3"/>
  <c r="K6" i="3" s="1"/>
  <c r="J7" i="3"/>
  <c r="K7" i="3" s="1"/>
  <c r="J8" i="3"/>
  <c r="J10" i="3"/>
  <c r="K10" i="3" s="1"/>
  <c r="J11" i="3"/>
  <c r="K11" i="3" s="1"/>
  <c r="J12" i="3"/>
  <c r="K12" i="3" s="1"/>
  <c r="J13" i="3"/>
  <c r="K13" i="3" s="1"/>
  <c r="J14" i="3"/>
  <c r="K14" i="3" s="1"/>
  <c r="J15" i="3"/>
  <c r="K15" i="3" s="1"/>
  <c r="J16" i="3"/>
  <c r="K16" i="3" s="1"/>
  <c r="J17" i="3"/>
  <c r="J4" i="3"/>
  <c r="K4" i="3" s="1"/>
  <c r="F57" i="3"/>
  <c r="F58" i="3"/>
  <c r="F59" i="3"/>
  <c r="F60" i="3"/>
  <c r="F61" i="3"/>
  <c r="F62" i="3"/>
  <c r="F64" i="3"/>
  <c r="F56" i="3"/>
  <c r="F41" i="3"/>
  <c r="F42" i="3"/>
  <c r="F43" i="3"/>
  <c r="F44" i="3"/>
  <c r="F45" i="3"/>
  <c r="F46" i="3"/>
  <c r="F47" i="3"/>
  <c r="F48" i="3"/>
  <c r="F49" i="3"/>
  <c r="F50" i="3"/>
  <c r="F51" i="3"/>
  <c r="F52" i="3"/>
  <c r="F53" i="3"/>
  <c r="F54" i="3"/>
  <c r="F40" i="3"/>
  <c r="G40" i="3" l="1"/>
  <c r="S40" i="3" s="1"/>
  <c r="R40" i="3"/>
  <c r="G54" i="3"/>
  <c r="S54" i="3" s="1"/>
  <c r="R54" i="3"/>
  <c r="G53" i="3"/>
  <c r="S53" i="3" s="1"/>
  <c r="R53" i="3"/>
  <c r="G52" i="3"/>
  <c r="R52" i="3"/>
  <c r="G51" i="3"/>
  <c r="R51" i="3"/>
  <c r="G50" i="3"/>
  <c r="R50" i="3"/>
  <c r="G49" i="3"/>
  <c r="R49" i="3"/>
  <c r="G48" i="3"/>
  <c r="R48" i="3"/>
  <c r="G47" i="3"/>
  <c r="S47" i="3" s="1"/>
  <c r="R47" i="3"/>
  <c r="G46" i="3"/>
  <c r="S46" i="3" s="1"/>
  <c r="R46" i="3"/>
  <c r="G45" i="3"/>
  <c r="S45" i="3" s="1"/>
  <c r="R45" i="3"/>
  <c r="G44" i="3"/>
  <c r="S44" i="3" s="1"/>
  <c r="R44" i="3"/>
  <c r="G43" i="3"/>
  <c r="S43" i="3" s="1"/>
  <c r="R43" i="3"/>
  <c r="G42" i="3"/>
  <c r="R42" i="3"/>
  <c r="G41" i="3"/>
  <c r="S41" i="3" s="1"/>
  <c r="R41" i="3"/>
  <c r="G56" i="3"/>
  <c r="R56" i="3"/>
  <c r="G64" i="3"/>
  <c r="R64" i="3"/>
  <c r="G62" i="3"/>
  <c r="S62" i="3" s="1"/>
  <c r="R62" i="3"/>
  <c r="G61" i="3"/>
  <c r="S61" i="3" s="1"/>
  <c r="R61" i="3"/>
  <c r="G60" i="3"/>
  <c r="S60" i="3" s="1"/>
  <c r="R60" i="3"/>
  <c r="G59" i="3"/>
  <c r="R59" i="3"/>
  <c r="G58" i="3"/>
  <c r="R58" i="3"/>
  <c r="G57" i="3"/>
  <c r="R57" i="3"/>
  <c r="G4" i="3"/>
  <c r="S4" i="3" s="1"/>
  <c r="R4" i="3"/>
  <c r="G38" i="3"/>
  <c r="S38" i="3" s="1"/>
  <c r="R38" i="3"/>
  <c r="G37" i="3"/>
  <c r="R37" i="3"/>
  <c r="G36" i="3"/>
  <c r="R36" i="3"/>
  <c r="G35" i="3"/>
  <c r="S35" i="3" s="1"/>
  <c r="R35" i="3"/>
  <c r="G34" i="3"/>
  <c r="R34" i="3"/>
  <c r="G33" i="3"/>
  <c r="S33" i="3" s="1"/>
  <c r="R33" i="3"/>
  <c r="G32" i="3"/>
  <c r="R32" i="3"/>
  <c r="G31" i="3"/>
  <c r="S31" i="3" s="1"/>
  <c r="R31" i="3"/>
  <c r="G30" i="3"/>
  <c r="R30" i="3"/>
  <c r="G29" i="3"/>
  <c r="R29" i="3"/>
  <c r="G28" i="3"/>
  <c r="S28" i="3" s="1"/>
  <c r="R28" i="3"/>
  <c r="G27" i="3"/>
  <c r="R27" i="3"/>
  <c r="G26" i="3"/>
  <c r="R26" i="3"/>
  <c r="G25" i="3"/>
  <c r="S25" i="3" s="1"/>
  <c r="R25" i="3"/>
  <c r="G24" i="3"/>
  <c r="S24" i="3" s="1"/>
  <c r="R24" i="3"/>
  <c r="G23" i="3"/>
  <c r="R23" i="3"/>
  <c r="G22" i="3"/>
  <c r="R22" i="3"/>
  <c r="G21" i="3"/>
  <c r="S21" i="3" s="1"/>
  <c r="R21" i="3"/>
  <c r="G19" i="3"/>
  <c r="S19" i="3" s="1"/>
  <c r="R19" i="3"/>
  <c r="G17" i="3"/>
  <c r="R17" i="3"/>
  <c r="G16" i="3"/>
  <c r="S16" i="3" s="1"/>
  <c r="R16" i="3"/>
  <c r="G15" i="3"/>
  <c r="S15" i="3" s="1"/>
  <c r="R15" i="3"/>
  <c r="G14" i="3"/>
  <c r="R14" i="3"/>
  <c r="G13" i="3"/>
  <c r="S13" i="3" s="1"/>
  <c r="R13" i="3"/>
  <c r="G12" i="3"/>
  <c r="S12" i="3" s="1"/>
  <c r="R12" i="3"/>
  <c r="G11" i="3"/>
  <c r="S11" i="3" s="1"/>
  <c r="R11" i="3"/>
  <c r="G10" i="3"/>
  <c r="S10" i="3" s="1"/>
  <c r="R10" i="3"/>
  <c r="G8" i="3"/>
  <c r="R8" i="3"/>
  <c r="G7" i="3"/>
  <c r="S7" i="3" s="1"/>
  <c r="R7" i="3"/>
  <c r="G6" i="3"/>
  <c r="S6" i="3" s="1"/>
  <c r="R6" i="3"/>
  <c r="G5" i="3"/>
  <c r="S5" i="3" s="1"/>
  <c r="R5" i="3"/>
  <c r="S20" i="3"/>
  <c r="G39" i="3"/>
  <c r="G3" i="3"/>
  <c r="G18" i="3"/>
  <c r="O14" i="3"/>
  <c r="O3" i="3" s="1"/>
  <c r="O64" i="3"/>
  <c r="K32" i="3"/>
  <c r="K30" i="3"/>
  <c r="O50" i="3"/>
  <c r="K34" i="3"/>
  <c r="O23" i="3"/>
  <c r="K57" i="3"/>
  <c r="K22" i="3"/>
  <c r="K17" i="3"/>
  <c r="O37" i="3"/>
  <c r="K27" i="3"/>
  <c r="K36" i="3"/>
  <c r="K49" i="3"/>
  <c r="K52" i="3"/>
  <c r="K51" i="3"/>
  <c r="O42" i="3"/>
  <c r="O39" i="3" s="1"/>
  <c r="K58" i="3"/>
  <c r="K48" i="3"/>
  <c r="O59" i="3"/>
  <c r="O55" i="3" s="1"/>
  <c r="O29" i="3"/>
  <c r="K8" i="3"/>
  <c r="K3" i="3" s="1"/>
  <c r="K26" i="3"/>
  <c r="S8" i="3" l="1"/>
  <c r="S14" i="3"/>
  <c r="S17" i="3"/>
  <c r="S22" i="3"/>
  <c r="S23" i="3"/>
  <c r="S26" i="3"/>
  <c r="S27" i="3"/>
  <c r="S29" i="3"/>
  <c r="S30" i="3"/>
  <c r="S32" i="3"/>
  <c r="S34" i="3"/>
  <c r="S36" i="3"/>
  <c r="S37" i="3"/>
  <c r="S3" i="3"/>
  <c r="S57" i="3"/>
  <c r="S58" i="3"/>
  <c r="S59" i="3"/>
  <c r="S64" i="3"/>
  <c r="G55" i="3"/>
  <c r="S56" i="3"/>
  <c r="S55" i="3" s="1"/>
  <c r="S42" i="3"/>
  <c r="S48" i="3"/>
  <c r="S49" i="3"/>
  <c r="S50" i="3"/>
  <c r="S51" i="3"/>
  <c r="S52" i="3"/>
  <c r="S39" i="3"/>
  <c r="O18" i="3"/>
  <c r="O65" i="3"/>
  <c r="K39" i="3"/>
  <c r="K18" i="3"/>
  <c r="K55" i="3"/>
  <c r="G65" i="3"/>
  <c r="S18" i="3" l="1"/>
  <c r="K65" i="3"/>
</calcChain>
</file>

<file path=xl/sharedStrings.xml><?xml version="1.0" encoding="utf-8"?>
<sst xmlns="http://schemas.openxmlformats.org/spreadsheetml/2006/main" count="153" uniqueCount="88">
  <si>
    <t>Item</t>
  </si>
  <si>
    <t>Descripción</t>
  </si>
  <si>
    <t xml:space="preserve">Unidad </t>
  </si>
  <si>
    <t>Cantidad</t>
  </si>
  <si>
    <t>PROYECTOS Y SERVICIOS S.A.S</t>
  </si>
  <si>
    <t>CI INDUSTRIAL SUPPLIES &amp; SERVICES S.A.S.</t>
  </si>
  <si>
    <t>QUALITY INGENIERIA Y SERVICIOS S.A.S. BIC</t>
  </si>
  <si>
    <t xml:space="preserve">PRESUPUESTO PROCESO </t>
  </si>
  <si>
    <t>Valor Unitario</t>
  </si>
  <si>
    <t>IVA 
(Si aplica)</t>
  </si>
  <si>
    <t>Valor Total</t>
  </si>
  <si>
    <t>Plazo de entrega</t>
  </si>
  <si>
    <t>1. MANTENIMIENTO PREVENTIVO EQUIPOS HVAC</t>
  </si>
  <si>
    <t>Chiller York modelo YCAL0044 de 40 TR</t>
  </si>
  <si>
    <t>UNIDAD</t>
  </si>
  <si>
    <t>Unidades manejadoras (UMAs)</t>
  </si>
  <si>
    <t>Bombas de circulación de agua fría</t>
  </si>
  <si>
    <t>Bombas de circulación de agua caliente</t>
  </si>
  <si>
    <t xml:space="preserve">Tanque de agua caliente </t>
  </si>
  <si>
    <t>Calentador de paso eléctrico 220 v trifásico, 8 Kw/H.</t>
  </si>
  <si>
    <t>Aires acondicionados de precisión 7TR cada uno</t>
  </si>
  <si>
    <t>Aire acondicionado tipo mini Split de 2 TR Y 1.5 TR</t>
  </si>
  <si>
    <t>Aire acondicionado tipo SPLIT DOBLE CIRCUITO de 1.5 TR</t>
  </si>
  <si>
    <t>Extracción de aire tipo eyector</t>
  </si>
  <si>
    <t>Equipos de suministro de aire</t>
  </si>
  <si>
    <t>Equipos de extracción de aire</t>
  </si>
  <si>
    <t xml:space="preserve">extractores de cabina </t>
  </si>
  <si>
    <t>extractores de hongo</t>
  </si>
  <si>
    <t>2. MANTENIMIENTO CORRECTIVO EQUIPOS HVAC</t>
  </si>
  <si>
    <t xml:space="preserve">suministro e instalación de termómetro de columna ROCKAGE rango 0-150 °C, Indicación análoga con doble unidad de medida (°C/°F), Longitud de bulbo de 4”. </t>
  </si>
  <si>
    <t>Unidad</t>
  </si>
  <si>
    <t>suministro e instalación Manómetro De Presión Diferencial Dwyer Magnehelic Serie 2000</t>
  </si>
  <si>
    <t>suministro e instalación de Sensor de RS-1180-0002 | Controles Johnson | Sensor de temperatura de pared 0 a 40C Ajuste del punto de ajuste 0-10VDC Pantalla LCD Anulación de ocupación Anulación de velocidad del ventilador</t>
  </si>
  <si>
    <t>Suministro e instalación de actuador de retorno de resorte jhonson controls ref M9206-GGA-2S</t>
  </si>
  <si>
    <t>Instalación de actuador de retorno de resorte jhonson controls ref M9208-GGA-2S (suministrado por el INM)</t>
  </si>
  <si>
    <t>Suministro e instalación de coraza americana de ½”</t>
  </si>
  <si>
    <t>ML</t>
  </si>
  <si>
    <t>Suministro e instalación de coraza americana de 3/4”</t>
  </si>
  <si>
    <t xml:space="preserve">desmonte y disposición final en sitio autorizado de coraza plástica por coraza metaliza flexible de 3/4"  </t>
  </si>
  <si>
    <t>Suministro e instalación de terminales rectas de 3/4" para coraza metálica</t>
  </si>
  <si>
    <t>Suministro e instalación de   Chumacera UCP-204-12TCV</t>
  </si>
  <si>
    <t>Suministro e instalación de   Rodamiento SKF 6205</t>
  </si>
  <si>
    <t>Suministro e instalación de   Rodamiento SKF 6203</t>
  </si>
  <si>
    <t xml:space="preserve">Suministro e instalación Piloto (Indicador de estado) para los tableros de fuerza </t>
  </si>
  <si>
    <t>Suministro e instalación Batería NAE (Johnson Controls)</t>
  </si>
  <si>
    <t>Suministro e instalación Batería NCE (Johnson Controls)</t>
  </si>
  <si>
    <t>Suministro e instalación de Batería VARTA Microbattery Ref 3/VH700 AAA, de 3.6V, @730mAh, 086B</t>
  </si>
  <si>
    <t>Suministro e instalacion breakers Siemens  tipo industrial 3 x 50A  con contactos auxiliares, tableros de fuerza</t>
  </si>
  <si>
    <t>cambio de bornera y revision de cableado motor extraccion E3 de 9hp trifasico marca Siemens</t>
  </si>
  <si>
    <t>Suministro e instalacion contactor de CA electromagnetico,GMC-9</t>
  </si>
  <si>
    <t>Suministro e instalacion de rele de sobrecargade reemplzo directo Siemens de 20 a 32 amperios</t>
  </si>
  <si>
    <t>3. SUMINISTROS</t>
  </si>
  <si>
    <t>Correa Bx-42 "Dentada"</t>
  </si>
  <si>
    <t>CORREA BX-40</t>
  </si>
  <si>
    <t>CORREA BX-34</t>
  </si>
  <si>
    <t>CORREA B40</t>
  </si>
  <si>
    <t>CORREA B-98</t>
  </si>
  <si>
    <t>CORREA Bx-30</t>
  </si>
  <si>
    <t>CORREA BX32</t>
  </si>
  <si>
    <t>CORREA B-36</t>
  </si>
  <si>
    <t xml:space="preserve">Prefiltros 16"x20"x2" eficiencia 0,95 </t>
  </si>
  <si>
    <t xml:space="preserve">Prefiltros 16"x25"x2" eficiencia 0,95 </t>
  </si>
  <si>
    <t xml:space="preserve">Prefiltros 20"x16"x2" eficiencia 0,95 </t>
  </si>
  <si>
    <t>Paños para limpieza paquete por 70 unidades dimensiones 25x42cm</t>
  </si>
  <si>
    <t>Paquete</t>
  </si>
  <si>
    <t>Grasera</t>
  </si>
  <si>
    <t>Limpia contactos unidad por 250 ml</t>
  </si>
  <si>
    <t>Grasa unidad por 1/4 de galón</t>
  </si>
  <si>
    <t>4. ADECUACIONES E INSTALACIONES</t>
  </si>
  <si>
    <t>Revision y puesta en funcionamiento de cableado correspondiente a conexionado entre variador y pilotos</t>
  </si>
  <si>
    <t>Global</t>
  </si>
  <si>
    <t>Revision y puesta en funcionamiento de cableado correspondiente a conexionado entre variador y pulsadores apertura</t>
  </si>
  <si>
    <t>Revision y puesta en funcionamiento de cableado correspondiente a conexionado entre variador y pulsadores de apagado</t>
  </si>
  <si>
    <t>Revision y puesta en funcionamiento de cableado correspondiente a conexionado entre variador y selector de posicion</t>
  </si>
  <si>
    <t>Revisión de cableado y conexionado desde PLC hasta tablero de control de las unidades manejadoras para verificar señales de temperatura de suministro, condiciones de suministro, comandos de apertura y cierre en válvulas de agua fría y caliente , por medio de motor actuador.</t>
  </si>
  <si>
    <t>revisión y puesta en funcionamiento de compresor en Equipo Chiller marca York modelo YCALOO44 DE 40 TR</t>
  </si>
  <si>
    <t>Cambio de rodamientos de moto ventiladores en Chiller York</t>
  </si>
  <si>
    <t>Adecuación  de protección a motor de cabinas de extracción en terraza</t>
  </si>
  <si>
    <t>revisión y puesta en funcionamiento de suministro de agua caliente para unidades manejadoras AC-16, AC-3, AC-2</t>
  </si>
  <si>
    <t>PRECIO TOTAL:</t>
  </si>
  <si>
    <t>OBSERVACIONES</t>
  </si>
  <si>
    <t>Se identificó que el valor de una de las cotizaciones presenta una alta variabilidad , es decir, un valor extremo que distorsiona significativamente el promedio aritmético. Esta situación puede deberse a diferencias en criterios de calidad, condiciones de mercado, ubicación geográfica de los proveedores, políticas internas de precios o especificaciones técnicas no homogéneas.
Con el fin de establecer un valor de presupuesto oficial que refleje de manera más representativa el comportamiento central del mercado y minimice el efecto de estos valores atípicos, se ha decidido aplicar la fórmula estadística de la MEDIANA, la cual consiste en ordenar los valores cotizados de menor a mayor y seleccionar aquel que se encuentra en la posición central. Este enfoque es reconocido por su utilidad en contextos donde existe una dispersión significativa de los datos, ya que evita la influencia desproporcionada de valores extremos.
En consecuencia, el valor del presupuesto oficial se ha determinado con base en la mediana de las cotizaciones válidas recibidas, garantizando así una estimación más objetiva, técnica y ajustada a la realidad del mercado.</t>
  </si>
  <si>
    <t>CONCLUSIÓN</t>
  </si>
  <si>
    <r>
      <rPr>
        <sz val="10"/>
        <color rgb="FF000000"/>
        <rFont val="Verdana"/>
      </rPr>
      <t xml:space="preserve">Se lleva a cabo una revisión mediante solicitudes de cotización a empresas que cumplen con los requisitos para ofrecer los servicios solicitados con el fin de verificar los precios vigentes en el mercado. Las solicitudes fueron enviadas tanto por correo electrónico como a través de publicación en la plataforma SECOP II, recibiendo respuestas dentro de los plazos establecidos por parte tres (3) empresas.
Con base en los precios de referencia obtenidos, el área técnica efectuó ajustes en los ítems y sus cantidades, con el propósito de priorizar la adquisición de ciertos bienes y servicios, teniendo en cuenta la disponibilidad presupuestal asignada para esta contratación. En consecuencia, se establece el presupuesto oficial para la presente contratación en la suma de </t>
    </r>
    <r>
      <rPr>
        <b/>
        <sz val="10"/>
        <color rgb="FF000000"/>
        <rFont val="Verdana"/>
      </rPr>
      <t>TRESCIENTOS NOVENTA Y OCHO MIL DOSCIENTOS DIECIOCHO MIL SEISCIENTOS VEINTICINCO PESOS ($398.218.625,00).</t>
    </r>
  </si>
  <si>
    <t>NOMBRE 
(De quien realiza la evaluación *No puede realizarlo un contratista)</t>
  </si>
  <si>
    <t>CARGO
(De quien realiza la evaluación)</t>
  </si>
  <si>
    <t>FIRMA
(De quien realiza la evaluación)</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</si>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</sst>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quot;$&quot;\ * #,##0.00_);_(&quot;$&quot;\ * \(#,##0.00\);_(&quot;$&quot;\ * &quot;-&quot;??_);_(@_)"/>
    <numFmt numFmtId="166" formatCode="_-[$$-409]* #,##0.00_ ;_-[$$-409]* \-#,##0.00\ ;_-[$$-409]* &quot;-&quot;??_ ;_-@_ "/>
  </numFmts>
  <fonts count="9">
    <font>
      <sz val="11"/>
      <color theme="1"/>
      <name val="Calibri"/>
      <family val="2"/>
      <scheme val="minor"/>
    </font>
    <font>
      <sz val="11"/>
      <color theme="1"/>
      <name val="Calibri"/>
      <family val="2"/>
      <scheme val="minor"/>
    </font>
    <font>
      <sz val="12"/>
      <color theme="1"/>
      <name val="Body Font"/>
      <family val="2"/>
    </font>
    <font>
      <b/>
      <sz val="10"/>
      <name val="Verdana"/>
      <family val="2"/>
    </font>
    <font>
      <sz val="10"/>
      <name val="Verdana"/>
      <family val="2"/>
    </font>
    <font>
      <sz val="12"/>
      <name val="Verdana"/>
      <family val="2"/>
    </font>
    <font>
      <sz val="11"/>
      <name val="Verdana"/>
      <family val="2"/>
    </font>
    <font>
      <sz val="10"/>
      <color rgb="FF000000"/>
      <name val="Verdana"/>
    </font>
    <font>
      <b/>
      <sz val="10"/>
      <color rgb="FF000000"/>
      <name val="Verdana"/>
    </font>
  </fonts>
  <fills count="3">
    <fill>
      <patternFill patternType="none"/>
    </fill>
    <fill>
      <patternFill patternType="gray125"/>
    </fill>
    <fill>
      <patternFill patternType="solid">
        <fgColor theme="0"/>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indexed="64"/>
      </right>
      <top style="medium">
        <color rgb="FF000000"/>
      </top>
      <bottom style="medium">
        <color indexed="64"/>
      </bottom>
      <diagonal/>
    </border>
    <border>
      <left style="thin">
        <color indexed="64"/>
      </left>
      <right style="thin">
        <color indexed="64"/>
      </right>
      <top style="medium">
        <color rgb="FF000000"/>
      </top>
      <bottom style="medium">
        <color indexed="64"/>
      </bottom>
      <diagonal/>
    </border>
    <border>
      <left style="thin">
        <color indexed="64"/>
      </left>
      <right style="medium">
        <color rgb="FF000000"/>
      </right>
      <top style="medium">
        <color rgb="FF000000"/>
      </top>
      <bottom style="medium">
        <color indexed="64"/>
      </bottom>
      <diagonal/>
    </border>
    <border>
      <left style="medium">
        <color rgb="FF000000"/>
      </left>
      <right style="medium">
        <color indexed="64"/>
      </right>
      <top style="medium">
        <color indexed="64"/>
      </top>
      <bottom style="medium">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style="thin">
        <color indexed="64"/>
      </bottom>
      <diagonal/>
    </border>
    <border>
      <left style="medium">
        <color rgb="FF000000"/>
      </left>
      <right/>
      <top style="thin">
        <color rgb="FF000000"/>
      </top>
      <bottom style="thin">
        <color rgb="FF000000"/>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indexed="64"/>
      </right>
      <top style="medium">
        <color rgb="FF000000"/>
      </top>
      <bottom style="medium">
        <color indexed="64"/>
      </bottom>
      <diagonal/>
    </border>
    <border>
      <left style="medium">
        <color indexed="64"/>
      </left>
      <right style="medium">
        <color indexed="64"/>
      </right>
      <top style="medium">
        <color rgb="FF000000"/>
      </top>
      <bottom style="medium">
        <color indexed="64"/>
      </bottom>
      <diagonal/>
    </border>
    <border>
      <left style="medium">
        <color indexed="64"/>
      </left>
      <right style="medium">
        <color rgb="FF000000"/>
      </right>
      <top style="medium">
        <color rgb="FF000000"/>
      </top>
      <bottom style="medium">
        <color indexed="64"/>
      </bottom>
      <diagonal/>
    </border>
    <border>
      <left/>
      <right style="medium">
        <color rgb="FF000000"/>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165" fontId="1" fillId="0" borderId="0" applyFont="0" applyFill="0" applyBorder="0" applyAlignment="0" applyProtection="0"/>
    <xf numFmtId="0" fontId="2" fillId="0" borderId="0"/>
  </cellStyleXfs>
  <cellXfs count="131">
    <xf numFmtId="0" fontId="0" fillId="0" borderId="0" xfId="0"/>
    <xf numFmtId="0" fontId="4" fillId="2" borderId="2"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2" borderId="1" xfId="0" applyFont="1" applyFill="1" applyBorder="1" applyAlignment="1">
      <alignment horizontal="center" vertical="center" wrapText="1"/>
    </xf>
    <xf numFmtId="165" fontId="4" fillId="2" borderId="1" xfId="1" applyFont="1" applyFill="1" applyBorder="1" applyAlignment="1">
      <alignment horizontal="center" vertical="center" wrapText="1"/>
    </xf>
    <xf numFmtId="0" fontId="4" fillId="2" borderId="0" xfId="0" applyFont="1" applyFill="1"/>
    <xf numFmtId="165" fontId="4" fillId="2" borderId="16" xfId="1" applyFont="1" applyFill="1" applyBorder="1" applyAlignment="1">
      <alignment horizontal="center" vertical="center" wrapText="1"/>
    </xf>
    <xf numFmtId="165" fontId="4" fillId="2" borderId="21" xfId="1" applyFont="1" applyFill="1" applyBorder="1" applyAlignment="1">
      <alignment horizontal="center" vertical="center" wrapText="1"/>
    </xf>
    <xf numFmtId="164" fontId="3" fillId="2" borderId="17" xfId="2" applyNumberFormat="1" applyFont="1" applyFill="1" applyBorder="1" applyAlignment="1">
      <alignment horizontal="center" vertical="center" wrapText="1"/>
    </xf>
    <xf numFmtId="165" fontId="4" fillId="2" borderId="20" xfId="1" applyFont="1" applyFill="1" applyBorder="1" applyAlignment="1">
      <alignment horizontal="center" vertical="center" wrapText="1"/>
    </xf>
    <xf numFmtId="164" fontId="4" fillId="2" borderId="1" xfId="2" applyNumberFormat="1" applyFont="1" applyFill="1" applyBorder="1" applyAlignment="1">
      <alignment horizontal="center" vertical="center" wrapText="1"/>
    </xf>
    <xf numFmtId="164" fontId="4" fillId="2" borderId="16" xfId="2" applyNumberFormat="1" applyFont="1" applyFill="1" applyBorder="1" applyAlignment="1">
      <alignment horizontal="center" vertical="center" wrapText="1"/>
    </xf>
    <xf numFmtId="164" fontId="4" fillId="2" borderId="20" xfId="2" applyNumberFormat="1"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3" fillId="2" borderId="27" xfId="2" applyFont="1" applyFill="1" applyBorder="1" applyAlignment="1">
      <alignment horizontal="center" vertical="center" wrapText="1"/>
    </xf>
    <xf numFmtId="164" fontId="3" fillId="2" borderId="23" xfId="2" applyNumberFormat="1" applyFont="1" applyFill="1" applyBorder="1" applyAlignment="1">
      <alignment horizontal="center" vertical="center" wrapText="1"/>
    </xf>
    <xf numFmtId="0" fontId="3" fillId="2" borderId="28" xfId="2" applyFont="1" applyFill="1" applyBorder="1" applyAlignment="1">
      <alignment horizontal="center" vertical="center" wrapText="1"/>
    </xf>
    <xf numFmtId="0" fontId="3" fillId="2" borderId="31" xfId="2" applyFont="1" applyFill="1" applyBorder="1" applyAlignment="1">
      <alignment horizontal="center" vertical="center" wrapText="1"/>
    </xf>
    <xf numFmtId="0" fontId="3" fillId="2" borderId="32" xfId="2" applyFont="1" applyFill="1" applyBorder="1" applyAlignment="1">
      <alignment horizontal="center" vertical="center" wrapText="1"/>
    </xf>
    <xf numFmtId="0" fontId="3" fillId="2" borderId="36" xfId="2" applyFont="1" applyFill="1" applyBorder="1" applyAlignment="1">
      <alignment horizontal="center" vertical="center" wrapText="1"/>
    </xf>
    <xf numFmtId="0" fontId="3" fillId="2" borderId="15" xfId="2" applyFont="1" applyFill="1" applyBorder="1" applyAlignment="1">
      <alignment horizontal="center" vertical="center" wrapText="1"/>
    </xf>
    <xf numFmtId="0" fontId="3" fillId="2" borderId="12" xfId="2" applyFont="1" applyFill="1" applyBorder="1" applyAlignment="1">
      <alignment horizontal="left" vertical="center" wrapText="1"/>
    </xf>
    <xf numFmtId="0" fontId="4" fillId="2" borderId="10" xfId="2" applyFont="1" applyFill="1" applyBorder="1" applyAlignment="1">
      <alignment horizontal="center" vertical="center"/>
    </xf>
    <xf numFmtId="0" fontId="4" fillId="2" borderId="9" xfId="2" applyFont="1" applyFill="1" applyBorder="1" applyAlignment="1">
      <alignment horizontal="center" vertical="center"/>
    </xf>
    <xf numFmtId="164" fontId="3" fillId="2" borderId="9" xfId="2" applyNumberFormat="1" applyFont="1" applyFill="1" applyBorder="1" applyAlignment="1">
      <alignment horizontal="center" vertical="center" wrapText="1"/>
    </xf>
    <xf numFmtId="0" fontId="3" fillId="2" borderId="37" xfId="2" applyFont="1" applyFill="1" applyBorder="1" applyAlignment="1">
      <alignment horizontal="center" vertical="center" wrapText="1"/>
    </xf>
    <xf numFmtId="0" fontId="3" fillId="2" borderId="38" xfId="2" applyFont="1" applyFill="1" applyBorder="1" applyAlignment="1">
      <alignment horizontal="center" vertical="center" wrapText="1"/>
    </xf>
    <xf numFmtId="164" fontId="3" fillId="2" borderId="22" xfId="2" applyNumberFormat="1" applyFont="1" applyFill="1" applyBorder="1" applyAlignment="1">
      <alignment horizontal="center" vertical="center" wrapText="1"/>
    </xf>
    <xf numFmtId="165" fontId="4" fillId="2" borderId="19" xfId="1" applyFont="1" applyFill="1" applyBorder="1" applyAlignment="1">
      <alignment horizontal="center" vertical="center" wrapText="1"/>
    </xf>
    <xf numFmtId="165" fontId="4" fillId="2" borderId="2" xfId="1" applyFont="1" applyFill="1" applyBorder="1" applyAlignment="1">
      <alignment horizontal="center" vertical="center" wrapText="1"/>
    </xf>
    <xf numFmtId="165" fontId="4" fillId="2" borderId="18" xfId="1" applyFont="1" applyFill="1" applyBorder="1" applyAlignment="1">
      <alignment horizontal="center" vertical="center" wrapText="1"/>
    </xf>
    <xf numFmtId="165" fontId="4" fillId="2" borderId="25" xfId="1" applyFont="1" applyFill="1" applyBorder="1" applyAlignment="1">
      <alignment horizontal="center" vertical="center" wrapText="1"/>
    </xf>
    <xf numFmtId="165" fontId="4" fillId="2" borderId="39" xfId="1" applyFont="1" applyFill="1" applyBorder="1" applyAlignment="1">
      <alignment horizontal="center" vertical="center" wrapText="1"/>
    </xf>
    <xf numFmtId="164" fontId="3" fillId="2" borderId="40" xfId="2" applyNumberFormat="1" applyFont="1" applyFill="1" applyBorder="1" applyAlignment="1">
      <alignment horizontal="center" vertical="center" wrapText="1"/>
    </xf>
    <xf numFmtId="0" fontId="3" fillId="2" borderId="44" xfId="2" applyFont="1" applyFill="1" applyBorder="1" applyAlignment="1">
      <alignment horizontal="center" vertical="center" wrapText="1"/>
    </xf>
    <xf numFmtId="0" fontId="3" fillId="2" borderId="45" xfId="2" applyFont="1" applyFill="1" applyBorder="1" applyAlignment="1">
      <alignment horizontal="center" vertical="center" wrapText="1"/>
    </xf>
    <xf numFmtId="0" fontId="3" fillId="2" borderId="46" xfId="2" applyFont="1" applyFill="1" applyBorder="1" applyAlignment="1">
      <alignment horizontal="center" vertical="center" wrapText="1"/>
    </xf>
    <xf numFmtId="165" fontId="4" fillId="2" borderId="47" xfId="1" applyFont="1" applyFill="1" applyBorder="1" applyAlignment="1">
      <alignment horizontal="center" vertical="center" wrapText="1"/>
    </xf>
    <xf numFmtId="0" fontId="4" fillId="2" borderId="48" xfId="2" applyFont="1" applyFill="1" applyBorder="1" applyAlignment="1">
      <alignment horizontal="center" vertical="center" wrapText="1"/>
    </xf>
    <xf numFmtId="165" fontId="4" fillId="2" borderId="49" xfId="1" applyFont="1" applyFill="1" applyBorder="1" applyAlignment="1">
      <alignment horizontal="center" vertical="center" wrapText="1"/>
    </xf>
    <xf numFmtId="165" fontId="4" fillId="2" borderId="50" xfId="1" applyFont="1" applyFill="1" applyBorder="1" applyAlignment="1">
      <alignment horizontal="center" vertical="center" wrapText="1"/>
    </xf>
    <xf numFmtId="165" fontId="4" fillId="2" borderId="52" xfId="1" applyFont="1" applyFill="1" applyBorder="1" applyAlignment="1">
      <alignment horizontal="center" vertical="center" wrapText="1"/>
    </xf>
    <xf numFmtId="0" fontId="3" fillId="2" borderId="10" xfId="2" applyFont="1" applyFill="1" applyBorder="1" applyAlignment="1">
      <alignment horizontal="center" vertical="center" wrapText="1"/>
    </xf>
    <xf numFmtId="0" fontId="4" fillId="2" borderId="52" xfId="2" applyFont="1" applyFill="1" applyBorder="1" applyAlignment="1">
      <alignment horizontal="center" vertical="center" wrapText="1"/>
    </xf>
    <xf numFmtId="164" fontId="3" fillId="2" borderId="54" xfId="2" applyNumberFormat="1"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justify" vertical="center" wrapText="1"/>
    </xf>
    <xf numFmtId="0" fontId="4" fillId="2" borderId="20" xfId="0" applyFont="1" applyFill="1" applyBorder="1" applyAlignment="1">
      <alignment horizontal="center" vertical="center" wrapText="1"/>
    </xf>
    <xf numFmtId="0" fontId="4" fillId="2" borderId="26" xfId="0" applyFont="1" applyFill="1" applyBorder="1" applyAlignment="1">
      <alignment horizontal="center" vertical="center" wrapText="1"/>
    </xf>
    <xf numFmtId="2" fontId="4" fillId="2" borderId="2" xfId="0" applyNumberFormat="1"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6" xfId="0" applyFont="1" applyFill="1" applyBorder="1" applyAlignment="1">
      <alignment horizontal="justify" vertical="center" wrapText="1"/>
    </xf>
    <xf numFmtId="0" fontId="4" fillId="2" borderId="16" xfId="0" applyFont="1" applyFill="1" applyBorder="1" applyAlignment="1">
      <alignment horizontal="center" vertical="center" wrapText="1"/>
    </xf>
    <xf numFmtId="0" fontId="3" fillId="2" borderId="9" xfId="0" applyFont="1" applyFill="1" applyBorder="1" applyAlignment="1">
      <alignment horizontal="left" vertical="center"/>
    </xf>
    <xf numFmtId="0" fontId="4" fillId="2" borderId="1" xfId="0" applyFont="1" applyFill="1" applyBorder="1" applyAlignment="1">
      <alignment vertical="center" wrapText="1"/>
    </xf>
    <xf numFmtId="0" fontId="4" fillId="2" borderId="9" xfId="0" applyFont="1" applyFill="1" applyBorder="1"/>
    <xf numFmtId="0" fontId="4" fillId="2" borderId="53" xfId="0" applyFont="1" applyFill="1" applyBorder="1"/>
    <xf numFmtId="0" fontId="4" fillId="2" borderId="54" xfId="0" applyFont="1" applyFill="1" applyBorder="1"/>
    <xf numFmtId="0" fontId="4" fillId="2" borderId="55" xfId="0" applyFont="1" applyFill="1" applyBorder="1"/>
    <xf numFmtId="0" fontId="3" fillId="2" borderId="0" xfId="0" applyFont="1" applyFill="1"/>
    <xf numFmtId="164" fontId="4" fillId="2" borderId="0" xfId="0" applyNumberFormat="1" applyFont="1" applyFill="1"/>
    <xf numFmtId="0" fontId="3" fillId="2" borderId="54" xfId="0" applyFont="1" applyFill="1" applyBorder="1" applyAlignment="1">
      <alignment horizontal="left" vertical="center"/>
    </xf>
    <xf numFmtId="0" fontId="3" fillId="2" borderId="55" xfId="2" applyFont="1" applyFill="1" applyBorder="1" applyAlignment="1">
      <alignment horizontal="left" vertical="center" wrapText="1"/>
    </xf>
    <xf numFmtId="166" fontId="5" fillId="2" borderId="0" xfId="0" applyNumberFormat="1" applyFont="1" applyFill="1"/>
    <xf numFmtId="166" fontId="6" fillId="2" borderId="0" xfId="0" applyNumberFormat="1" applyFont="1" applyFill="1"/>
    <xf numFmtId="165" fontId="0" fillId="0" borderId="56" xfId="0" applyNumberFormat="1" applyBorder="1"/>
    <xf numFmtId="164" fontId="0" fillId="0" borderId="56" xfId="0" applyNumberFormat="1" applyBorder="1"/>
    <xf numFmtId="165" fontId="0" fillId="0" borderId="56" xfId="0" applyNumberFormat="1" applyBorder="1" applyAlignment="1">
      <alignment vertical="center"/>
    </xf>
    <xf numFmtId="164" fontId="0" fillId="0" borderId="56" xfId="0" applyNumberFormat="1" applyBorder="1" applyAlignment="1">
      <alignment vertical="center"/>
    </xf>
    <xf numFmtId="0" fontId="3" fillId="2" borderId="65" xfId="2" applyFont="1" applyFill="1" applyBorder="1" applyAlignment="1">
      <alignment horizontal="center" vertical="center" wrapText="1"/>
    </xf>
    <xf numFmtId="0" fontId="3" fillId="2" borderId="66" xfId="2" applyFont="1" applyFill="1" applyBorder="1" applyAlignment="1">
      <alignment horizontal="center" vertical="center" wrapText="1"/>
    </xf>
    <xf numFmtId="0" fontId="3" fillId="2" borderId="67" xfId="2" applyFont="1" applyFill="1" applyBorder="1" applyAlignment="1">
      <alignment horizontal="center" vertical="center" wrapText="1"/>
    </xf>
    <xf numFmtId="165" fontId="0" fillId="0" borderId="60" xfId="0" applyNumberFormat="1" applyBorder="1"/>
    <xf numFmtId="0" fontId="4" fillId="2" borderId="68" xfId="2" applyFont="1" applyFill="1" applyBorder="1" applyAlignment="1">
      <alignment horizontal="center" vertical="center" wrapText="1"/>
    </xf>
    <xf numFmtId="165" fontId="0" fillId="0" borderId="60" xfId="0" applyNumberFormat="1" applyBorder="1" applyAlignment="1">
      <alignment vertical="center"/>
    </xf>
    <xf numFmtId="0" fontId="4" fillId="2" borderId="0" xfId="0" applyFont="1" applyFill="1" applyAlignment="1">
      <alignment vertical="center"/>
    </xf>
    <xf numFmtId="0" fontId="4" fillId="2" borderId="56" xfId="0" applyFont="1" applyFill="1" applyBorder="1" applyAlignment="1">
      <alignment wrapText="1"/>
    </xf>
    <xf numFmtId="0" fontId="4" fillId="2" borderId="5"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58" xfId="0" applyFont="1" applyFill="1" applyBorder="1" applyAlignment="1">
      <alignment horizontal="center" vertical="center" wrapText="1"/>
    </xf>
    <xf numFmtId="0" fontId="4" fillId="2" borderId="59"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4" fillId="2" borderId="56" xfId="0" applyFont="1" applyFill="1" applyBorder="1" applyAlignment="1">
      <alignment horizontal="center"/>
    </xf>
    <xf numFmtId="0" fontId="4" fillId="2" borderId="61" xfId="0" applyFont="1" applyFill="1" applyBorder="1" applyAlignment="1">
      <alignment horizontal="center"/>
    </xf>
    <xf numFmtId="0" fontId="4" fillId="2" borderId="63" xfId="0" applyFont="1" applyFill="1" applyBorder="1" applyAlignment="1">
      <alignment horizontal="center"/>
    </xf>
    <xf numFmtId="0" fontId="4" fillId="2" borderId="64" xfId="0" applyFont="1" applyFill="1" applyBorder="1" applyAlignment="1">
      <alignment horizontal="center"/>
    </xf>
    <xf numFmtId="0" fontId="7" fillId="2" borderId="53" xfId="0" applyFont="1" applyFill="1" applyBorder="1" applyAlignment="1">
      <alignment horizontal="left" vertical="center" wrapText="1"/>
    </xf>
    <xf numFmtId="0" fontId="4" fillId="2" borderId="54" xfId="0" applyFont="1" applyFill="1" applyBorder="1" applyAlignment="1">
      <alignment horizontal="left" vertical="center" wrapText="1"/>
    </xf>
    <xf numFmtId="0" fontId="4" fillId="2" borderId="55" xfId="0" applyFont="1" applyFill="1" applyBorder="1" applyAlignment="1">
      <alignment horizontal="left" vertical="center" wrapText="1"/>
    </xf>
    <xf numFmtId="0" fontId="4" fillId="2" borderId="10" xfId="0" applyFont="1" applyFill="1" applyBorder="1" applyAlignment="1">
      <alignment horizontal="center" wrapText="1"/>
    </xf>
    <xf numFmtId="0" fontId="4" fillId="2" borderId="9" xfId="0" applyFont="1" applyFill="1" applyBorder="1" applyAlignment="1">
      <alignment horizontal="center" wrapText="1"/>
    </xf>
    <xf numFmtId="0" fontId="4" fillId="2" borderId="7" xfId="0" applyFont="1" applyFill="1" applyBorder="1" applyAlignment="1">
      <alignment horizontal="center" wrapText="1"/>
    </xf>
    <xf numFmtId="0" fontId="4" fillId="2" borderId="14" xfId="0" applyFont="1" applyFill="1" applyBorder="1" applyAlignment="1">
      <alignment horizontal="center" wrapText="1"/>
    </xf>
    <xf numFmtId="0" fontId="3" fillId="2" borderId="69" xfId="2" applyFont="1" applyFill="1" applyBorder="1" applyAlignment="1">
      <alignment horizontal="center" vertical="center"/>
    </xf>
    <xf numFmtId="0" fontId="3" fillId="2" borderId="70" xfId="2" applyFont="1" applyFill="1" applyBorder="1" applyAlignment="1">
      <alignment horizontal="center" vertical="center"/>
    </xf>
    <xf numFmtId="0" fontId="3" fillId="2" borderId="71" xfId="2" applyFont="1" applyFill="1" applyBorder="1" applyAlignment="1">
      <alignment horizontal="center" vertical="center"/>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13"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41" xfId="2" applyFont="1" applyFill="1" applyBorder="1" applyAlignment="1">
      <alignment horizontal="center" vertical="center"/>
    </xf>
    <xf numFmtId="0" fontId="3" fillId="2" borderId="42" xfId="2" applyFont="1" applyFill="1" applyBorder="1" applyAlignment="1">
      <alignment horizontal="center" vertical="center"/>
    </xf>
    <xf numFmtId="0" fontId="3" fillId="2" borderId="43" xfId="2" applyFont="1" applyFill="1" applyBorder="1" applyAlignment="1">
      <alignment horizontal="center" vertical="center"/>
    </xf>
    <xf numFmtId="0" fontId="3" fillId="2" borderId="6"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29" xfId="2" applyFont="1" applyFill="1" applyBorder="1" applyAlignment="1">
      <alignment horizontal="center" vertical="center" wrapText="1"/>
    </xf>
    <xf numFmtId="0" fontId="3" fillId="2" borderId="30" xfId="2" applyFont="1" applyFill="1" applyBorder="1" applyAlignment="1">
      <alignment horizontal="center" vertical="center" wrapText="1"/>
    </xf>
    <xf numFmtId="0" fontId="3" fillId="2" borderId="33" xfId="2" applyFont="1" applyFill="1" applyBorder="1" applyAlignment="1">
      <alignment horizontal="center" vertical="center" wrapText="1"/>
    </xf>
    <xf numFmtId="0" fontId="3" fillId="2" borderId="34" xfId="2" applyFont="1" applyFill="1" applyBorder="1" applyAlignment="1">
      <alignment horizontal="center" vertical="center"/>
    </xf>
    <xf numFmtId="0" fontId="3" fillId="2" borderId="51" xfId="2" applyFont="1" applyFill="1" applyBorder="1" applyAlignment="1">
      <alignment horizontal="center" vertical="center"/>
    </xf>
    <xf numFmtId="0" fontId="3" fillId="2" borderId="33" xfId="0" applyFont="1" applyFill="1" applyBorder="1" applyAlignment="1">
      <alignment horizontal="left" vertical="center"/>
    </xf>
    <xf numFmtId="0" fontId="3" fillId="2" borderId="34" xfId="0" applyFont="1" applyFill="1" applyBorder="1" applyAlignment="1">
      <alignment horizontal="left" vertical="center"/>
    </xf>
    <xf numFmtId="0" fontId="3" fillId="2" borderId="35" xfId="0" applyFont="1" applyFill="1" applyBorder="1" applyAlignment="1">
      <alignment horizontal="left" vertical="center"/>
    </xf>
    <xf numFmtId="0" fontId="3" fillId="2" borderId="10"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53" xfId="0" applyFont="1" applyFill="1" applyBorder="1" applyAlignment="1">
      <alignment horizontal="left" vertical="center" wrapText="1"/>
    </xf>
    <xf numFmtId="0" fontId="3" fillId="2" borderId="54" xfId="0" applyFont="1" applyFill="1" applyBorder="1" applyAlignment="1">
      <alignment horizontal="left" vertical="center" wrapText="1"/>
    </xf>
    <xf numFmtId="0" fontId="3" fillId="2" borderId="33" xfId="2" applyFont="1" applyFill="1" applyBorder="1" applyAlignment="1">
      <alignment horizontal="center" vertical="center"/>
    </xf>
    <xf numFmtId="0" fontId="4" fillId="2" borderId="58" xfId="0" applyFont="1" applyFill="1" applyBorder="1" applyAlignment="1"/>
    <xf numFmtId="0" fontId="4" fillId="2" borderId="60" xfId="0" applyFont="1" applyFill="1" applyBorder="1" applyAlignment="1"/>
    <xf numFmtId="0" fontId="4" fillId="2" borderId="56" xfId="0" applyFont="1" applyFill="1" applyBorder="1" applyAlignment="1"/>
    <xf numFmtId="0" fontId="4" fillId="2" borderId="62" xfId="0" applyFont="1" applyFill="1" applyBorder="1" applyAlignment="1"/>
    <xf numFmtId="0" fontId="4" fillId="2" borderId="63" xfId="0" applyFont="1" applyFill="1" applyBorder="1" applyAlignment="1"/>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colors>
    <mruColors>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267"/>
  <sheetViews>
    <sheetView tabSelected="1" topLeftCell="A64" zoomScale="70" zoomScaleNormal="70" zoomScaleSheetLayoutView="80" zoomScalePageLayoutView="70" workbookViewId="0">
      <selection activeCell="Q65" sqref="Q65"/>
    </sheetView>
  </sheetViews>
  <sheetFormatPr defaultColWidth="11.42578125" defaultRowHeight="12.75" customHeight="1"/>
  <cols>
    <col min="1" max="1" width="9.140625" style="5" customWidth="1"/>
    <col min="2" max="2" width="71.5703125" style="5" bestFit="1" customWidth="1"/>
    <col min="3" max="3" width="11.5703125" style="5" customWidth="1"/>
    <col min="4" max="4" width="12.7109375" style="5" bestFit="1" customWidth="1"/>
    <col min="5" max="5" width="20" style="5" customWidth="1"/>
    <col min="6" max="6" width="17.85546875" style="5" customWidth="1"/>
    <col min="7" max="7" width="24.7109375" style="5" customWidth="1"/>
    <col min="8" max="8" width="9.85546875" style="5" customWidth="1"/>
    <col min="9" max="9" width="23" style="5" customWidth="1"/>
    <col min="10" max="10" width="20" style="5" customWidth="1"/>
    <col min="11" max="11" width="24.7109375" style="5" customWidth="1"/>
    <col min="12" max="12" width="11.85546875" style="5" customWidth="1"/>
    <col min="13" max="13" width="21.5703125" style="5" bestFit="1" customWidth="1"/>
    <col min="14" max="14" width="20" style="5" bestFit="1" customWidth="1"/>
    <col min="15" max="15" width="24.7109375" style="5" bestFit="1" customWidth="1"/>
    <col min="16" max="16" width="11.42578125" style="5"/>
    <col min="17" max="17" width="21.5703125" style="5" bestFit="1" customWidth="1"/>
    <col min="18" max="18" width="23.28515625" style="5" customWidth="1"/>
    <col min="19" max="19" width="24.7109375" style="5" bestFit="1" customWidth="1"/>
    <col min="20" max="20" width="11.42578125" style="5" customWidth="1"/>
    <col min="21" max="21" width="11.42578125" style="5"/>
    <col min="22" max="22" width="21.7109375" style="5" bestFit="1" customWidth="1"/>
    <col min="23" max="16384" width="11.42578125" style="5"/>
  </cols>
  <sheetData>
    <row r="1" spans="1:20" s="60" customFormat="1" ht="21.75" customHeight="1">
      <c r="A1" s="106" t="s">
        <v>0</v>
      </c>
      <c r="B1" s="106" t="s">
        <v>1</v>
      </c>
      <c r="C1" s="113" t="s">
        <v>2</v>
      </c>
      <c r="D1" s="113" t="s">
        <v>3</v>
      </c>
      <c r="E1" s="125" t="s">
        <v>4</v>
      </c>
      <c r="F1" s="116"/>
      <c r="G1" s="116"/>
      <c r="H1" s="117"/>
      <c r="I1" s="115" t="s">
        <v>5</v>
      </c>
      <c r="J1" s="116"/>
      <c r="K1" s="116"/>
      <c r="L1" s="117"/>
      <c r="M1" s="108" t="s">
        <v>6</v>
      </c>
      <c r="N1" s="109"/>
      <c r="O1" s="109"/>
      <c r="P1" s="110"/>
      <c r="Q1" s="94" t="s">
        <v>7</v>
      </c>
      <c r="R1" s="95"/>
      <c r="S1" s="95"/>
      <c r="T1" s="96"/>
    </row>
    <row r="2" spans="1:20" s="60" customFormat="1" ht="36" customHeight="1">
      <c r="A2" s="107"/>
      <c r="B2" s="107"/>
      <c r="C2" s="114"/>
      <c r="D2" s="114"/>
      <c r="E2" s="18" t="s">
        <v>8</v>
      </c>
      <c r="F2" s="19" t="s">
        <v>9</v>
      </c>
      <c r="G2" s="19" t="s">
        <v>10</v>
      </c>
      <c r="H2" s="20" t="s">
        <v>11</v>
      </c>
      <c r="I2" s="35" t="s">
        <v>8</v>
      </c>
      <c r="J2" s="21" t="s">
        <v>9</v>
      </c>
      <c r="K2" s="21" t="s">
        <v>10</v>
      </c>
      <c r="L2" s="43" t="s">
        <v>11</v>
      </c>
      <c r="M2" s="35" t="s">
        <v>8</v>
      </c>
      <c r="N2" s="21" t="s">
        <v>9</v>
      </c>
      <c r="O2" s="21" t="s">
        <v>10</v>
      </c>
      <c r="P2" s="43" t="s">
        <v>11</v>
      </c>
      <c r="Q2" s="70" t="s">
        <v>8</v>
      </c>
      <c r="R2" s="71" t="s">
        <v>9</v>
      </c>
      <c r="S2" s="71" t="s">
        <v>10</v>
      </c>
      <c r="T2" s="72" t="s">
        <v>11</v>
      </c>
    </row>
    <row r="3" spans="1:20" s="60" customFormat="1" ht="36" customHeight="1">
      <c r="A3" s="118" t="s">
        <v>12</v>
      </c>
      <c r="B3" s="119"/>
      <c r="C3" s="119"/>
      <c r="D3" s="120"/>
      <c r="E3" s="26"/>
      <c r="F3" s="27"/>
      <c r="G3" s="28">
        <f>SUM(G4:G17)</f>
        <v>23903766.809999999</v>
      </c>
      <c r="H3" s="27"/>
      <c r="I3" s="36"/>
      <c r="J3" s="15"/>
      <c r="K3" s="16">
        <f>SUM(K4:K17)</f>
        <v>43880060</v>
      </c>
      <c r="L3" s="17"/>
      <c r="M3" s="36"/>
      <c r="N3" s="15"/>
      <c r="O3" s="16">
        <f>SUM(O4:O17)</f>
        <v>42602000</v>
      </c>
      <c r="P3" s="17"/>
      <c r="Q3" s="36"/>
      <c r="R3" s="15"/>
      <c r="S3" s="16">
        <f>SUM(S4:S17)</f>
        <v>42602000</v>
      </c>
      <c r="T3" s="37"/>
    </row>
    <row r="4" spans="1:20" ht="36" customHeight="1">
      <c r="A4" s="46">
        <v>1.01</v>
      </c>
      <c r="B4" s="47" t="s">
        <v>13</v>
      </c>
      <c r="C4" s="48" t="s">
        <v>14</v>
      </c>
      <c r="D4" s="49">
        <v>1</v>
      </c>
      <c r="E4" s="29">
        <v>866717</v>
      </c>
      <c r="F4" s="9">
        <f>+E4*0.19</f>
        <v>164676.23000000001</v>
      </c>
      <c r="G4" s="12">
        <f>+(E4+F4)*D4</f>
        <v>1031393.23</v>
      </c>
      <c r="H4" s="42"/>
      <c r="I4" s="38">
        <v>3090000</v>
      </c>
      <c r="J4" s="4">
        <f>+I4*0.19</f>
        <v>587100</v>
      </c>
      <c r="K4" s="4">
        <f t="shared" ref="K4:K17" si="0">+(J4+I4)*D4</f>
        <v>3677100</v>
      </c>
      <c r="L4" s="44"/>
      <c r="M4" s="38">
        <v>3000000</v>
      </c>
      <c r="N4" s="4">
        <f>+M4*0.19</f>
        <v>570000</v>
      </c>
      <c r="O4" s="4">
        <f>+(N4+M4)*D4</f>
        <v>3570000</v>
      </c>
      <c r="P4" s="44"/>
      <c r="Q4" s="73">
        <f>(MEDIAN(E4,I4,M4))</f>
        <v>3000000</v>
      </c>
      <c r="R4" s="66">
        <f>MEDIAN(F4,J4,N4)</f>
        <v>570000</v>
      </c>
      <c r="S4" s="67">
        <f>MEDIAN(G4,K4,O4)</f>
        <v>3570000</v>
      </c>
      <c r="T4" s="74"/>
    </row>
    <row r="5" spans="1:20" ht="36" customHeight="1">
      <c r="A5" s="1">
        <v>1.02</v>
      </c>
      <c r="B5" s="2" t="s">
        <v>15</v>
      </c>
      <c r="C5" s="3" t="s">
        <v>14</v>
      </c>
      <c r="D5" s="13">
        <v>22</v>
      </c>
      <c r="E5" s="30">
        <v>260784</v>
      </c>
      <c r="F5" s="4">
        <f t="shared" ref="F5:F38" si="1">+E5*0.19</f>
        <v>49548.959999999999</v>
      </c>
      <c r="G5" s="10">
        <f t="shared" ref="G5:G14" si="2">+(E5+F5)*D5</f>
        <v>6827325.1200000001</v>
      </c>
      <c r="H5" s="42"/>
      <c r="I5" s="38">
        <v>515000</v>
      </c>
      <c r="J5" s="4">
        <f t="shared" ref="J5:J17" si="3">+I5*0.19</f>
        <v>97850</v>
      </c>
      <c r="K5" s="4">
        <f t="shared" si="0"/>
        <v>13482700</v>
      </c>
      <c r="L5" s="44"/>
      <c r="M5" s="38">
        <v>500000</v>
      </c>
      <c r="N5" s="4">
        <f t="shared" ref="N5:N17" si="4">+M5*0.19</f>
        <v>95000</v>
      </c>
      <c r="O5" s="4">
        <f t="shared" ref="O5:O17" si="5">+(N5+M5)*D5</f>
        <v>13090000</v>
      </c>
      <c r="P5" s="44"/>
      <c r="Q5" s="73">
        <f t="shared" ref="Q5:Q17" si="6">(MEDIAN(E5,I5,M5))</f>
        <v>500000</v>
      </c>
      <c r="R5" s="66">
        <f t="shared" ref="R5:R17" si="7">MEDIAN(F5,J5,N5)</f>
        <v>95000</v>
      </c>
      <c r="S5" s="67">
        <f t="shared" ref="S5:S17" si="8">MEDIAN(G5,K5,O5)</f>
        <v>13090000</v>
      </c>
      <c r="T5" s="74"/>
    </row>
    <row r="6" spans="1:20" ht="36" customHeight="1">
      <c r="A6" s="1">
        <v>1.03</v>
      </c>
      <c r="B6" s="2" t="s">
        <v>16</v>
      </c>
      <c r="C6" s="3" t="s">
        <v>14</v>
      </c>
      <c r="D6" s="13">
        <v>5</v>
      </c>
      <c r="E6" s="30">
        <v>413429</v>
      </c>
      <c r="F6" s="4">
        <f t="shared" si="1"/>
        <v>78551.509999999995</v>
      </c>
      <c r="G6" s="10">
        <f t="shared" si="2"/>
        <v>2459902.5499999998</v>
      </c>
      <c r="H6" s="42"/>
      <c r="I6" s="38">
        <v>824000</v>
      </c>
      <c r="J6" s="4">
        <f t="shared" si="3"/>
        <v>156560</v>
      </c>
      <c r="K6" s="4">
        <f t="shared" si="0"/>
        <v>4902800</v>
      </c>
      <c r="L6" s="44"/>
      <c r="M6" s="38">
        <v>800000</v>
      </c>
      <c r="N6" s="4">
        <f t="shared" si="4"/>
        <v>152000</v>
      </c>
      <c r="O6" s="4">
        <f t="shared" si="5"/>
        <v>4760000</v>
      </c>
      <c r="P6" s="44"/>
      <c r="Q6" s="73">
        <f t="shared" si="6"/>
        <v>800000</v>
      </c>
      <c r="R6" s="66">
        <f t="shared" si="7"/>
        <v>152000</v>
      </c>
      <c r="S6" s="67">
        <f t="shared" si="8"/>
        <v>4760000</v>
      </c>
      <c r="T6" s="74"/>
    </row>
    <row r="7" spans="1:20" ht="36" customHeight="1">
      <c r="A7" s="1">
        <v>1.04</v>
      </c>
      <c r="B7" s="2" t="s">
        <v>17</v>
      </c>
      <c r="C7" s="3" t="s">
        <v>14</v>
      </c>
      <c r="D7" s="13">
        <v>2</v>
      </c>
      <c r="E7" s="30">
        <v>413429</v>
      </c>
      <c r="F7" s="4">
        <f t="shared" si="1"/>
        <v>78551.509999999995</v>
      </c>
      <c r="G7" s="10">
        <f t="shared" si="2"/>
        <v>983961.02</v>
      </c>
      <c r="H7" s="42"/>
      <c r="I7" s="38">
        <v>824000</v>
      </c>
      <c r="J7" s="4">
        <f t="shared" si="3"/>
        <v>156560</v>
      </c>
      <c r="K7" s="4">
        <f t="shared" si="0"/>
        <v>1961120</v>
      </c>
      <c r="L7" s="44"/>
      <c r="M7" s="38">
        <v>800000</v>
      </c>
      <c r="N7" s="4">
        <f t="shared" si="4"/>
        <v>152000</v>
      </c>
      <c r="O7" s="4">
        <f t="shared" si="5"/>
        <v>1904000</v>
      </c>
      <c r="P7" s="44"/>
      <c r="Q7" s="73">
        <f t="shared" si="6"/>
        <v>800000</v>
      </c>
      <c r="R7" s="66">
        <f t="shared" si="7"/>
        <v>152000</v>
      </c>
      <c r="S7" s="67">
        <f t="shared" si="8"/>
        <v>1904000</v>
      </c>
      <c r="T7" s="74"/>
    </row>
    <row r="8" spans="1:20" ht="36" customHeight="1">
      <c r="A8" s="1">
        <v>1.05</v>
      </c>
      <c r="B8" s="2" t="s">
        <v>18</v>
      </c>
      <c r="C8" s="3" t="s">
        <v>14</v>
      </c>
      <c r="D8" s="13">
        <v>1</v>
      </c>
      <c r="E8" s="30">
        <v>330743</v>
      </c>
      <c r="F8" s="4">
        <f t="shared" si="1"/>
        <v>62841.17</v>
      </c>
      <c r="G8" s="10">
        <f t="shared" si="2"/>
        <v>393584.17</v>
      </c>
      <c r="H8" s="42"/>
      <c r="I8" s="38">
        <v>515000</v>
      </c>
      <c r="J8" s="4">
        <f t="shared" si="3"/>
        <v>97850</v>
      </c>
      <c r="K8" s="4">
        <f t="shared" si="0"/>
        <v>612850</v>
      </c>
      <c r="L8" s="44"/>
      <c r="M8" s="38">
        <v>500000</v>
      </c>
      <c r="N8" s="4">
        <f t="shared" si="4"/>
        <v>95000</v>
      </c>
      <c r="O8" s="4">
        <f t="shared" si="5"/>
        <v>595000</v>
      </c>
      <c r="P8" s="44"/>
      <c r="Q8" s="73">
        <f t="shared" si="6"/>
        <v>500000</v>
      </c>
      <c r="R8" s="66">
        <f t="shared" si="7"/>
        <v>95000</v>
      </c>
      <c r="S8" s="67">
        <f t="shared" si="8"/>
        <v>595000</v>
      </c>
      <c r="T8" s="74"/>
    </row>
    <row r="9" spans="1:20" ht="36" customHeight="1">
      <c r="A9" s="1">
        <v>1.06</v>
      </c>
      <c r="B9" s="2" t="s">
        <v>19</v>
      </c>
      <c r="C9" s="3" t="s">
        <v>14</v>
      </c>
      <c r="D9" s="13">
        <v>2</v>
      </c>
      <c r="E9" s="30">
        <v>412320</v>
      </c>
      <c r="F9" s="4">
        <f t="shared" si="1"/>
        <v>78340.800000000003</v>
      </c>
      <c r="G9" s="10">
        <f t="shared" si="2"/>
        <v>981321.6</v>
      </c>
      <c r="H9" s="42"/>
      <c r="I9" s="38">
        <v>618000</v>
      </c>
      <c r="J9" s="4">
        <f t="shared" si="3"/>
        <v>117420</v>
      </c>
      <c r="K9" s="4">
        <f t="shared" si="0"/>
        <v>1470840</v>
      </c>
      <c r="L9" s="44"/>
      <c r="M9" s="38">
        <v>600000</v>
      </c>
      <c r="N9" s="4">
        <f t="shared" si="4"/>
        <v>114000</v>
      </c>
      <c r="O9" s="4">
        <f t="shared" si="5"/>
        <v>1428000</v>
      </c>
      <c r="P9" s="44"/>
      <c r="Q9" s="73">
        <f t="shared" si="6"/>
        <v>600000</v>
      </c>
      <c r="R9" s="66">
        <f t="shared" si="7"/>
        <v>114000</v>
      </c>
      <c r="S9" s="67">
        <f t="shared" si="8"/>
        <v>1428000</v>
      </c>
      <c r="T9" s="74"/>
    </row>
    <row r="10" spans="1:20" ht="36" customHeight="1">
      <c r="A10" s="1">
        <v>1.07</v>
      </c>
      <c r="B10" s="2" t="s">
        <v>20</v>
      </c>
      <c r="C10" s="3" t="s">
        <v>14</v>
      </c>
      <c r="D10" s="13">
        <v>1</v>
      </c>
      <c r="E10" s="30">
        <v>812670</v>
      </c>
      <c r="F10" s="4">
        <f t="shared" si="1"/>
        <v>154407.29999999999</v>
      </c>
      <c r="G10" s="10">
        <f t="shared" si="2"/>
        <v>967077.3</v>
      </c>
      <c r="H10" s="42"/>
      <c r="I10" s="38">
        <v>1030000</v>
      </c>
      <c r="J10" s="4">
        <f t="shared" si="3"/>
        <v>195700</v>
      </c>
      <c r="K10" s="4">
        <f t="shared" si="0"/>
        <v>1225700</v>
      </c>
      <c r="L10" s="44"/>
      <c r="M10" s="38">
        <v>1000000</v>
      </c>
      <c r="N10" s="4">
        <f t="shared" si="4"/>
        <v>190000</v>
      </c>
      <c r="O10" s="4">
        <f t="shared" si="5"/>
        <v>1190000</v>
      </c>
      <c r="P10" s="44"/>
      <c r="Q10" s="73">
        <f t="shared" si="6"/>
        <v>1000000</v>
      </c>
      <c r="R10" s="66">
        <f t="shared" si="7"/>
        <v>190000</v>
      </c>
      <c r="S10" s="67">
        <f t="shared" si="8"/>
        <v>1190000</v>
      </c>
      <c r="T10" s="74"/>
    </row>
    <row r="11" spans="1:20" ht="36" customHeight="1">
      <c r="A11" s="1">
        <v>1.08</v>
      </c>
      <c r="B11" s="2" t="s">
        <v>21</v>
      </c>
      <c r="C11" s="3" t="s">
        <v>14</v>
      </c>
      <c r="D11" s="13">
        <v>2</v>
      </c>
      <c r="E11" s="30">
        <v>158674</v>
      </c>
      <c r="F11" s="4">
        <f t="shared" si="1"/>
        <v>30148.06</v>
      </c>
      <c r="G11" s="10">
        <f t="shared" si="2"/>
        <v>377644.12</v>
      </c>
      <c r="H11" s="42"/>
      <c r="I11" s="38">
        <v>309000</v>
      </c>
      <c r="J11" s="4">
        <f t="shared" si="3"/>
        <v>58710</v>
      </c>
      <c r="K11" s="4">
        <f t="shared" si="0"/>
        <v>735420</v>
      </c>
      <c r="L11" s="44"/>
      <c r="M11" s="38">
        <v>300000</v>
      </c>
      <c r="N11" s="4">
        <f t="shared" si="4"/>
        <v>57000</v>
      </c>
      <c r="O11" s="4">
        <f t="shared" si="5"/>
        <v>714000</v>
      </c>
      <c r="P11" s="44"/>
      <c r="Q11" s="73">
        <f t="shared" si="6"/>
        <v>300000</v>
      </c>
      <c r="R11" s="66">
        <f t="shared" si="7"/>
        <v>57000</v>
      </c>
      <c r="S11" s="67">
        <f t="shared" si="8"/>
        <v>714000</v>
      </c>
      <c r="T11" s="74"/>
    </row>
    <row r="12" spans="1:20" ht="36" customHeight="1">
      <c r="A12" s="50">
        <v>1.0900000000000001</v>
      </c>
      <c r="B12" s="2" t="s">
        <v>22</v>
      </c>
      <c r="C12" s="3" t="s">
        <v>14</v>
      </c>
      <c r="D12" s="13">
        <v>2</v>
      </c>
      <c r="E12" s="30">
        <v>318551</v>
      </c>
      <c r="F12" s="4">
        <f t="shared" si="1"/>
        <v>60524.69</v>
      </c>
      <c r="G12" s="10">
        <f t="shared" si="2"/>
        <v>758151.38</v>
      </c>
      <c r="H12" s="42"/>
      <c r="I12" s="38">
        <v>515000</v>
      </c>
      <c r="J12" s="4">
        <f t="shared" si="3"/>
        <v>97850</v>
      </c>
      <c r="K12" s="4">
        <f t="shared" si="0"/>
        <v>1225700</v>
      </c>
      <c r="L12" s="44"/>
      <c r="M12" s="38">
        <v>500000</v>
      </c>
      <c r="N12" s="4">
        <f t="shared" si="4"/>
        <v>95000</v>
      </c>
      <c r="O12" s="4">
        <f t="shared" si="5"/>
        <v>1190000</v>
      </c>
      <c r="P12" s="44"/>
      <c r="Q12" s="73">
        <f t="shared" si="6"/>
        <v>500000</v>
      </c>
      <c r="R12" s="66">
        <f t="shared" si="7"/>
        <v>95000</v>
      </c>
      <c r="S12" s="67">
        <f t="shared" si="8"/>
        <v>1190000</v>
      </c>
      <c r="T12" s="74"/>
    </row>
    <row r="13" spans="1:20" ht="36" customHeight="1">
      <c r="A13" s="1">
        <v>1.1000000000000001</v>
      </c>
      <c r="B13" s="2" t="s">
        <v>23</v>
      </c>
      <c r="C13" s="3" t="s">
        <v>14</v>
      </c>
      <c r="D13" s="13">
        <v>10</v>
      </c>
      <c r="E13" s="30">
        <v>225492</v>
      </c>
      <c r="F13" s="4">
        <f t="shared" si="1"/>
        <v>42843.48</v>
      </c>
      <c r="G13" s="10">
        <f t="shared" si="2"/>
        <v>2683354.7999999998</v>
      </c>
      <c r="H13" s="42"/>
      <c r="I13" s="38">
        <v>360500</v>
      </c>
      <c r="J13" s="4">
        <f t="shared" si="3"/>
        <v>68495</v>
      </c>
      <c r="K13" s="4">
        <f t="shared" si="0"/>
        <v>4289950</v>
      </c>
      <c r="L13" s="44"/>
      <c r="M13" s="38">
        <v>350000</v>
      </c>
      <c r="N13" s="4">
        <f t="shared" si="4"/>
        <v>66500</v>
      </c>
      <c r="O13" s="4">
        <f t="shared" si="5"/>
        <v>4165000</v>
      </c>
      <c r="P13" s="44"/>
      <c r="Q13" s="73">
        <f t="shared" si="6"/>
        <v>350000</v>
      </c>
      <c r="R13" s="66">
        <f t="shared" si="7"/>
        <v>66500</v>
      </c>
      <c r="S13" s="67">
        <f t="shared" si="8"/>
        <v>4165000</v>
      </c>
      <c r="T13" s="74"/>
    </row>
    <row r="14" spans="1:20" ht="36" customHeight="1">
      <c r="A14" s="1">
        <v>1.1100000000000001</v>
      </c>
      <c r="B14" s="2" t="s">
        <v>24</v>
      </c>
      <c r="C14" s="3" t="s">
        <v>14</v>
      </c>
      <c r="D14" s="13">
        <v>7</v>
      </c>
      <c r="E14" s="30">
        <v>225492</v>
      </c>
      <c r="F14" s="4">
        <f t="shared" si="1"/>
        <v>42843.48</v>
      </c>
      <c r="G14" s="10">
        <f t="shared" si="2"/>
        <v>1878348.3599999999</v>
      </c>
      <c r="H14" s="42"/>
      <c r="I14" s="38">
        <v>360500</v>
      </c>
      <c r="J14" s="4">
        <f t="shared" si="3"/>
        <v>68495</v>
      </c>
      <c r="K14" s="4">
        <f t="shared" si="0"/>
        <v>3002965</v>
      </c>
      <c r="L14" s="44"/>
      <c r="M14" s="38">
        <v>350000</v>
      </c>
      <c r="N14" s="4">
        <f t="shared" si="4"/>
        <v>66500</v>
      </c>
      <c r="O14" s="4">
        <f t="shared" si="5"/>
        <v>2915500</v>
      </c>
      <c r="P14" s="44"/>
      <c r="Q14" s="73">
        <f t="shared" si="6"/>
        <v>350000</v>
      </c>
      <c r="R14" s="66">
        <f t="shared" si="7"/>
        <v>66500</v>
      </c>
      <c r="S14" s="67">
        <f t="shared" si="8"/>
        <v>2915500</v>
      </c>
      <c r="T14" s="74"/>
    </row>
    <row r="15" spans="1:20" ht="36" customHeight="1">
      <c r="A15" s="1">
        <v>1.1200000000000001</v>
      </c>
      <c r="B15" s="2" t="s">
        <v>25</v>
      </c>
      <c r="C15" s="3" t="s">
        <v>14</v>
      </c>
      <c r="D15" s="13">
        <v>5</v>
      </c>
      <c r="E15" s="30">
        <v>225492</v>
      </c>
      <c r="F15" s="4">
        <f t="shared" si="1"/>
        <v>42843.48</v>
      </c>
      <c r="G15" s="10">
        <f>+(E15+F15)*D15</f>
        <v>1341677.3999999999</v>
      </c>
      <c r="H15" s="42"/>
      <c r="I15" s="38">
        <v>360500</v>
      </c>
      <c r="J15" s="4">
        <f t="shared" si="3"/>
        <v>68495</v>
      </c>
      <c r="K15" s="4">
        <f t="shared" si="0"/>
        <v>2144975</v>
      </c>
      <c r="L15" s="44"/>
      <c r="M15" s="38">
        <v>350000</v>
      </c>
      <c r="N15" s="4">
        <f t="shared" si="4"/>
        <v>66500</v>
      </c>
      <c r="O15" s="4">
        <f t="shared" si="5"/>
        <v>2082500</v>
      </c>
      <c r="P15" s="44"/>
      <c r="Q15" s="73">
        <f t="shared" si="6"/>
        <v>350000</v>
      </c>
      <c r="R15" s="66">
        <f t="shared" si="7"/>
        <v>66500</v>
      </c>
      <c r="S15" s="67">
        <f t="shared" si="8"/>
        <v>2082500</v>
      </c>
      <c r="T15" s="74"/>
    </row>
    <row r="16" spans="1:20" ht="36" customHeight="1">
      <c r="A16" s="1">
        <v>1.1299999999999999</v>
      </c>
      <c r="B16" s="2" t="s">
        <v>26</v>
      </c>
      <c r="C16" s="3" t="s">
        <v>14</v>
      </c>
      <c r="D16" s="13">
        <v>9</v>
      </c>
      <c r="E16" s="30">
        <v>225492</v>
      </c>
      <c r="F16" s="4">
        <f t="shared" si="1"/>
        <v>42843.48</v>
      </c>
      <c r="G16" s="10">
        <f>+(E16+F16)*D16</f>
        <v>2415019.3199999998</v>
      </c>
      <c r="H16" s="42"/>
      <c r="I16" s="38">
        <v>360500</v>
      </c>
      <c r="J16" s="4">
        <f t="shared" si="3"/>
        <v>68495</v>
      </c>
      <c r="K16" s="4">
        <f t="shared" si="0"/>
        <v>3860955</v>
      </c>
      <c r="L16" s="44"/>
      <c r="M16" s="38">
        <v>350000</v>
      </c>
      <c r="N16" s="4">
        <f t="shared" si="4"/>
        <v>66500</v>
      </c>
      <c r="O16" s="4">
        <f t="shared" si="5"/>
        <v>3748500</v>
      </c>
      <c r="P16" s="44"/>
      <c r="Q16" s="73">
        <f t="shared" si="6"/>
        <v>350000</v>
      </c>
      <c r="R16" s="66">
        <f t="shared" si="7"/>
        <v>66500</v>
      </c>
      <c r="S16" s="67">
        <f t="shared" si="8"/>
        <v>3748500</v>
      </c>
      <c r="T16" s="74"/>
    </row>
    <row r="17" spans="1:20" ht="36" customHeight="1">
      <c r="A17" s="51">
        <v>1.1399999999999999</v>
      </c>
      <c r="B17" s="52" t="s">
        <v>27</v>
      </c>
      <c r="C17" s="53" t="s">
        <v>14</v>
      </c>
      <c r="D17" s="14">
        <v>3</v>
      </c>
      <c r="E17" s="31">
        <v>225492</v>
      </c>
      <c r="F17" s="6">
        <f t="shared" si="1"/>
        <v>42843.48</v>
      </c>
      <c r="G17" s="11">
        <f>+(E17+F17)*D17</f>
        <v>805006.44</v>
      </c>
      <c r="H17" s="42"/>
      <c r="I17" s="38">
        <v>360500</v>
      </c>
      <c r="J17" s="4">
        <f t="shared" si="3"/>
        <v>68495</v>
      </c>
      <c r="K17" s="4">
        <f t="shared" si="0"/>
        <v>1286985</v>
      </c>
      <c r="L17" s="44"/>
      <c r="M17" s="38">
        <v>350000</v>
      </c>
      <c r="N17" s="4">
        <f t="shared" si="4"/>
        <v>66500</v>
      </c>
      <c r="O17" s="4">
        <f t="shared" si="5"/>
        <v>1249500</v>
      </c>
      <c r="P17" s="44"/>
      <c r="Q17" s="73">
        <f t="shared" si="6"/>
        <v>350000</v>
      </c>
      <c r="R17" s="66">
        <f t="shared" si="7"/>
        <v>66500</v>
      </c>
      <c r="S17" s="67">
        <f t="shared" si="8"/>
        <v>1249500</v>
      </c>
      <c r="T17" s="74"/>
    </row>
    <row r="18" spans="1:20" ht="36" customHeight="1">
      <c r="A18" s="121" t="s">
        <v>28</v>
      </c>
      <c r="B18" s="122"/>
      <c r="C18" s="54"/>
      <c r="D18" s="22"/>
      <c r="E18" s="32"/>
      <c r="F18" s="7"/>
      <c r="G18" s="8">
        <f>SUM(G19:G38)</f>
        <v>91571881.590000004</v>
      </c>
      <c r="H18" s="7"/>
      <c r="I18" s="40"/>
      <c r="J18" s="7"/>
      <c r="K18" s="8">
        <f>SUM(K19:K38)</f>
        <v>179785676</v>
      </c>
      <c r="L18" s="44"/>
      <c r="M18" s="40"/>
      <c r="N18" s="7"/>
      <c r="O18" s="8">
        <f>SUM(O19:O38)</f>
        <v>174549200</v>
      </c>
      <c r="P18" s="44"/>
      <c r="Q18" s="40"/>
      <c r="R18" s="7"/>
      <c r="S18" s="8">
        <f>SUM(S19:S38)</f>
        <v>174575975</v>
      </c>
      <c r="T18" s="39"/>
    </row>
    <row r="19" spans="1:20" ht="60.95" customHeight="1">
      <c r="A19" s="46">
        <v>2.0099999999999998</v>
      </c>
      <c r="B19" s="47" t="s">
        <v>29</v>
      </c>
      <c r="C19" s="48" t="s">
        <v>30</v>
      </c>
      <c r="D19" s="49">
        <v>5</v>
      </c>
      <c r="E19" s="29">
        <v>470876</v>
      </c>
      <c r="F19" s="9">
        <f t="shared" si="1"/>
        <v>89466.44</v>
      </c>
      <c r="G19" s="12">
        <f t="shared" ref="G19:G48" si="9">+(E19+F19)*D19</f>
        <v>2801712.1999999997</v>
      </c>
      <c r="H19" s="42"/>
      <c r="I19" s="38">
        <v>1339000</v>
      </c>
      <c r="J19" s="4">
        <f t="shared" ref="J19:J38" si="10">+I19*0.19</f>
        <v>254410</v>
      </c>
      <c r="K19" s="4">
        <f t="shared" ref="K19:K38" si="11">+(J19+I19)*D19</f>
        <v>7967050</v>
      </c>
      <c r="L19" s="44"/>
      <c r="M19" s="38">
        <v>1300000</v>
      </c>
      <c r="N19" s="4">
        <f t="shared" ref="N19:N38" si="12">+M19*0.19</f>
        <v>247000</v>
      </c>
      <c r="O19" s="4">
        <f t="shared" ref="O19:O38" si="13">+(N19+M19)*D19</f>
        <v>7735000</v>
      </c>
      <c r="P19" s="44"/>
      <c r="Q19" s="75">
        <f>(MEDIAN(E19,I19,M19))</f>
        <v>1300000</v>
      </c>
      <c r="R19" s="68">
        <f>MEDIAN(F19,J19,N19)</f>
        <v>247000</v>
      </c>
      <c r="S19" s="69">
        <f>MEDIAN(G19,K19,O19)</f>
        <v>7735000</v>
      </c>
      <c r="T19" s="39"/>
    </row>
    <row r="20" spans="1:20" ht="36" customHeight="1">
      <c r="A20" s="1">
        <v>2.02</v>
      </c>
      <c r="B20" s="2" t="s">
        <v>31</v>
      </c>
      <c r="C20" s="3" t="s">
        <v>30</v>
      </c>
      <c r="D20" s="13">
        <v>10</v>
      </c>
      <c r="E20" s="30">
        <v>661560</v>
      </c>
      <c r="F20" s="4">
        <f t="shared" si="1"/>
        <v>125696.40000000001</v>
      </c>
      <c r="G20" s="10">
        <f t="shared" si="9"/>
        <v>7872564</v>
      </c>
      <c r="H20" s="42"/>
      <c r="I20" s="38">
        <v>2060000</v>
      </c>
      <c r="J20" s="4">
        <f t="shared" si="10"/>
        <v>391400</v>
      </c>
      <c r="K20" s="4">
        <f t="shared" si="11"/>
        <v>24514000</v>
      </c>
      <c r="L20" s="44"/>
      <c r="M20" s="38">
        <v>2000000</v>
      </c>
      <c r="N20" s="4">
        <f t="shared" si="12"/>
        <v>380000</v>
      </c>
      <c r="O20" s="4">
        <f t="shared" si="13"/>
        <v>23800000</v>
      </c>
      <c r="P20" s="44"/>
      <c r="Q20" s="75">
        <f t="shared" ref="Q20:Q64" si="14">(MEDIAN(E20,I20,M20))</f>
        <v>2000000</v>
      </c>
      <c r="R20" s="68">
        <f t="shared" ref="R20:R64" si="15">MEDIAN(F20,J20,N20)</f>
        <v>380000</v>
      </c>
      <c r="S20" s="69">
        <f t="shared" ref="S20:S64" si="16">MEDIAN(G20,K20,O20)</f>
        <v>23800000</v>
      </c>
      <c r="T20" s="39"/>
    </row>
    <row r="21" spans="1:20" ht="46.5" customHeight="1">
      <c r="A21" s="1">
        <v>2.0299999999999998</v>
      </c>
      <c r="B21" s="2" t="s">
        <v>32</v>
      </c>
      <c r="C21" s="3" t="s">
        <v>30</v>
      </c>
      <c r="D21" s="13">
        <v>5</v>
      </c>
      <c r="E21" s="30">
        <v>2444961</v>
      </c>
      <c r="F21" s="4">
        <f t="shared" si="1"/>
        <v>464542.59</v>
      </c>
      <c r="G21" s="10">
        <f t="shared" si="9"/>
        <v>14547517.949999999</v>
      </c>
      <c r="H21" s="42"/>
      <c r="I21" s="38">
        <v>3605000</v>
      </c>
      <c r="J21" s="4">
        <f t="shared" si="10"/>
        <v>684950</v>
      </c>
      <c r="K21" s="4">
        <f t="shared" si="11"/>
        <v>21449750</v>
      </c>
      <c r="L21" s="44"/>
      <c r="M21" s="38">
        <v>3500000</v>
      </c>
      <c r="N21" s="4">
        <f t="shared" si="12"/>
        <v>665000</v>
      </c>
      <c r="O21" s="4">
        <f t="shared" si="13"/>
        <v>20825000</v>
      </c>
      <c r="P21" s="44"/>
      <c r="Q21" s="75">
        <f t="shared" si="14"/>
        <v>3500000</v>
      </c>
      <c r="R21" s="68">
        <f t="shared" si="15"/>
        <v>665000</v>
      </c>
      <c r="S21" s="69">
        <f t="shared" si="16"/>
        <v>20825000</v>
      </c>
      <c r="T21" s="39"/>
    </row>
    <row r="22" spans="1:20" ht="36" customHeight="1">
      <c r="A22" s="1">
        <v>2.04</v>
      </c>
      <c r="B22" s="2" t="s">
        <v>33</v>
      </c>
      <c r="C22" s="3" t="s">
        <v>30</v>
      </c>
      <c r="D22" s="13">
        <v>10</v>
      </c>
      <c r="E22" s="30">
        <v>2400832</v>
      </c>
      <c r="F22" s="4">
        <f t="shared" si="1"/>
        <v>456158.08</v>
      </c>
      <c r="G22" s="10">
        <f t="shared" si="9"/>
        <v>28569900.800000001</v>
      </c>
      <c r="H22" s="42"/>
      <c r="I22" s="38">
        <v>3605000</v>
      </c>
      <c r="J22" s="4">
        <f t="shared" si="10"/>
        <v>684950</v>
      </c>
      <c r="K22" s="4">
        <f t="shared" si="11"/>
        <v>42899500</v>
      </c>
      <c r="L22" s="44"/>
      <c r="M22" s="38">
        <v>3500000</v>
      </c>
      <c r="N22" s="4">
        <f t="shared" si="12"/>
        <v>665000</v>
      </c>
      <c r="O22" s="4">
        <f t="shared" si="13"/>
        <v>41650000</v>
      </c>
      <c r="P22" s="44"/>
      <c r="Q22" s="75">
        <f t="shared" si="14"/>
        <v>3500000</v>
      </c>
      <c r="R22" s="68">
        <f t="shared" si="15"/>
        <v>665000</v>
      </c>
      <c r="S22" s="69">
        <f t="shared" si="16"/>
        <v>41650000</v>
      </c>
      <c r="T22" s="39"/>
    </row>
    <row r="23" spans="1:20" ht="36" customHeight="1">
      <c r="A23" s="1">
        <v>2.0499999999999998</v>
      </c>
      <c r="B23" s="2" t="s">
        <v>34</v>
      </c>
      <c r="C23" s="3" t="s">
        <v>30</v>
      </c>
      <c r="D23" s="13">
        <v>5</v>
      </c>
      <c r="E23" s="30">
        <v>371869</v>
      </c>
      <c r="F23" s="4">
        <f t="shared" si="1"/>
        <v>70655.11</v>
      </c>
      <c r="G23" s="10">
        <f t="shared" si="9"/>
        <v>2212620.5499999998</v>
      </c>
      <c r="H23" s="42"/>
      <c r="I23" s="38">
        <v>2884000</v>
      </c>
      <c r="J23" s="4">
        <f t="shared" si="10"/>
        <v>547960</v>
      </c>
      <c r="K23" s="4">
        <f t="shared" si="11"/>
        <v>17159800</v>
      </c>
      <c r="L23" s="44"/>
      <c r="M23" s="38">
        <v>2800000</v>
      </c>
      <c r="N23" s="4">
        <f t="shared" si="12"/>
        <v>532000</v>
      </c>
      <c r="O23" s="4">
        <f t="shared" si="13"/>
        <v>16660000</v>
      </c>
      <c r="P23" s="44"/>
      <c r="Q23" s="75">
        <f t="shared" si="14"/>
        <v>2800000</v>
      </c>
      <c r="R23" s="68">
        <f t="shared" si="15"/>
        <v>532000</v>
      </c>
      <c r="S23" s="69">
        <f t="shared" si="16"/>
        <v>16660000</v>
      </c>
      <c r="T23" s="39"/>
    </row>
    <row r="24" spans="1:20" ht="36" customHeight="1">
      <c r="A24" s="1">
        <v>2.06</v>
      </c>
      <c r="B24" s="2" t="s">
        <v>35</v>
      </c>
      <c r="C24" s="3" t="s">
        <v>36</v>
      </c>
      <c r="D24" s="13">
        <v>10</v>
      </c>
      <c r="E24" s="30">
        <v>34016</v>
      </c>
      <c r="F24" s="4">
        <f t="shared" si="1"/>
        <v>6463.04</v>
      </c>
      <c r="G24" s="10">
        <f t="shared" si="9"/>
        <v>404790.4</v>
      </c>
      <c r="H24" s="42"/>
      <c r="I24" s="38">
        <v>51500</v>
      </c>
      <c r="J24" s="4">
        <f t="shared" si="10"/>
        <v>9785</v>
      </c>
      <c r="K24" s="4">
        <f t="shared" si="11"/>
        <v>612850</v>
      </c>
      <c r="L24" s="44"/>
      <c r="M24" s="38">
        <v>50000</v>
      </c>
      <c r="N24" s="4">
        <f t="shared" si="12"/>
        <v>9500</v>
      </c>
      <c r="O24" s="4">
        <f t="shared" si="13"/>
        <v>595000</v>
      </c>
      <c r="P24" s="44"/>
      <c r="Q24" s="75">
        <f t="shared" si="14"/>
        <v>50000</v>
      </c>
      <c r="R24" s="68">
        <f t="shared" si="15"/>
        <v>9500</v>
      </c>
      <c r="S24" s="69">
        <f t="shared" si="16"/>
        <v>595000</v>
      </c>
      <c r="T24" s="39"/>
    </row>
    <row r="25" spans="1:20" ht="36" customHeight="1">
      <c r="A25" s="1">
        <v>2.0699999999999998</v>
      </c>
      <c r="B25" s="2" t="s">
        <v>37</v>
      </c>
      <c r="C25" s="3" t="s">
        <v>36</v>
      </c>
      <c r="D25" s="13">
        <v>20</v>
      </c>
      <c r="E25" s="30">
        <v>37780</v>
      </c>
      <c r="F25" s="4">
        <f t="shared" si="1"/>
        <v>7178.2</v>
      </c>
      <c r="G25" s="10">
        <f t="shared" si="9"/>
        <v>899164</v>
      </c>
      <c r="H25" s="42"/>
      <c r="I25" s="38">
        <v>61800</v>
      </c>
      <c r="J25" s="4">
        <f t="shared" si="10"/>
        <v>11742</v>
      </c>
      <c r="K25" s="4">
        <f t="shared" si="11"/>
        <v>1470840</v>
      </c>
      <c r="L25" s="44"/>
      <c r="M25" s="38">
        <v>60000</v>
      </c>
      <c r="N25" s="4">
        <f t="shared" si="12"/>
        <v>11400</v>
      </c>
      <c r="O25" s="4">
        <f t="shared" si="13"/>
        <v>1428000</v>
      </c>
      <c r="P25" s="44"/>
      <c r="Q25" s="75">
        <f t="shared" si="14"/>
        <v>60000</v>
      </c>
      <c r="R25" s="68">
        <f t="shared" si="15"/>
        <v>11400</v>
      </c>
      <c r="S25" s="69">
        <f t="shared" si="16"/>
        <v>1428000</v>
      </c>
      <c r="T25" s="39"/>
    </row>
    <row r="26" spans="1:20" ht="36" customHeight="1">
      <c r="A26" s="1">
        <v>2.08</v>
      </c>
      <c r="B26" s="2" t="s">
        <v>38</v>
      </c>
      <c r="C26" s="3" t="s">
        <v>36</v>
      </c>
      <c r="D26" s="13">
        <v>20</v>
      </c>
      <c r="E26" s="30">
        <v>13929</v>
      </c>
      <c r="F26" s="4">
        <f t="shared" si="1"/>
        <v>2646.51</v>
      </c>
      <c r="G26" s="10">
        <f t="shared" si="9"/>
        <v>331510.20000000007</v>
      </c>
      <c r="H26" s="42"/>
      <c r="I26" s="38">
        <v>72100</v>
      </c>
      <c r="J26" s="4">
        <f t="shared" si="10"/>
        <v>13699</v>
      </c>
      <c r="K26" s="4">
        <f t="shared" si="11"/>
        <v>1715980</v>
      </c>
      <c r="L26" s="44"/>
      <c r="M26" s="38">
        <v>70000</v>
      </c>
      <c r="N26" s="4">
        <f t="shared" si="12"/>
        <v>13300</v>
      </c>
      <c r="O26" s="4">
        <f t="shared" si="13"/>
        <v>1666000</v>
      </c>
      <c r="P26" s="44"/>
      <c r="Q26" s="75">
        <f t="shared" si="14"/>
        <v>70000</v>
      </c>
      <c r="R26" s="68">
        <f t="shared" si="15"/>
        <v>13300</v>
      </c>
      <c r="S26" s="69">
        <f t="shared" si="16"/>
        <v>1666000</v>
      </c>
      <c r="T26" s="39"/>
    </row>
    <row r="27" spans="1:20" ht="36" customHeight="1">
      <c r="A27" s="1">
        <v>2.09</v>
      </c>
      <c r="B27" s="2" t="s">
        <v>39</v>
      </c>
      <c r="C27" s="3" t="s">
        <v>14</v>
      </c>
      <c r="D27" s="13">
        <v>15</v>
      </c>
      <c r="E27" s="30">
        <v>6231</v>
      </c>
      <c r="F27" s="4">
        <f t="shared" si="1"/>
        <v>1183.8900000000001</v>
      </c>
      <c r="G27" s="10">
        <f t="shared" si="9"/>
        <v>111223.35</v>
      </c>
      <c r="H27" s="42"/>
      <c r="I27" s="38">
        <v>30900</v>
      </c>
      <c r="J27" s="4">
        <f t="shared" si="10"/>
        <v>5871</v>
      </c>
      <c r="K27" s="4">
        <f t="shared" si="11"/>
        <v>551565</v>
      </c>
      <c r="L27" s="44"/>
      <c r="M27" s="38">
        <v>30000</v>
      </c>
      <c r="N27" s="4">
        <f t="shared" si="12"/>
        <v>5700</v>
      </c>
      <c r="O27" s="4">
        <f t="shared" si="13"/>
        <v>535500</v>
      </c>
      <c r="P27" s="44"/>
      <c r="Q27" s="75">
        <f t="shared" si="14"/>
        <v>30000</v>
      </c>
      <c r="R27" s="68">
        <f t="shared" si="15"/>
        <v>5700</v>
      </c>
      <c r="S27" s="69">
        <f t="shared" si="16"/>
        <v>535500</v>
      </c>
      <c r="T27" s="39"/>
    </row>
    <row r="28" spans="1:20" ht="36" customHeight="1">
      <c r="A28" s="1">
        <v>2.1</v>
      </c>
      <c r="B28" s="2" t="s">
        <v>40</v>
      </c>
      <c r="C28" s="3" t="s">
        <v>30</v>
      </c>
      <c r="D28" s="13">
        <v>5</v>
      </c>
      <c r="E28" s="30">
        <v>472627</v>
      </c>
      <c r="F28" s="4">
        <f t="shared" si="1"/>
        <v>89799.13</v>
      </c>
      <c r="G28" s="10">
        <f t="shared" si="9"/>
        <v>2812130.65</v>
      </c>
      <c r="H28" s="42"/>
      <c r="I28" s="38">
        <v>669500</v>
      </c>
      <c r="J28" s="4">
        <f t="shared" si="10"/>
        <v>127205</v>
      </c>
      <c r="K28" s="4">
        <f t="shared" si="11"/>
        <v>3983525</v>
      </c>
      <c r="L28" s="44"/>
      <c r="M28" s="38">
        <v>650000</v>
      </c>
      <c r="N28" s="4">
        <f t="shared" si="12"/>
        <v>123500</v>
      </c>
      <c r="O28" s="4">
        <f t="shared" si="13"/>
        <v>3867500</v>
      </c>
      <c r="P28" s="44"/>
      <c r="Q28" s="75">
        <f t="shared" si="14"/>
        <v>650000</v>
      </c>
      <c r="R28" s="68">
        <f t="shared" si="15"/>
        <v>123500</v>
      </c>
      <c r="S28" s="69">
        <f t="shared" si="16"/>
        <v>3867500</v>
      </c>
      <c r="T28" s="39"/>
    </row>
    <row r="29" spans="1:20" ht="36" customHeight="1">
      <c r="A29" s="1">
        <v>2.11</v>
      </c>
      <c r="B29" s="2" t="s">
        <v>41</v>
      </c>
      <c r="C29" s="3" t="s">
        <v>30</v>
      </c>
      <c r="D29" s="13">
        <v>5</v>
      </c>
      <c r="E29" s="30">
        <v>194036</v>
      </c>
      <c r="F29" s="4">
        <f t="shared" si="1"/>
        <v>36866.840000000004</v>
      </c>
      <c r="G29" s="10">
        <f t="shared" si="9"/>
        <v>1154514.2</v>
      </c>
      <c r="H29" s="42"/>
      <c r="I29" s="38">
        <v>412000</v>
      </c>
      <c r="J29" s="4">
        <f t="shared" si="10"/>
        <v>78280</v>
      </c>
      <c r="K29" s="4">
        <f t="shared" si="11"/>
        <v>2451400</v>
      </c>
      <c r="L29" s="44"/>
      <c r="M29" s="38">
        <v>400000</v>
      </c>
      <c r="N29" s="4">
        <f t="shared" si="12"/>
        <v>76000</v>
      </c>
      <c r="O29" s="4">
        <f t="shared" si="13"/>
        <v>2380000</v>
      </c>
      <c r="P29" s="44"/>
      <c r="Q29" s="75">
        <f t="shared" si="14"/>
        <v>400000</v>
      </c>
      <c r="R29" s="68">
        <f t="shared" si="15"/>
        <v>76000</v>
      </c>
      <c r="S29" s="69">
        <f t="shared" si="16"/>
        <v>2380000</v>
      </c>
      <c r="T29" s="39"/>
    </row>
    <row r="30" spans="1:20" ht="36" customHeight="1">
      <c r="A30" s="1">
        <v>2.12</v>
      </c>
      <c r="B30" s="2" t="s">
        <v>42</v>
      </c>
      <c r="C30" s="3" t="s">
        <v>30</v>
      </c>
      <c r="D30" s="13">
        <v>5</v>
      </c>
      <c r="E30" s="30">
        <v>194036</v>
      </c>
      <c r="F30" s="4">
        <f t="shared" si="1"/>
        <v>36866.840000000004</v>
      </c>
      <c r="G30" s="10">
        <f t="shared" si="9"/>
        <v>1154514.2</v>
      </c>
      <c r="H30" s="42"/>
      <c r="I30" s="38">
        <v>422300</v>
      </c>
      <c r="J30" s="4">
        <f t="shared" si="10"/>
        <v>80237</v>
      </c>
      <c r="K30" s="4">
        <f t="shared" si="11"/>
        <v>2512685</v>
      </c>
      <c r="L30" s="44"/>
      <c r="M30" s="38">
        <v>410000</v>
      </c>
      <c r="N30" s="4">
        <f t="shared" si="12"/>
        <v>77900</v>
      </c>
      <c r="O30" s="4">
        <f t="shared" si="13"/>
        <v>2439500</v>
      </c>
      <c r="P30" s="44"/>
      <c r="Q30" s="75">
        <f t="shared" si="14"/>
        <v>410000</v>
      </c>
      <c r="R30" s="68">
        <f t="shared" si="15"/>
        <v>77900</v>
      </c>
      <c r="S30" s="69">
        <f t="shared" si="16"/>
        <v>2439500</v>
      </c>
      <c r="T30" s="39"/>
    </row>
    <row r="31" spans="1:20" ht="36" customHeight="1">
      <c r="A31" s="1">
        <v>2.13</v>
      </c>
      <c r="B31" s="2" t="s">
        <v>43</v>
      </c>
      <c r="C31" s="3" t="s">
        <v>30</v>
      </c>
      <c r="D31" s="13">
        <v>32</v>
      </c>
      <c r="E31" s="30">
        <v>38199</v>
      </c>
      <c r="F31" s="4">
        <f t="shared" si="1"/>
        <v>7257.81</v>
      </c>
      <c r="G31" s="10">
        <f t="shared" si="9"/>
        <v>1454617.92</v>
      </c>
      <c r="H31" s="42"/>
      <c r="I31" s="38">
        <v>360500</v>
      </c>
      <c r="J31" s="4">
        <f t="shared" si="10"/>
        <v>68495</v>
      </c>
      <c r="K31" s="4">
        <f t="shared" si="11"/>
        <v>13727840</v>
      </c>
      <c r="L31" s="44"/>
      <c r="M31" s="38">
        <v>350000</v>
      </c>
      <c r="N31" s="4">
        <f t="shared" si="12"/>
        <v>66500</v>
      </c>
      <c r="O31" s="4">
        <f t="shared" si="13"/>
        <v>13328000</v>
      </c>
      <c r="P31" s="44"/>
      <c r="Q31" s="75">
        <f t="shared" si="14"/>
        <v>350000</v>
      </c>
      <c r="R31" s="68">
        <f t="shared" si="15"/>
        <v>66500</v>
      </c>
      <c r="S31" s="69">
        <f t="shared" si="16"/>
        <v>13328000</v>
      </c>
      <c r="T31" s="39"/>
    </row>
    <row r="32" spans="1:20" ht="36" customHeight="1">
      <c r="A32" s="1">
        <v>2.14</v>
      </c>
      <c r="B32" s="2" t="s">
        <v>44</v>
      </c>
      <c r="C32" s="3" t="s">
        <v>30</v>
      </c>
      <c r="D32" s="13">
        <v>5</v>
      </c>
      <c r="E32" s="30">
        <v>395991</v>
      </c>
      <c r="F32" s="4">
        <f t="shared" si="1"/>
        <v>75238.290000000008</v>
      </c>
      <c r="G32" s="10">
        <f t="shared" si="9"/>
        <v>2356146.4500000002</v>
      </c>
      <c r="H32" s="42"/>
      <c r="I32" s="38">
        <v>669500</v>
      </c>
      <c r="J32" s="4">
        <f t="shared" si="10"/>
        <v>127205</v>
      </c>
      <c r="K32" s="4">
        <f t="shared" si="11"/>
        <v>3983525</v>
      </c>
      <c r="L32" s="44"/>
      <c r="M32" s="38">
        <v>650000</v>
      </c>
      <c r="N32" s="4">
        <f t="shared" si="12"/>
        <v>123500</v>
      </c>
      <c r="O32" s="4">
        <f t="shared" si="13"/>
        <v>3867500</v>
      </c>
      <c r="P32" s="44"/>
      <c r="Q32" s="75">
        <f t="shared" si="14"/>
        <v>650000</v>
      </c>
      <c r="R32" s="68">
        <f t="shared" si="15"/>
        <v>123500</v>
      </c>
      <c r="S32" s="69">
        <f t="shared" si="16"/>
        <v>3867500</v>
      </c>
      <c r="T32" s="39"/>
    </row>
    <row r="33" spans="1:20" ht="36" customHeight="1">
      <c r="A33" s="1">
        <v>2.15</v>
      </c>
      <c r="B33" s="2" t="s">
        <v>45</v>
      </c>
      <c r="C33" s="3" t="s">
        <v>30</v>
      </c>
      <c r="D33" s="13">
        <v>5</v>
      </c>
      <c r="E33" s="30">
        <v>457887</v>
      </c>
      <c r="F33" s="4">
        <f t="shared" si="1"/>
        <v>86998.53</v>
      </c>
      <c r="G33" s="10">
        <f t="shared" si="9"/>
        <v>2724427.6500000004</v>
      </c>
      <c r="H33" s="42"/>
      <c r="I33" s="38">
        <v>721000</v>
      </c>
      <c r="J33" s="4">
        <f t="shared" si="10"/>
        <v>136990</v>
      </c>
      <c r="K33" s="4">
        <f t="shared" si="11"/>
        <v>4289950</v>
      </c>
      <c r="L33" s="44"/>
      <c r="M33" s="38">
        <v>700000</v>
      </c>
      <c r="N33" s="4">
        <f t="shared" si="12"/>
        <v>133000</v>
      </c>
      <c r="O33" s="4">
        <f t="shared" si="13"/>
        <v>4165000</v>
      </c>
      <c r="P33" s="44"/>
      <c r="Q33" s="75">
        <f t="shared" si="14"/>
        <v>700000</v>
      </c>
      <c r="R33" s="68">
        <f t="shared" si="15"/>
        <v>133000</v>
      </c>
      <c r="S33" s="69">
        <f t="shared" si="16"/>
        <v>4165000</v>
      </c>
      <c r="T33" s="39"/>
    </row>
    <row r="34" spans="1:20" ht="36" customHeight="1">
      <c r="A34" s="1">
        <v>2.16</v>
      </c>
      <c r="B34" s="2" t="s">
        <v>46</v>
      </c>
      <c r="C34" s="3" t="s">
        <v>30</v>
      </c>
      <c r="D34" s="13">
        <v>8</v>
      </c>
      <c r="E34" s="30">
        <v>111066</v>
      </c>
      <c r="F34" s="4">
        <f t="shared" si="1"/>
        <v>21102.54</v>
      </c>
      <c r="G34" s="10">
        <f t="shared" si="9"/>
        <v>1057348.32</v>
      </c>
      <c r="H34" s="42"/>
      <c r="I34" s="38">
        <v>154500</v>
      </c>
      <c r="J34" s="4">
        <f t="shared" si="10"/>
        <v>29355</v>
      </c>
      <c r="K34" s="4">
        <f t="shared" si="11"/>
        <v>1470840</v>
      </c>
      <c r="L34" s="44"/>
      <c r="M34" s="38">
        <v>150000</v>
      </c>
      <c r="N34" s="4">
        <f t="shared" si="12"/>
        <v>28500</v>
      </c>
      <c r="O34" s="4">
        <f t="shared" si="13"/>
        <v>1428000</v>
      </c>
      <c r="P34" s="44"/>
      <c r="Q34" s="75">
        <f t="shared" si="14"/>
        <v>150000</v>
      </c>
      <c r="R34" s="68">
        <f t="shared" si="15"/>
        <v>28500</v>
      </c>
      <c r="S34" s="69">
        <f t="shared" si="16"/>
        <v>1428000</v>
      </c>
      <c r="T34" s="39"/>
    </row>
    <row r="35" spans="1:20" ht="36" customHeight="1">
      <c r="A35" s="50">
        <v>2.17</v>
      </c>
      <c r="B35" s="2" t="s">
        <v>47</v>
      </c>
      <c r="C35" s="3" t="s">
        <v>30</v>
      </c>
      <c r="D35" s="13">
        <v>19</v>
      </c>
      <c r="E35" s="30">
        <v>826030</v>
      </c>
      <c r="F35" s="4">
        <f t="shared" si="1"/>
        <v>156945.70000000001</v>
      </c>
      <c r="G35" s="10">
        <f t="shared" si="9"/>
        <v>18676538.300000001</v>
      </c>
      <c r="H35" s="42"/>
      <c r="I35" s="38">
        <v>1081500</v>
      </c>
      <c r="J35" s="4">
        <f t="shared" si="10"/>
        <v>205485</v>
      </c>
      <c r="K35" s="4">
        <f t="shared" si="11"/>
        <v>24452715</v>
      </c>
      <c r="L35" s="44"/>
      <c r="M35" s="38">
        <v>1050000</v>
      </c>
      <c r="N35" s="4">
        <f t="shared" si="12"/>
        <v>199500</v>
      </c>
      <c r="O35" s="4">
        <f t="shared" si="13"/>
        <v>23740500</v>
      </c>
      <c r="P35" s="44"/>
      <c r="Q35" s="75">
        <f t="shared" si="14"/>
        <v>1050000</v>
      </c>
      <c r="R35" s="68">
        <f t="shared" si="15"/>
        <v>199500</v>
      </c>
      <c r="S35" s="69">
        <f t="shared" si="16"/>
        <v>23740500</v>
      </c>
      <c r="T35" s="39"/>
    </row>
    <row r="36" spans="1:20" ht="36" customHeight="1">
      <c r="A36" s="1">
        <v>2.1800000000000002</v>
      </c>
      <c r="B36" s="2" t="s">
        <v>48</v>
      </c>
      <c r="C36" s="3" t="s">
        <v>30</v>
      </c>
      <c r="D36" s="13">
        <v>1</v>
      </c>
      <c r="E36" s="30">
        <v>574517</v>
      </c>
      <c r="F36" s="4">
        <f t="shared" si="1"/>
        <v>109158.23</v>
      </c>
      <c r="G36" s="10">
        <f t="shared" si="9"/>
        <v>683675.23</v>
      </c>
      <c r="H36" s="42"/>
      <c r="I36" s="38">
        <v>1009400</v>
      </c>
      <c r="J36" s="4">
        <f t="shared" si="10"/>
        <v>191786</v>
      </c>
      <c r="K36" s="4">
        <f t="shared" si="11"/>
        <v>1201186</v>
      </c>
      <c r="L36" s="44"/>
      <c r="M36" s="38">
        <v>980000</v>
      </c>
      <c r="N36" s="4">
        <f t="shared" si="12"/>
        <v>186200</v>
      </c>
      <c r="O36" s="4">
        <f t="shared" si="13"/>
        <v>1166200</v>
      </c>
      <c r="P36" s="44"/>
      <c r="Q36" s="75">
        <f t="shared" si="14"/>
        <v>980000</v>
      </c>
      <c r="R36" s="68">
        <f t="shared" si="15"/>
        <v>186200</v>
      </c>
      <c r="S36" s="69">
        <f t="shared" si="16"/>
        <v>1166200</v>
      </c>
      <c r="T36" s="39"/>
    </row>
    <row r="37" spans="1:20" ht="36" customHeight="1">
      <c r="A37" s="1">
        <v>2.19</v>
      </c>
      <c r="B37" s="2" t="s">
        <v>49</v>
      </c>
      <c r="C37" s="3" t="s">
        <v>30</v>
      </c>
      <c r="D37" s="13">
        <v>1</v>
      </c>
      <c r="E37" s="30">
        <v>642008</v>
      </c>
      <c r="F37" s="4">
        <f t="shared" si="1"/>
        <v>121981.52</v>
      </c>
      <c r="G37" s="10">
        <f t="shared" si="9"/>
        <v>763989.52</v>
      </c>
      <c r="H37" s="42"/>
      <c r="I37" s="38">
        <v>2060000</v>
      </c>
      <c r="J37" s="4">
        <f t="shared" si="10"/>
        <v>391400</v>
      </c>
      <c r="K37" s="4">
        <f t="shared" si="11"/>
        <v>2451400</v>
      </c>
      <c r="L37" s="44"/>
      <c r="M37" s="38">
        <v>2000000</v>
      </c>
      <c r="N37" s="4">
        <f t="shared" si="12"/>
        <v>380000</v>
      </c>
      <c r="O37" s="4">
        <f t="shared" si="13"/>
        <v>2380000</v>
      </c>
      <c r="P37" s="44"/>
      <c r="Q37" s="75">
        <f t="shared" si="14"/>
        <v>2000000</v>
      </c>
      <c r="R37" s="68">
        <f t="shared" si="15"/>
        <v>380000</v>
      </c>
      <c r="S37" s="69">
        <f t="shared" si="16"/>
        <v>2380000</v>
      </c>
      <c r="T37" s="39"/>
    </row>
    <row r="38" spans="1:20" ht="36" customHeight="1">
      <c r="A38" s="51">
        <v>2.2000000000000002</v>
      </c>
      <c r="B38" s="52" t="s">
        <v>50</v>
      </c>
      <c r="C38" s="53" t="s">
        <v>30</v>
      </c>
      <c r="D38" s="14">
        <v>1</v>
      </c>
      <c r="E38" s="31">
        <v>826030</v>
      </c>
      <c r="F38" s="6">
        <f t="shared" si="1"/>
        <v>156945.70000000001</v>
      </c>
      <c r="G38" s="11">
        <f t="shared" si="9"/>
        <v>982975.7</v>
      </c>
      <c r="H38" s="42"/>
      <c r="I38" s="38">
        <v>772500</v>
      </c>
      <c r="J38" s="4">
        <f t="shared" si="10"/>
        <v>146775</v>
      </c>
      <c r="K38" s="4">
        <f t="shared" si="11"/>
        <v>919275</v>
      </c>
      <c r="L38" s="44"/>
      <c r="M38" s="38">
        <v>750000</v>
      </c>
      <c r="N38" s="4">
        <f t="shared" si="12"/>
        <v>142500</v>
      </c>
      <c r="O38" s="4">
        <f t="shared" si="13"/>
        <v>892500</v>
      </c>
      <c r="P38" s="44"/>
      <c r="Q38" s="75">
        <f t="shared" si="14"/>
        <v>772500</v>
      </c>
      <c r="R38" s="68">
        <f t="shared" si="15"/>
        <v>146775</v>
      </c>
      <c r="S38" s="69">
        <f t="shared" si="16"/>
        <v>919275</v>
      </c>
      <c r="T38" s="39"/>
    </row>
    <row r="39" spans="1:20" ht="36" customHeight="1">
      <c r="A39" s="121" t="s">
        <v>51</v>
      </c>
      <c r="B39" s="122"/>
      <c r="C39" s="54"/>
      <c r="D39" s="22"/>
      <c r="E39" s="32"/>
      <c r="F39" s="7"/>
      <c r="G39" s="8">
        <f>SUM(G40:G54)</f>
        <v>7561701.4900000012</v>
      </c>
      <c r="H39" s="7"/>
      <c r="I39" s="40"/>
      <c r="J39" s="7"/>
      <c r="K39" s="8">
        <f>SUM(K40:K54)</f>
        <v>11650278.5</v>
      </c>
      <c r="L39" s="44"/>
      <c r="M39" s="40"/>
      <c r="N39" s="7"/>
      <c r="O39" s="8">
        <f>SUM(O40:O54)</f>
        <v>11310950</v>
      </c>
      <c r="P39" s="44"/>
      <c r="Q39" s="40"/>
      <c r="R39" s="7"/>
      <c r="S39" s="8">
        <f>SUM(S40:S54)</f>
        <v>11346650</v>
      </c>
      <c r="T39" s="39"/>
    </row>
    <row r="40" spans="1:20" ht="36" customHeight="1">
      <c r="A40" s="46">
        <v>3.01</v>
      </c>
      <c r="B40" s="47" t="s">
        <v>52</v>
      </c>
      <c r="C40" s="48" t="s">
        <v>30</v>
      </c>
      <c r="D40" s="49">
        <v>5</v>
      </c>
      <c r="E40" s="29">
        <v>69340</v>
      </c>
      <c r="F40" s="9">
        <f>+E40*0.19</f>
        <v>13174.6</v>
      </c>
      <c r="G40" s="12">
        <f t="shared" si="9"/>
        <v>412573</v>
      </c>
      <c r="H40" s="42"/>
      <c r="I40" s="38">
        <v>128750</v>
      </c>
      <c r="J40" s="4">
        <f t="shared" ref="J40:J54" si="17">+I40*0.19</f>
        <v>24462.5</v>
      </c>
      <c r="K40" s="4">
        <f t="shared" ref="K40:K54" si="18">+(J40+I40)*D40</f>
        <v>766062.5</v>
      </c>
      <c r="L40" s="44"/>
      <c r="M40" s="38">
        <v>125000</v>
      </c>
      <c r="N40" s="4">
        <f t="shared" ref="N40:N54" si="19">+M40*0.19</f>
        <v>23750</v>
      </c>
      <c r="O40" s="4">
        <f t="shared" ref="O40:O54" si="20">+(N40+M40)*D40</f>
        <v>743750</v>
      </c>
      <c r="P40" s="44"/>
      <c r="Q40" s="75">
        <f t="shared" si="14"/>
        <v>125000</v>
      </c>
      <c r="R40" s="68">
        <f t="shared" si="15"/>
        <v>23750</v>
      </c>
      <c r="S40" s="69">
        <f t="shared" si="16"/>
        <v>743750</v>
      </c>
      <c r="T40" s="39"/>
    </row>
    <row r="41" spans="1:20" ht="36" customHeight="1">
      <c r="A41" s="1">
        <v>3.02</v>
      </c>
      <c r="B41" s="2" t="s">
        <v>53</v>
      </c>
      <c r="C41" s="3" t="s">
        <v>30</v>
      </c>
      <c r="D41" s="13">
        <v>5</v>
      </c>
      <c r="E41" s="30">
        <v>69340</v>
      </c>
      <c r="F41" s="4">
        <f t="shared" ref="F41:F54" si="21">+E41*0.19</f>
        <v>13174.6</v>
      </c>
      <c r="G41" s="10">
        <f t="shared" si="9"/>
        <v>412573</v>
      </c>
      <c r="H41" s="42"/>
      <c r="I41" s="38">
        <v>154500</v>
      </c>
      <c r="J41" s="4">
        <f t="shared" si="17"/>
        <v>29355</v>
      </c>
      <c r="K41" s="4">
        <f t="shared" si="18"/>
        <v>919275</v>
      </c>
      <c r="L41" s="44"/>
      <c r="M41" s="38">
        <v>150000</v>
      </c>
      <c r="N41" s="4">
        <f t="shared" si="19"/>
        <v>28500</v>
      </c>
      <c r="O41" s="4">
        <f t="shared" si="20"/>
        <v>892500</v>
      </c>
      <c r="P41" s="44"/>
      <c r="Q41" s="75">
        <f t="shared" si="14"/>
        <v>150000</v>
      </c>
      <c r="R41" s="68">
        <f t="shared" si="15"/>
        <v>28500</v>
      </c>
      <c r="S41" s="69">
        <f t="shared" si="16"/>
        <v>892500</v>
      </c>
      <c r="T41" s="39"/>
    </row>
    <row r="42" spans="1:20" ht="36" customHeight="1">
      <c r="A42" s="1">
        <v>3.03</v>
      </c>
      <c r="B42" s="2" t="s">
        <v>54</v>
      </c>
      <c r="C42" s="3" t="s">
        <v>30</v>
      </c>
      <c r="D42" s="13">
        <v>5</v>
      </c>
      <c r="E42" s="30">
        <v>69340</v>
      </c>
      <c r="F42" s="4">
        <f t="shared" si="21"/>
        <v>13174.6</v>
      </c>
      <c r="G42" s="10">
        <f t="shared" si="9"/>
        <v>412573</v>
      </c>
      <c r="H42" s="42"/>
      <c r="I42" s="38">
        <v>123600</v>
      </c>
      <c r="J42" s="4">
        <f t="shared" si="17"/>
        <v>23484</v>
      </c>
      <c r="K42" s="4">
        <f t="shared" si="18"/>
        <v>735420</v>
      </c>
      <c r="L42" s="44"/>
      <c r="M42" s="38">
        <v>120000</v>
      </c>
      <c r="N42" s="4">
        <f t="shared" si="19"/>
        <v>22800</v>
      </c>
      <c r="O42" s="4">
        <f t="shared" si="20"/>
        <v>714000</v>
      </c>
      <c r="P42" s="44"/>
      <c r="Q42" s="75">
        <f t="shared" si="14"/>
        <v>120000</v>
      </c>
      <c r="R42" s="68">
        <f t="shared" si="15"/>
        <v>22800</v>
      </c>
      <c r="S42" s="69">
        <f t="shared" si="16"/>
        <v>714000</v>
      </c>
      <c r="T42" s="39"/>
    </row>
    <row r="43" spans="1:20" ht="36" customHeight="1">
      <c r="A43" s="1">
        <v>3.04</v>
      </c>
      <c r="B43" s="2" t="s">
        <v>55</v>
      </c>
      <c r="C43" s="3" t="s">
        <v>30</v>
      </c>
      <c r="D43" s="13">
        <v>5</v>
      </c>
      <c r="E43" s="30">
        <v>69340</v>
      </c>
      <c r="F43" s="4">
        <f t="shared" si="21"/>
        <v>13174.6</v>
      </c>
      <c r="G43" s="10">
        <f t="shared" si="9"/>
        <v>412573</v>
      </c>
      <c r="H43" s="42"/>
      <c r="I43" s="38">
        <v>103000</v>
      </c>
      <c r="J43" s="4">
        <f t="shared" si="17"/>
        <v>19570</v>
      </c>
      <c r="K43" s="4">
        <f t="shared" si="18"/>
        <v>612850</v>
      </c>
      <c r="L43" s="44"/>
      <c r="M43" s="38">
        <v>100000</v>
      </c>
      <c r="N43" s="4">
        <f t="shared" si="19"/>
        <v>19000</v>
      </c>
      <c r="O43" s="4">
        <f t="shared" si="20"/>
        <v>595000</v>
      </c>
      <c r="P43" s="44"/>
      <c r="Q43" s="75">
        <f t="shared" si="14"/>
        <v>100000</v>
      </c>
      <c r="R43" s="68">
        <f t="shared" si="15"/>
        <v>19000</v>
      </c>
      <c r="S43" s="69">
        <f t="shared" si="16"/>
        <v>595000</v>
      </c>
      <c r="T43" s="39"/>
    </row>
    <row r="44" spans="1:20" ht="36" customHeight="1">
      <c r="A44" s="1">
        <v>3.05</v>
      </c>
      <c r="B44" s="2" t="s">
        <v>56</v>
      </c>
      <c r="C44" s="3" t="s">
        <v>30</v>
      </c>
      <c r="D44" s="13">
        <v>5</v>
      </c>
      <c r="E44" s="30">
        <v>69340</v>
      </c>
      <c r="F44" s="4">
        <f t="shared" si="21"/>
        <v>13174.6</v>
      </c>
      <c r="G44" s="10">
        <f t="shared" si="9"/>
        <v>412573</v>
      </c>
      <c r="H44" s="42"/>
      <c r="I44" s="38">
        <v>113300</v>
      </c>
      <c r="J44" s="4">
        <f t="shared" si="17"/>
        <v>21527</v>
      </c>
      <c r="K44" s="4">
        <f t="shared" si="18"/>
        <v>674135</v>
      </c>
      <c r="L44" s="44"/>
      <c r="M44" s="38">
        <v>110000</v>
      </c>
      <c r="N44" s="4">
        <f t="shared" si="19"/>
        <v>20900</v>
      </c>
      <c r="O44" s="4">
        <f t="shared" si="20"/>
        <v>654500</v>
      </c>
      <c r="P44" s="44"/>
      <c r="Q44" s="75">
        <f t="shared" si="14"/>
        <v>110000</v>
      </c>
      <c r="R44" s="68">
        <f t="shared" si="15"/>
        <v>20900</v>
      </c>
      <c r="S44" s="69">
        <f t="shared" si="16"/>
        <v>654500</v>
      </c>
      <c r="T44" s="39"/>
    </row>
    <row r="45" spans="1:20" ht="36" customHeight="1">
      <c r="A45" s="1">
        <v>3.06</v>
      </c>
      <c r="B45" s="2" t="s">
        <v>57</v>
      </c>
      <c r="C45" s="3" t="s">
        <v>30</v>
      </c>
      <c r="D45" s="13">
        <v>5</v>
      </c>
      <c r="E45" s="30">
        <v>69340</v>
      </c>
      <c r="F45" s="4">
        <f t="shared" si="21"/>
        <v>13174.6</v>
      </c>
      <c r="G45" s="10">
        <f t="shared" si="9"/>
        <v>412573</v>
      </c>
      <c r="H45" s="42"/>
      <c r="I45" s="38">
        <v>113300</v>
      </c>
      <c r="J45" s="4">
        <f t="shared" si="17"/>
        <v>21527</v>
      </c>
      <c r="K45" s="4">
        <f t="shared" si="18"/>
        <v>674135</v>
      </c>
      <c r="L45" s="44"/>
      <c r="M45" s="38">
        <v>110000</v>
      </c>
      <c r="N45" s="4">
        <f t="shared" si="19"/>
        <v>20900</v>
      </c>
      <c r="O45" s="4">
        <f t="shared" si="20"/>
        <v>654500</v>
      </c>
      <c r="P45" s="44"/>
      <c r="Q45" s="75">
        <f t="shared" si="14"/>
        <v>110000</v>
      </c>
      <c r="R45" s="68">
        <f t="shared" si="15"/>
        <v>20900</v>
      </c>
      <c r="S45" s="69">
        <f t="shared" si="16"/>
        <v>654500</v>
      </c>
      <c r="T45" s="39"/>
    </row>
    <row r="46" spans="1:20" ht="36" customHeight="1">
      <c r="A46" s="1">
        <v>3.07</v>
      </c>
      <c r="B46" s="2" t="s">
        <v>58</v>
      </c>
      <c r="C46" s="3" t="s">
        <v>30</v>
      </c>
      <c r="D46" s="13">
        <v>5</v>
      </c>
      <c r="E46" s="30">
        <v>69340</v>
      </c>
      <c r="F46" s="4">
        <f t="shared" si="21"/>
        <v>13174.6</v>
      </c>
      <c r="G46" s="10">
        <f t="shared" si="9"/>
        <v>412573</v>
      </c>
      <c r="H46" s="42"/>
      <c r="I46" s="38">
        <v>123600</v>
      </c>
      <c r="J46" s="4">
        <f t="shared" si="17"/>
        <v>23484</v>
      </c>
      <c r="K46" s="4">
        <f t="shared" si="18"/>
        <v>735420</v>
      </c>
      <c r="L46" s="44"/>
      <c r="M46" s="38">
        <v>120000</v>
      </c>
      <c r="N46" s="4">
        <f t="shared" si="19"/>
        <v>22800</v>
      </c>
      <c r="O46" s="4">
        <f t="shared" si="20"/>
        <v>714000</v>
      </c>
      <c r="P46" s="44"/>
      <c r="Q46" s="75">
        <f t="shared" si="14"/>
        <v>120000</v>
      </c>
      <c r="R46" s="68">
        <f t="shared" si="15"/>
        <v>22800</v>
      </c>
      <c r="S46" s="69">
        <f t="shared" si="16"/>
        <v>714000</v>
      </c>
      <c r="T46" s="39"/>
    </row>
    <row r="47" spans="1:20" ht="36" customHeight="1">
      <c r="A47" s="1">
        <v>3.08</v>
      </c>
      <c r="B47" s="2" t="s">
        <v>59</v>
      </c>
      <c r="C47" s="3" t="s">
        <v>30</v>
      </c>
      <c r="D47" s="13">
        <v>5</v>
      </c>
      <c r="E47" s="30">
        <v>69340</v>
      </c>
      <c r="F47" s="4">
        <f t="shared" si="21"/>
        <v>13174.6</v>
      </c>
      <c r="G47" s="10">
        <f t="shared" si="9"/>
        <v>412573</v>
      </c>
      <c r="H47" s="42"/>
      <c r="I47" s="38">
        <v>123600</v>
      </c>
      <c r="J47" s="4">
        <f t="shared" si="17"/>
        <v>23484</v>
      </c>
      <c r="K47" s="4">
        <f t="shared" si="18"/>
        <v>735420</v>
      </c>
      <c r="L47" s="44"/>
      <c r="M47" s="38">
        <v>120000</v>
      </c>
      <c r="N47" s="4">
        <f t="shared" si="19"/>
        <v>22800</v>
      </c>
      <c r="O47" s="4">
        <f t="shared" si="20"/>
        <v>714000</v>
      </c>
      <c r="P47" s="44"/>
      <c r="Q47" s="75">
        <f t="shared" si="14"/>
        <v>120000</v>
      </c>
      <c r="R47" s="68">
        <f t="shared" si="15"/>
        <v>22800</v>
      </c>
      <c r="S47" s="69">
        <f t="shared" si="16"/>
        <v>714000</v>
      </c>
      <c r="T47" s="39"/>
    </row>
    <row r="48" spans="1:20" ht="36" customHeight="1">
      <c r="A48" s="50">
        <v>3.09</v>
      </c>
      <c r="B48" s="2" t="s">
        <v>60</v>
      </c>
      <c r="C48" s="3" t="s">
        <v>30</v>
      </c>
      <c r="D48" s="13">
        <v>5</v>
      </c>
      <c r="E48" s="30">
        <v>216686</v>
      </c>
      <c r="F48" s="4">
        <f t="shared" si="21"/>
        <v>41170.340000000004</v>
      </c>
      <c r="G48" s="10">
        <f t="shared" si="9"/>
        <v>1289281.7</v>
      </c>
      <c r="H48" s="42"/>
      <c r="I48" s="38">
        <v>257500</v>
      </c>
      <c r="J48" s="4">
        <f t="shared" si="17"/>
        <v>48925</v>
      </c>
      <c r="K48" s="4">
        <f t="shared" si="18"/>
        <v>1532125</v>
      </c>
      <c r="L48" s="44"/>
      <c r="M48" s="38">
        <v>250000</v>
      </c>
      <c r="N48" s="4">
        <f t="shared" si="19"/>
        <v>47500</v>
      </c>
      <c r="O48" s="4">
        <f t="shared" si="20"/>
        <v>1487500</v>
      </c>
      <c r="P48" s="44"/>
      <c r="Q48" s="75">
        <f t="shared" si="14"/>
        <v>250000</v>
      </c>
      <c r="R48" s="68">
        <f t="shared" si="15"/>
        <v>47500</v>
      </c>
      <c r="S48" s="69">
        <f t="shared" si="16"/>
        <v>1487500</v>
      </c>
      <c r="T48" s="39"/>
    </row>
    <row r="49" spans="1:22" ht="36" customHeight="1">
      <c r="A49" s="1">
        <v>3.1</v>
      </c>
      <c r="B49" s="2" t="s">
        <v>61</v>
      </c>
      <c r="C49" s="3" t="s">
        <v>30</v>
      </c>
      <c r="D49" s="13">
        <v>4</v>
      </c>
      <c r="E49" s="30">
        <v>216686</v>
      </c>
      <c r="F49" s="4">
        <f t="shared" si="21"/>
        <v>41170.340000000004</v>
      </c>
      <c r="G49" s="10">
        <f t="shared" ref="G49:G54" si="22">+(E49+F49)*D49</f>
        <v>1031425.36</v>
      </c>
      <c r="H49" s="42"/>
      <c r="I49" s="38">
        <v>257500</v>
      </c>
      <c r="J49" s="4">
        <f t="shared" si="17"/>
        <v>48925</v>
      </c>
      <c r="K49" s="4">
        <f t="shared" si="18"/>
        <v>1225700</v>
      </c>
      <c r="L49" s="44"/>
      <c r="M49" s="38">
        <v>250000</v>
      </c>
      <c r="N49" s="4">
        <f t="shared" si="19"/>
        <v>47500</v>
      </c>
      <c r="O49" s="4">
        <f t="shared" si="20"/>
        <v>1190000</v>
      </c>
      <c r="P49" s="44"/>
      <c r="Q49" s="75">
        <f t="shared" si="14"/>
        <v>250000</v>
      </c>
      <c r="R49" s="68">
        <f t="shared" si="15"/>
        <v>47500</v>
      </c>
      <c r="S49" s="69">
        <f t="shared" si="16"/>
        <v>1190000</v>
      </c>
      <c r="T49" s="39"/>
    </row>
    <row r="50" spans="1:22" ht="36" customHeight="1">
      <c r="A50" s="1">
        <v>3.11</v>
      </c>
      <c r="B50" s="2" t="s">
        <v>62</v>
      </c>
      <c r="C50" s="3" t="s">
        <v>30</v>
      </c>
      <c r="D50" s="13">
        <v>4</v>
      </c>
      <c r="E50" s="30">
        <v>294693</v>
      </c>
      <c r="F50" s="4">
        <f t="shared" si="21"/>
        <v>55991.67</v>
      </c>
      <c r="G50" s="10">
        <f t="shared" si="22"/>
        <v>1402738.68</v>
      </c>
      <c r="H50" s="42"/>
      <c r="I50" s="38">
        <v>257500</v>
      </c>
      <c r="J50" s="4">
        <f t="shared" si="17"/>
        <v>48925</v>
      </c>
      <c r="K50" s="4">
        <f t="shared" si="18"/>
        <v>1225700</v>
      </c>
      <c r="L50" s="44"/>
      <c r="M50" s="38">
        <v>250000</v>
      </c>
      <c r="N50" s="4">
        <f t="shared" si="19"/>
        <v>47500</v>
      </c>
      <c r="O50" s="4">
        <f t="shared" si="20"/>
        <v>1190000</v>
      </c>
      <c r="P50" s="44"/>
      <c r="Q50" s="75">
        <f t="shared" si="14"/>
        <v>257500</v>
      </c>
      <c r="R50" s="68">
        <f t="shared" si="15"/>
        <v>48925</v>
      </c>
      <c r="S50" s="69">
        <f t="shared" si="16"/>
        <v>1225700</v>
      </c>
      <c r="T50" s="39"/>
    </row>
    <row r="51" spans="1:22" ht="36" customHeight="1">
      <c r="A51" s="1">
        <v>3.12</v>
      </c>
      <c r="B51" s="2" t="s">
        <v>63</v>
      </c>
      <c r="C51" s="3" t="s">
        <v>64</v>
      </c>
      <c r="D51" s="13">
        <v>3</v>
      </c>
      <c r="E51" s="30">
        <v>34670</v>
      </c>
      <c r="F51" s="4">
        <f t="shared" si="21"/>
        <v>6587.3</v>
      </c>
      <c r="G51" s="10">
        <f t="shared" si="22"/>
        <v>123771.90000000001</v>
      </c>
      <c r="H51" s="42"/>
      <c r="I51" s="38">
        <v>185400</v>
      </c>
      <c r="J51" s="4">
        <f t="shared" si="17"/>
        <v>35226</v>
      </c>
      <c r="K51" s="4">
        <f t="shared" si="18"/>
        <v>661878</v>
      </c>
      <c r="L51" s="44"/>
      <c r="M51" s="38">
        <v>180000</v>
      </c>
      <c r="N51" s="4">
        <f t="shared" si="19"/>
        <v>34200</v>
      </c>
      <c r="O51" s="4">
        <f t="shared" si="20"/>
        <v>642600</v>
      </c>
      <c r="P51" s="44"/>
      <c r="Q51" s="75">
        <f t="shared" si="14"/>
        <v>180000</v>
      </c>
      <c r="R51" s="68">
        <f t="shared" si="15"/>
        <v>34200</v>
      </c>
      <c r="S51" s="69">
        <f t="shared" si="16"/>
        <v>642600</v>
      </c>
      <c r="T51" s="39"/>
    </row>
    <row r="52" spans="1:22" ht="36" customHeight="1">
      <c r="A52" s="1">
        <v>3.13</v>
      </c>
      <c r="B52" s="2" t="s">
        <v>65</v>
      </c>
      <c r="C52" s="3" t="s">
        <v>30</v>
      </c>
      <c r="D52" s="13">
        <v>1</v>
      </c>
      <c r="E52" s="30">
        <v>87541</v>
      </c>
      <c r="F52" s="4">
        <f t="shared" si="21"/>
        <v>16632.79</v>
      </c>
      <c r="G52" s="10">
        <f t="shared" si="22"/>
        <v>104173.79000000001</v>
      </c>
      <c r="H52" s="42"/>
      <c r="I52" s="38">
        <v>257500</v>
      </c>
      <c r="J52" s="4">
        <f t="shared" si="17"/>
        <v>48925</v>
      </c>
      <c r="K52" s="4">
        <f t="shared" si="18"/>
        <v>306425</v>
      </c>
      <c r="L52" s="44"/>
      <c r="M52" s="38">
        <v>250000</v>
      </c>
      <c r="N52" s="4">
        <f t="shared" si="19"/>
        <v>47500</v>
      </c>
      <c r="O52" s="4">
        <f t="shared" si="20"/>
        <v>297500</v>
      </c>
      <c r="P52" s="44"/>
      <c r="Q52" s="75">
        <f t="shared" si="14"/>
        <v>250000</v>
      </c>
      <c r="R52" s="68">
        <f t="shared" si="15"/>
        <v>47500</v>
      </c>
      <c r="S52" s="69">
        <f t="shared" si="16"/>
        <v>297500</v>
      </c>
      <c r="T52" s="39"/>
    </row>
    <row r="53" spans="1:22" ht="36" customHeight="1">
      <c r="A53" s="50">
        <v>3.14</v>
      </c>
      <c r="B53" s="2" t="s">
        <v>66</v>
      </c>
      <c r="C53" s="3" t="s">
        <v>30</v>
      </c>
      <c r="D53" s="13">
        <v>3</v>
      </c>
      <c r="E53" s="30">
        <v>48538</v>
      </c>
      <c r="F53" s="4">
        <f t="shared" si="21"/>
        <v>9222.2199999999993</v>
      </c>
      <c r="G53" s="10">
        <f t="shared" si="22"/>
        <v>173280.66</v>
      </c>
      <c r="H53" s="42"/>
      <c r="I53" s="38">
        <v>82400</v>
      </c>
      <c r="J53" s="4">
        <f t="shared" si="17"/>
        <v>15656</v>
      </c>
      <c r="K53" s="4">
        <f t="shared" si="18"/>
        <v>294168</v>
      </c>
      <c r="L53" s="44"/>
      <c r="M53" s="38">
        <v>80000</v>
      </c>
      <c r="N53" s="4">
        <f t="shared" si="19"/>
        <v>15200</v>
      </c>
      <c r="O53" s="4">
        <f t="shared" si="20"/>
        <v>285600</v>
      </c>
      <c r="P53" s="44"/>
      <c r="Q53" s="75">
        <f t="shared" si="14"/>
        <v>80000</v>
      </c>
      <c r="R53" s="68">
        <f t="shared" si="15"/>
        <v>15200</v>
      </c>
      <c r="S53" s="69">
        <f t="shared" si="16"/>
        <v>285600</v>
      </c>
      <c r="T53" s="39"/>
    </row>
    <row r="54" spans="1:22" ht="36" customHeight="1">
      <c r="A54" s="51">
        <v>3.15</v>
      </c>
      <c r="B54" s="52" t="s">
        <v>67</v>
      </c>
      <c r="C54" s="53" t="s">
        <v>30</v>
      </c>
      <c r="D54" s="14">
        <v>3</v>
      </c>
      <c r="E54" s="31">
        <v>38220</v>
      </c>
      <c r="F54" s="6">
        <f t="shared" si="21"/>
        <v>7261.8</v>
      </c>
      <c r="G54" s="11">
        <f t="shared" si="22"/>
        <v>136445.40000000002</v>
      </c>
      <c r="H54" s="42"/>
      <c r="I54" s="38">
        <v>154500</v>
      </c>
      <c r="J54" s="4">
        <f t="shared" si="17"/>
        <v>29355</v>
      </c>
      <c r="K54" s="4">
        <f t="shared" si="18"/>
        <v>551565</v>
      </c>
      <c r="L54" s="44"/>
      <c r="M54" s="38">
        <v>150000</v>
      </c>
      <c r="N54" s="4">
        <f t="shared" si="19"/>
        <v>28500</v>
      </c>
      <c r="O54" s="4">
        <f t="shared" si="20"/>
        <v>535500</v>
      </c>
      <c r="P54" s="44"/>
      <c r="Q54" s="75">
        <f t="shared" si="14"/>
        <v>150000</v>
      </c>
      <c r="R54" s="68">
        <f t="shared" si="15"/>
        <v>28500</v>
      </c>
      <c r="S54" s="69">
        <f t="shared" si="16"/>
        <v>535500</v>
      </c>
      <c r="T54" s="39"/>
    </row>
    <row r="55" spans="1:22" ht="36" customHeight="1">
      <c r="A55" s="123" t="s">
        <v>68</v>
      </c>
      <c r="B55" s="124"/>
      <c r="C55" s="62"/>
      <c r="D55" s="63"/>
      <c r="E55" s="33"/>
      <c r="F55" s="33"/>
      <c r="G55" s="34">
        <f>SUM(G56:G64)</f>
        <v>16060824.290000001</v>
      </c>
      <c r="H55" s="7"/>
      <c r="I55" s="41"/>
      <c r="J55" s="33"/>
      <c r="K55" s="34">
        <f>SUM(K56:K64)</f>
        <v>174784820</v>
      </c>
      <c r="L55" s="44"/>
      <c r="M55" s="41"/>
      <c r="N55" s="33"/>
      <c r="O55" s="34">
        <f>SUM(O56:O64)</f>
        <v>169694000</v>
      </c>
      <c r="P55" s="44"/>
      <c r="Q55" s="41"/>
      <c r="R55" s="33"/>
      <c r="S55" s="34">
        <f>SUM(S56:S64)</f>
        <v>169694000</v>
      </c>
      <c r="T55" s="39"/>
    </row>
    <row r="56" spans="1:22" ht="36" customHeight="1">
      <c r="A56" s="46">
        <v>4.01</v>
      </c>
      <c r="B56" s="47" t="s">
        <v>69</v>
      </c>
      <c r="C56" s="48" t="s">
        <v>70</v>
      </c>
      <c r="D56" s="49">
        <v>1</v>
      </c>
      <c r="E56" s="29">
        <v>693396</v>
      </c>
      <c r="F56" s="9">
        <f>+E56*0.19</f>
        <v>131745.24</v>
      </c>
      <c r="G56" s="12">
        <f t="shared" ref="G56:G64" si="23">+(E56+F56)*D56</f>
        <v>825141.24</v>
      </c>
      <c r="H56" s="42"/>
      <c r="I56" s="38">
        <v>10300000</v>
      </c>
      <c r="J56" s="4">
        <f t="shared" ref="J56:J64" si="24">+I56*0.19</f>
        <v>1957000</v>
      </c>
      <c r="K56" s="4">
        <f t="shared" ref="K56:K64" si="25">+(J56+I56)*D56</f>
        <v>12257000</v>
      </c>
      <c r="L56" s="44"/>
      <c r="M56" s="38">
        <v>10000000</v>
      </c>
      <c r="N56" s="4">
        <f t="shared" ref="N56:N64" si="26">+M56*0.19</f>
        <v>1900000</v>
      </c>
      <c r="O56" s="4">
        <f t="shared" ref="O56:O64" si="27">+(N56+M56)*D56</f>
        <v>11900000</v>
      </c>
      <c r="P56" s="44"/>
      <c r="Q56" s="75">
        <f t="shared" si="14"/>
        <v>10000000</v>
      </c>
      <c r="R56" s="68">
        <f t="shared" si="15"/>
        <v>1900000</v>
      </c>
      <c r="S56" s="69">
        <f t="shared" si="16"/>
        <v>11900000</v>
      </c>
      <c r="T56" s="39"/>
    </row>
    <row r="57" spans="1:22" ht="36" customHeight="1">
      <c r="A57" s="1">
        <v>4.0199999999999996</v>
      </c>
      <c r="B57" s="2" t="s">
        <v>71</v>
      </c>
      <c r="C57" s="48" t="s">
        <v>70</v>
      </c>
      <c r="D57" s="13">
        <v>1</v>
      </c>
      <c r="E57" s="30">
        <v>356562</v>
      </c>
      <c r="F57" s="4">
        <f t="shared" ref="F57:F64" si="28">+E57*0.19</f>
        <v>67746.78</v>
      </c>
      <c r="G57" s="10">
        <f t="shared" si="23"/>
        <v>424308.78</v>
      </c>
      <c r="H57" s="42"/>
      <c r="I57" s="38">
        <v>12360000</v>
      </c>
      <c r="J57" s="4">
        <f t="shared" si="24"/>
        <v>2348400</v>
      </c>
      <c r="K57" s="4">
        <f t="shared" si="25"/>
        <v>14708400</v>
      </c>
      <c r="L57" s="44"/>
      <c r="M57" s="38">
        <v>12000000</v>
      </c>
      <c r="N57" s="4">
        <f t="shared" si="26"/>
        <v>2280000</v>
      </c>
      <c r="O57" s="4">
        <f t="shared" si="27"/>
        <v>14280000</v>
      </c>
      <c r="P57" s="44"/>
      <c r="Q57" s="75">
        <f t="shared" si="14"/>
        <v>12000000</v>
      </c>
      <c r="R57" s="68">
        <f t="shared" si="15"/>
        <v>2280000</v>
      </c>
      <c r="S57" s="69">
        <f t="shared" si="16"/>
        <v>14280000</v>
      </c>
      <c r="T57" s="39"/>
    </row>
    <row r="58" spans="1:22" ht="36" customHeight="1">
      <c r="A58" s="1">
        <v>4.03</v>
      </c>
      <c r="B58" s="2" t="s">
        <v>72</v>
      </c>
      <c r="C58" s="3" t="s">
        <v>70</v>
      </c>
      <c r="D58" s="13">
        <v>1</v>
      </c>
      <c r="E58" s="30">
        <v>356562</v>
      </c>
      <c r="F58" s="4">
        <f t="shared" si="28"/>
        <v>67746.78</v>
      </c>
      <c r="G58" s="10">
        <f t="shared" si="23"/>
        <v>424308.78</v>
      </c>
      <c r="H58" s="42"/>
      <c r="I58" s="38">
        <v>12360000</v>
      </c>
      <c r="J58" s="4">
        <f t="shared" si="24"/>
        <v>2348400</v>
      </c>
      <c r="K58" s="4">
        <f t="shared" si="25"/>
        <v>14708400</v>
      </c>
      <c r="L58" s="44"/>
      <c r="M58" s="38">
        <v>12000000</v>
      </c>
      <c r="N58" s="4">
        <f t="shared" si="26"/>
        <v>2280000</v>
      </c>
      <c r="O58" s="4">
        <f t="shared" si="27"/>
        <v>14280000</v>
      </c>
      <c r="P58" s="44"/>
      <c r="Q58" s="75">
        <f t="shared" si="14"/>
        <v>12000000</v>
      </c>
      <c r="R58" s="68">
        <f t="shared" si="15"/>
        <v>2280000</v>
      </c>
      <c r="S58" s="69">
        <f t="shared" si="16"/>
        <v>14280000</v>
      </c>
      <c r="T58" s="39"/>
    </row>
    <row r="59" spans="1:22" ht="36" customHeight="1">
      <c r="A59" s="1">
        <v>4.04</v>
      </c>
      <c r="B59" s="2" t="s">
        <v>73</v>
      </c>
      <c r="C59" s="3" t="s">
        <v>70</v>
      </c>
      <c r="D59" s="13">
        <v>1</v>
      </c>
      <c r="E59" s="30">
        <v>356562</v>
      </c>
      <c r="F59" s="4">
        <f t="shared" si="28"/>
        <v>67746.78</v>
      </c>
      <c r="G59" s="10">
        <f t="shared" si="23"/>
        <v>424308.78</v>
      </c>
      <c r="H59" s="42"/>
      <c r="I59" s="38">
        <v>12360000</v>
      </c>
      <c r="J59" s="4">
        <f t="shared" si="24"/>
        <v>2348400</v>
      </c>
      <c r="K59" s="4">
        <f t="shared" si="25"/>
        <v>14708400</v>
      </c>
      <c r="L59" s="44"/>
      <c r="M59" s="38">
        <v>12000000</v>
      </c>
      <c r="N59" s="4">
        <f t="shared" si="26"/>
        <v>2280000</v>
      </c>
      <c r="O59" s="4">
        <f t="shared" si="27"/>
        <v>14280000</v>
      </c>
      <c r="P59" s="44"/>
      <c r="Q59" s="75">
        <f t="shared" si="14"/>
        <v>12000000</v>
      </c>
      <c r="R59" s="68">
        <f t="shared" si="15"/>
        <v>2280000</v>
      </c>
      <c r="S59" s="69">
        <f t="shared" si="16"/>
        <v>14280000</v>
      </c>
      <c r="T59" s="39"/>
    </row>
    <row r="60" spans="1:22" ht="60.75" customHeight="1">
      <c r="A60" s="1">
        <v>4.05</v>
      </c>
      <c r="B60" s="55" t="s">
        <v>74</v>
      </c>
      <c r="C60" s="3" t="s">
        <v>70</v>
      </c>
      <c r="D60" s="13">
        <v>1</v>
      </c>
      <c r="E60" s="30">
        <v>731157</v>
      </c>
      <c r="F60" s="4">
        <f t="shared" si="28"/>
        <v>138919.82999999999</v>
      </c>
      <c r="G60" s="10">
        <f t="shared" si="23"/>
        <v>870076.83</v>
      </c>
      <c r="H60" s="42"/>
      <c r="I60" s="38">
        <v>19364000</v>
      </c>
      <c r="J60" s="4">
        <f t="shared" si="24"/>
        <v>3679160</v>
      </c>
      <c r="K60" s="4">
        <f t="shared" si="25"/>
        <v>23043160</v>
      </c>
      <c r="L60" s="44"/>
      <c r="M60" s="38">
        <v>18800000</v>
      </c>
      <c r="N60" s="4">
        <f t="shared" si="26"/>
        <v>3572000</v>
      </c>
      <c r="O60" s="4">
        <f t="shared" si="27"/>
        <v>22372000</v>
      </c>
      <c r="P60" s="44"/>
      <c r="Q60" s="75">
        <f t="shared" si="14"/>
        <v>18800000</v>
      </c>
      <c r="R60" s="68">
        <f t="shared" si="15"/>
        <v>3572000</v>
      </c>
      <c r="S60" s="69">
        <f t="shared" si="16"/>
        <v>22372000</v>
      </c>
      <c r="T60" s="39"/>
    </row>
    <row r="61" spans="1:22" ht="36" customHeight="1">
      <c r="A61" s="1">
        <v>4.0599999999999996</v>
      </c>
      <c r="B61" s="2" t="s">
        <v>75</v>
      </c>
      <c r="C61" s="3" t="s">
        <v>70</v>
      </c>
      <c r="D61" s="13">
        <v>1</v>
      </c>
      <c r="E61" s="30">
        <v>3290207</v>
      </c>
      <c r="F61" s="4">
        <f t="shared" si="28"/>
        <v>625139.32999999996</v>
      </c>
      <c r="G61" s="10">
        <f t="shared" si="23"/>
        <v>3915346.33</v>
      </c>
      <c r="H61" s="42"/>
      <c r="I61" s="38">
        <v>23484000</v>
      </c>
      <c r="J61" s="4">
        <f t="shared" si="24"/>
        <v>4461960</v>
      </c>
      <c r="K61" s="4">
        <f t="shared" si="25"/>
        <v>27945960</v>
      </c>
      <c r="L61" s="44"/>
      <c r="M61" s="38">
        <v>22800000</v>
      </c>
      <c r="N61" s="4">
        <f t="shared" si="26"/>
        <v>4332000</v>
      </c>
      <c r="O61" s="4">
        <f t="shared" si="27"/>
        <v>27132000</v>
      </c>
      <c r="P61" s="44"/>
      <c r="Q61" s="75">
        <f t="shared" si="14"/>
        <v>22800000</v>
      </c>
      <c r="R61" s="68">
        <f t="shared" si="15"/>
        <v>4332000</v>
      </c>
      <c r="S61" s="69">
        <f t="shared" si="16"/>
        <v>27132000</v>
      </c>
      <c r="T61" s="39"/>
      <c r="V61" s="65"/>
    </row>
    <row r="62" spans="1:22" ht="36" customHeight="1">
      <c r="A62" s="1">
        <v>4.07</v>
      </c>
      <c r="B62" s="2" t="s">
        <v>76</v>
      </c>
      <c r="C62" s="3" t="s">
        <v>70</v>
      </c>
      <c r="D62" s="13">
        <v>1</v>
      </c>
      <c r="E62" s="30">
        <v>282908</v>
      </c>
      <c r="F62" s="4">
        <f t="shared" si="28"/>
        <v>53752.520000000004</v>
      </c>
      <c r="G62" s="10">
        <f t="shared" si="23"/>
        <v>336660.52</v>
      </c>
      <c r="H62" s="42"/>
      <c r="I62" s="38">
        <v>8240000</v>
      </c>
      <c r="J62" s="4">
        <f t="shared" si="24"/>
        <v>1565600</v>
      </c>
      <c r="K62" s="4">
        <f t="shared" si="25"/>
        <v>9805600</v>
      </c>
      <c r="L62" s="44"/>
      <c r="M62" s="38">
        <v>8000000</v>
      </c>
      <c r="N62" s="4">
        <f t="shared" si="26"/>
        <v>1520000</v>
      </c>
      <c r="O62" s="4">
        <f t="shared" si="27"/>
        <v>9520000</v>
      </c>
      <c r="P62" s="44"/>
      <c r="Q62" s="75">
        <f t="shared" si="14"/>
        <v>8000000</v>
      </c>
      <c r="R62" s="68">
        <f t="shared" si="15"/>
        <v>1520000</v>
      </c>
      <c r="S62" s="69">
        <f t="shared" si="16"/>
        <v>9520000</v>
      </c>
      <c r="T62" s="39"/>
      <c r="V62" s="65"/>
    </row>
    <row r="63" spans="1:22" ht="15">
      <c r="A63" s="1">
        <v>4.08</v>
      </c>
      <c r="B63" s="2" t="s">
        <v>77</v>
      </c>
      <c r="C63" s="3" t="s">
        <v>30</v>
      </c>
      <c r="D63" s="13">
        <v>4</v>
      </c>
      <c r="E63" s="30">
        <v>212181</v>
      </c>
      <c r="F63" s="4">
        <f t="shared" si="28"/>
        <v>40314.39</v>
      </c>
      <c r="G63" s="10">
        <f t="shared" si="23"/>
        <v>1009981.56</v>
      </c>
      <c r="H63" s="42"/>
      <c r="I63" s="38">
        <v>5150000</v>
      </c>
      <c r="J63" s="4">
        <f t="shared" si="24"/>
        <v>978500</v>
      </c>
      <c r="K63" s="4">
        <f t="shared" si="25"/>
        <v>24514000</v>
      </c>
      <c r="L63" s="44"/>
      <c r="M63" s="38">
        <v>5000000</v>
      </c>
      <c r="N63" s="4">
        <f t="shared" si="26"/>
        <v>950000</v>
      </c>
      <c r="O63" s="4">
        <f t="shared" si="27"/>
        <v>23800000</v>
      </c>
      <c r="P63" s="44"/>
      <c r="Q63" s="75">
        <f t="shared" si="14"/>
        <v>5000000</v>
      </c>
      <c r="R63" s="68">
        <f t="shared" si="15"/>
        <v>950000</v>
      </c>
      <c r="S63" s="69">
        <f t="shared" si="16"/>
        <v>23800000</v>
      </c>
      <c r="T63" s="39"/>
      <c r="V63" s="65"/>
    </row>
    <row r="64" spans="1:22" ht="25.5">
      <c r="A64" s="50">
        <v>4.09</v>
      </c>
      <c r="B64" s="2" t="s">
        <v>78</v>
      </c>
      <c r="C64" s="3" t="s">
        <v>30</v>
      </c>
      <c r="D64" s="13">
        <v>3</v>
      </c>
      <c r="E64" s="30">
        <v>2193471</v>
      </c>
      <c r="F64" s="4">
        <f t="shared" si="28"/>
        <v>416759.49</v>
      </c>
      <c r="G64" s="10">
        <f t="shared" si="23"/>
        <v>7830691.4700000007</v>
      </c>
      <c r="H64" s="42"/>
      <c r="I64" s="38">
        <v>9270000</v>
      </c>
      <c r="J64" s="4">
        <f t="shared" si="24"/>
        <v>1761300</v>
      </c>
      <c r="K64" s="4">
        <f t="shared" si="25"/>
        <v>33093900</v>
      </c>
      <c r="L64" s="44"/>
      <c r="M64" s="38">
        <v>9000000</v>
      </c>
      <c r="N64" s="4">
        <f t="shared" si="26"/>
        <v>1710000</v>
      </c>
      <c r="O64" s="4">
        <f t="shared" si="27"/>
        <v>32130000</v>
      </c>
      <c r="P64" s="44"/>
      <c r="Q64" s="75">
        <f t="shared" si="14"/>
        <v>9000000</v>
      </c>
      <c r="R64" s="68">
        <f t="shared" si="15"/>
        <v>1710000</v>
      </c>
      <c r="S64" s="69">
        <f t="shared" si="16"/>
        <v>32130000</v>
      </c>
      <c r="T64" s="39"/>
      <c r="V64" s="65"/>
    </row>
    <row r="65" spans="1:22" ht="51" customHeight="1">
      <c r="A65" s="111" t="s">
        <v>79</v>
      </c>
      <c r="B65" s="112"/>
      <c r="C65" s="112"/>
      <c r="D65" s="112"/>
      <c r="E65" s="23"/>
      <c r="F65" s="24"/>
      <c r="G65" s="25">
        <f>G3+G18+G39+G55</f>
        <v>139098174.18000001</v>
      </c>
      <c r="H65" s="56"/>
      <c r="I65" s="57"/>
      <c r="J65" s="58"/>
      <c r="K65" s="45">
        <f>K3+K18+K39+K55</f>
        <v>410100834.5</v>
      </c>
      <c r="L65" s="58"/>
      <c r="M65" s="57"/>
      <c r="N65" s="58"/>
      <c r="O65" s="45">
        <f>O3+O18+O39+O55</f>
        <v>398156150</v>
      </c>
      <c r="P65" s="58"/>
      <c r="Q65" s="57"/>
      <c r="R65" s="58"/>
      <c r="S65" s="45">
        <f>S3+S18+S39+S55</f>
        <v>398218625</v>
      </c>
      <c r="T65" s="59"/>
      <c r="V65" s="61"/>
    </row>
    <row r="66" spans="1:22" ht="18" customHeight="1">
      <c r="A66" s="90" t="s">
        <v>80</v>
      </c>
      <c r="B66" s="91"/>
      <c r="C66" s="91"/>
      <c r="D66" s="91"/>
      <c r="E66" s="92"/>
      <c r="F66" s="92"/>
      <c r="G66" s="92"/>
      <c r="H66" s="92"/>
      <c r="I66" s="92"/>
      <c r="J66" s="92"/>
      <c r="K66" s="92"/>
      <c r="L66" s="92"/>
      <c r="M66" s="92"/>
      <c r="N66" s="92"/>
      <c r="O66" s="92"/>
      <c r="P66" s="92"/>
      <c r="Q66" s="92"/>
      <c r="R66" s="92"/>
      <c r="S66" s="92"/>
      <c r="T66" s="93"/>
      <c r="V66" s="61"/>
    </row>
    <row r="67" spans="1:22" ht="42" customHeight="1">
      <c r="A67" s="97" t="s">
        <v>81</v>
      </c>
      <c r="B67" s="98"/>
      <c r="C67" s="98"/>
      <c r="D67" s="98"/>
      <c r="E67" s="98"/>
      <c r="F67" s="98"/>
      <c r="G67" s="98"/>
      <c r="H67" s="98"/>
      <c r="I67" s="98"/>
      <c r="J67" s="98"/>
      <c r="K67" s="98"/>
      <c r="L67" s="98"/>
      <c r="M67" s="98"/>
      <c r="N67" s="98"/>
      <c r="O67" s="98"/>
      <c r="P67" s="98"/>
      <c r="Q67" s="98"/>
      <c r="R67" s="98"/>
      <c r="S67" s="98"/>
      <c r="T67" s="99"/>
    </row>
    <row r="68" spans="1:22" ht="36" customHeight="1">
      <c r="A68" s="100"/>
      <c r="B68" s="101"/>
      <c r="C68" s="101"/>
      <c r="D68" s="101"/>
      <c r="E68" s="101"/>
      <c r="F68" s="101"/>
      <c r="G68" s="101"/>
      <c r="H68" s="101"/>
      <c r="I68" s="101"/>
      <c r="J68" s="101"/>
      <c r="K68" s="101"/>
      <c r="L68" s="101"/>
      <c r="M68" s="101"/>
      <c r="N68" s="101"/>
      <c r="O68" s="101"/>
      <c r="P68" s="101"/>
      <c r="Q68" s="101"/>
      <c r="R68" s="101"/>
      <c r="S68" s="101"/>
      <c r="T68" s="102"/>
    </row>
    <row r="69" spans="1:22" ht="12" customHeight="1">
      <c r="A69" s="103"/>
      <c r="B69" s="104"/>
      <c r="C69" s="104"/>
      <c r="D69" s="104"/>
      <c r="E69" s="104"/>
      <c r="F69" s="104"/>
      <c r="G69" s="104"/>
      <c r="H69" s="104"/>
      <c r="I69" s="104"/>
      <c r="J69" s="104"/>
      <c r="K69" s="104"/>
      <c r="L69" s="104"/>
      <c r="M69" s="104"/>
      <c r="N69" s="104"/>
      <c r="O69" s="104"/>
      <c r="P69" s="104"/>
      <c r="Q69" s="104"/>
      <c r="R69" s="104"/>
      <c r="S69" s="104"/>
      <c r="T69" s="105"/>
    </row>
    <row r="70" spans="1:22" s="76" customFormat="1" ht="19.5" customHeight="1">
      <c r="A70" s="78" t="s">
        <v>82</v>
      </c>
      <c r="B70" s="79"/>
      <c r="C70" s="79"/>
      <c r="D70" s="79"/>
      <c r="E70" s="79"/>
      <c r="F70" s="79"/>
      <c r="G70" s="79"/>
      <c r="H70" s="79"/>
      <c r="I70" s="79"/>
      <c r="J70" s="79"/>
      <c r="K70" s="79"/>
      <c r="L70" s="79"/>
      <c r="M70" s="79"/>
      <c r="N70" s="79"/>
      <c r="O70" s="79"/>
      <c r="P70" s="79"/>
      <c r="Q70" s="79"/>
      <c r="R70" s="79"/>
      <c r="S70" s="79"/>
      <c r="T70" s="79"/>
    </row>
    <row r="71" spans="1:22" ht="51" customHeight="1">
      <c r="A71" s="87" t="s">
        <v>83</v>
      </c>
      <c r="B71" s="88"/>
      <c r="C71" s="88"/>
      <c r="D71" s="88"/>
      <c r="E71" s="88"/>
      <c r="F71" s="88"/>
      <c r="G71" s="88"/>
      <c r="H71" s="88"/>
      <c r="I71" s="88"/>
      <c r="J71" s="88"/>
      <c r="K71" s="88"/>
      <c r="L71" s="88"/>
      <c r="M71" s="88"/>
      <c r="N71" s="88"/>
      <c r="O71" s="88"/>
      <c r="P71" s="88"/>
      <c r="Q71" s="88"/>
      <c r="R71" s="88"/>
      <c r="S71" s="88"/>
      <c r="T71" s="89"/>
    </row>
    <row r="72" spans="1:22" ht="18" customHeight="1"/>
    <row r="73" spans="1:22" ht="53.25" customHeight="1">
      <c r="A73" s="82" t="s">
        <v>84</v>
      </c>
      <c r="B73" s="126"/>
      <c r="C73" s="126"/>
      <c r="D73" s="80" t="s">
        <v>85</v>
      </c>
      <c r="E73" s="126"/>
      <c r="F73" s="126"/>
      <c r="G73" s="80" t="s">
        <v>86</v>
      </c>
      <c r="H73" s="80"/>
      <c r="I73" s="80"/>
      <c r="J73" s="80"/>
      <c r="K73" s="80"/>
      <c r="L73" s="80"/>
      <c r="M73" s="80"/>
      <c r="N73" s="80"/>
      <c r="O73" s="80" t="s">
        <v>87</v>
      </c>
      <c r="P73" s="80"/>
      <c r="Q73" s="80"/>
      <c r="R73" s="80"/>
      <c r="S73" s="80"/>
      <c r="T73" s="81"/>
    </row>
    <row r="74" spans="1:22" ht="15" customHeight="1">
      <c r="A74" s="127"/>
      <c r="B74" s="128"/>
      <c r="C74" s="128"/>
      <c r="D74" s="77"/>
      <c r="E74" s="128"/>
      <c r="F74" s="128"/>
      <c r="G74" s="83"/>
      <c r="H74" s="83"/>
      <c r="I74" s="83"/>
      <c r="J74" s="83"/>
      <c r="K74" s="83"/>
      <c r="L74" s="83"/>
      <c r="M74" s="83"/>
      <c r="N74" s="83"/>
      <c r="O74" s="83"/>
      <c r="P74" s="83"/>
      <c r="Q74" s="83"/>
      <c r="R74" s="83"/>
      <c r="S74" s="83"/>
      <c r="T74" s="84"/>
    </row>
    <row r="75" spans="1:22" ht="15.75" customHeight="1">
      <c r="A75" s="129"/>
      <c r="B75" s="130"/>
      <c r="C75" s="130"/>
      <c r="D75" s="130"/>
      <c r="E75" s="130"/>
      <c r="F75" s="130"/>
      <c r="G75" s="85"/>
      <c r="H75" s="85"/>
      <c r="I75" s="85"/>
      <c r="J75" s="85"/>
      <c r="K75" s="85"/>
      <c r="L75" s="85"/>
      <c r="M75" s="85"/>
      <c r="N75" s="85"/>
      <c r="O75" s="85"/>
      <c r="P75" s="85"/>
      <c r="Q75" s="85"/>
      <c r="R75" s="85"/>
      <c r="S75" s="85"/>
      <c r="T75" s="86"/>
    </row>
    <row r="76" spans="1:22"/>
    <row r="77" spans="1:22"/>
    <row r="78" spans="1:22" ht="15">
      <c r="G78" s="64"/>
    </row>
    <row r="79" spans="1:22" ht="15">
      <c r="G79" s="64"/>
    </row>
    <row r="80" spans="1:22" ht="15">
      <c r="G80" s="64"/>
    </row>
    <row r="81" spans="7:7" ht="15">
      <c r="G81" s="64"/>
    </row>
    <row r="82" spans="7:7"/>
    <row r="83" spans="7:7"/>
    <row r="84" spans="7:7"/>
    <row r="85" spans="7:7"/>
    <row r="86" spans="7:7"/>
    <row r="87" spans="7:7"/>
    <row r="88" spans="7:7"/>
    <row r="89" spans="7:7"/>
    <row r="90" spans="7:7"/>
    <row r="91" spans="7:7"/>
    <row r="92" spans="7:7"/>
    <row r="93" spans="7:7"/>
    <row r="94" spans="7:7"/>
    <row r="95" spans="7:7"/>
    <row r="96" spans="7:7"/>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sheetData>
  <mergeCells count="25">
    <mergeCell ref="A66:T66"/>
    <mergeCell ref="Q1:T1"/>
    <mergeCell ref="A67:T69"/>
    <mergeCell ref="A1:A2"/>
    <mergeCell ref="M1:P1"/>
    <mergeCell ref="B1:B2"/>
    <mergeCell ref="A65:D65"/>
    <mergeCell ref="C1:C2"/>
    <mergeCell ref="I1:L1"/>
    <mergeCell ref="A3:D3"/>
    <mergeCell ref="A18:B18"/>
    <mergeCell ref="A39:B39"/>
    <mergeCell ref="A55:B55"/>
    <mergeCell ref="E1:H1"/>
    <mergeCell ref="D1:D2"/>
    <mergeCell ref="D74:F75"/>
    <mergeCell ref="A70:T70"/>
    <mergeCell ref="O73:T73"/>
    <mergeCell ref="A74:C75"/>
    <mergeCell ref="D73:F73"/>
    <mergeCell ref="A73:C73"/>
    <mergeCell ref="O74:T75"/>
    <mergeCell ref="G73:N73"/>
    <mergeCell ref="G74:N75"/>
    <mergeCell ref="A71:T71"/>
  </mergeCells>
  <pageMargins left="0.70866141732283472" right="0.70866141732283472" top="1.10625" bottom="0.74803149606299213" header="0.31496062992125984" footer="0.31496062992125984"/>
  <pageSetup paperSize="14" scale="47" fitToHeight="0" orientation="landscape" r:id="rId1"/>
  <headerFooter>
    <oddHeader xml:space="preserve">&amp;C    
&amp;G
&amp;"Verdana,Negrita"ESTUDIO DE MERCADO       &amp;"-,Normal"        &amp;"Verdana,Negrita"  &amp;"-,Normal"                           
                                                          </oddHeader>
    <oddFooter>&amp;L&amp;"Verdana,Normal"&amp;10Dirección: Avenida Carrera 50 No 26 - 55 Int. 2, Bogotá D.C., Colombia 
Conmutador: (+57) 601 254 2222 
Línea Nacional: (+57) 01 8000 112542&amp;RCódigo: A-07-F-010
Versión 3
Página  &amp;P de &amp;N</oddFooter>
  </headerFooter>
  <ignoredErrors>
    <ignoredError sqref="G39 G18" formula="1"/>
  </ignoredErrors>
  <legacyDrawingHF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Nubia Milena Rodriguez Roberto</dc:creator>
  <cp:keywords/>
  <dc:description/>
  <cp:lastModifiedBy>Álvaro José Rodríguez Dangond</cp:lastModifiedBy>
  <cp:revision/>
  <dcterms:created xsi:type="dcterms:W3CDTF">2015-03-20T13:19:46Z</dcterms:created>
  <dcterms:modified xsi:type="dcterms:W3CDTF">2025-07-03T23:06:52Z</dcterms:modified>
  <cp:category/>
  <cp:contentStatus/>
</cp:coreProperties>
</file>