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codeName="ThisWorkbook" defaultThemeVersion="166925"/>
  <mc:AlternateContent xmlns:mc="http://schemas.openxmlformats.org/markup-compatibility/2006">
    <mc:Choice Requires="x15">
      <x15ac:absPath xmlns:x15ac="http://schemas.microsoft.com/office/spreadsheetml/2010/11/ac" url="C:\Users\HP\Documents\ALCALDIA LOCAL DE CANDELARIA\FORMULACIONES\MALLA VIAL 2025\"/>
    </mc:Choice>
  </mc:AlternateContent>
  <xr:revisionPtr revIDLastSave="0" documentId="13_ncr:1_{CDDDF023-2439-49B8-9E2D-30FC8E0D73AE}" xr6:coauthVersionLast="47" xr6:coauthVersionMax="47" xr10:uidLastSave="{00000000-0000-0000-0000-000000000000}"/>
  <bookViews>
    <workbookView xWindow="-120" yWindow="-120" windowWidth="20730" windowHeight="11160" tabRatio="822" xr2:uid="{00000000-000D-0000-FFFF-FFFF00000000}"/>
  </bookViews>
  <sheets>
    <sheet name="PRESUPUESTO OFICIAL" sheetId="2" r:id="rId1"/>
    <sheet name="PRECIOS UNITARIOS " sheetId="16" r:id="rId2"/>
    <sheet name="AIU" sheetId="1" r:id="rId3"/>
    <sheet name="AMBIENTAL -SST" sheetId="7" r:id="rId4"/>
    <sheet name="AIU AMBIENTAL -SST" sheetId="9" r:id="rId5"/>
    <sheet name="SOCIAL" sheetId="10" r:id="rId6"/>
    <sheet name="AIU SOCIAL" sheetId="11" r:id="rId7"/>
    <sheet name="PMT" sheetId="14" r:id="rId8"/>
    <sheet name="AIU PMT" sheetId="13" r:id="rId9"/>
    <sheet name="F.P." sheetId="5" r:id="rId10"/>
    <sheet name="PRECIOS IDU1" sheetId="17" r:id="rId11"/>
    <sheet name="PRECIOS IDU" sheetId="6" r:id="rId12"/>
    <sheet name="VALORES DE REFERENCIA" sheetId="15" r:id="rId13"/>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193" i="16" l="1"/>
  <c r="E193" i="16"/>
  <c r="D193" i="16"/>
  <c r="F187" i="16"/>
  <c r="E187" i="16"/>
  <c r="D187" i="16"/>
  <c r="F186" i="16"/>
  <c r="E186" i="16"/>
  <c r="D186" i="16"/>
  <c r="F183" i="16"/>
  <c r="E183" i="16"/>
  <c r="D183" i="16"/>
  <c r="F182" i="16"/>
  <c r="E182" i="16"/>
  <c r="D182" i="16"/>
  <c r="F180" i="16"/>
  <c r="E180" i="16"/>
  <c r="D180" i="16"/>
  <c r="F192" i="16"/>
  <c r="E192" i="16"/>
  <c r="D192" i="16"/>
  <c r="F191" i="16"/>
  <c r="E191" i="16"/>
  <c r="D191" i="16"/>
  <c r="F190" i="16"/>
  <c r="E190" i="16"/>
  <c r="D190" i="16"/>
  <c r="F189" i="16"/>
  <c r="E189" i="16"/>
  <c r="D189" i="16"/>
  <c r="F188" i="16"/>
  <c r="E188" i="16"/>
  <c r="D188" i="16"/>
  <c r="F185" i="16"/>
  <c r="E185" i="16"/>
  <c r="D185" i="16"/>
  <c r="F184" i="16"/>
  <c r="E184" i="16"/>
  <c r="D184" i="16"/>
  <c r="F181" i="16"/>
  <c r="E181" i="16"/>
  <c r="D181" i="16"/>
  <c r="F178" i="16"/>
  <c r="E178" i="16"/>
  <c r="D178" i="16"/>
  <c r="F177" i="16"/>
  <c r="E177" i="16"/>
  <c r="D177" i="16"/>
  <c r="F176" i="16"/>
  <c r="E176" i="16"/>
  <c r="D176" i="16"/>
  <c r="F175" i="16"/>
  <c r="E175" i="16"/>
  <c r="D175" i="16"/>
  <c r="F174" i="16"/>
  <c r="E174" i="16"/>
  <c r="D174" i="16"/>
  <c r="F173" i="16"/>
  <c r="E173" i="16"/>
  <c r="D173" i="16"/>
  <c r="F172" i="16"/>
  <c r="E172" i="16"/>
  <c r="D172" i="16"/>
  <c r="F171" i="16"/>
  <c r="E171" i="16"/>
  <c r="D171" i="16"/>
  <c r="F170" i="16"/>
  <c r="E170" i="16"/>
  <c r="D170" i="16"/>
  <c r="F169" i="16"/>
  <c r="E169" i="16"/>
  <c r="D169" i="16"/>
  <c r="F168" i="16"/>
  <c r="E168" i="16"/>
  <c r="D168" i="16"/>
  <c r="F167" i="16"/>
  <c r="E167" i="16"/>
  <c r="D167" i="16"/>
  <c r="F166" i="16"/>
  <c r="E166" i="16"/>
  <c r="D166" i="16"/>
  <c r="F165" i="16"/>
  <c r="E165" i="16"/>
  <c r="D165" i="16"/>
  <c r="F164" i="16"/>
  <c r="E164" i="16"/>
  <c r="D164" i="16"/>
  <c r="F163" i="16"/>
  <c r="E163" i="16"/>
  <c r="D163" i="16"/>
  <c r="F162" i="16"/>
  <c r="E162" i="16"/>
  <c r="D162" i="16"/>
  <c r="F161" i="16"/>
  <c r="E161" i="16"/>
  <c r="D161" i="16"/>
  <c r="F160" i="16"/>
  <c r="E160" i="16"/>
  <c r="D160" i="16"/>
  <c r="F159" i="16"/>
  <c r="E159" i="16"/>
  <c r="D159" i="16"/>
  <c r="F158" i="16"/>
  <c r="E158" i="16"/>
  <c r="D158" i="16"/>
  <c r="F157" i="16"/>
  <c r="E157" i="16"/>
  <c r="D157" i="16"/>
  <c r="F156" i="16"/>
  <c r="E156" i="16"/>
  <c r="D156" i="16"/>
  <c r="F155" i="16"/>
  <c r="E155" i="16"/>
  <c r="D155" i="16"/>
  <c r="F154" i="16"/>
  <c r="E154" i="16"/>
  <c r="D154" i="16"/>
  <c r="F153" i="16"/>
  <c r="E153" i="16"/>
  <c r="D153" i="16"/>
  <c r="F152" i="16"/>
  <c r="E152" i="16"/>
  <c r="D152" i="16"/>
  <c r="F151" i="16"/>
  <c r="E151" i="16"/>
  <c r="D151" i="16"/>
  <c r="F150" i="16"/>
  <c r="E150" i="16"/>
  <c r="D150" i="16"/>
  <c r="F149" i="16"/>
  <c r="E149" i="16"/>
  <c r="D149" i="16"/>
  <c r="D144" i="16"/>
  <c r="E144" i="16"/>
  <c r="F144" i="16"/>
  <c r="D145" i="16"/>
  <c r="E145" i="16"/>
  <c r="F145" i="16"/>
  <c r="D146" i="16"/>
  <c r="E146" i="16"/>
  <c r="F146" i="16"/>
  <c r="D147" i="16"/>
  <c r="E147" i="16"/>
  <c r="F147" i="16"/>
  <c r="F143" i="16"/>
  <c r="E143" i="16"/>
  <c r="D143" i="16"/>
  <c r="F142" i="16"/>
  <c r="E142" i="16"/>
  <c r="D142" i="16"/>
  <c r="F141" i="16"/>
  <c r="E141" i="16"/>
  <c r="D141" i="16"/>
  <c r="F140" i="16"/>
  <c r="E140" i="16"/>
  <c r="D140" i="16"/>
  <c r="F139" i="16"/>
  <c r="E139" i="16"/>
  <c r="D139" i="16"/>
  <c r="F138" i="16"/>
  <c r="E138" i="16"/>
  <c r="D138" i="16"/>
  <c r="F137" i="16"/>
  <c r="E137" i="16"/>
  <c r="D137" i="16"/>
  <c r="F136" i="16"/>
  <c r="E136" i="16"/>
  <c r="D136" i="16"/>
  <c r="F135" i="16"/>
  <c r="E135" i="16"/>
  <c r="D135" i="16"/>
  <c r="F134" i="16"/>
  <c r="E134" i="16"/>
  <c r="D134" i="16"/>
  <c r="F133" i="16"/>
  <c r="E133" i="16"/>
  <c r="D133" i="16"/>
  <c r="F132" i="16"/>
  <c r="E132" i="16"/>
  <c r="D132" i="16"/>
  <c r="F131" i="16"/>
  <c r="E131" i="16"/>
  <c r="D131" i="16"/>
  <c r="F130" i="16"/>
  <c r="E130" i="16"/>
  <c r="D130" i="16"/>
  <c r="F129" i="16"/>
  <c r="E129" i="16"/>
  <c r="D129" i="16"/>
  <c r="F128" i="16"/>
  <c r="E128" i="16"/>
  <c r="D128" i="16"/>
  <c r="F127" i="16"/>
  <c r="E127" i="16"/>
  <c r="D127" i="16"/>
  <c r="F126" i="16"/>
  <c r="E126" i="16"/>
  <c r="D126" i="16"/>
  <c r="F125" i="16"/>
  <c r="E125" i="16"/>
  <c r="D125" i="16"/>
  <c r="F124" i="16"/>
  <c r="E124" i="16"/>
  <c r="D124" i="16"/>
  <c r="F123" i="16"/>
  <c r="E123" i="16"/>
  <c r="D123" i="16"/>
  <c r="F122" i="16"/>
  <c r="E122" i="16"/>
  <c r="D122" i="16"/>
  <c r="F121" i="16"/>
  <c r="E121" i="16"/>
  <c r="D121" i="16"/>
  <c r="F120" i="16"/>
  <c r="E120" i="16"/>
  <c r="D120" i="16"/>
  <c r="F119" i="16"/>
  <c r="E119" i="16"/>
  <c r="D119" i="16"/>
  <c r="F118" i="16"/>
  <c r="E118" i="16"/>
  <c r="D118" i="16"/>
  <c r="F117" i="16"/>
  <c r="E117" i="16"/>
  <c r="D117" i="16"/>
  <c r="F116" i="16"/>
  <c r="E116" i="16"/>
  <c r="D116" i="16"/>
  <c r="F115" i="16"/>
  <c r="E115" i="16"/>
  <c r="D115" i="16"/>
  <c r="F114" i="16"/>
  <c r="E114" i="16"/>
  <c r="D114" i="16"/>
  <c r="F113" i="16"/>
  <c r="E113" i="16"/>
  <c r="D113" i="16"/>
  <c r="F112" i="16"/>
  <c r="E112" i="16"/>
  <c r="D112" i="16"/>
  <c r="F111" i="16"/>
  <c r="E111" i="16"/>
  <c r="D111" i="16"/>
  <c r="F110" i="16"/>
  <c r="E110" i="16"/>
  <c r="D110" i="16"/>
  <c r="F109" i="16"/>
  <c r="E109" i="16"/>
  <c r="D109" i="16"/>
  <c r="F108" i="16"/>
  <c r="E108" i="16"/>
  <c r="D108" i="16"/>
  <c r="F107" i="16"/>
  <c r="E107" i="16"/>
  <c r="D107" i="16"/>
  <c r="F106" i="16"/>
  <c r="E106" i="16"/>
  <c r="D106" i="16"/>
  <c r="F105" i="16"/>
  <c r="E105" i="16"/>
  <c r="D105" i="16"/>
  <c r="F104" i="16"/>
  <c r="E104" i="16"/>
  <c r="D104" i="16"/>
  <c r="F103" i="16"/>
  <c r="E103" i="16"/>
  <c r="D103" i="16"/>
  <c r="F102" i="16"/>
  <c r="E102" i="16"/>
  <c r="D102" i="16"/>
  <c r="F101" i="16"/>
  <c r="E101" i="16"/>
  <c r="D101" i="16"/>
  <c r="F100" i="16"/>
  <c r="E100" i="16"/>
  <c r="D100" i="16"/>
  <c r="F98" i="16"/>
  <c r="E98" i="16"/>
  <c r="D98" i="16"/>
  <c r="F97" i="16"/>
  <c r="E97" i="16"/>
  <c r="D97" i="16"/>
  <c r="F96" i="16"/>
  <c r="E96" i="16"/>
  <c r="D96" i="16"/>
  <c r="F95" i="16"/>
  <c r="E95" i="16"/>
  <c r="D95" i="16"/>
  <c r="F94" i="16"/>
  <c r="E94" i="16"/>
  <c r="D94" i="16"/>
  <c r="F93" i="16"/>
  <c r="E93" i="16"/>
  <c r="D93" i="16"/>
  <c r="F92" i="16"/>
  <c r="E92" i="16"/>
  <c r="D92" i="16"/>
  <c r="F91" i="16"/>
  <c r="E91" i="16"/>
  <c r="D91" i="16"/>
  <c r="F90" i="16"/>
  <c r="E90" i="16"/>
  <c r="D90" i="16"/>
  <c r="F89" i="16"/>
  <c r="E89" i="16"/>
  <c r="D89" i="16"/>
  <c r="F88" i="16"/>
  <c r="E88" i="16"/>
  <c r="D88" i="16"/>
  <c r="F87" i="16"/>
  <c r="E87" i="16"/>
  <c r="D87" i="16"/>
  <c r="F86" i="16"/>
  <c r="E86" i="16"/>
  <c r="D86" i="16"/>
  <c r="F85" i="16"/>
  <c r="E85" i="16"/>
  <c r="D85" i="16"/>
  <c r="F84" i="16"/>
  <c r="E84" i="16"/>
  <c r="D84" i="16"/>
  <c r="F83" i="16"/>
  <c r="E83" i="16"/>
  <c r="D83" i="16"/>
  <c r="F82" i="16"/>
  <c r="E82" i="16"/>
  <c r="D82" i="16"/>
  <c r="F81" i="16"/>
  <c r="E81" i="16"/>
  <c r="D81" i="16"/>
  <c r="F80" i="16"/>
  <c r="E80" i="16"/>
  <c r="D80" i="16"/>
  <c r="F79" i="16"/>
  <c r="E79" i="16"/>
  <c r="D79" i="16"/>
  <c r="F77" i="16"/>
  <c r="E77" i="16"/>
  <c r="D77" i="16"/>
  <c r="F76" i="16"/>
  <c r="E76" i="16"/>
  <c r="D76" i="16"/>
  <c r="F75" i="16"/>
  <c r="E75" i="16"/>
  <c r="D75" i="16"/>
  <c r="F74" i="16"/>
  <c r="E74" i="16"/>
  <c r="D74" i="16"/>
  <c r="F73" i="16"/>
  <c r="E73" i="16"/>
  <c r="D73" i="16"/>
  <c r="F72" i="16"/>
  <c r="E72" i="16"/>
  <c r="D72" i="16"/>
  <c r="F71" i="16"/>
  <c r="E71" i="16"/>
  <c r="D71" i="16"/>
  <c r="F70" i="16"/>
  <c r="E70" i="16"/>
  <c r="D70" i="16"/>
  <c r="F69" i="16"/>
  <c r="E69" i="16"/>
  <c r="D69" i="16"/>
  <c r="F68" i="16"/>
  <c r="E68" i="16"/>
  <c r="D68" i="16"/>
  <c r="F67" i="16"/>
  <c r="E67" i="16"/>
  <c r="D67" i="16"/>
  <c r="F66" i="16"/>
  <c r="E66" i="16"/>
  <c r="D66" i="16"/>
  <c r="F65" i="16"/>
  <c r="E65" i="16"/>
  <c r="D65" i="16"/>
  <c r="F64" i="16"/>
  <c r="E64" i="16"/>
  <c r="D64" i="16"/>
  <c r="F63" i="16"/>
  <c r="E63" i="16"/>
  <c r="D63" i="16"/>
  <c r="F62" i="16"/>
  <c r="E62" i="16"/>
  <c r="D62" i="16"/>
  <c r="F61" i="16"/>
  <c r="E61" i="16"/>
  <c r="D61" i="16"/>
  <c r="F60" i="16"/>
  <c r="E60" i="16"/>
  <c r="D60" i="16"/>
  <c r="F59" i="16"/>
  <c r="E59" i="16"/>
  <c r="D59" i="16"/>
  <c r="F58" i="16"/>
  <c r="E58" i="16"/>
  <c r="D58" i="16"/>
  <c r="F57" i="16"/>
  <c r="E57" i="16"/>
  <c r="D57" i="16"/>
  <c r="F56" i="16"/>
  <c r="E56" i="16"/>
  <c r="D56" i="16"/>
  <c r="F55" i="16"/>
  <c r="E55" i="16"/>
  <c r="D55" i="16"/>
  <c r="F54" i="16"/>
  <c r="E54" i="16"/>
  <c r="D54" i="16"/>
  <c r="F53" i="16"/>
  <c r="E53" i="16"/>
  <c r="D53" i="16"/>
  <c r="F52" i="16"/>
  <c r="E52" i="16"/>
  <c r="D52" i="16"/>
  <c r="F51" i="16"/>
  <c r="E51" i="16"/>
  <c r="D51" i="16"/>
  <c r="F50" i="16"/>
  <c r="E50" i="16"/>
  <c r="D50" i="16"/>
  <c r="F49" i="16"/>
  <c r="E49" i="16"/>
  <c r="D49" i="16"/>
  <c r="F48" i="16"/>
  <c r="E48" i="16"/>
  <c r="D48" i="16"/>
  <c r="F47" i="16"/>
  <c r="E47" i="16"/>
  <c r="D47" i="16"/>
  <c r="F46" i="16"/>
  <c r="E46" i="16"/>
  <c r="D46" i="16"/>
  <c r="F45" i="16"/>
  <c r="E45" i="16"/>
  <c r="D45" i="16"/>
  <c r="F44" i="16"/>
  <c r="E44" i="16"/>
  <c r="D44" i="16"/>
  <c r="F43" i="16"/>
  <c r="E43" i="16"/>
  <c r="D43" i="16"/>
  <c r="F42" i="16"/>
  <c r="E42" i="16"/>
  <c r="D42" i="16"/>
  <c r="F41" i="16"/>
  <c r="E41" i="16"/>
  <c r="D41" i="16"/>
  <c r="F40" i="16"/>
  <c r="E40" i="16"/>
  <c r="D40" i="16"/>
  <c r="F39" i="16"/>
  <c r="E39" i="16"/>
  <c r="D39" i="16"/>
  <c r="F38" i="16"/>
  <c r="E38" i="16"/>
  <c r="D38" i="16"/>
  <c r="F37" i="16"/>
  <c r="E37" i="16"/>
  <c r="D37" i="16"/>
  <c r="F36" i="16"/>
  <c r="E36" i="16"/>
  <c r="D36" i="16"/>
  <c r="F35" i="16"/>
  <c r="E35" i="16"/>
  <c r="D35" i="16"/>
  <c r="F34" i="16"/>
  <c r="E34" i="16"/>
  <c r="D34" i="16"/>
  <c r="F33" i="16"/>
  <c r="E33" i="16"/>
  <c r="D33" i="16"/>
  <c r="F32" i="16"/>
  <c r="E32" i="16"/>
  <c r="D32" i="16"/>
  <c r="F31" i="16"/>
  <c r="E31" i="16"/>
  <c r="D31" i="16"/>
  <c r="F30" i="16"/>
  <c r="E30" i="16"/>
  <c r="D30" i="16"/>
  <c r="F29" i="16"/>
  <c r="E29" i="16"/>
  <c r="D29" i="16"/>
  <c r="F28" i="16"/>
  <c r="E28" i="16"/>
  <c r="D28" i="16"/>
  <c r="F27" i="16"/>
  <c r="E27" i="16"/>
  <c r="D27" i="16"/>
  <c r="F26" i="16"/>
  <c r="E26" i="16"/>
  <c r="D26" i="16"/>
  <c r="F25" i="16"/>
  <c r="E25" i="16"/>
  <c r="D25" i="16"/>
  <c r="F24" i="16"/>
  <c r="E24" i="16"/>
  <c r="D24" i="16"/>
  <c r="F23" i="16"/>
  <c r="E23" i="16"/>
  <c r="D23" i="16"/>
  <c r="F22" i="16"/>
  <c r="E22" i="16"/>
  <c r="D22" i="16"/>
  <c r="F21" i="16"/>
  <c r="E21" i="16"/>
  <c r="D21" i="16"/>
  <c r="F20" i="16"/>
  <c r="E20" i="16"/>
  <c r="D20" i="16"/>
  <c r="F19" i="16"/>
  <c r="E19" i="16"/>
  <c r="D19" i="16"/>
  <c r="F18" i="16"/>
  <c r="E18" i="16"/>
  <c r="D18" i="16"/>
  <c r="F17" i="16"/>
  <c r="E17" i="16"/>
  <c r="D17" i="16"/>
  <c r="F16" i="16"/>
  <c r="E16" i="16"/>
  <c r="D16" i="16"/>
  <c r="F15" i="16"/>
  <c r="E15" i="16"/>
  <c r="D15" i="16"/>
  <c r="F14" i="16"/>
  <c r="E14" i="16"/>
  <c r="D14" i="16"/>
  <c r="F13" i="16"/>
  <c r="E13" i="16"/>
  <c r="D13" i="16"/>
  <c r="F12" i="16"/>
  <c r="E12" i="16"/>
  <c r="D12" i="16"/>
  <c r="F11" i="16"/>
  <c r="E11" i="16"/>
  <c r="D11" i="16"/>
  <c r="F10" i="16"/>
  <c r="E10" i="16"/>
  <c r="D10" i="16"/>
  <c r="N15" i="2"/>
  <c r="K24" i="2"/>
  <c r="G32" i="1" l="1"/>
  <c r="K17" i="2"/>
  <c r="M17" i="2" s="1"/>
  <c r="K16" i="2"/>
  <c r="M16" i="2" s="1"/>
  <c r="M18" i="2"/>
  <c r="G29" i="1"/>
  <c r="M20" i="2"/>
  <c r="M29" i="2"/>
  <c r="K28" i="2"/>
  <c r="M28" i="2" s="1"/>
  <c r="K19" i="2"/>
  <c r="M19" i="2" s="1"/>
  <c r="K21" i="2"/>
  <c r="M21" i="2" s="1"/>
  <c r="K22" i="2"/>
  <c r="M22" i="2" s="1"/>
  <c r="K23" i="2"/>
  <c r="M23" i="2" s="1"/>
  <c r="M24" i="2"/>
  <c r="M25" i="2"/>
  <c r="K26" i="2"/>
  <c r="M26" i="2" s="1"/>
  <c r="M27" i="2"/>
  <c r="H184" i="16"/>
  <c r="H188" i="16"/>
  <c r="H190" i="16"/>
  <c r="H191" i="16"/>
  <c r="H192" i="16"/>
  <c r="H180" i="16"/>
  <c r="H181" i="16"/>
  <c r="H182" i="16"/>
  <c r="H183" i="16"/>
  <c r="H185" i="16"/>
  <c r="H186" i="16"/>
  <c r="H187" i="16"/>
  <c r="H189" i="16"/>
  <c r="H193" i="16"/>
  <c r="H11" i="16"/>
  <c r="H12" i="16"/>
  <c r="H13" i="16"/>
  <c r="H14" i="16"/>
  <c r="H15" i="16"/>
  <c r="H16" i="16"/>
  <c r="H17" i="16"/>
  <c r="H18" i="16"/>
  <c r="H19" i="16"/>
  <c r="H20" i="16"/>
  <c r="H21" i="16"/>
  <c r="H22" i="16"/>
  <c r="H23" i="16"/>
  <c r="H24" i="16"/>
  <c r="H25" i="16"/>
  <c r="H26" i="16"/>
  <c r="H27" i="16"/>
  <c r="H28" i="16"/>
  <c r="H29" i="16"/>
  <c r="H30" i="16"/>
  <c r="H31" i="16"/>
  <c r="H32" i="16"/>
  <c r="H33" i="16"/>
  <c r="H34" i="16"/>
  <c r="H35" i="16"/>
  <c r="H36" i="16"/>
  <c r="H37" i="16"/>
  <c r="H38" i="16"/>
  <c r="H39" i="16"/>
  <c r="H40" i="16"/>
  <c r="H41" i="16"/>
  <c r="H42" i="16"/>
  <c r="H43" i="16"/>
  <c r="H44" i="16"/>
  <c r="H45" i="16"/>
  <c r="H46" i="16"/>
  <c r="H47" i="16"/>
  <c r="H48" i="16"/>
  <c r="H49" i="16"/>
  <c r="H50" i="16"/>
  <c r="H51" i="16"/>
  <c r="H52" i="16"/>
  <c r="H53" i="16"/>
  <c r="H54" i="16"/>
  <c r="H55" i="16"/>
  <c r="H56" i="16"/>
  <c r="H57" i="16"/>
  <c r="H58" i="16"/>
  <c r="H59" i="16"/>
  <c r="H60" i="16"/>
  <c r="H61" i="16"/>
  <c r="H62" i="16"/>
  <c r="H63" i="16"/>
  <c r="H64" i="16"/>
  <c r="H65" i="16"/>
  <c r="H66" i="16"/>
  <c r="H67" i="16"/>
  <c r="H68" i="16"/>
  <c r="H69" i="16"/>
  <c r="H70" i="16"/>
  <c r="H71" i="16"/>
  <c r="H72" i="16"/>
  <c r="H73" i="16"/>
  <c r="H74" i="16"/>
  <c r="H75" i="16"/>
  <c r="H76" i="16"/>
  <c r="H77" i="16"/>
  <c r="H79" i="16"/>
  <c r="H80" i="16"/>
  <c r="H81" i="16"/>
  <c r="H82" i="16"/>
  <c r="H83" i="16"/>
  <c r="H84" i="16"/>
  <c r="H85" i="16"/>
  <c r="H86" i="16"/>
  <c r="H87" i="16"/>
  <c r="H88" i="16"/>
  <c r="H89" i="16"/>
  <c r="H90" i="16"/>
  <c r="H91" i="16"/>
  <c r="H92" i="16"/>
  <c r="H93" i="16"/>
  <c r="H94" i="16"/>
  <c r="H95" i="16"/>
  <c r="H96" i="16"/>
  <c r="H97" i="16"/>
  <c r="H98" i="16"/>
  <c r="H100" i="16"/>
  <c r="H101" i="16"/>
  <c r="H102" i="16"/>
  <c r="H103" i="16"/>
  <c r="H104" i="16"/>
  <c r="H105" i="16"/>
  <c r="H106" i="16"/>
  <c r="H107" i="16"/>
  <c r="H108" i="16"/>
  <c r="H109" i="16"/>
  <c r="H110" i="16"/>
  <c r="H111" i="16"/>
  <c r="H112" i="16"/>
  <c r="H113" i="16"/>
  <c r="H114" i="16"/>
  <c r="H115" i="16"/>
  <c r="H116" i="16"/>
  <c r="H117" i="16"/>
  <c r="H118" i="16"/>
  <c r="H119" i="16"/>
  <c r="H120" i="16"/>
  <c r="H121" i="16"/>
  <c r="H122" i="16"/>
  <c r="H123" i="16"/>
  <c r="H124" i="16"/>
  <c r="H125" i="16"/>
  <c r="H126" i="16"/>
  <c r="H127" i="16"/>
  <c r="H128" i="16"/>
  <c r="H129" i="16"/>
  <c r="H130" i="16"/>
  <c r="H131" i="16"/>
  <c r="H132" i="16"/>
  <c r="H133" i="16"/>
  <c r="H134" i="16"/>
  <c r="H135" i="16"/>
  <c r="H136" i="16"/>
  <c r="H137" i="16"/>
  <c r="H138" i="16"/>
  <c r="H139" i="16"/>
  <c r="H140" i="16"/>
  <c r="H141" i="16"/>
  <c r="H142" i="16"/>
  <c r="H143" i="16"/>
  <c r="H144" i="16"/>
  <c r="H145" i="16"/>
  <c r="H146" i="16"/>
  <c r="H147" i="16"/>
  <c r="H149" i="16"/>
  <c r="H150" i="16"/>
  <c r="H151" i="16"/>
  <c r="H152" i="16"/>
  <c r="H153" i="16"/>
  <c r="H154" i="16"/>
  <c r="H155" i="16"/>
  <c r="H156" i="16"/>
  <c r="H157" i="16"/>
  <c r="H158" i="16"/>
  <c r="H159" i="16"/>
  <c r="H160" i="16"/>
  <c r="H161" i="16"/>
  <c r="H162" i="16"/>
  <c r="H163" i="16"/>
  <c r="H164" i="16"/>
  <c r="H165" i="16"/>
  <c r="H166" i="16"/>
  <c r="H167" i="16"/>
  <c r="H168" i="16"/>
  <c r="H169" i="16"/>
  <c r="H170" i="16"/>
  <c r="H171" i="16"/>
  <c r="H172" i="16"/>
  <c r="H173" i="16"/>
  <c r="H174" i="16"/>
  <c r="H175" i="16"/>
  <c r="H176" i="16"/>
  <c r="H177" i="16"/>
  <c r="H178" i="16"/>
  <c r="H10" i="16"/>
  <c r="M30" i="2"/>
  <c r="M32" i="2"/>
  <c r="M33" i="2"/>
  <c r="M34" i="2"/>
  <c r="M35" i="2"/>
  <c r="M36" i="2"/>
  <c r="M37" i="2"/>
  <c r="M38" i="2"/>
  <c r="M39" i="2"/>
  <c r="K15" i="2"/>
  <c r="M15" i="2" s="1"/>
  <c r="L29" i="7"/>
  <c r="K37" i="14"/>
  <c r="M37" i="14" s="1"/>
  <c r="M44" i="14"/>
  <c r="M40" i="14"/>
  <c r="M39" i="14"/>
  <c r="K43" i="14"/>
  <c r="M43" i="14" s="1"/>
  <c r="K44" i="14"/>
  <c r="K45" i="14"/>
  <c r="M45" i="14" s="1"/>
  <c r="K46" i="14"/>
  <c r="M46" i="14" s="1"/>
  <c r="K47" i="14"/>
  <c r="M47" i="14" s="1"/>
  <c r="K48" i="14"/>
  <c r="M48" i="14" s="1"/>
  <c r="K40" i="14"/>
  <c r="K41" i="14"/>
  <c r="M41" i="14" s="1"/>
  <c r="K42" i="14"/>
  <c r="M42" i="14" s="1"/>
  <c r="K39" i="14"/>
  <c r="L34" i="14"/>
  <c r="L32" i="14"/>
  <c r="L30" i="14"/>
  <c r="L29" i="14"/>
  <c r="B21" i="13"/>
  <c r="B23" i="13" s="1"/>
  <c r="B24" i="13" s="1"/>
  <c r="B25" i="13" s="1"/>
  <c r="B26" i="13" s="1"/>
  <c r="B15" i="13"/>
  <c r="B16" i="13" s="1"/>
  <c r="B17" i="13" s="1"/>
  <c r="B18" i="13" s="1"/>
  <c r="K49" i="10"/>
  <c r="K48" i="10"/>
  <c r="K47" i="10"/>
  <c r="K39" i="10"/>
  <c r="K38" i="10"/>
  <c r="K37" i="10"/>
  <c r="K33" i="10"/>
  <c r="L27" i="10"/>
  <c r="K98" i="7"/>
  <c r="K97" i="7"/>
  <c r="K96" i="7"/>
  <c r="K95" i="7"/>
  <c r="K87" i="7"/>
  <c r="K86" i="7"/>
  <c r="K85" i="7"/>
  <c r="K73" i="7"/>
  <c r="K74" i="7"/>
  <c r="K75" i="7"/>
  <c r="K76" i="7"/>
  <c r="K77" i="7"/>
  <c r="K78" i="7"/>
  <c r="K79" i="7"/>
  <c r="K80" i="7"/>
  <c r="K81" i="7"/>
  <c r="K82" i="7"/>
  <c r="K83" i="7"/>
  <c r="K72" i="7"/>
  <c r="K64" i="7"/>
  <c r="K60" i="7"/>
  <c r="K59" i="7"/>
  <c r="K53" i="7"/>
  <c r="K54" i="7"/>
  <c r="K55" i="7"/>
  <c r="K52" i="7"/>
  <c r="K48" i="7"/>
  <c r="K47" i="7"/>
  <c r="K46" i="7"/>
  <c r="K42" i="7"/>
  <c r="K36" i="7"/>
  <c r="M36" i="7" s="1"/>
  <c r="K35" i="7"/>
  <c r="M35" i="7" s="1"/>
  <c r="L27" i="7"/>
  <c r="L28" i="7"/>
  <c r="M41" i="2" l="1"/>
  <c r="M43" i="2" s="1"/>
  <c r="M49" i="14"/>
  <c r="M45" i="2" l="1"/>
  <c r="K9" i="14" s="1"/>
  <c r="G53" i="1" l="1"/>
  <c r="O53" i="1" s="1"/>
  <c r="G54" i="1"/>
  <c r="O54" i="1" s="1"/>
  <c r="G55" i="1"/>
  <c r="O55" i="1" s="1"/>
  <c r="G56" i="1"/>
  <c r="O56" i="1" s="1"/>
  <c r="G57" i="1"/>
  <c r="O57" i="1" s="1"/>
  <c r="G52" i="1"/>
  <c r="O52" i="1" s="1"/>
  <c r="G47" i="1"/>
  <c r="G46" i="1"/>
  <c r="G43" i="1"/>
  <c r="G42" i="1"/>
  <c r="G41" i="1"/>
  <c r="G40" i="1"/>
  <c r="G39" i="1"/>
  <c r="G38" i="1"/>
  <c r="G30" i="1"/>
  <c r="G31" i="1"/>
  <c r="G33" i="1"/>
  <c r="G34" i="1"/>
  <c r="G35" i="1"/>
  <c r="B21" i="11" l="1"/>
  <c r="B23" i="11" s="1"/>
  <c r="B24" i="11" s="1"/>
  <c r="B25" i="11" s="1"/>
  <c r="B26" i="11" s="1"/>
  <c r="B15" i="11"/>
  <c r="B16" i="11" s="1"/>
  <c r="B17" i="11" s="1"/>
  <c r="B18" i="11" s="1"/>
  <c r="M49" i="10"/>
  <c r="C49" i="10"/>
  <c r="M48" i="10"/>
  <c r="C48" i="10"/>
  <c r="M47" i="10"/>
  <c r="C47" i="10"/>
  <c r="C37" i="10"/>
  <c r="M37" i="10"/>
  <c r="C38" i="10"/>
  <c r="M38" i="10"/>
  <c r="C33" i="10"/>
  <c r="M39" i="10"/>
  <c r="C39" i="10"/>
  <c r="M33" i="10"/>
  <c r="M34" i="10" s="1"/>
  <c r="K27" i="10"/>
  <c r="M50" i="10" l="1"/>
  <c r="M40" i="10"/>
  <c r="M42" i="10" s="1"/>
  <c r="B21" i="9"/>
  <c r="B23" i="9" s="1"/>
  <c r="B24" i="9" s="1"/>
  <c r="B15" i="9"/>
  <c r="B16" i="9" s="1"/>
  <c r="B17" i="9" s="1"/>
  <c r="B18" i="9" s="1"/>
  <c r="M98" i="7"/>
  <c r="E98" i="7"/>
  <c r="M97" i="7"/>
  <c r="E97" i="7"/>
  <c r="M96" i="7"/>
  <c r="E96" i="7"/>
  <c r="M95" i="7"/>
  <c r="E95" i="7"/>
  <c r="M86" i="7"/>
  <c r="M85" i="7"/>
  <c r="M87" i="7"/>
  <c r="M73" i="7"/>
  <c r="M74" i="7"/>
  <c r="M75" i="7"/>
  <c r="M76" i="7"/>
  <c r="M77" i="7"/>
  <c r="M78" i="7"/>
  <c r="M79" i="7"/>
  <c r="M80" i="7"/>
  <c r="M81" i="7"/>
  <c r="M82" i="7"/>
  <c r="M83" i="7"/>
  <c r="C87" i="7"/>
  <c r="C86" i="7"/>
  <c r="C85" i="7"/>
  <c r="C73" i="7"/>
  <c r="C74" i="7"/>
  <c r="C75" i="7"/>
  <c r="C76" i="7"/>
  <c r="C77" i="7"/>
  <c r="C78" i="7"/>
  <c r="C79" i="7"/>
  <c r="C80" i="7"/>
  <c r="C81" i="7"/>
  <c r="C82" i="7"/>
  <c r="C83" i="7"/>
  <c r="C72" i="7"/>
  <c r="M72" i="7"/>
  <c r="M64" i="7"/>
  <c r="M65" i="7" s="1"/>
  <c r="M60" i="7"/>
  <c r="E60" i="7"/>
  <c r="M59" i="7"/>
  <c r="E59" i="7"/>
  <c r="E54" i="7"/>
  <c r="M54" i="7"/>
  <c r="E55" i="7"/>
  <c r="M55" i="7"/>
  <c r="M53" i="7"/>
  <c r="E53" i="7"/>
  <c r="M52" i="7"/>
  <c r="E52" i="7"/>
  <c r="E47" i="7"/>
  <c r="E48" i="7"/>
  <c r="E46" i="7"/>
  <c r="E42" i="7"/>
  <c r="M42" i="7"/>
  <c r="M43" i="7" s="1"/>
  <c r="M47" i="7"/>
  <c r="M48" i="7"/>
  <c r="M46" i="7"/>
  <c r="E36" i="7"/>
  <c r="E35" i="7"/>
  <c r="K28" i="7"/>
  <c r="K27" i="7"/>
  <c r="B78" i="7"/>
  <c r="B79" i="7" s="1"/>
  <c r="B80" i="7" s="1"/>
  <c r="B81" i="7" s="1"/>
  <c r="B82" i="7" s="1"/>
  <c r="B83" i="7" s="1"/>
  <c r="B85" i="7" s="1"/>
  <c r="B86" i="7" s="1"/>
  <c r="B87" i="7" s="1"/>
  <c r="B73" i="7"/>
  <c r="B74" i="7" s="1"/>
  <c r="B75" i="7" s="1"/>
  <c r="B76" i="7" s="1"/>
  <c r="E24" i="5"/>
  <c r="E19" i="5"/>
  <c r="E14" i="5"/>
  <c r="D12" i="5"/>
  <c r="D11" i="5"/>
  <c r="D9" i="5"/>
  <c r="M99" i="7" l="1"/>
  <c r="G9" i="1"/>
  <c r="B25" i="9"/>
  <c r="B26" i="9" s="1"/>
  <c r="M88" i="7"/>
  <c r="M56" i="7"/>
  <c r="M61" i="7"/>
  <c r="M37" i="7"/>
  <c r="M49" i="7"/>
  <c r="E7" i="5"/>
  <c r="H78" i="1"/>
  <c r="H76" i="1"/>
  <c r="H75" i="1"/>
  <c r="H68" i="1"/>
  <c r="O67" i="1" l="1"/>
  <c r="O70" i="1"/>
  <c r="K9" i="10"/>
  <c r="K9" i="7"/>
  <c r="O69" i="1"/>
  <c r="E27" i="5"/>
  <c r="E29" i="5" s="1"/>
  <c r="M67" i="7"/>
  <c r="O78" i="1"/>
  <c r="O59" i="1"/>
  <c r="M28" i="7" l="1"/>
  <c r="M29" i="7" s="1"/>
  <c r="N29" i="7" s="1"/>
  <c r="M32" i="14"/>
  <c r="N32" i="14" s="1"/>
  <c r="M30" i="14"/>
  <c r="N30" i="14" s="1"/>
  <c r="M34" i="14"/>
  <c r="N34" i="14" s="1"/>
  <c r="M29" i="14"/>
  <c r="N29" i="14" s="1"/>
  <c r="H47" i="1"/>
  <c r="O47" i="1" s="1"/>
  <c r="H46" i="1"/>
  <c r="O46" i="1" s="1"/>
  <c r="H43" i="1"/>
  <c r="O43" i="1" s="1"/>
  <c r="H42" i="1"/>
  <c r="O42" i="1" s="1"/>
  <c r="H41" i="1"/>
  <c r="O41" i="1" s="1"/>
  <c r="H40" i="1"/>
  <c r="O40" i="1" s="1"/>
  <c r="H39" i="1"/>
  <c r="O39" i="1" s="1"/>
  <c r="H38" i="1"/>
  <c r="O38" i="1" s="1"/>
  <c r="H30" i="1"/>
  <c r="O30" i="1" s="1"/>
  <c r="H31" i="1"/>
  <c r="O31" i="1" s="1"/>
  <c r="H32" i="1"/>
  <c r="O32" i="1" s="1"/>
  <c r="H33" i="1"/>
  <c r="O33" i="1" s="1"/>
  <c r="H34" i="1"/>
  <c r="O34" i="1" s="1"/>
  <c r="H35" i="1"/>
  <c r="O35" i="1" s="1"/>
  <c r="H29" i="1"/>
  <c r="O29" i="1" s="1"/>
  <c r="F77" i="1"/>
  <c r="O77" i="1" s="1"/>
  <c r="F76" i="1"/>
  <c r="O76" i="1" s="1"/>
  <c r="O68" i="1"/>
  <c r="O71" i="1" s="1"/>
  <c r="F75" i="1"/>
  <c r="O75" i="1" s="1"/>
  <c r="M27" i="10"/>
  <c r="N27" i="10" s="1"/>
  <c r="M28" i="10" s="1"/>
  <c r="M52" i="10" s="1"/>
  <c r="M27" i="7"/>
  <c r="N27" i="7" s="1"/>
  <c r="N28" i="7"/>
  <c r="M35" i="14" l="1"/>
  <c r="M51" i="14" s="1"/>
  <c r="E9" i="13" s="1"/>
  <c r="L16" i="13" s="1"/>
  <c r="O49" i="1"/>
  <c r="O61" i="1" s="1"/>
  <c r="O62" i="1" s="1"/>
  <c r="M30" i="7"/>
  <c r="E24" i="13"/>
  <c r="L24" i="13" s="1"/>
  <c r="E26" i="13"/>
  <c r="L26" i="13" s="1"/>
  <c r="L18" i="13"/>
  <c r="L17" i="13"/>
  <c r="E23" i="13"/>
  <c r="L23" i="13" s="1"/>
  <c r="E25" i="13"/>
  <c r="L25" i="13" s="1"/>
  <c r="O80" i="1"/>
  <c r="M101" i="7"/>
  <c r="E9" i="9" s="1"/>
  <c r="L17" i="9" s="1"/>
  <c r="E9" i="11"/>
  <c r="L15" i="13" l="1"/>
  <c r="L27" i="13"/>
  <c r="L19" i="13"/>
  <c r="L29" i="13" s="1"/>
  <c r="L30" i="13" s="1"/>
  <c r="L32" i="13" s="1"/>
  <c r="L36" i="13" s="1"/>
  <c r="O82" i="1"/>
  <c r="O83" i="1" s="1"/>
  <c r="O85" i="1" s="1"/>
  <c r="O89" i="1" s="1"/>
  <c r="E24" i="9"/>
  <c r="L24" i="9" s="1"/>
  <c r="L16" i="9"/>
  <c r="E23" i="9"/>
  <c r="L23" i="9" s="1"/>
  <c r="L18" i="9"/>
  <c r="L15" i="9"/>
  <c r="E25" i="9"/>
  <c r="L25" i="9" s="1"/>
  <c r="E26" i="9"/>
  <c r="L26" i="9" s="1"/>
  <c r="E24" i="11"/>
  <c r="L24" i="11" s="1"/>
  <c r="L15" i="11"/>
  <c r="L17" i="11"/>
  <c r="E25" i="11"/>
  <c r="L25" i="11" s="1"/>
  <c r="L16" i="11"/>
  <c r="L18" i="11"/>
  <c r="E23" i="11"/>
  <c r="L23" i="11" s="1"/>
  <c r="E26" i="11"/>
  <c r="L26" i="11" s="1"/>
  <c r="G10" i="1" l="1"/>
  <c r="G11" i="1" s="1"/>
  <c r="K10" i="14"/>
  <c r="K11" i="14" s="1"/>
  <c r="L19" i="9"/>
  <c r="K10" i="10"/>
  <c r="K11" i="10" s="1"/>
  <c r="K10" i="7"/>
  <c r="K11" i="7" s="1"/>
  <c r="L27" i="11"/>
  <c r="L27" i="9"/>
  <c r="L19" i="11"/>
  <c r="L47" i="2" l="1"/>
  <c r="M47" i="2" s="1"/>
  <c r="M49" i="2" s="1"/>
  <c r="L29" i="9"/>
  <c r="L30" i="9" s="1"/>
  <c r="L32" i="9" s="1"/>
  <c r="L36" i="9" s="1"/>
  <c r="L29" i="11"/>
  <c r="L30" i="11" s="1"/>
  <c r="L32" i="11" s="1"/>
  <c r="L36" i="11" s="1"/>
  <c r="L53" i="10" s="1"/>
  <c r="M53" i="10" s="1"/>
  <c r="M54" i="10" s="1"/>
  <c r="M55" i="2" l="1"/>
  <c r="M57" i="2" s="1"/>
  <c r="L102" i="7"/>
  <c r="M102" i="7" s="1"/>
  <c r="M103" i="7" s="1"/>
  <c r="M51" i="2" s="1"/>
  <c r="L51" i="2" s="1"/>
  <c r="L52" i="14"/>
  <c r="M52" i="14" s="1"/>
  <c r="M53" i="14" s="1"/>
  <c r="M53" i="2" s="1"/>
  <c r="L53" i="2" s="1"/>
  <c r="M59" i="2"/>
  <c r="L57" i="2" l="1"/>
  <c r="M61" i="2"/>
  <c r="L55" i="2"/>
  <c r="L59" i="2"/>
  <c r="K18" i="14"/>
  <c r="K17" i="10"/>
  <c r="G17" i="1"/>
  <c r="K17" i="7"/>
  <c r="K17" i="14"/>
  <c r="G18" i="1"/>
  <c r="K18" i="7"/>
  <c r="K18" i="10"/>
  <c r="M62" i="2" l="1"/>
  <c r="K20" i="14"/>
  <c r="G20" i="1"/>
  <c r="K20" i="7"/>
  <c r="K20" i="10"/>
</calcChain>
</file>

<file path=xl/sharedStrings.xml><?xml version="1.0" encoding="utf-8"?>
<sst xmlns="http://schemas.openxmlformats.org/spreadsheetml/2006/main" count="13710" uniqueCount="7231">
  <si>
    <t>FORMATO</t>
  </si>
  <si>
    <t>PROCESO</t>
  </si>
  <si>
    <t>Proyectos</t>
  </si>
  <si>
    <t>OBJETO DEL CONTRATO</t>
  </si>
  <si>
    <t>ITEM</t>
  </si>
  <si>
    <t>UNIDAD</t>
  </si>
  <si>
    <t>CANTIDAD</t>
  </si>
  <si>
    <t>UN</t>
  </si>
  <si>
    <t>M2</t>
  </si>
  <si>
    <t>TOTAL</t>
  </si>
  <si>
    <t xml:space="preserve">PRESUPUESTO OFICIAL </t>
  </si>
  <si>
    <t>CODIGO</t>
  </si>
  <si>
    <t>TIPO DE INTERVENCIÓN</t>
  </si>
  <si>
    <t>COSTO DIRECTO</t>
  </si>
  <si>
    <t>SUBTOTAL COSTOS DIRECTOS OBRA</t>
  </si>
  <si>
    <t>AIU</t>
  </si>
  <si>
    <t>COSTOS OBRA INCLUIDO AIU</t>
  </si>
  <si>
    <t>COMPONENTE AMBIENTAL Y SST</t>
  </si>
  <si>
    <t>COMPONENTE SOCIAL</t>
  </si>
  <si>
    <t>TOTAL COSTOS PROCESO LP</t>
  </si>
  <si>
    <t>SMMLV</t>
  </si>
  <si>
    <t xml:space="preserve">OBJETO </t>
  </si>
  <si>
    <t>COSTO DIRECTO ESTIMADO DE OBRA (CD)</t>
  </si>
  <si>
    <t>TERMINO ESTIMADO DE EJECUCIÓN DE OBRA</t>
  </si>
  <si>
    <t>COSTOS ESTIMADOS PARA COMPENSACIONES A SDA</t>
  </si>
  <si>
    <t>COSTOS ESTIMADOS PARA ENSAYOS DE LABORATORIO</t>
  </si>
  <si>
    <t>AJUSTES POR CAMBIO DE VIGENCIA</t>
  </si>
  <si>
    <t>COSTO ACTIVIDADES AMBIENTALES y SST</t>
  </si>
  <si>
    <t>COSTO GESTION SOCIAL</t>
  </si>
  <si>
    <t>COSTO TOTAL PRESUPUESTO MONTO AGOTABLE</t>
  </si>
  <si>
    <t xml:space="preserve">A. ADMINISTRACIÓN </t>
  </si>
  <si>
    <t xml:space="preserve">1. COSTOS MENSUALES DE PERSONAL </t>
  </si>
  <si>
    <t>CARGO</t>
  </si>
  <si>
    <t>CODIGO IDU</t>
  </si>
  <si>
    <t>CATEGORÍA</t>
  </si>
  <si>
    <t>TOPE SALARIO MES</t>
  </si>
  <si>
    <t>No. MESES</t>
  </si>
  <si>
    <t>SALARIO + PRESTACIONES</t>
  </si>
  <si>
    <t>A</t>
  </si>
  <si>
    <t>C</t>
  </si>
  <si>
    <t>D</t>
  </si>
  <si>
    <t>F=A*B*C*D*E</t>
  </si>
  <si>
    <t>PERSONAL  PROFESIONAL (Ingenieros y otros)</t>
  </si>
  <si>
    <t>DIRECTOR DE OBRA</t>
  </si>
  <si>
    <t>INGENIERO RESIDENTE DE OBRA</t>
  </si>
  <si>
    <t>GASTOS OPERACIONALES MENSUALES</t>
  </si>
  <si>
    <t>AREA (M2)</t>
  </si>
  <si>
    <t>VALOR ($)</t>
  </si>
  <si>
    <t>N/A</t>
  </si>
  <si>
    <t xml:space="preserve"> SUBTOTAL GASTOS OPERACIONALES MENSUALES  </t>
  </si>
  <si>
    <t xml:space="preserve">COSTOS MENSUALES DE PERSONAL +  GASTOS OPERACIONALES MENSUALES  </t>
  </si>
  <si>
    <t>COSTOS MENSUALES DE PERSONAL +  GASTOS OPERACIONALES MENSUALES EN PORCENTAJE DEL COSTO DIRECTO</t>
  </si>
  <si>
    <t>IMPUESTOS Y GARANTIAS</t>
  </si>
  <si>
    <t>IMPUESTOS</t>
  </si>
  <si>
    <t>DESCRIPCIÓN</t>
  </si>
  <si>
    <t>IMPUESTO</t>
  </si>
  <si>
    <t>Contribución Especial (Impuesto de Guerra Ley 1738 DIC18-2014 prorroga 4 años)</t>
  </si>
  <si>
    <t>ICA (Ley 14 6jul1983, Res 219 25feb2004)</t>
  </si>
  <si>
    <t>Mes</t>
  </si>
  <si>
    <t>GMF (Ley 1739 23dic2014 modifica el Estatuto Tributario)</t>
  </si>
  <si>
    <t>Estampilla Unipedagógica (Dec 584 de 19 dic 2014)</t>
  </si>
  <si>
    <t>SUBTOTAL IMPUESTOS</t>
  </si>
  <si>
    <t>GARANTÍAS</t>
  </si>
  <si>
    <t>VALOR BASE</t>
  </si>
  <si>
    <t>% ASEGURADO</t>
  </si>
  <si>
    <t>VIGENCIA AMPARO (MESES)</t>
  </si>
  <si>
    <t>TASA ASEGURADORA</t>
  </si>
  <si>
    <t>CUMPLIMIENTO</t>
  </si>
  <si>
    <t>GARANTÍA UNICA</t>
  </si>
  <si>
    <t>SALARIOS Y PRESTACIONES SOCIALES</t>
  </si>
  <si>
    <t>ESTABILIDAD DE LA OBRA</t>
  </si>
  <si>
    <t>Predios, labores y Operaciones- Vigencia (Decreto 1082 de 2015 Sección III)</t>
  </si>
  <si>
    <t>RESPONSABILIDAD CIVIL EXTRACONTRACTUAL</t>
  </si>
  <si>
    <t>SUBTOTAL GARANTÍAS</t>
  </si>
  <si>
    <t>TOTAL IMPUESTOS Y GARANTÍAS</t>
  </si>
  <si>
    <t>TOTAL IMPUESTOS Y GARANTÍAS EN PORCENTAJE DEL COSTO DIRECTO</t>
  </si>
  <si>
    <t>ADMINISTRACIÓN</t>
  </si>
  <si>
    <t>I</t>
  </si>
  <si>
    <t>IMPREVISTOS</t>
  </si>
  <si>
    <t>U</t>
  </si>
  <si>
    <t>UTILIDAD</t>
  </si>
  <si>
    <t>A.I.U (ADMINISTRACIÓN, IMPREVISTOS Y UTILIDAD)</t>
  </si>
  <si>
    <t>COMPONTE A. PERSONAL</t>
  </si>
  <si>
    <t>EJECUCIÓN DE OBRAS</t>
  </si>
  <si>
    <t>ÍTEMS</t>
  </si>
  <si>
    <t>UN.</t>
  </si>
  <si>
    <t>CAT</t>
  </si>
  <si>
    <t>CANT</t>
  </si>
  <si>
    <t>DEDIC 
H/MES</t>
  </si>
  <si>
    <t>DURACION</t>
  </si>
  <si>
    <t>TARIFA</t>
  </si>
  <si>
    <t>F.P</t>
  </si>
  <si>
    <t>TOTAL ACTIVIDAD</t>
  </si>
  <si>
    <t>PROFESIONAL AMBIENTAL</t>
  </si>
  <si>
    <t>MES</t>
  </si>
  <si>
    <t>PROFESIONAL SST</t>
  </si>
  <si>
    <t>SUBTOTAL COMPONENTE A</t>
  </si>
  <si>
    <t>ESPECIFICACIÓN</t>
  </si>
  <si>
    <t>VALOR UNITARIO</t>
  </si>
  <si>
    <t>VALOR TOTAL</t>
  </si>
  <si>
    <t>C1</t>
  </si>
  <si>
    <t>MANEJO DE LA VEGETACION EXISTENTE Y DE ACTIVIDADES DE DISEÑO PAISAJISTICO</t>
  </si>
  <si>
    <t>PROTECCION DE ARBOLES</t>
  </si>
  <si>
    <t>SOPORTE MALLA</t>
  </si>
  <si>
    <t>SUBTOTAL DEL COMPONENTE C</t>
  </si>
  <si>
    <t>D 1</t>
  </si>
  <si>
    <t xml:space="preserve"> MANEJO DE CAMPAMENTOS Y CENTROS DE ACOPIO</t>
  </si>
  <si>
    <t>CANECAS PARA CAMPAMENTOS Y FRENTES DE OBRA</t>
  </si>
  <si>
    <t>SUBTOTAL DEL PROGRAMA</t>
  </si>
  <si>
    <t>D 2</t>
  </si>
  <si>
    <t>MANEJO DE MATERIALES DE CONSTRUCCIÓN</t>
  </si>
  <si>
    <t>PUNTO DE ACOPIO DE MATERIALES</t>
  </si>
  <si>
    <t>ROLLO</t>
  </si>
  <si>
    <t>D 3</t>
  </si>
  <si>
    <t>MANEJO INTEGRAL DE RESIDUOS SÓLIDOS</t>
  </si>
  <si>
    <t>ACOPIO TEMPORAL DE RCD EN FRENTES DE OBRA</t>
  </si>
  <si>
    <t>D 4</t>
  </si>
  <si>
    <t>CONTROL DE EMISIONES ATMOSFERICAS</t>
  </si>
  <si>
    <t>DEMARCACIÓN DEL ÁREA DE TRABAJO</t>
  </si>
  <si>
    <t>MANEJO INTEGRAL DE CUERPOS DE AGUA</t>
  </si>
  <si>
    <t>BAÑO</t>
  </si>
  <si>
    <t>BAÑO TIPO LUXURY - ALQUILER, MANTENIMIENTO Y ASEO DE BAÑOS PORTÁTILES VIP, MENSUAL</t>
  </si>
  <si>
    <t>UN/MES</t>
  </si>
  <si>
    <t>E1</t>
  </si>
  <si>
    <t>SEGURIDAD Y SALUD EN EL TRABAJO</t>
  </si>
  <si>
    <t>PAR</t>
  </si>
  <si>
    <t>EXÁMENES OCUPACIONALES</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</si>
  <si>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</si>
  <si>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COMPONENTE F. PLAN DE SEÑALIZACIÓN</t>
  </si>
  <si>
    <t>F1</t>
  </si>
  <si>
    <t>MANEJO SEÑALIZACIÓN FRENTE DE OBRA</t>
  </si>
  <si>
    <t>SEÑALIZACIÓN INTERNA DE EXCAVACIONES, POZOS, VACÍOS</t>
  </si>
  <si>
    <t>SEÑALES DE CAMPAMENTO Y FRENTES DE OBRA</t>
  </si>
  <si>
    <t>SUBTOTAL COMPONENTE F</t>
  </si>
  <si>
    <t>SUBTOTAL COMPONENTES A+C+D+E+F</t>
  </si>
  <si>
    <t>A.I.U.</t>
  </si>
  <si>
    <t>VALOR GLOBAL AMBIENTAL CON AIU : TOTAL COMPONENTES A+C+D+E+F</t>
  </si>
  <si>
    <t>FECHA:</t>
  </si>
  <si>
    <t>MESES</t>
  </si>
  <si>
    <t>CONTRATO No.</t>
  </si>
  <si>
    <t>3. IMPUESTOS Y GARANTÍAS</t>
  </si>
  <si>
    <t>ÍTEM</t>
  </si>
  <si>
    <t>GARANTIAS</t>
  </si>
  <si>
    <t>VR. BASE</t>
  </si>
  <si>
    <t>Cumplimiento</t>
  </si>
  <si>
    <t>GARANTIA UNICA</t>
  </si>
  <si>
    <t>Salarios y Prestaciones Sociales</t>
  </si>
  <si>
    <t>Estabilidad de la Obra</t>
  </si>
  <si>
    <t>A. ADMINISTRACIÓN (1 + 2 + 3)</t>
  </si>
  <si>
    <t xml:space="preserve">I. IMPREVISTOS </t>
  </si>
  <si>
    <t>U. UTILIDAD</t>
  </si>
  <si>
    <t>A.I.U. (ADMINISTRACIÓN, IMPREVISTOS Y UTILIDAD)</t>
  </si>
  <si>
    <t>COMPONTE A. Personal Profesional de Gestión Social</t>
  </si>
  <si>
    <t xml:space="preserve">PROFESIONAL SOCIAL </t>
  </si>
  <si>
    <t>COMPONTE B. PLAN DE GESTION SOCIAL</t>
  </si>
  <si>
    <t xml:space="preserve">B.1 </t>
  </si>
  <si>
    <t>Programa de Información</t>
  </si>
  <si>
    <t>B.1.1</t>
  </si>
  <si>
    <t>DIA</t>
  </si>
  <si>
    <t>SubTotal programa de información</t>
  </si>
  <si>
    <t>B.2</t>
  </si>
  <si>
    <t>Programa de Divulgación al ciudadano</t>
  </si>
  <si>
    <t>B.2.1</t>
  </si>
  <si>
    <t>B.2.2</t>
  </si>
  <si>
    <t>B.2.3</t>
  </si>
  <si>
    <t>SubTotal programa de divulgación al ciudadano</t>
  </si>
  <si>
    <t>SUBTOTAL DEL COMPONENTE B</t>
  </si>
  <si>
    <t>COMPONTE C. ADECUACION DEL PUNTO DE ATENCION AL CIUDADANO</t>
  </si>
  <si>
    <t>C.1</t>
  </si>
  <si>
    <t>C.1.1</t>
  </si>
  <si>
    <t>C.1.2</t>
  </si>
  <si>
    <t>C.1.3</t>
  </si>
  <si>
    <t>SUBTOTAL COMPONENTES A+B+C</t>
  </si>
  <si>
    <t>CÁLCULO DEL FACTOR MULTIPLICADOR PERSONAL</t>
  </si>
  <si>
    <t>%</t>
  </si>
  <si>
    <t>% ACUMULADO</t>
  </si>
  <si>
    <t>PRESTACIONES SOCIALES</t>
  </si>
  <si>
    <t>Salarios</t>
  </si>
  <si>
    <t>Cesantías</t>
  </si>
  <si>
    <t>Intereses de Cesantías</t>
  </si>
  <si>
    <t>Prima de servicio</t>
  </si>
  <si>
    <t>Vacaciones</t>
  </si>
  <si>
    <t>SEGURIDAD SOCIAL</t>
  </si>
  <si>
    <t>Pensión</t>
  </si>
  <si>
    <t>Salud</t>
  </si>
  <si>
    <t>A.R.P.</t>
  </si>
  <si>
    <t>PARAFISCALES</t>
  </si>
  <si>
    <t>Caja de Compensación</t>
  </si>
  <si>
    <t>I.C.B.F.</t>
  </si>
  <si>
    <t>Sena</t>
  </si>
  <si>
    <t>COSTOS INDIRECTOS</t>
  </si>
  <si>
    <t>Operación oficina</t>
  </si>
  <si>
    <t>FACTOR MULTIPLICADOR</t>
  </si>
  <si>
    <t>CONCRETO GRAVA COMÚN 2000 PSI 14 MPa (140 Kg/m2)</t>
  </si>
  <si>
    <t>CONCRETO GRAVA COMÚN 2500 PSI 17 MPa (175 Kg/cm2)</t>
  </si>
  <si>
    <t>CONCRETO GRAVA COMÚN 3000 PSI  21 MPa (210 Kg/cm2)</t>
  </si>
  <si>
    <t>CONCRETO GRAVA COMÚN 3500 PSI 24 MPa (245 Kg/cm2)</t>
  </si>
  <si>
    <t>CONCRETO GRAVA COMÚN 5000 PSI 34 MPa (350 Kg/cm2)</t>
  </si>
  <si>
    <t>CONCRETO GRAVA FINA 3000 PSI 21 MPa (210 Kg/cm2)</t>
  </si>
  <si>
    <t>MORTERO 2000 PSI 14 MPa (140 Kg/cm2)</t>
  </si>
  <si>
    <t>COMPACTADOR DE LLANTAS - MASA SIN LASTRES DE 9 A 11 TONELADAS - INCLUYE OPERARIO Y COMBUSTIBLE</t>
  </si>
  <si>
    <t>GRAMA</t>
  </si>
  <si>
    <t>FORMALETA METÁLICA SARDINEL</t>
  </si>
  <si>
    <t>ALAMBRE RECOCIDO No.18</t>
  </si>
  <si>
    <t>LADRILLO TOLETE RECOCIDO 24x12x6</t>
  </si>
  <si>
    <t>ARENA DE PEÑA</t>
  </si>
  <si>
    <t>ARENA DE RIO</t>
  </si>
  <si>
    <t>MARCO Y TAPA PARA CAJA DE INSPECCIÓN 0.5x0.5m</t>
  </si>
  <si>
    <t>LADRILLO TOLETE COMUN</t>
  </si>
  <si>
    <t>RECEBO COMUN</t>
  </si>
  <si>
    <t>FORMALETA MADERA PARA TAPAS-CAJAS Y CAMARAS</t>
  </si>
  <si>
    <t>DUCTO TELEFONICO LIVIANO PVC TIPO EB D=3"</t>
  </si>
  <si>
    <t>DUCTO TELEFONICO LIVIANO PVC TIPO EB D=4"</t>
  </si>
  <si>
    <t>DUCTO PVC TIPO TDP D=3"</t>
  </si>
  <si>
    <t>DUCTO PVC TIPO TDP D=4"</t>
  </si>
  <si>
    <t>CODO G.RAD. PVC U.M. NORMA NTC 382 90° D=2" RDE 21</t>
  </si>
  <si>
    <t>CODO G.RAD. PVC U.M. NORMA NTC 382 90° D=4" RDE 21</t>
  </si>
  <si>
    <t>CODO G.RAD. PVC U.M. NORMA NTC 382 90° D=8" RDE 21</t>
  </si>
  <si>
    <t>CODO G.RAD. PVC U.M. NORMA NTC 382 90° D=12" RDE 21</t>
  </si>
  <si>
    <t>UNION PVC U.M. NORMA NTC 382 D=2"</t>
  </si>
  <si>
    <t>UNION PVC U.M. NORMA NTC 382 D=3"</t>
  </si>
  <si>
    <t>UNION PVC U.M. NORMA NTC 382 D=4"</t>
  </si>
  <si>
    <t>UNION PVC U.M. NORMA NTC 382 D=6"</t>
  </si>
  <si>
    <t>UNION PVC U.M. NORMA NTC 382 D=8"</t>
  </si>
  <si>
    <t>UNION PVC U.M. NORMA NTC 382 D=10"</t>
  </si>
  <si>
    <t>UNION PVC U.M. NORMA NTC 382 D=12"</t>
  </si>
  <si>
    <t>CEMENTO GRIS TIPO III (Bulto x 50 Kg)</t>
  </si>
  <si>
    <t>ACERO FIGURADO No. 3 (Ø 3/8") F'y=60000 PSI</t>
  </si>
  <si>
    <t>ACERO FIGURADO No. 5 (Ø 5/8") F'y=60000 PSI</t>
  </si>
  <si>
    <t>ACERO FIGURADO No. 6 (Ø 3/4") F'y=60000 PSI</t>
  </si>
  <si>
    <t>MORTERO 1500 PSI 10,5 MPa (105 Kg/cm2)</t>
  </si>
  <si>
    <t>A.C.P.M.</t>
  </si>
  <si>
    <t>BLOQUE PARA CAMARA TELEFONICA ETB</t>
  </si>
  <si>
    <t>VIBROCOMPACTADORA TIPO RANA - VIBRACIONES POR MINUTO DE 5320 A 5880 - INCLUYE COMBUSTIBLE</t>
  </si>
  <si>
    <t>GRUA EXTENSION PARA POSTES DE BRAZO ARTICULADO. INCLUYE OPERARIO Y COMBUSTIBLE</t>
  </si>
  <si>
    <t>GRAVILLA 1/2"</t>
  </si>
  <si>
    <t>MOTONIVELADORA - MASA DE 16 A 18 TONELADAS - POTENCIA DE 93 A 122 KW - INCLUYE OPERARIO Y COMBUSTIBLE</t>
  </si>
  <si>
    <t>VIBROCOMPACTADOR DE CILINDRO LISO - MASA DE 10 A 13 TONELADAS - AMPLITUD DE COMPACTACIÓN  MÁXIMA 2mm - INCLUYE OPERARIO Y COMBUSTIBLE</t>
  </si>
  <si>
    <t>CONCRETO MR41</t>
  </si>
  <si>
    <t>CONCRETO MR43</t>
  </si>
  <si>
    <t>TARIFA JORNAL - PERSONAL DE OBRA - AYUDANTE (INCLUYE FACTOR DE PRESTACIONES)</t>
  </si>
  <si>
    <t>TARIFA JORNAL - PERSONAL DE OBRA - OFICIAL (INCLUYE FACTOR DE PRESTACIONES)</t>
  </si>
  <si>
    <t>HERRAMIENTA MENOR</t>
  </si>
  <si>
    <t>AGUA</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</si>
  <si>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</si>
  <si>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</si>
  <si>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</si>
  <si>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</si>
  <si>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</si>
  <si>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</si>
  <si>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</si>
  <si>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U.M. NORMA NTC 3722-1 D=110MM (4")</t>
  </si>
  <si>
    <t>TUBERIA PVC U.M.  EXT CORRUGADO/INT LISO U.M. NORMA NTC 3722-1 D=160MM (6")</t>
  </si>
  <si>
    <t>TUBERIA PVC U.M.  EXT CORRUGADO/INT LISO U.M. NORMA NTC 3722-1 D=200MM (8")</t>
  </si>
  <si>
    <t>TUBERIA PVC U.M.  EXT CORRUGADO/INT LISO U.M. NORMA NTC 3722-1 D=250MM (10")</t>
  </si>
  <si>
    <t>TUBERIA PVC U.M.  EXT CORRUGADO/INT LISO U.M. NORMA NTC 3722-1 D=315MM (12")</t>
  </si>
  <si>
    <t>TUBERIA PVC U.M.  EXT CORRUGADO/INT LISO U.M. NORMA NTC 3722-1 D=400MM (16")</t>
  </si>
  <si>
    <t>TUBERIA PVC U.M.  EXT CORRUGADO/INT LISO U.M. NORMA NTC 3722-1 D=450MM (18")</t>
  </si>
  <si>
    <t>TUBERIA PVC U.M.  EXT CORRUGADO/INT LISO U.M. NORMA NTC 3722-1 D=500MM (20")</t>
  </si>
  <si>
    <t>COMPRESOR REMOLCABLE PARA MARTILLOS NEUMATICOS - CAUDAL DE AIRE DE 185 CFM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</si>
  <si>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</si>
  <si>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</si>
  <si>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</si>
  <si>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</si>
  <si>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</si>
  <si>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</si>
  <si>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</si>
  <si>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</si>
  <si>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</si>
  <si>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</si>
  <si>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</si>
  <si>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</si>
  <si>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</si>
  <si>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</si>
  <si>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</si>
  <si>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</si>
  <si>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</si>
  <si>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</si>
  <si>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</si>
  <si>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</si>
  <si>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</si>
  <si>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</si>
  <si>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</si>
  <si>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</si>
  <si>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</si>
  <si>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</si>
  <si>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</si>
  <si>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</si>
  <si>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</si>
  <si>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</si>
  <si>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</si>
  <si>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</si>
  <si>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</si>
  <si>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</si>
  <si>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</si>
  <si>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</si>
  <si>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</si>
  <si>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</si>
  <si>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</si>
  <si>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</si>
  <si>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</si>
  <si>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</si>
  <si>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</si>
  <si>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</si>
  <si>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</si>
  <si>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</si>
  <si>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</si>
  <si>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</si>
  <si>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</si>
  <si>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</si>
  <si>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</si>
  <si>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</si>
  <si>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</si>
  <si>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</si>
  <si>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</si>
  <si>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</si>
  <si>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</si>
  <si>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</si>
  <si>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</si>
  <si>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</si>
  <si>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</si>
  <si>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</si>
  <si>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</si>
  <si>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</si>
  <si>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</si>
  <si>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</si>
  <si>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</si>
  <si>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</si>
  <si>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</si>
  <si>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</si>
  <si>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</si>
  <si>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</si>
  <si>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</si>
  <si>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</si>
  <si>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</si>
  <si>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</si>
  <si>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</si>
  <si>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</si>
  <si>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</si>
  <si>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</si>
  <si>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</si>
  <si>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</si>
  <si>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</si>
  <si>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</si>
  <si>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</si>
  <si>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</si>
  <si>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</si>
  <si>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</si>
  <si>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</si>
  <si>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</si>
  <si>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</si>
  <si>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NORMA NTC 382 D=2" RDE 21</t>
  </si>
  <si>
    <t>TUBERIA PVC U.M. NORMA NTC 382 D=2 1/2" RDE 21</t>
  </si>
  <si>
    <t>TUBERIA PVC U.M. NORMA NTC 382 D=3" RDE 21</t>
  </si>
  <si>
    <t>TUBERIA PVC U.M. NORMA NTC 382 D=4`` RDE 21</t>
  </si>
  <si>
    <t>TUBERIA PVC U.M. NORMA NTC 382 D=6" RDE 21</t>
  </si>
  <si>
    <t>TUBERIA PVC U.M. NORMA NTC 382 D=8" RDE 21</t>
  </si>
  <si>
    <t>TUBERIA PVC U.M. NORMA NTC 382 D=10" RDE 21</t>
  </si>
  <si>
    <t>TUBERIA PVC U.M. NORMA NTC 382 D=12" RDE 21</t>
  </si>
  <si>
    <t>TUBERIA PVC U.M. NORMA NTC 382 D=2" RDE 26</t>
  </si>
  <si>
    <t>TUBERIA PVC U.M. NORMA NTC 382 D=3" RDE 26</t>
  </si>
  <si>
    <t>TUBERIA PVC U.M. NORMA NTC 382 D=2 1/2" RDE 26</t>
  </si>
  <si>
    <t>TUBERIA PVC U.M. NORMA NTC 382 D=4" RDE 26</t>
  </si>
  <si>
    <t>TUBERIA PVC U.M. NORMA NTC 382 D=6" RDE 26</t>
  </si>
  <si>
    <t>TUBERIA PVC U.M. NORMA NTC 382 D=8" RDE 26</t>
  </si>
  <si>
    <t>TUBERIA PVC U.M. NORMA NTC 382 D=10" RDE 26</t>
  </si>
  <si>
    <t>TUBERIA PVC U.M. NORMA NTC 382 D=12" RDE 26</t>
  </si>
  <si>
    <t>TUBERIA PVC U.M. NORMA NTC 382 D=3" RDE 32.5</t>
  </si>
  <si>
    <t>TUBERIA PVC U.M. NORMA NTC 382 D=4" RDE 32.5</t>
  </si>
  <si>
    <t>TUBERIA PVC U.M. NORMA NTC 382 D=6" RDE 32.5</t>
  </si>
  <si>
    <t>TUBERIA PVC U.M. NORMA NTC 382 D=8" RDE 32.5</t>
  </si>
  <si>
    <t>TUBERIA PVC U.M. NORMA NTC 382 D=10" RDE 32.5</t>
  </si>
  <si>
    <t>TUBERIA PVC U.M. NORMA NTC 382 D=12" RDE 32.5</t>
  </si>
  <si>
    <t>TUBERIA PVC U.M. NORMA NTC 382 D=4" RDE 41</t>
  </si>
  <si>
    <t>TUBERIA PVC U.M. NORMA NTC 382 D=6" RDE 41</t>
  </si>
  <si>
    <t>TUBERIA PVC U.M. NORMA NTC 382 D=8" RDE 41</t>
  </si>
  <si>
    <t>TUBERIA PVC U.M. NORMA NTC 382 D=10" RDE 41</t>
  </si>
  <si>
    <t>TUBERIA PVC U.M. NORMA NTC 382 D=12" RDE 41</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</si>
  <si>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</si>
  <si>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</si>
  <si>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</si>
  <si>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</si>
  <si>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</si>
  <si>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</si>
  <si>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</si>
  <si>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</si>
  <si>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</si>
  <si>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</si>
  <si>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</si>
  <si>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</si>
  <si>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</si>
  <si>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</si>
  <si>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</si>
  <si>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</si>
  <si>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</si>
  <si>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</si>
  <si>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</si>
  <si>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</si>
  <si>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</si>
  <si>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</si>
  <si>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</si>
  <si>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</si>
  <si>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PEATONAL M130 H=6m BRAZO SENCILLO</t>
  </si>
  <si>
    <t>POSTE PEATONAL M130 H=6m BRAZO DOBLE</t>
  </si>
  <si>
    <t>LUMINARIA DE SODIO 70W, 208/220V PARA AP</t>
  </si>
  <si>
    <t>LUMINARIA DE SODIO 250W, 208/220V PARA AP</t>
  </si>
  <si>
    <t>CANECA EN MALLA METALICA M120</t>
  </si>
  <si>
    <t>BANCA EN CONCRETO CON ESPALDAR M30</t>
  </si>
  <si>
    <t>BOLARDO EN CONCRETO M60</t>
  </si>
  <si>
    <t>BOLARDO ALTO EN HIERRO M63</t>
  </si>
  <si>
    <t>CICLO-PARQUEADERO M100</t>
  </si>
  <si>
    <t>REGLA VIBRATORIA A GASOLINA. INCLUYE COMBUSTIBLE</t>
  </si>
  <si>
    <t>TEE HD EXTREMO LISO 6"x2" (150x50mm)</t>
  </si>
  <si>
    <t>TEE HD EXTREMO LISO 6"x3" (150x75mm)</t>
  </si>
  <si>
    <t>TEE HD EXTREMO LISO 6"x4" (150x100mm)</t>
  </si>
  <si>
    <t>TEE HD EXTREMO LISO 6"x6" (150x150mm)</t>
  </si>
  <si>
    <t>TEE HD EXTREMO LISO 8"x2" (200X50mm)</t>
  </si>
  <si>
    <t>TEE HD EXTREMO LISO 8"x3" (200x75mm)</t>
  </si>
  <si>
    <t>TEE HD EXTREMO LISO 8"x4" (200x100mm)</t>
  </si>
  <si>
    <t>TEE HD EXTREMO LISO 8"x6" (200x150mm)</t>
  </si>
  <si>
    <t>TEE HD EXTREMO LISO 8"x8" (200x200mm)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</si>
  <si>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</si>
  <si>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</si>
  <si>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</si>
  <si>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</si>
  <si>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</si>
  <si>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</si>
  <si>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</si>
  <si>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</si>
  <si>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</si>
  <si>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</si>
  <si>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</si>
  <si>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</si>
  <si>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</si>
  <si>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</si>
  <si>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</si>
  <si>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</si>
  <si>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</si>
  <si>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</si>
  <si>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</si>
  <si>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</si>
  <si>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</si>
  <si>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</si>
  <si>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</si>
  <si>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</si>
  <si>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</si>
  <si>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</si>
  <si>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90ºX8``</t>
  </si>
  <si>
    <t>CODO HD EXTREMO LISO 90ºX10``</t>
  </si>
  <si>
    <t>CODO HD EXTREMO LISO 90ºX12``</t>
  </si>
  <si>
    <t>CODO HD EXTREMO LISO 90ºX14``</t>
  </si>
  <si>
    <t>CODO HD EXTREMO LISO 90ºX16``</t>
  </si>
  <si>
    <t>CODO HD EXTREMO LISO 90ºX18``</t>
  </si>
  <si>
    <t>CODO HD EXTREMO LISO 90ºX20"</t>
  </si>
  <si>
    <t>CODO HD EXTREMO LISO 45ºX2``</t>
  </si>
  <si>
    <t>CODO HD EXTREMO LISO 45ºX3``</t>
  </si>
  <si>
    <t>CODO HD EXTREMO LISO 45ºX4``</t>
  </si>
  <si>
    <t>CODO HD EXTREMO LISO 45ºX6``</t>
  </si>
  <si>
    <t>CODO HD EXTREMO LISO 45ºX8``</t>
  </si>
  <si>
    <t>CODO HD EXTREMO LISO 45ºX10"</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</si>
  <si>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</si>
  <si>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</si>
  <si>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</si>
  <si>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</si>
  <si>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</si>
  <si>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</si>
  <si>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</si>
  <si>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</si>
  <si>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</si>
  <si>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</si>
  <si>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</si>
  <si>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</si>
  <si>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</si>
  <si>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</si>
  <si>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</si>
  <si>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</si>
  <si>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</si>
  <si>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</si>
  <si>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</si>
  <si>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</si>
  <si>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</si>
  <si>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</si>
  <si>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TUBERIA CONDUIT PVC D=1"</t>
  </si>
  <si>
    <t>TUBERIA CONDUIT PVC D=1 1/4"</t>
  </si>
  <si>
    <t>TUBERIA CONDUIT PVC D=1 1/2"</t>
  </si>
  <si>
    <t>TUBERIA CONDUIT PVC D=2"</t>
  </si>
  <si>
    <t>VALVULA COMPUERTA ELASTICA VNA E. L. D=2"</t>
  </si>
  <si>
    <t>VALVULA COMPUERTA ELASTICA VNA E. L. D=3"</t>
  </si>
  <si>
    <t>VALVULA COMPUERTA ELASTICA VNA E. L. D=6"</t>
  </si>
  <si>
    <t>VALVULA COMPUERTA ELASTICA VNA E. L. D=8"</t>
  </si>
  <si>
    <t>HIDRANTE EXTREMO BRIDA D=3" TIPO MILAN</t>
  </si>
  <si>
    <t>HIDRANTE EXTREMO BRIDA D=4" TIPO TRAFICO</t>
  </si>
  <si>
    <t>HIDRANTE EXTREMO BRIDA D=6" TIPO TRAFICO</t>
  </si>
  <si>
    <t>HIDRANTE EXTREMO BRIDA D=4" TIPO POSTE</t>
  </si>
  <si>
    <t>HIDRANTE EXTREMO BRIDA D=6" TIPO POSTE</t>
  </si>
  <si>
    <t>TERMINADORA DE ASFALTO - ANCHO DE PAVIMENTACIÓN ESTÁNDAR DE 2 A 6m - VOLUMEN DE LA TOLVA DE 5 A 8 M3 - INCLUYE OPERARIO Y COMBUSTIBLE</t>
  </si>
  <si>
    <t>UNION REPARACION PVC U.M. NORMA NTC 382 D=6"</t>
  </si>
  <si>
    <t>UNION REPARACION PVC U.M. NORMA NTC 382 D=8"</t>
  </si>
  <si>
    <t>UNION REPARACION PVC U.M. NORMA NTC 382 D=12"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</si>
  <si>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</si>
  <si>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</si>
  <si>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</si>
  <si>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</si>
  <si>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</si>
  <si>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</si>
  <si>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</si>
  <si>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</si>
  <si>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</si>
  <si>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</si>
  <si>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</si>
  <si>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</si>
  <si>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U.S. D=2``</t>
  </si>
  <si>
    <t>ADAPTADOR MACHO PVC U.S. D=3``</t>
  </si>
  <si>
    <t>ADAPTADOR MACHO PVC U.S. D=4``</t>
  </si>
  <si>
    <t>CARROTANQUE IRRIGADOR DE AGUA - HORA</t>
  </si>
  <si>
    <t>TRITURADO 3/4"</t>
  </si>
  <si>
    <t>RAJÓN SUELTO &gt; = 12" (30 - 50 cm)</t>
  </si>
  <si>
    <t>MEZCLADORA DE CONCRETO (1,5 BULTOS) - INCLUYE COMBUSTIBLE</t>
  </si>
  <si>
    <t>FOTOCELDA CON BASE</t>
  </si>
  <si>
    <t>BOMBILLO SODIO 70 W, 208/220V</t>
  </si>
  <si>
    <t>POSTE METALICO H=10m BRAZO SENCILLO (PINTADO)</t>
  </si>
  <si>
    <t>CODO G.RAD. PVC U.M. NORMA NTC 382 90° D=2 1/2" RDE 21</t>
  </si>
  <si>
    <t>CODO G.RAD. PVC U.M. NORMA NTC 382 90° D=3" RDE 21</t>
  </si>
  <si>
    <t>CODO G.RAD. PVC U.M. NORMA NTC 382 90° D=6" RDE 21</t>
  </si>
  <si>
    <t>CODO G.RAD. PVC U.M. NORMA NTC 382 90° D=10" RDE 21</t>
  </si>
  <si>
    <t>CODO G.RAD. PVC U.M. NORMA NTC 382 45° D=2 1/2" RDE 21</t>
  </si>
  <si>
    <t>CODO G.RAD. PVC U.M. NORMA NTC 382 45° D=2" RDE 21</t>
  </si>
  <si>
    <t>CODO G.RAD. PVC U.M. NORMA NTC 382 45° D=3" RDE 21</t>
  </si>
  <si>
    <t>CODO G.RAD. PVC U.M. NORMA NTC 382 45° D=4" RDE 21</t>
  </si>
  <si>
    <t>CODO G.RAD. PVC U.M. NORMA NTC 382 45° D=6" RDE 21</t>
  </si>
  <si>
    <t>CODO G.RAD. PVC U.M. NORMA NTC 382 45° D=8" RDE 21</t>
  </si>
  <si>
    <t>CODO G.RAD. PVC U.M. NORMA NTC 382 45° D=10" RDE 21</t>
  </si>
  <si>
    <t>CODO G.RAD. PVC U.M. NORMA NTC 382 45° D=12" RDE 21</t>
  </si>
  <si>
    <t>CODO G.RAD. PVC U.M. NORMA NTC 382 22.5° D=2" RDE 21</t>
  </si>
  <si>
    <t>CODO G.RAD. PVC U.M. NORMA NTC 382 22.5° D=2 1/2" RDE 21</t>
  </si>
  <si>
    <t>CODO G.RAD. PVC U.M. NORMA NTC 382 22.5° D=3" RDE 21</t>
  </si>
  <si>
    <t>CODO G.RAD. PVC U.M. NORMA NTC 382 22.5° D=4" RDE 21</t>
  </si>
  <si>
    <t>CODO G.RAD. PVC U.M. NORMA NTC 382 22.5° D=6" RDE 21</t>
  </si>
  <si>
    <t>CODO G.RAD. PVC U.M. NORMA NTC 382 22.5° D=8" RDE 21</t>
  </si>
  <si>
    <t>CODO G.RAD. PVC U.M. NORMA NTC 382 22.5° D=10" RDE 21</t>
  </si>
  <si>
    <t>CODO G.RAD. PVC U.M. NORMA NTC 382 22.5° D=12" RDE 21</t>
  </si>
  <si>
    <t>CODO G.RAD. PVC U.M. NORMA NTC 382 11.25° D=2" RDE 21</t>
  </si>
  <si>
    <t>CODO G.RAD. PVC U.M. NORMA NTC 382 TI11.25° D=2 1/2" RDE 21</t>
  </si>
  <si>
    <t>CODO G.RAD. PVC U.M. NORMA NTC 382 11.25° D=3" RDE 21</t>
  </si>
  <si>
    <t>CODO G.RAD. PVC U.M. NORMA NTC 382 11.25° D=4" RDE 21</t>
  </si>
  <si>
    <t>CODO G.RAD. PVC U.M. NORMA NTC 382 11.25° D=6" RDE 21</t>
  </si>
  <si>
    <t>CODO G.RAD. PVC U.M. NORMA NTC 382 11.25° D=8" RDE 21</t>
  </si>
  <si>
    <t>CODO G.RAD. PVC U.M. NORMA NTC 382 11.25° D=10" RDE 21</t>
  </si>
  <si>
    <t>CODO G.RAD. PVC U.M. NORMA NTC 382 11.25° D=12" RDE 21</t>
  </si>
  <si>
    <t>CABINA TELEFONICA PEDESTAL M20</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</si>
  <si>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</si>
  <si>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</si>
  <si>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</si>
  <si>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</si>
  <si>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</si>
  <si>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</si>
  <si>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</si>
  <si>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</si>
  <si>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SUBBASE GRANULAR B-400</t>
  </si>
  <si>
    <t>ADOQUIN DE ARCILLA CUARTERON 26x6x6</t>
  </si>
  <si>
    <t>BOMBEO DE CONCRETO CON AUTOBOMBA (No incluye suministro ni instalación de concreto)</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</si>
  <si>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</si>
  <si>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</si>
  <si>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</si>
  <si>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</si>
  <si>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</si>
  <si>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</si>
  <si>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</si>
  <si>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</si>
  <si>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</si>
  <si>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</si>
  <si>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</si>
  <si>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PRESION U.S. D=1/2"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</si>
  <si>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</si>
  <si>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</si>
  <si>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</si>
  <si>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</si>
  <si>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</si>
  <si>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</si>
  <si>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</si>
  <si>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</si>
  <si>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</si>
  <si>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</si>
  <si>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POSTE METALICO H=9m BRAZO SENCILLO (PINTADO)</t>
  </si>
  <si>
    <t>FONDO DE JUNTA EN ESPUMA DE POLIETILENO DE BAJA DENSIDAD D=10 mm</t>
  </si>
  <si>
    <t>CURADOR PARA CONCRETOS Y MORTEROS</t>
  </si>
  <si>
    <t>ESMALTE URETANO GRIS (COMPONENTE A)</t>
  </si>
  <si>
    <t>MARCO Y TAPA CIRCULAR CAJA VEHICULAR CODENSA CS280</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</si>
  <si>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</si>
  <si>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</si>
  <si>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</si>
  <si>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</si>
  <si>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</si>
  <si>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</si>
  <si>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</si>
  <si>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</si>
  <si>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</si>
  <si>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EXTREMO LISO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</si>
  <si>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</si>
  <si>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</si>
  <si>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</si>
  <si>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</si>
  <si>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</si>
  <si>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</si>
  <si>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</si>
  <si>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</si>
  <si>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</si>
  <si>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</si>
  <si>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</si>
  <si>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U.S. D=4"</t>
  </si>
  <si>
    <t>TUBERIA PVC SANITARIA U.S. D=6"</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</si>
  <si>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</si>
  <si>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</si>
  <si>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</si>
  <si>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</si>
  <si>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</si>
  <si>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</si>
  <si>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</si>
  <si>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</si>
  <si>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</si>
  <si>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</si>
  <si>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</si>
  <si>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</si>
  <si>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</si>
  <si>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</si>
  <si>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</si>
  <si>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</si>
  <si>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</si>
  <si>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</si>
  <si>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</si>
  <si>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</si>
  <si>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</si>
  <si>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 mm (EN ROLLO CON FILTRO)</t>
  </si>
  <si>
    <t>TUBERIA PVC DRENAJE D=160MM (EN ROLLO CON FILTRO)</t>
  </si>
  <si>
    <t>CONCRETO DE BAJA PERMEABILIDAD 4000 PSI 28 MPa (280 Kg/cm2)</t>
  </si>
  <si>
    <t>ADITIVO IMPERMEABILIZANTE PARA CONCRETOS Y MORTEROS</t>
  </si>
  <si>
    <t>TUBERIA PVC U.M. EXT/INT LISO NORMA NTC 5070 D=24"</t>
  </si>
  <si>
    <t>TUBERIA PVC U.M. EXT/INT LISO NORMA NTC 5070 D=27"</t>
  </si>
  <si>
    <t>TUBERIA PVC U.M. EXT/INT LISO NORMA NTC 5070 D=30"</t>
  </si>
  <si>
    <t>TUBERIA PVC U.M. EXT/INT LISO NORMA NTC 5070 D=33"</t>
  </si>
  <si>
    <t>TUBERIA PVC U.M. EXT/INT LISO NORMA NTC 5070 D=36"</t>
  </si>
  <si>
    <t>TUBERIA PVC U.M. EXT/INT LISO NORMA NTC 5070 D=39"</t>
  </si>
  <si>
    <t>TUBERIA PVC U.M. EXT/INT LISO NORMA NTC 5070 D=42"</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</si>
  <si>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</si>
  <si>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</si>
  <si>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</si>
  <si>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</si>
  <si>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</si>
  <si>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</si>
  <si>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</si>
  <si>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</si>
  <si>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</si>
  <si>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</si>
  <si>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</si>
  <si>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</si>
  <si>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</si>
  <si>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</si>
  <si>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</si>
  <si>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</si>
  <si>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</si>
  <si>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</si>
  <si>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</si>
  <si>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</si>
  <si>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</si>
  <si>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</si>
  <si>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</si>
  <si>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</si>
  <si>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</si>
  <si>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</si>
  <si>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</si>
  <si>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</si>
  <si>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</si>
  <si>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DERECHOS DE BOTADERO</t>
  </si>
  <si>
    <t>LUBRICANTE U.M. (EMPAQUE 500 gr)</t>
  </si>
  <si>
    <t>UNION PVC U.M. EXT CORRUGADO/INT LISO U.M. NORMA NTC 3722-1 D=110MM (4")</t>
  </si>
  <si>
    <t>UNION PVC U.M. EXT CORRUGADO/INT LISO U.M. NORMA NTC 3722-1 D=160MM (6")</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</si>
  <si>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</si>
  <si>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</si>
  <si>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</si>
  <si>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</si>
  <si>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</si>
  <si>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</si>
  <si>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</si>
  <si>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</si>
  <si>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</si>
  <si>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</si>
  <si>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</si>
  <si>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</si>
  <si>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</si>
  <si>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</si>
  <si>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</si>
  <si>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</si>
  <si>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</si>
  <si>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</si>
  <si>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</si>
  <si>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</si>
  <si>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</si>
  <si>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</si>
  <si>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</si>
  <si>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</si>
  <si>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</si>
  <si>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</si>
  <si>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</si>
  <si>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0.10 X 0.018</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</si>
  <si>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</si>
  <si>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</si>
  <si>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</si>
  <si>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</si>
  <si>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</si>
  <si>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</si>
  <si>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</si>
  <si>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</si>
  <si>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</si>
  <si>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</si>
  <si>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</si>
  <si>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</si>
  <si>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</si>
  <si>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</si>
  <si>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</si>
  <si>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</si>
  <si>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</si>
  <si>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</si>
  <si>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</si>
  <si>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</si>
  <si>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</si>
  <si>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</si>
  <si>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</si>
  <si>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</si>
  <si>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</si>
  <si>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 - Puesto en obra</t>
  </si>
  <si>
    <t>VIBRADOR DE EJE FLEXIBLE ELÉCTRICO - POTENCIA DE 2 A 3 HP</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</si>
  <si>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</si>
  <si>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</si>
  <si>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</si>
  <si>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</si>
  <si>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</si>
  <si>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</si>
  <si>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</si>
  <si>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</si>
  <si>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</si>
  <si>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</si>
  <si>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</si>
  <si>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</si>
  <si>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</si>
  <si>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</si>
  <si>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</si>
  <si>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</si>
  <si>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</si>
  <si>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</si>
  <si>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</si>
  <si>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U.M. NORMA NTC 3722-1 D=200MM (8")</t>
  </si>
  <si>
    <t>UNION PVC U.M. EXT CORRUGADO/INT LISO U.M. NORMA NTC 3722-1 D=250MM (10")</t>
  </si>
  <si>
    <t>UNION PVC U.M. EXT CORRUGADO/INT LISO U.M. NORMA NTC 3722-1 D=315MM (12")</t>
  </si>
  <si>
    <t>UNION PVC U.M. EXT CORRUGADO/INT LISO U.M. NORMA NTC 3722-1T D=400MM (16")</t>
  </si>
  <si>
    <t>UNION PVC U.M. EXT CORRUGADO/INT LISO U.M. NORMA NTC 3722-1 D=450MM (18")</t>
  </si>
  <si>
    <t>UNION PVC U.M. EXT CORRUGADO/INT LISO U.M. NORMA NTC 3722-1 D=500MM (20")</t>
  </si>
  <si>
    <t>CODO HD EXTREMO LISO 11.25ºX8``</t>
  </si>
  <si>
    <t>CODO HD EXTREMO LISO 22.5ºX3``</t>
  </si>
  <si>
    <t>VALVULA COMPUERTA ELASTICA VNA E. L. D=4"</t>
  </si>
  <si>
    <t>VALVULA COMPUERTA ELASTICA VNA E. L. D=10"</t>
  </si>
  <si>
    <t>VALVULA COMPUERTA ELASTICA VNA E. L. D=12"</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</si>
  <si>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</si>
  <si>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</si>
  <si>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</si>
  <si>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</si>
  <si>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</si>
  <si>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4"x2"</t>
  </si>
  <si>
    <t>REDUCCION PVC U.M. NORMA NTC 382 4"x3"</t>
  </si>
  <si>
    <t>REDUCCION PVC U.M. NORMA NTC 382 6"x4"</t>
  </si>
  <si>
    <t>REDUCCION PVC U.M. NORMA NTC 382 8"x6"</t>
  </si>
  <si>
    <t>TAPON PVC U.M. NORMA NTC 382 D=3"</t>
  </si>
  <si>
    <t>TAPON PVC U.M. NORMA NTC 382 D=4"</t>
  </si>
  <si>
    <t>TAPON PVC U.M. NORMA NTC 382 D=6"</t>
  </si>
  <si>
    <t>TAPON PVC U.M. NORMA NTC 382 D=8"</t>
  </si>
  <si>
    <t>REDUCCION CONCENTRICA HD E.L. 6"x2" (150x50mm)</t>
  </si>
  <si>
    <t>REDUCCION CONCENTRICA HD E.L. 6"x3" (150x75mm)</t>
  </si>
  <si>
    <t>REDUCCION CONCENTRICA HD E.L. 6"x4" (150x100mm)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</si>
  <si>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</si>
  <si>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</si>
  <si>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</si>
  <si>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</si>
  <si>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</si>
  <si>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</si>
  <si>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12"x4" (300x100mm)</t>
  </si>
  <si>
    <t>REDUCCION CONCENTRICA HD E.L. 12"x6" (300x150mm)</t>
  </si>
  <si>
    <t>REDUCCION CONCENTRICA HD E.L. 12"x8" (300x200mm)</t>
  </si>
  <si>
    <t>REDUCCION CONCENTRICA HD E.L. 12"x10"  (300x250mm)</t>
  </si>
  <si>
    <t>UNION REPARACION PVC U.M. NORMA NTC 382 D=2"</t>
  </si>
  <si>
    <t>UNION REPARACION PVC U.M. NORMA NTC 382 D=3"</t>
  </si>
  <si>
    <t>UNION REPARACION PVC U.M. NORMA NTC 382 D=4"</t>
  </si>
  <si>
    <t>UNION REPARACION PVC U.M. NORMA NTC 382 D=10"</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</si>
  <si>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</si>
  <si>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</si>
  <si>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</si>
  <si>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</si>
  <si>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</si>
  <si>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</si>
  <si>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</si>
  <si>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CONCRETO GRAVA COMÚN 4500 PSI 31.5 MPa (315 Kg/cm2)</t>
  </si>
  <si>
    <t>MORTERO 2500 PSI 17 MPa (175 Kg/cm2)</t>
  </si>
  <si>
    <t>MORTERO 3000 PSI 21 MPa (210 Kg/cm2)</t>
  </si>
  <si>
    <t>MORTERO 3500 PSI 24 MPa (245 Kg/cm2)</t>
  </si>
  <si>
    <t>ARMADO CANASTAS PARA PILOTES</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</si>
  <si>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</si>
  <si>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</si>
  <si>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</si>
  <si>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</si>
  <si>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</si>
  <si>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</si>
  <si>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U.S. D=1 1/2"</t>
  </si>
  <si>
    <t>ACOPLE UNIVERSAL D=6" (159 a 181mm) R1</t>
  </si>
  <si>
    <t>ACOPLE UNIVERSAL D=8" (218 a 235mm) R1</t>
  </si>
  <si>
    <t>ACOPLE UNIVERSAL D=12" (315 a 333mm) R1</t>
  </si>
  <si>
    <t>ACERO FIGURADO No. 8 (Ø 1") F'y=60000 PSI</t>
  </si>
  <si>
    <t>ACERO FIGURADO No. 10 (Ø 1 1/4") F'y=60000 PSI</t>
  </si>
  <si>
    <t>UNION REPARACION HD EXTREMO LISO D=4"</t>
  </si>
  <si>
    <t>CODO HD EXTREMO LISO 22.5ºX8"</t>
  </si>
  <si>
    <t>ARENA LAVADA DE PEÑA</t>
  </si>
  <si>
    <t>TRANSPORTE DE PETREOS</t>
  </si>
  <si>
    <t>SEÑALIZACION TUBULAR COLOMBINA PLASTICA</t>
  </si>
  <si>
    <t>CINTA DE SEÑALIZACION CAL 4 (ROLLO 500mx0.10m)</t>
  </si>
  <si>
    <t>PLASTICO NEGRO CALIBRE 6</t>
  </si>
  <si>
    <t>BOLSA DE LONA</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</si>
  <si>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</si>
  <si>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</si>
  <si>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</si>
  <si>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</si>
  <si>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</si>
  <si>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</si>
  <si>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</si>
  <si>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</si>
  <si>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</si>
  <si>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</si>
  <si>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</si>
  <si>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</si>
  <si>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</si>
  <si>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</si>
  <si>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</si>
  <si>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</si>
  <si>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</si>
  <si>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</si>
  <si>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</si>
  <si>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t>
  </si>
  <si>
    <t>TRITURADO 1-1/2"</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</si>
  <si>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</si>
  <si>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</si>
  <si>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</si>
  <si>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</si>
  <si>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</si>
  <si>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</si>
  <si>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</si>
  <si>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</si>
  <si>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</si>
  <si>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</si>
  <si>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</si>
  <si>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</si>
  <si>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</si>
  <si>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</si>
  <si>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</si>
  <si>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</si>
  <si>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</si>
  <si>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</si>
  <si>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</si>
  <si>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</si>
  <si>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</si>
  <si>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</si>
  <si>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</si>
  <si>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</si>
  <si>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PLAQUETA TIPO REJILLA (PEATONAL) 0.40 x 0.40 e= 6cm</t>
  </si>
  <si>
    <t>CODO PVC 45° D= 1 1/2"</t>
  </si>
  <si>
    <t>TUBERIA PVC PRESION E.L. D=1 1/2" RDE21 PSI 200</t>
  </si>
  <si>
    <t>BLOQUEO Y TRANSPLANTE DE ARBOLES DE 1-5mt (Incluye transporte, recolección)</t>
  </si>
  <si>
    <t>BLOQUEO Y TRANSPLANTE DE ARBOLES DE 5 - 10mt (Incluye transporte, recolección)</t>
  </si>
  <si>
    <t>BLOQUEO Y TRANSPLANTE DE ARBOLES DE 10 - 15mt (Incluye transporte, recolección)</t>
  </si>
  <si>
    <t>TUBERIA ACERO AL CARBON SIN COSTURA SCH40 D=3"</t>
  </si>
  <si>
    <t>TUBERIA ACERO AL CARBON SIN COSTURA SCH40 D=4"</t>
  </si>
  <si>
    <t>TUBERIA ACERO AL CARBON SIN COSTURA SCH40 D=6"</t>
  </si>
  <si>
    <t>TUBERIA ACERO AL CARBON SIN COSTURA SCH40 D=8"</t>
  </si>
  <si>
    <t>PLANCHON PARA ANDAMIO</t>
  </si>
  <si>
    <t>DISEÑO DE MEZCLAS ASFALTICAS METODO MARSHALL.</t>
  </si>
  <si>
    <t>CEPILLO INDUSTRIAL DE NYLON CON CABO DE 35CM A 42CM X 9CM X 17CM</t>
  </si>
  <si>
    <t>CAMILLA MADERA PRIMEROS AUXILIOS INMOVILIZADOR CABEZA</t>
  </si>
  <si>
    <t>EXTINTOR POLVO QUIMICO SECO DE 20LB TIPO ABC METALICO CON GANCHO Y AVISO</t>
  </si>
  <si>
    <t>BOTA LISA DIELECTRICA CON PUNTERA EN ACERO DE CAUCHO, CINTA AMARILLA, PUNTERA Y PLANTILLA EN ACERO</t>
  </si>
  <si>
    <t>BOTA CUERO LISA NEGRA SEGURIDAD PUNTERA DE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</si>
  <si>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</si>
  <si>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</si>
  <si>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</si>
  <si>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</si>
  <si>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</si>
  <si>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</si>
  <si>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</si>
  <si>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</si>
  <si>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</si>
  <si>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</si>
  <si>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</si>
  <si>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</si>
  <si>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CINTA PARA SEÑALIZACION DE 500MT X 4" PELIGRO CALIBRE 3.5</t>
  </si>
  <si>
    <t>RESPIRADOR PARA GASES DOBLE SIN CARTUCHO</t>
  </si>
  <si>
    <t>TELA VERDE PARA CERRAMIENTO 2.10 METRO DE ANCHO DE 60GR</t>
  </si>
  <si>
    <t>VÍDEO BEAM - ALQUILER POR DIA</t>
  </si>
  <si>
    <t>SARDINEL ESPECIAL A 110 - RAMPA B (600X400X500MM)</t>
  </si>
  <si>
    <t>ESMALTE ALQUIDICO</t>
  </si>
  <si>
    <t>EQUIPO VACTOR - SONDEO - LIMPIEZA - RECOLECCIÓN DE LODOS NO PELIGROSOS (No incluye agua).</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</si>
  <si>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</si>
  <si>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</si>
  <si>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</si>
  <si>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</si>
  <si>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</si>
  <si>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</si>
  <si>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</si>
  <si>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</si>
  <si>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</si>
  <si>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</si>
  <si>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</si>
  <si>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</si>
  <si>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</si>
  <si>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</si>
  <si>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TUBERÍA PVC PRESIÓN 1/2" RDE 9 500 PSI</t>
  </si>
  <si>
    <t>REDUCCIÓN CONCENTRICA HD EL 4" x 3"</t>
  </si>
  <si>
    <t>REDUCCIÓN HD 6" x 4" J.H.</t>
  </si>
  <si>
    <t>REDUCCIÓN HD 4" x 2" J.H.</t>
  </si>
  <si>
    <t>CINTA TEFLON - CINTA SELLANTE 1/2" x 0.20 DENSIDAD</t>
  </si>
  <si>
    <t>SOLDADURA DE ESTAÑO ROLLO DE 250 GR. 1/16"</t>
  </si>
  <si>
    <t>CAJILLA PLASTICA Y TAPA EN POLIPROPILENO PARA MEDIDOR.</t>
  </si>
  <si>
    <t>TUBERÍA DE ACERO GALVANIZADO 1". Espesor del tubo (1.5mm)</t>
  </si>
  <si>
    <t>KIT SILLA YEE 200 x 160 PVC</t>
  </si>
  <si>
    <t>KIT SILLA YEE 315 x 160 PVC</t>
  </si>
  <si>
    <t>PASTO KIKUYO CORTADO A MÁQUINA (INCLUYE SUMINISTRO Y RIEGO DE TIERRA FERTIL DE 10 cm DE ESPESOR E INSTALACIÓN Y SIEMBRA DE PASTO Y SALADO Y NIVELACIÓN</t>
  </si>
  <si>
    <t>REDUCCIÓN HD 4" x 3" J.H.</t>
  </si>
  <si>
    <t>REDUCCIÓN HD 8" x 6" J.H.</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</si>
  <si>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</si>
  <si>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</si>
  <si>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</si>
  <si>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</si>
  <si>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</si>
  <si>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</si>
  <si>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</si>
  <si>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</si>
  <si>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CARROTANQUE IRRIGADOR DE ASFALTO - VOLUMEN DEL TANQUE DE 4500 A 6000 LITROS</t>
  </si>
  <si>
    <t>AVISO PUNTO CREA 1.50m x 0.90m EN LÁMINA GALVANIZADA CAL. 24. INCLUYE SUMINISTRO E INSTALACIÓN</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</si>
  <si>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</si>
  <si>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</si>
  <si>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</si>
  <si>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</si>
  <si>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</si>
  <si>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DETECCIÓN DEL REFUERZO UTILIZANDO FERROSCAN (POR DÍA)</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</si>
  <si>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</si>
  <si>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</si>
  <si>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</si>
  <si>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</si>
  <si>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</si>
  <si>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</si>
  <si>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</si>
  <si>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</si>
  <si>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NEOPRENO REFORZADO (doble refuerzo)</t>
  </si>
  <si>
    <t>ANDAMIO TUBULAR DE 1.50m (6 SECCIONES)</t>
  </si>
  <si>
    <t>ADAPTADOR BRIDA 12" (334mm A 352mm) R2</t>
  </si>
  <si>
    <t>ACOPLE UNIVERSAL R1-R2 D= 8"</t>
  </si>
  <si>
    <t>ACOPLE UNIVERSAL R1-R2 D= 12"</t>
  </si>
  <si>
    <t>TAPA VALVULA DE SEGURIDAD CIERRE PERMANENTE No.3</t>
  </si>
  <si>
    <t>PARAL METÁLICO LARGO - LONGITUD DE 2.00 A 3.50 M</t>
  </si>
  <si>
    <t>TUBERÍA ESTRUCTURAL METÁLICO CUADRADO DE 6mt (50mm x 50mm) ESPESOR 2mm</t>
  </si>
  <si>
    <t>REGISTRO DE INCORPORACIÓN HG 1/2" CON ACOPLE</t>
  </si>
  <si>
    <t>REGISTRO DE BOLA TIPO PESADO 1/2"</t>
  </si>
  <si>
    <t>ADAPTADOR MACHO PVC 1/2"</t>
  </si>
  <si>
    <t>COLLAR DE DERIVACIÓN 3" x 1/2"</t>
  </si>
  <si>
    <t>TUBERÍA DE ACERO GALVANIZADO 1/2". Espesor del tubo (15mm)</t>
  </si>
  <si>
    <t>TRANSPORTE DE MAQUINARIA DE 6 A 9 TONELADAS. INCLUYE ESCOLTA. VIAJE IDA Y VUELTA</t>
  </si>
  <si>
    <t>SISTEMA DE ANCLAJE PARA POSTES METÁLICOS 3/4" x 1500 (4 PERNOS)</t>
  </si>
  <si>
    <t>EQUIPO DE OXICORTE - PRESIÓN DE OXÍGENO 125 PSI - PRESIÓN GAS COMBUSTIBLE 15 PSI</t>
  </si>
  <si>
    <t>YEE PVC SANITARIA D=4"</t>
  </si>
  <si>
    <t>TEE HD 4"X2" EXTREMO LISO</t>
  </si>
  <si>
    <t>TUBERIA ACERO CARBON ASTM A=53 SCH 40 DE D=12"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</si>
  <si>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</si>
  <si>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</si>
  <si>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</si>
  <si>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</si>
  <si>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</si>
  <si>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</si>
  <si>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</si>
  <si>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</si>
  <si>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</si>
  <si>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</si>
  <si>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OPERADOR EQUIPO (INCLUYE FACTOR DE PRESTACIONES)</t>
  </si>
  <si>
    <t>GRÚA TELESCÓPICA  MOVIL - CARGA MÁXIMA DE 35 A 39 TONELADAS - INCLUYE TRANSPORTE DE IDA Y VUELTA, COMBUSTIBLE Y OPERARIO</t>
  </si>
  <si>
    <t>RESISTENCIA A LA COMPRESIÓN UNIAXIAL DE MUESTRAS DE ROCAS INTACTAS. Norma técnica: ASTM D7012 - 14 (Método C).</t>
  </si>
  <si>
    <t>PINTURA BASE AGUA PARA USO EXTERIOR</t>
  </si>
  <si>
    <t>BALDOSA DE GRANITO 33 x 33 CM</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</si>
  <si>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</si>
  <si>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</si>
  <si>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</si>
  <si>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</si>
  <si>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</si>
  <si>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</si>
  <si>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</si>
  <si>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</si>
  <si>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</si>
  <si>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</si>
  <si>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</si>
  <si>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</si>
  <si>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1/8 CxE PVC SANITARIA D=4"</t>
  </si>
  <si>
    <t>CODO 45° 1/8 CxE PVC SANITARIA D= 2"</t>
  </si>
  <si>
    <t>CODO 90° 1/4 CXE PVC SANITARIA D= 4"</t>
  </si>
  <si>
    <t>YEE PVC SANITARIA D= 2"</t>
  </si>
  <si>
    <t>YEE DOBLE PVC SANITARIA D= 4"</t>
  </si>
  <si>
    <t>YEE REDUCIDA PVC SANITARIA 4" x 2"</t>
  </si>
  <si>
    <t>CODO 45°  1/8 CXC SANITARIA D= 4"</t>
  </si>
  <si>
    <t>UNION SANITARIA  D= 4"</t>
  </si>
  <si>
    <t>CODO 45°  1/8 CXC SANITARIA D= 2"</t>
  </si>
  <si>
    <t>SIFON 180° D= 2"</t>
  </si>
  <si>
    <t>UNION SANITARIA D= 2"</t>
  </si>
  <si>
    <t>TUBERIA PVC E.L. D= 1 1/4" 200 PSI RDE 21</t>
  </si>
  <si>
    <t>TUBERIA PVC E.L.  D= 1" RDE 13.5 - 315 PSI</t>
  </si>
  <si>
    <t>TEE PVC E.L. D= 1 1/2"</t>
  </si>
  <si>
    <t>TEE PVC E.L.  D= 1 1/4"</t>
  </si>
  <si>
    <t>CODO 90° PVC E.L.  D= 1 1/4"</t>
  </si>
  <si>
    <t>CODO 90° PVC E.L.  D= 1"</t>
  </si>
  <si>
    <t>CODO 90° E.L.  D= 1 1/2"</t>
  </si>
  <si>
    <t>REDUCCION PVC E.L.  D= 1 1/2 x 1 1/4" (BUJE SOLDADO)</t>
  </si>
  <si>
    <t>REDUCCION PVC E.L. D=1 1/4" x 1" (BUJE SOLDADO)</t>
  </si>
  <si>
    <t>REDUCCION PVC E.L.  D= 1" x 3/4</t>
  </si>
  <si>
    <t>REDUCCION PVC E.L. D= 3/4" x 1/2" (BUJE SOLDADO)</t>
  </si>
  <si>
    <t>REGISTRO BOLA 1" TIPO PESADO</t>
  </si>
  <si>
    <t>REGISTRO BOLA 1 1/4" TIPO PESADO</t>
  </si>
  <si>
    <t>CODO 45° PVC E.L. D=1"</t>
  </si>
  <si>
    <t>TEE PVC E.L. D=1" SHEDULE 40</t>
  </si>
  <si>
    <t>TAPON COPA PVC D=1" (TAPON SOLDADO)</t>
  </si>
  <si>
    <t>CODO 45° PVC E.L. D=1/2"</t>
  </si>
  <si>
    <t>TUBERIA PVC E.L. D=1/2" RDE 13.5 315PSI</t>
  </si>
  <si>
    <t>TEE PVC E.L. D=1/2 SHEDULE 40</t>
  </si>
  <si>
    <t>TAPON COPA PVC D=1/2"</t>
  </si>
  <si>
    <t>CABLE No.2 AWG 600V 90°</t>
  </si>
  <si>
    <t>CABLE 4 AWG 600V 90° C THHN/THWN</t>
  </si>
  <si>
    <t>VARILLA COPPERWELD DE 5/8" (2.4 MT)</t>
  </si>
  <si>
    <t>INTERRUPTOR MONOFASICO 40A</t>
  </si>
  <si>
    <t>INTERRUPTOR TRIFILAR 50A</t>
  </si>
  <si>
    <t>SOLDADURA EXOTERMICA</t>
  </si>
  <si>
    <t>CABLE No.1/0 AWG THHN-600V COBRE</t>
  </si>
  <si>
    <t>CONDUCTOR No.2 A 600V EN COBRE</t>
  </si>
  <si>
    <t>GRAPA PARA TUBERIA EMT D=2"</t>
  </si>
  <si>
    <t>CABLE No.6 AWG THHN- 600V COBRE</t>
  </si>
  <si>
    <t>CABLE No.8 AWG THHN-600V COBRE</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</si>
  <si>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</si>
  <si>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</si>
  <si>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</si>
  <si>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</si>
  <si>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</si>
  <si>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</si>
  <si>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</si>
  <si>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</si>
  <si>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</si>
  <si>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</si>
  <si>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</si>
  <si>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TUBERÍA GALVANIZADA D=2". Espesor del tubo (1.5mm)</t>
  </si>
  <si>
    <t>GRAPA PARA TUBERIA EMT D=3/4"</t>
  </si>
  <si>
    <t>TUBERÍA DE ACERO GALVANIZADA D=3/4". Espesor del tubo (15mm)</t>
  </si>
  <si>
    <t>GRAPA PARA TUBERIA EMT D=3"</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</si>
  <si>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</si>
  <si>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</si>
  <si>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</si>
  <si>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</si>
  <si>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</si>
  <si>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</si>
  <si>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</si>
  <si>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</si>
  <si>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</si>
  <si>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</si>
  <si>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</si>
  <si>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</si>
  <si>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</si>
  <si>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</si>
  <si>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</si>
  <si>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</si>
  <si>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</si>
  <si>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</si>
  <si>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VINILO CON ADHESIVO EN VINILO ALTO 3cm,  (SUMINISTRO E INSTALACIÓN) GARANTIA DE 5 AÑOS AL EXTERIOR SEGUN COLOR. SEGUN MANUAL DE IMAGEN DE TRANSMILENIO S.A.</t>
  </si>
  <si>
    <t>TARIFA JORNAL - PROFESIONAL CATEGORÍA 8 (INCLUYE FACTOR DE PRESTACIONES)</t>
  </si>
  <si>
    <t>COLLAR DERIVACION 4" x 1/2"</t>
  </si>
  <si>
    <t>COLLAR DERIVACION 6"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</si>
  <si>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</si>
  <si>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</si>
  <si>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</si>
  <si>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</si>
  <si>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</si>
  <si>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</si>
  <si>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</si>
  <si>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</si>
  <si>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</si>
  <si>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</si>
  <si>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</si>
  <si>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</si>
  <si>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</si>
  <si>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</si>
  <si>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</si>
  <si>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</si>
  <si>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</si>
  <si>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</si>
  <si>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</si>
  <si>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</si>
  <si>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</si>
  <si>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</si>
  <si>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</si>
  <si>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</si>
  <si>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PINTURA BASE AGUA DOMESTICA</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</si>
  <si>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</si>
  <si>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</si>
  <si>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</si>
  <si>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</si>
  <si>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</si>
  <si>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</si>
  <si>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</si>
  <si>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</si>
  <si>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</si>
  <si>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</si>
  <si>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</si>
  <si>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</si>
  <si>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</si>
  <si>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</si>
  <si>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</si>
  <si>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</si>
  <si>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</si>
  <si>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</si>
  <si>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</si>
  <si>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</si>
  <si>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</si>
  <si>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</si>
  <si>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ICOPOR D-12 20 MM (LAMINA) DE 1.0m x 1.0m</t>
  </si>
  <si>
    <t>SELLADO DE JUNTAS (300 CC). Masilla elástica sellante de un componente, con base en poliuretano, con proceso de curado en presencia de humedad del ambiente. Norma ASTM C-920.</t>
  </si>
  <si>
    <t>ANTICORROSIVO PHCL</t>
  </si>
  <si>
    <t>FUNDENTE (PARA SOLDADURA) 60 gr.</t>
  </si>
  <si>
    <t>DISOLVENTE THINER</t>
  </si>
  <si>
    <t>BLOQUE PERFORADO 15X20X40</t>
  </si>
  <si>
    <t>LIJA DE AGUA 150 SUPER</t>
  </si>
  <si>
    <t>ALAMBRON 40  1/4 PULG LISO</t>
  </si>
  <si>
    <t>VARILLA DILATACIÓN ALUMINIO</t>
  </si>
  <si>
    <t>BALDOSA EN GRANO PULIDO TIPO 1 Y TIPO 2 (30X30)</t>
  </si>
  <si>
    <t>GRANITO (MEZCLA)</t>
  </si>
  <si>
    <t>PEGANTE PARA PISOS DE CAUCHO SINTÉTICO</t>
  </si>
  <si>
    <t>TUBERIA PVC SANITARIA 3"</t>
  </si>
  <si>
    <t>CODO 90°-1/4 CxC PVC SANITARIA D= 2"</t>
  </si>
  <si>
    <t>CODO 90°-1/4 CxC PVC SANITARIA D=4"</t>
  </si>
  <si>
    <t>TUBERIA PVC SANITARIA 8"</t>
  </si>
  <si>
    <t>TUBERÍA VENTILACIÓN PVC 3"</t>
  </si>
  <si>
    <t>TUBERIA PVC PRESIÓN 1" RDE 21</t>
  </si>
  <si>
    <t>LAVAMANOS INSTITUCIONAL</t>
  </si>
  <si>
    <t>ACOPLE 1/2 PARA AGUA POTABLE</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</si>
  <si>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</si>
  <si>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</si>
  <si>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</si>
  <si>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</si>
  <si>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</si>
  <si>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</si>
  <si>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</si>
  <si>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</si>
  <si>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</si>
  <si>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</si>
  <si>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</si>
  <si>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</si>
  <si>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</si>
  <si>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</si>
  <si>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</si>
  <si>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</si>
  <si>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</si>
  <si>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</si>
  <si>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</si>
  <si>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</si>
  <si>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CABLE COBRE 4/0 AWG 600V 90° C THHN/THWN</t>
  </si>
  <si>
    <t>CABLE DE COBRE AISLADO 8 AWG 600V 90° C THHN/THWN</t>
  </si>
  <si>
    <t>CABLE NO.1/0 AWG 15 KV 133% XLPE</t>
  </si>
  <si>
    <t>CABLE COBRE DESNUDO No. 2 AWG</t>
  </si>
  <si>
    <t>CURVA PVC 4"</t>
  </si>
  <si>
    <t>CABLE NO.2/0 AWG 15 KV 133% XLPE</t>
  </si>
  <si>
    <t>CABLE DE COBRE AISLADO THWN/THHN NO. 500 MCM</t>
  </si>
  <si>
    <t>TUBO PVC 4" DB TIPO PESADO</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</si>
  <si>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</si>
  <si>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</si>
  <si>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</si>
  <si>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</si>
  <si>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</si>
  <si>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</si>
  <si>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</si>
  <si>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</si>
  <si>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</si>
  <si>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</si>
  <si>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</si>
  <si>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</si>
  <si>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</si>
  <si>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</si>
  <si>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</si>
  <si>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</si>
  <si>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</si>
  <si>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</si>
  <si>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</si>
  <si>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</si>
  <si>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</si>
  <si>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</si>
  <si>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</si>
  <si>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</si>
  <si>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</si>
  <si>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</si>
  <si>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</si>
  <si>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</si>
  <si>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</si>
  <si>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</si>
  <si>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</si>
  <si>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</si>
  <si>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UNION CONDUIT EMT DE 1"</t>
  </si>
  <si>
    <t>UNION CONDUIT EMT DE 3/4"</t>
  </si>
  <si>
    <t>SOLDADURA EXOTERMICA CAP No. 90 gr</t>
  </si>
  <si>
    <t>TARIFA JORNAL - PERSONAL DE OBRA - OPERADOR EQUIPO DE SEÑALIZACIÓN HORARIO NOCTURNO (INCLUYE FACTOR DE PRESTACIONES)</t>
  </si>
  <si>
    <t>TUBERIA PVC U.M. NORMA NTC 382 D= 14" RD 21</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</si>
  <si>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</si>
  <si>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</si>
  <si>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</si>
  <si>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</si>
  <si>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</si>
  <si>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</si>
  <si>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</si>
  <si>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</si>
  <si>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</si>
  <si>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TRANSPORTE DE POSTES AP/LA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</si>
  <si>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</si>
  <si>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</si>
  <si>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</si>
  <si>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</si>
  <si>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</si>
  <si>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</si>
  <si>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</si>
  <si>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</si>
  <si>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</si>
  <si>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</si>
  <si>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</si>
  <si>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</si>
  <si>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</si>
  <si>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</si>
  <si>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</si>
  <si>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</si>
  <si>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</si>
  <si>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</si>
  <si>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</si>
  <si>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</si>
  <si>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</si>
  <si>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</si>
  <si>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</si>
  <si>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</si>
  <si>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</si>
  <si>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</si>
  <si>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</si>
  <si>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</si>
  <si>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</si>
  <si>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</si>
  <si>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CARTELERA CON MARCO EN ALUMINIO ANODIZADO, PAÑO COLOR GRIS CON CENEFA SUPERIOR, PUERTAS CORREDIZAS. Incl. transporte</t>
  </si>
  <si>
    <t>CAMARA DIGITAL COMPACTA MINIMO 16.2 MEGAPIXELES, MEMORIA DE 8 GB, VIDEO HD CON PAUSA Y ZOOM (UN)</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</si>
  <si>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</si>
  <si>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</si>
  <si>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</si>
  <si>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</si>
  <si>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</si>
  <si>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</si>
  <si>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</si>
  <si>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</si>
  <si>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</si>
  <si>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</si>
  <si>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</si>
  <si>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</si>
  <si>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</si>
  <si>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</si>
  <si>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</si>
  <si>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</si>
  <si>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</si>
  <si>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</si>
  <si>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</si>
  <si>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</si>
  <si>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</si>
  <si>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</si>
  <si>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</si>
  <si>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</si>
  <si>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</si>
  <si>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</si>
  <si>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</si>
  <si>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</si>
  <si>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</si>
  <si>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</si>
  <si>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</si>
  <si>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</si>
  <si>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</si>
  <si>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EQUIPO DE TOPOGRAFÍA. INCLUYE TRÁNSITO, NIVEL Y ELEMENTOS COMPLEMENTARIOS - MES</t>
  </si>
  <si>
    <t>EQUIPO COMPLETO DE LABORATORIO - ESTUDIOS - MES</t>
  </si>
  <si>
    <t>TAPON HD EXTREMO LISO D= 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</si>
  <si>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</si>
  <si>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</si>
  <si>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</si>
  <si>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</si>
  <si>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</si>
  <si>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</si>
  <si>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ALQUILER DE VEHICULO: CAMPERO, PICK-UP, CAMIONETA, CAMION O SIMILAR DE 1300cc A 2000cc DE CILINDRADA, MODELO 2022 A 2019. 100% DE LA TARIFA ESTABLECIDA. INCLUYE TODOS LOS COSTOS DE OPERACIÓN Y MANTENIMIENTO EXCEPTO EL SALARIO DEL CONDUCTOR</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</si>
  <si>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</si>
  <si>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</si>
  <si>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</si>
  <si>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</si>
  <si>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</si>
  <si>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</si>
  <si>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</si>
  <si>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</si>
  <si>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</si>
  <si>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</si>
  <si>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</si>
  <si>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</si>
  <si>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</si>
  <si>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</si>
  <si>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</si>
  <si>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</si>
  <si>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</si>
  <si>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</si>
  <si>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</si>
  <si>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</si>
  <si>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</si>
  <si>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</si>
  <si>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</si>
  <si>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</si>
  <si>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JUEGO DE ARO Y TAPA EN HF PARA CAMARA T-13 Y T-14 NORMA ETB</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</si>
  <si>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</si>
  <si>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</si>
  <si>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</si>
  <si>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</si>
  <si>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</si>
  <si>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</si>
  <si>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</si>
  <si>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12" x 6" JH (JUNTA HIDRAULICA)</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</si>
  <si>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</si>
  <si>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</si>
  <si>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</si>
  <si>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</si>
  <si>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</si>
  <si>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CONTRA POLVO PARA RESPIRADORES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</si>
  <si>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</si>
  <si>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</si>
  <si>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</si>
  <si>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</si>
  <si>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</si>
  <si>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</si>
  <si>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</si>
  <si>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</si>
  <si>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</si>
  <si>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</si>
  <si>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</si>
  <si>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</si>
  <si>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</si>
  <si>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</si>
  <si>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</si>
  <si>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</si>
  <si>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DISEÑO DE MEZCLAS DE CONCRETO CON DOS AGREGADOS PARA UNA RESISTENCIA DADA (Incluye caracterización)</t>
  </si>
  <si>
    <t>PUESTO DE TRABAJO - ESCRITORIO 75x120x50</t>
  </si>
  <si>
    <t>SILLA ESCRITORIO GIRATORIA CON BRAZOS</t>
  </si>
  <si>
    <t>LAMINA ALFAJOR</t>
  </si>
  <si>
    <t>SILLA PLÁSTICA SIN BRAZOS</t>
  </si>
  <si>
    <t>TARIFA MES - PERSONAL DE OBRA - AYUDANTE (INCLUYE FACTOR DE PRESTACIONES)</t>
  </si>
  <si>
    <t>COSTO DE LA REPRODUCCIÓN DE PLANOS TAMAÑO PLIEGO</t>
  </si>
  <si>
    <t>COSTO DE CERTIFICADO DE TRADICIÓN Y LIBERTAD DE INMUEBLES</t>
  </si>
  <si>
    <t>EXPANSIÓN LIBRE EN CONSOLIDÓMETRO. Norma técnica: ASTM D4546 - 14e1. Norma técnica: ASTM D4546 - 14e1.</t>
  </si>
  <si>
    <t>TRATAMIENTO Y DISPOSICIÓN FINAL DE LODOS NO PELIGROSOS PROVENIENTES DE ALCANTARILLADO</t>
  </si>
  <si>
    <t xml:space="preserve">CONO CONCENTRICO PARA POZO D= 1.20m x 0.60m e=0.10m  h= 0.75m </t>
  </si>
  <si>
    <t>SEÑAL LUMINOSA BIDIRECCIONAL 1.50m x 0.50m</t>
  </si>
  <si>
    <t>TARIFA MES - PERSONAL DE OBRA - AYUDANTE (NO INCLUYE FACTOR DE PRESTACIONES)</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</si>
  <si>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</si>
  <si>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</si>
  <si>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</si>
  <si>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</si>
  <si>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</si>
  <si>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</si>
  <si>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</si>
  <si>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</si>
  <si>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</si>
  <si>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</si>
  <si>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</si>
  <si>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</si>
  <si>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</si>
  <si>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</si>
  <si>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</si>
  <si>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</si>
  <si>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</si>
  <si>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</si>
  <si>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</si>
  <si>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</si>
  <si>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</si>
  <si>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</si>
  <si>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</si>
  <si>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</si>
  <si>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</si>
  <si>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</si>
  <si>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</si>
  <si>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</si>
  <si>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</si>
  <si>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</si>
  <si>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</si>
  <si>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</si>
  <si>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</si>
  <si>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</si>
  <si>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</si>
  <si>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</si>
  <si>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</si>
  <si>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</si>
  <si>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</si>
  <si>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JORNAL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</si>
  <si>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</si>
  <si>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</si>
  <si>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</si>
  <si>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</si>
  <si>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</si>
  <si>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</si>
  <si>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</si>
  <si>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</si>
  <si>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</si>
  <si>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</si>
  <si>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</si>
  <si>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</si>
  <si>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</si>
  <si>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</si>
  <si>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</si>
  <si>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</si>
  <si>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</si>
  <si>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</si>
  <si>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</si>
  <si>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</si>
  <si>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</si>
  <si>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</si>
  <si>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</si>
  <si>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</si>
  <si>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</si>
  <si>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</si>
  <si>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</si>
  <si>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</si>
  <si>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</si>
  <si>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</si>
  <si>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</si>
  <si>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</si>
  <si>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</si>
  <si>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</si>
  <si>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</si>
  <si>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</si>
  <si>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</si>
  <si>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</si>
  <si>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</si>
  <si>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</si>
  <si>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</si>
  <si>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</si>
  <si>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</si>
  <si>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</si>
  <si>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</si>
  <si>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</si>
  <si>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</si>
  <si>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</si>
  <si>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</si>
  <si>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</si>
  <si>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</si>
  <si>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</si>
  <si>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</si>
  <si>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</si>
  <si>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</si>
  <si>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</si>
  <si>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</si>
  <si>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</si>
  <si>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</si>
  <si>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</si>
  <si>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</si>
  <si>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</si>
  <si>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</si>
  <si>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</si>
  <si>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</si>
  <si>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ALQUILER MES - ARRIENDO OFICINA INCL. ADMINISTRACIÓN, SERVICIOS PÚBLICOS, COMUNICACIONES</t>
  </si>
  <si>
    <t>ALQUILER MES - CAMPAMENTOS INCL. SERVICIOS PÚBLICOS PROVISIONALES</t>
  </si>
  <si>
    <t>GASTOS OFICINA (PAPELERIA, FOTOCOPIAS Y OTROS)</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</si>
  <si>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</si>
  <si>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</si>
  <si>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</si>
  <si>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</si>
  <si>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ADHESIVO ESTRUCTURAL PARA ANCLAJE DE BARRAS AL CONCRETO. USO EN CONCRETO FISURADO Y NO FISURADO POR 600 ml</t>
  </si>
  <si>
    <t>ADHESIVO EPÓXICO DE DOS COMPONENTES DE CONSISTENCIA PASTOSA</t>
  </si>
  <si>
    <t>MORTERO DE REPARACIÓN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</si>
  <si>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</si>
  <si>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</si>
  <si>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</si>
  <si>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</si>
  <si>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</si>
  <si>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</si>
  <si>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</si>
  <si>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</si>
  <si>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</si>
  <si>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</si>
  <si>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</si>
  <si>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</si>
  <si>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</si>
  <si>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</si>
  <si>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PISO PRETENSADO e= 70 mm PARA ESTACIONES Y PUENTES TIPO TRANSMILENIO. NO INCLUYE TRANSPORTE</t>
  </si>
  <si>
    <t>REGISTRO DE CIERRE 1 1/2" EN PVC. VÁLVULA CIERRE RÁPIDO EN PVC UNIVERSAL SOLDADA</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</si>
  <si>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</si>
  <si>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</si>
  <si>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</si>
  <si>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</si>
  <si>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CABLES POSTENSADOS (Incl. Torón de 5/8" ASTM A 416, Grado 270k, anclajes de acuerdo con planos, ductos metálicos galvanizados, equipo para inyectar (Bomba+Mezclador), ... Ver Observaciones</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</si>
  <si>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</si>
  <si>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</si>
  <si>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</si>
  <si>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</si>
  <si>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</si>
  <si>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</si>
  <si>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</si>
  <si>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EN PERÍMETRO URBANO</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</si>
  <si>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</si>
  <si>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</si>
  <si>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</si>
  <si>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</si>
  <si>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</si>
  <si>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</si>
  <si>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</si>
  <si>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</si>
  <si>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</si>
  <si>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</si>
  <si>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</si>
  <si>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</si>
  <si>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</si>
  <si>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</si>
  <si>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</si>
  <si>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</si>
  <si>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</si>
  <si>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</si>
  <si>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</si>
  <si>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</si>
  <si>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</si>
  <si>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</si>
  <si>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</si>
  <si>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</si>
  <si>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</si>
  <si>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</si>
  <si>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</si>
  <si>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</si>
  <si>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</si>
  <si>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</si>
  <si>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</si>
  <si>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</si>
  <si>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</si>
  <si>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</si>
  <si>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</si>
  <si>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</si>
  <si>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</si>
  <si>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</si>
  <si>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</si>
  <si>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</si>
  <si>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</si>
  <si>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TARIFA HORA - PERSONAL DE OBRA - OFICIAL NOCTURNO (INCLUYE FACTOR DE PRESTACIONES)</t>
  </si>
  <si>
    <t>LEVANTAMIENTO DE ACTAS DE FACHADA (Incluye personal, logística, papelería, fotografía)</t>
  </si>
  <si>
    <t>CUBIERTA DE VAGÓN LISA TIPO SÁNDWICH DECK EN ALUZINC CALIBRE 26 (SUM. E INSTAL.) PINTADA AL HORNO POR LAS DOS CARAS COLOR A ELEGIR CON AISLAMIENTO ACÚSTICO EN FIBRA DE VIDRIO DE 30mm CON SUS RESPEC</t>
  </si>
  <si>
    <t>SEÑAL TEMPORAL MÓVIL ECONÓMICA CON TRÍPODE TIPO SIO, SP, SI, SR DE (100 x 50 - 75 x 75 - 80 x 50) LÁMINA GALVANIZADA CAL. 20 Y ÁNGULOS DE 1" x 1/2" x 1/8".</t>
  </si>
  <si>
    <t>BARRICADA METÁLICA CON SEÑAL DE DESVÍO O VÍA CERRADA DE 2.40 m CINTA GRADO INGENIERÍA SHEETING</t>
  </si>
  <si>
    <t>DISEÑO DE MEZCLA DE SUELO - CEMENTO (NO INCLUYE PRUEBA DE DURABILIDAD)</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</si>
  <si>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</si>
  <si>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</si>
  <si>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</si>
  <si>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</si>
  <si>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</si>
  <si>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</si>
  <si>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</si>
  <si>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</si>
  <si>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CHAZO EXPANSIVO DE 5/8" x (2 1/4" - 4 1/4") PARA CONCRETO.</t>
  </si>
  <si>
    <t>TUBERÍA CONDUIT PVC D=3/4"</t>
  </si>
  <si>
    <t>TORNILLOS A-325</t>
  </si>
  <si>
    <t>CERROJO METÁLICO CON ESCUDO EN LÁMINA DE ACERO CON LLAVE MATÁLICA</t>
  </si>
  <si>
    <t>MANIJA METÁLICA (Cc 192mm - 160mm - 107mm) CROMADA O NIQUELADA</t>
  </si>
  <si>
    <t>CODO 90° 1/4 CXE PVC SANITARIA D= 6"</t>
  </si>
  <si>
    <t>TUBERIA PVC U.M.  EXT CORRUGADO/INT LISO U.M. NORMA NTC 3722-1 D=355MM (14")</t>
  </si>
  <si>
    <t>TRAGANTE CÚPULA 5" x 4" PLÁSTICAS</t>
  </si>
  <si>
    <t>TRAGANTE CÚPULA 6" x 4" EN ALUMINIO</t>
  </si>
  <si>
    <t>TEE REDUCIDA PVC SOLDAR DE 1" x 1/2"</t>
  </si>
  <si>
    <t>UNIÓN UNIVERSAL D=1"</t>
  </si>
  <si>
    <t>FLOTADOR MECÁNICO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</si>
  <si>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</si>
  <si>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</si>
  <si>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</si>
  <si>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</si>
  <si>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</si>
  <si>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</si>
  <si>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</si>
  <si>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</si>
  <si>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</si>
  <si>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</si>
  <si>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</si>
  <si>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1/8 CxE PVC SANITARIA D= 6"</t>
  </si>
  <si>
    <t>CODO 90° E.L. PARA SOLDAR D= 1/2"</t>
  </si>
  <si>
    <t>BORNA TERMINAL DE ALUMINIO 1 HUECO BARRIL LARGO, 500 KCMIL</t>
  </si>
  <si>
    <t>SEÑALES INFORMATIVAS REGLAMENTARIAS - Letreros Señalética en Trovicel.</t>
  </si>
  <si>
    <t>CABLE FPLP ENCAUCHETADO 2X18 AWG</t>
  </si>
  <si>
    <t>TAPÓN DE PRUEBA PVC SANITARIA D=6"</t>
  </si>
  <si>
    <t>REDUCCION PVC E.L. D= 1" x 1/2" (BUJE SOLDADO)</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</si>
  <si>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</si>
  <si>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</si>
  <si>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</si>
  <si>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</si>
  <si>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</si>
  <si>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</si>
  <si>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</si>
  <si>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</si>
  <si>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</si>
  <si>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</si>
  <si>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</si>
  <si>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</si>
  <si>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</si>
  <si>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TUBO METÁLICO GALVANIZADO DE 3" CALIBRE 14</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</si>
  <si>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</si>
  <si>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</si>
  <si>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</si>
  <si>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</si>
  <si>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</si>
  <si>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</si>
  <si>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</si>
  <si>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</si>
  <si>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</si>
  <si>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DETECCIÓN DEL REFUERZO UTILIZANDO FERROSCAN (POR ELEMENTO)</t>
  </si>
  <si>
    <t>TRANSFORMADOR  SECO CLASE F TRIFASICO DE 45 KVA, 11.4/0.480-277 KV ZCC 4%</t>
  </si>
  <si>
    <t>ADAPTADOR PVC MACHO ROSCADO 1 1/2"</t>
  </si>
  <si>
    <t>REDUCCION PVC E.L.  D= 1 1/2 x 1/2" (BUJE SOLDADO)</t>
  </si>
  <si>
    <t>SENSOR DE MOVIMIENTO 360° PARA LUMINARIA</t>
  </si>
  <si>
    <t>TEE PVC REDUCIDA U.M. 3" x 2"</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</si>
  <si>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</si>
  <si>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</si>
  <si>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</si>
  <si>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</si>
  <si>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</si>
  <si>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</si>
  <si>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</si>
  <si>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</si>
  <si>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EXTREMO JUNTA HIDRÁULICA 4"X4" (100x100mm)</t>
  </si>
  <si>
    <t>ADAPTADOR PVC MACHO ROSCADO D=1"</t>
  </si>
  <si>
    <t>UNION DRESSER HD D=16"</t>
  </si>
  <si>
    <t>VÁLVULA COMPUERTA D=2" EXTREMOS BRIDADOS (A) (150 PSI)</t>
  </si>
  <si>
    <t>SEÑAL VERTICAL GRUPO DE PREVENTIVAS SR-38 Y SR-39 TIPO RECTÁNGULO (75cm x 25cm)</t>
  </si>
  <si>
    <t>LLAVE MANGUERA 1/2"</t>
  </si>
  <si>
    <t>UNION PVC (PRESION) EXTREMO LISO D=1"</t>
  </si>
  <si>
    <t>UNION DRESSER HD D=24"</t>
  </si>
  <si>
    <t>ENCUESTA DE PERCEPCIÓN CIUDADANA. Incl. formato de encuesta de percepción ciudadana, diseño de muestra y metodología de recolección en campo, base de datos en formato excel, presentación de resultados</t>
  </si>
  <si>
    <t>TUBERIA DB PVC TELEFÓNICO D=4"</t>
  </si>
  <si>
    <t>TEE PVC SOLDAR E.L. D=3/4" SCHEDULE 40</t>
  </si>
  <si>
    <t>CODO HD EXTREMO JUNTA HIDRÁULICA PARA PVC 22.5ºX4"</t>
  </si>
  <si>
    <t>MASILLA PARA LÁMINAS DE YESO Y CARTÓN, PARA DRY WALL</t>
  </si>
  <si>
    <t>CINTA FIBRA DE VIDRIO PARA DRY WALL 5cm DE ANCHO</t>
  </si>
  <si>
    <t>BARRAJE PREFORMADO BT DE 6 SALIDAS, AP 280 CON FUSIBLE DE 175 AMP</t>
  </si>
  <si>
    <t>TUBERIA PVC PRESION E.L. D=3/4"  RDE 21</t>
  </si>
  <si>
    <t>LAMINA ACERO INOXIDABLE 304 Cal. 18</t>
  </si>
  <si>
    <t>MEDIDOR PARA AGUA DE 1/2"</t>
  </si>
  <si>
    <t>LADRILLO PRENSADO LIVIANO 24x12x6</t>
  </si>
  <si>
    <t>PIEDRA MUÑECA BOGOTANA PULIDA 600X400X60MM</t>
  </si>
  <si>
    <t>BORDILLO PREFABRICADO A81 (800x150x350mm)</t>
  </si>
  <si>
    <t>PALMA PHOENIX H=3.5m (Incluye tutor con manguera y almabre)</t>
  </si>
  <si>
    <t>CAJA 4X2 DE 3/4" (Soporte de dispositivo). Metalica</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</si>
  <si>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</si>
  <si>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</si>
  <si>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</si>
  <si>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</si>
  <si>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</si>
  <si>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</si>
  <si>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</si>
  <si>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CINTA DOBLE FAZ INTERIORES 24 MM</t>
  </si>
  <si>
    <t>BRIDA CIEGA EN ACERO D= 24". PRESIÓN DE TRABAJO= 150 PSI. No incluye espárragos, tuerca ni empaques. Norma de fabricación AWWA C 207 Clase D. Incluye Transporte.</t>
  </si>
  <si>
    <t>TUBO ACERO CARBÓN 16" STD 150 PSI</t>
  </si>
  <si>
    <t>CODO 90° ALCANTARILLADO D=10"</t>
  </si>
  <si>
    <t>CODO 90° ALCANTARILLADO D=12"</t>
  </si>
  <si>
    <t>CODO 90° ALCANTARILLADO D=16"</t>
  </si>
  <si>
    <t>BRIDA FLANGLES SLIP-ON ACERO CARBÓN 150 D= 16"</t>
  </si>
  <si>
    <t>TUBERIA EN ACERO D=16" CON UNIONES ESPIGO-CAMPANA CON EMPAQUE DE CAUCHO, CON REVESTIMIENTO INTERIOR Y RECUBRIMIENTO EXTERIOR EN MORTERO DE CEMENTO. PRESIÓN DE TRABAJO = 150 PSI</t>
  </si>
  <si>
    <t>TUBO ACERO CARBÓN A106 SCH-40  S/C 4"</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</si>
  <si>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</si>
  <si>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</si>
  <si>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</si>
  <si>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TUBO ACERO CARBÓN 24" STD 150 PSI</t>
  </si>
  <si>
    <t>BRIDA FLANGLES SLIP-ON ACERO CARBÓN 150 D= 12"</t>
  </si>
  <si>
    <t>BRIDA FLANGLES SLIP-ON ACERO CARBÓN 150 D= 4"</t>
  </si>
  <si>
    <t>SEÑAL VERTICAL SP/SR PARA CICLORUTA DE 0.45 m x 0.45 m, INCLUYE POSTE</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</si>
  <si>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</si>
  <si>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</si>
  <si>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TIPO  U.M. 12" X 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</si>
  <si>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</si>
  <si>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</si>
  <si>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</si>
  <si>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</si>
  <si>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</si>
  <si>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</si>
  <si>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</si>
  <si>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</si>
  <si>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</si>
  <si>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</si>
  <si>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</si>
  <si>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4" X 4"</t>
  </si>
  <si>
    <t>TEE PVC U.M. 6" X 3"</t>
  </si>
  <si>
    <t>TEE PVC U.M. 6" X 4"</t>
  </si>
  <si>
    <t>TEE PVC U.M. 6" X 6"</t>
  </si>
  <si>
    <t>TEE PVC U.M. 8" X 6"</t>
  </si>
  <si>
    <t>TEE PVC U.M. 8" X 8"</t>
  </si>
  <si>
    <t>TUBERIA PVC U.M. EXT CORRUGAD LISO U.M. NORMA NTC 3722-1  D=24"</t>
  </si>
  <si>
    <t>TUBERIA PVC U.M. EXT CORRUGAD LISO U.M. NORMA NTC 3722-1  D=27"</t>
  </si>
  <si>
    <t>TUBERIA PVC U.M. EXT CORRUGAD LISO U.M. NORMA NTC 3722-1  D=30"</t>
  </si>
  <si>
    <t>TUBERIA PVC U.M. EXT CORRUGAD LISO U.M. NORMA NTC 3722-1  D=36"</t>
  </si>
  <si>
    <t>TUBERIA PVC U.M. EXT CORRUGAD LISO U.M. NORMA NTC 3722-1  D=39"</t>
  </si>
  <si>
    <t>TUBERIA PVC U.M. EXT CORRUGAD LISO U.M. NORMA NTC 3722-1  D=48"</t>
  </si>
  <si>
    <t>KIT DE PUESTA A TIERRA CAPACITIVO VERTICAL DE 90 KG DE HIDROSOLTA</t>
  </si>
  <si>
    <t>TUBO ACERO CARBÓN A106 SCH-40  S/C 2"</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</si>
  <si>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</si>
  <si>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</si>
  <si>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</si>
  <si>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</si>
  <si>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TUBERIA PVC U.M. EXT CORRUGAD LISO U.M. NORMA NTC 3722-1 D=33"</t>
  </si>
  <si>
    <t>TUBERIA PVC U.M. EXT CORRUGAD LISO U.M. NORMA NTC 3722-1 D=42"</t>
  </si>
  <si>
    <t>TUBO ACERO CARBÓN A106 SCH-40  S/C 1"</t>
  </si>
  <si>
    <t>TUBO ACERO CARBÓN A106 SCH-40  S/C 1 1/2"</t>
  </si>
  <si>
    <t>UNIÓN JUNTA DE DESMONTAJE AUTOPORTANTE Ø 16" (A)</t>
  </si>
  <si>
    <t>UNIÓN JUNTA DE DESMONTAJE AUTOPORTANTE Ø 12" (A)</t>
  </si>
  <si>
    <t>UNIÓN JUNTA DE DESMONTAJE AUTOPORTANTE Ø 24" (A)</t>
  </si>
  <si>
    <t>VENTOSA DE DOBLE ACCIÓN DE 2" DE BRIDA (A)</t>
  </si>
  <si>
    <t>CODO EN ACERO D=16" ENTRE 67.5° Y 90  L=1.25 m x 1.25 m, INCLUYE UNIONES ESPIGO-CAMPANA CON EMPAQUE CAUCHO. CON REVESTIMIENTO INTERIOR Y EXTERIOR EN MORTERO DE CEMENTO. PRESIÓN TRABAJO 150 PSI</t>
  </si>
  <si>
    <t>SEÑAL METÁLICA DEFINITIVA DOBLE DE 0.75x0.75m REFLECTIVO GRADO INGENIERÍA ÁNGULOS DE 2x1/4", LÁMINA CLA. 16 PINTADA UNA CARA PINTURA ELECTROSTÁTICA. INCL. POSTE</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</si>
  <si>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</si>
  <si>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(SUMINISTRO E INSTALACION)</t>
  </si>
  <si>
    <t>SEÑAL VERTICAL REGLAMENTARIA CICLORRUTA (D= 45cm) CON PLAQUETA. INCLUYE POSTE.</t>
  </si>
  <si>
    <t>TUBO EN ACERO SCH 40 D= 1"</t>
  </si>
  <si>
    <t>TUBO EN ACERO SCH 40 D= 1 1/2"</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</si>
  <si>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</si>
  <si>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</si>
  <si>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</si>
  <si>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t>
  </si>
  <si>
    <t>POSTE TIPO MÁSTIL T1 (3.80m) EN TUBO SCH 40 GALVANIZADO Y PINTADO</t>
  </si>
  <si>
    <t>TAPA VALVULA TIPO CHOROTE TRAFICO PESADO</t>
  </si>
  <si>
    <t>AGUA - E. COLI</t>
  </si>
  <si>
    <t>VALVULA COMPUERTA ELASTICA HD DN D=12" PVC L.F.</t>
  </si>
  <si>
    <t>VALVULA COMPUERTA ELASTICA HD DN D=8" PVC L.F.</t>
  </si>
  <si>
    <t>VALVULA COMPUERTA ELASTICA HD DN D=6" PVC L.F.</t>
  </si>
  <si>
    <t>VALVULA COMPUERTA ELASTICA HD DN D=4" PVC L.F.</t>
  </si>
  <si>
    <t>REDUCCIÓN EXCÉNTRICA HD 27" x 24". Br PN10 x Br CL 125</t>
  </si>
  <si>
    <t>VÁLVULA DE CHEQUE DE 4" 150 PSI EXTREMOS BRIDADOS.</t>
  </si>
  <si>
    <t>VÁLVULA VENTOSA HD COMBINADA TRIPLE ACCIÓN (TRIPLE EFECTO) D=3" EXTREMO EN BRIDA CLASE 150</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</si>
  <si>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</si>
  <si>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</si>
  <si>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</si>
  <si>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</si>
  <si>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</si>
  <si>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YEE REDUCIDA PVC SANITARIA 4" x 3"</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</si>
  <si>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</si>
  <si>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</si>
  <si>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</si>
  <si>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</si>
  <si>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</si>
  <si>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CODO 90° PVC E.L.  D= 2"</t>
  </si>
  <si>
    <t>UPS 2.0 KVA</t>
  </si>
  <si>
    <t>POSTE METALICO GALVANIZADO EN CALIENTE H=14m CON BRAZO SENCILLO</t>
  </si>
  <si>
    <t>CONECTOR TIPO CUÑA</t>
  </si>
  <si>
    <t>POSTE METALICO GALVANIZADO EN CALIENTE H=14m CON BRAZO DOBLE PROPOSITO DE 1.5m</t>
  </si>
  <si>
    <t>CURVA DE ACERO GALVANIZADA DE 4" X 90°</t>
  </si>
  <si>
    <t>UNIÓN GALVANIZADA DE 4"</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</si>
  <si>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</si>
  <si>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</si>
  <si>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</si>
  <si>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</si>
  <si>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</si>
  <si>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</si>
  <si>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VÁLVULA ANTI-RETORNO, (CHEQUE CORTINA) TIPO SWING, D 1 1/2" (DN40), CLASE 150, CONEXIONES ROSCADAS NPT.</t>
  </si>
  <si>
    <t>TEE BRIDADO, D 6"X6" (DN150), ASTM A126, GALVANIZADO ASTM A123, ASME B16.42, RF CLASE 150</t>
  </si>
  <si>
    <t>BRIDA FLANGLES SLIP-ON D= 3" ACERO SOLDABLE RF 150 LB. ANSI B16.5</t>
  </si>
  <si>
    <t>BRIDA FLANGLES SLIP-ON D= 6" ACERO SOLDABLE RF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</si>
  <si>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</si>
  <si>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</si>
  <si>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</si>
  <si>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BRIDA CIEGA EN ACERO D= 16". PRESIÓN DE TRABAJO= 150 PSI. No incluye espárragos, tuerca ni empaques. Norma de fabricación AWWA C 207 Clase D. Incluye Transporte.</t>
  </si>
  <si>
    <t>TEE PVC U.M. 8" X 4"</t>
  </si>
  <si>
    <t>BRIDA CIEGA EN ACERO (HD) D= 2". PRESIÓN DE TRABAJO= 150 PSI. No incluye espárragos, tuerca ni empaques. Incluye Transporte.</t>
  </si>
  <si>
    <t>BRIDA CIEGA EN ACERO (HD) D= 4". PRESIÓN DE TRABAJO= 150 PSI. No incluye espárragos, tuerca ni empaques. Incluye Transporte, Incluye IVA.</t>
  </si>
  <si>
    <t>BRIDA CIEGA EN ACERO (HD) D= 12". PRESIÓN DE TRABAJO= 150 PSI. No incluye espárragos, tuerca ni empaques. Incluye Transporte, Incluye IVA.</t>
  </si>
  <si>
    <t>CODO 90° Ø4" EN HIERRO GALVANIZADO</t>
  </si>
  <si>
    <t>APIQUE MANUAL HASTA 2 M DE 1.5 M X 1.5 M - RELLENO Y ADECUACIÓN DEL SITIO - INCLUYE TRANSPORTE</t>
  </si>
  <si>
    <t>TUBO (PERFIL TUBULAR) GALVANIZADO DE DIÁMETRO 3" ESPESOR 2.3 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</si>
  <si>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</si>
  <si>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</si>
  <si>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</si>
  <si>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</si>
  <si>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</si>
  <si>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</si>
  <si>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</si>
  <si>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</si>
  <si>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</si>
  <si>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</si>
  <si>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</si>
  <si>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</si>
  <si>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</si>
  <si>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</si>
  <si>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</si>
  <si>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</si>
  <si>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</si>
  <si>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</si>
  <si>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</si>
  <si>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EN FIBRA CON ARNÉS - INMOVILIZADOR Y SEÑAL</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</si>
  <si>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</si>
  <si>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</si>
  <si>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</si>
  <si>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</si>
  <si>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</si>
  <si>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</si>
  <si>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</si>
  <si>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</si>
  <si>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</si>
  <si>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</si>
  <si>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</si>
  <si>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</si>
  <si>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</si>
  <si>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</si>
  <si>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</si>
  <si>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</si>
  <si>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</si>
  <si>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</si>
  <si>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</si>
  <si>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</si>
  <si>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</si>
  <si>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</si>
  <si>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</si>
  <si>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</si>
  <si>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</si>
  <si>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KIT SILLA YEE 250 x 200 PVC</t>
  </si>
  <si>
    <t>KIT SILLA YEE 315 x 200 PVC</t>
  </si>
  <si>
    <t>KIT SILLA YEE 400 x 200 PVC</t>
  </si>
  <si>
    <t>KIT SILLA YEE 450 x 200 PVC</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</si>
  <si>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</si>
  <si>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</si>
  <si>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</si>
  <si>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</si>
  <si>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</si>
  <si>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</si>
  <si>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</si>
  <si>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</si>
  <si>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</si>
  <si>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</si>
  <si>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</si>
  <si>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</si>
  <si>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</si>
  <si>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</si>
  <si>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</si>
  <si>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</si>
  <si>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</si>
  <si>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</si>
  <si>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</si>
  <si>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</si>
  <si>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</si>
  <si>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</si>
  <si>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</si>
  <si>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</si>
  <si>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</si>
  <si>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</si>
  <si>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</si>
  <si>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</si>
  <si>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</si>
  <si>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</si>
  <si>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</si>
  <si>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</si>
  <si>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</si>
  <si>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</si>
  <si>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</si>
  <si>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</si>
  <si>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</si>
  <si>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</si>
  <si>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</si>
  <si>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</si>
  <si>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REDUCCIÓN PVC E.L.  D= 1 1/2 x 1" (BUJE SOLDADO)</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</si>
  <si>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</si>
  <si>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</si>
  <si>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</si>
  <si>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</si>
  <si>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</si>
  <si>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NIPLE HD Ø4" BRIDA B16.5 x LISO Long. 816 mm. CON PASAMURO z=665mm</t>
  </si>
  <si>
    <t>NIPLE HD Ø4" BRIDA B16.5 x LISO Long. 1274 mm. CON PASAMURO z=824mm</t>
  </si>
  <si>
    <t>NIPLE HD Ø4" BRIDA B16.5 x LISO Long. 500 mm. CON PASAMURO z=310mm</t>
  </si>
  <si>
    <t>NIPLE HD Ø4" BRIDA B16.5 x LISO Long. 1020 mm. CON PASAMURO z=820mm</t>
  </si>
  <si>
    <t>TUBERIA HG Ø1 1/2"</t>
  </si>
  <si>
    <t>UNION DE DESMONTAJE AUTOPORTANTE HD Ø4" BRIDA B16.5</t>
  </si>
  <si>
    <t>CODO EN ACERO F 18" ENTRE 5° Y 22½° JUNTA ESPIGO / CAMPANA CON EMPAQUE DE CAUCHO, CON REVESTIMIENTO INTERIOR Y RECUBRIMIENTO EXTERIOR EN MORTERO DE CEMENTO. L=0,4 X 0,4M. PRESIÓN DE TRABAJO HASTA = 25</t>
  </si>
  <si>
    <t>CODO EN ACERO F 18" ENTRE 22½° Y 45° JUNTA ESPIGO / CAMPANA CON EMPAQUE DE CAUCHO, CON REVESTIMIENTO INTERIOR Y RECUBRIMIENTO EXTERIOR EN MORTERO DE CEMENTO. L=0,60 X 0,60M. PRESIÓN DE TRABAJO HASTA =</t>
  </si>
  <si>
    <t>CODO EN ACERO F 18" ENTRE 45° Y 67½° JUNTA ESPIGO / CAMPANA CON EMPAQUE DE CAUCHO, CON REVESTIMIENTO INTERIOR Y RECUBRIMIENTO EXTERIOR EN MORTERO DE CEMENTO. L=0,90 X 0,90M. PRESIÓN DE TRABAJO HASTA =</t>
  </si>
  <si>
    <t>CODO EN ACERO F 18" ENTRE 45° Y 67½° JUNTA ESPIGO / CAMPANA CON EMPAQUE DE CAUCHO, CON REVESTIMIENTO INTERIOR Y RECUBRIMIENTO EXTERIOR EN MORTERO DE CEMENTO. L=1,35 X 1,35M. PRESIÓN DE TRABAJO HASTA =</t>
  </si>
  <si>
    <t>CODO EN ACERO F 20" ENTRE 5° Y 22½° JUNTA ESPIGO / CAMPANA CON EMPAQUE DE CAUCHO, CON REVESTIMIENTO INTERIOR Y RECUBRIMIENTO EXTERIOR EN MORTERO DE CEMENTO. L=0,4 X 0,4M. PRESIÓN DE TRABAJO HASTA = 25</t>
  </si>
  <si>
    <t>CODO EN ACERO F 20" ENTRE 22½° Y 45° JUNTA ESPIGO / CAMPANA CON EMPAQUE DE CAUCHO, CON REVESTIMIENTO INTERIOR Y RECUBRIMIENTO EXTERIOR EN MORTERO DE CEMENTO. L=0,65 X 0,65M. PRESIÓN DE TRABAJO = 250 P</t>
  </si>
  <si>
    <t>CODO EN ACERO F 24" ENTRE 5° Y 22½° JUNTA ESPIGO / CAMPANA CON EMPAQUE DE CAUCHO, CON REVESTIMIENTO INTERIOR Y RECUBRIMIENTO EXTERIOR EN MORTERO DE CEMENTO. L=0,45 X 0,45M. PRESIÓN DE TRABAJO HASTA =</t>
  </si>
  <si>
    <t>CODO EN ACERO F 24" ENTRE 22½° Y 45° JUNTA ESPIGO / CAMPANA CON EMPAQUE DE CAUCHO, CON REVESTIMIENTO INTERIOR Y RECUBRIMIENTO EXTERIOR EN MORTERO DE CEMENTO. L=0,80 X 0,80M. PRESIÓN DE TRABAJO = 250 P</t>
  </si>
  <si>
    <t>CODO EN ACERO F 24" ENTRE 45° Y 67½° JUNTA ESPIGO / CAMPANA CON EMPAQUE DE CAUCHO, CON REVESTIMIENTO INTERIOR Y RECUBRIMIENTO EXTERIOR EN MORTERO DE CEMENTO. L=1,20 X 1,20M. PRESIÓN DE TRABAJO = 250 P</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</si>
  <si>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</si>
  <si>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</si>
  <si>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</si>
  <si>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</si>
  <si>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</si>
  <si>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PISO EN PORCELANATO COLOR GRIS OSCURO TIPO BARI PLUS, ACABADO PULIDO, FORMATO 0,60cmx0,60cm LÍNEA CONVENCIONAL.</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</si>
  <si>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</si>
  <si>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</si>
  <si>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</si>
  <si>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</si>
  <si>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</si>
  <si>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</si>
  <si>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DEFLECTÓMETRO DE IMPACTO (LWD) EN ESTRUCTURA DE PAVIMENTO. Incluye movilización, toma de información, procesamiento y entrega de resultados. Norma técnica: ASTM E2583.</t>
  </si>
  <si>
    <t>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t>
  </si>
  <si>
    <t>MEDICIÓN DE PERFIL LONGITUDINAL EN ESTRUCTURA DE PAVIMENTO CON PERFILÓMETRO LASER Y DETERMINACIÓN DEL ÍNDICE DE RUGOSIDAD INTERNACIONAL -IRI-. Incluye movilización y carro escolta del equipo y toma de. Norma técnica: ASTM E950 INV E – 794 - 13 ASTM E1926 INV E 790-13.</t>
  </si>
  <si>
    <t>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</si>
  <si>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</si>
  <si>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</si>
  <si>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</si>
  <si>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</si>
  <si>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</si>
  <si>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</si>
  <si>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MEDICIÓN DE LA RESISTENCIA AL DESLIZAMIENTO EN ESTRUCTURA DE PAVIMENTO CON DISPOSITIVO DE RUEDA PARCIALMENTE BLOQUEADA CON GRADO DE DESLIZAMIENTO FIJO. Incluye movilización y carro escolta del equipo. Norma técnica: ASTM E2340 ASTM E274 ASTM F408 ASTM E1551.</t>
  </si>
  <si>
    <t>MEDICIÓN DE PERFIL LONGITUDINAL, TRANSVERSAL Y DE MACROTEXTURA  EN ESTRUCTURA DE PAVIMENTO CON PERFILÓMETRO LASER Y DETERMINACIÓN DEL ÍNDICE DE RUGOSIDAD INTERNACIONAL -IRI-, IRREGULARIDAD SUPERFICIAL. Norma técnica: ASTM E950 INV E – 794 - 13 ASTM E1926 ASTM E1845.</t>
  </si>
  <si>
    <t>ALQUILER  DE DEFLECTÓMETRO DE IMPACTO (FWD/HWD). Incluye movilización y carro escolta del equipo y toma de información, procesamiento y entrega de resultados. Norma técnica: INV E – 798 - 13 ASTM D4694 INV E – 797 - 13 ASTM D4695 ASTM D5858.</t>
  </si>
  <si>
    <t>ALQUILER  DE DEFLECTÓMETRO DE IMPACTO (LWD). Incluye movilización y toma de información, procesamiento y entrega de resultados. Norma técnica: ASTM E2583.</t>
  </si>
  <si>
    <t>TRACCIÓN DE ALAMBRE DE ACERO/TORON DE ACERO. Norma técnica: NTC 2289 NTC 3353 ASTM A370.</t>
  </si>
  <si>
    <t>FLEXIÓN DE LOSETA EN CONCRETO PRETENSADO. Norma técnica: ASTM C78 NTC 2871.</t>
  </si>
  <si>
    <t>CONTENIDO DE CARBÓN NEGRO. Norma técnica: ASTM D1603 ASTM D4218 ISO 6964-19.</t>
  </si>
  <si>
    <t>PROPIEDADES DE TRACCIÓN DE POLIETILENO NO REFORZADO Y GEOMEMBRANA DE POLIPROPILENO FLEXIBLE NO REFORZADO. Norma técnica: ASTM D1603 ASTM D4218 ISO 6964-19.</t>
  </si>
  <si>
    <t>INTEGRIDAD DE LAS COSTURAS UTILIZADAS PARA UNIR GEOMEMBRANAS FLEXIBLES DE LÁMINAS POLIMÉRICAS. Norma técnica: ISO 13426 Método B ASTM D4437.</t>
  </si>
  <si>
    <t>PUNTO DE FUSIÓN. Norma técnica: ASTM D276.</t>
  </si>
  <si>
    <t>ALARGAMIENTO HASTA LA ROTURA. Norma técnica: ASTM D412 ISO 37 NTC 444.</t>
  </si>
  <si>
    <t>RESISTENCIA A TRACCIÓN. Norma técnica: ASTM D412 ISO 37 NTC 444.</t>
  </si>
  <si>
    <t>ENSAYO DE COMPRESIÓN - MÉTODO B. Norma técnica: ASTM D395 ASTM D1149 INV E 642.</t>
  </si>
  <si>
    <t>ADHERENCIA CAUCHO - ACERO. Norma técnica: ASTM D429 INV_E 642.</t>
  </si>
  <si>
    <t>DUREZA (SHORE A). Norma técnica: ASTM D2240 ISO 48 NTC 467.</t>
  </si>
  <si>
    <t>MODULO DE CORTE. Norma técnica: ASTM D4014, Sección 14 CCP-14  INV E 642.</t>
  </si>
  <si>
    <t>RIGIDEZ TÉRMICA INSTANTÁNEA. Norma técnica: ASTM D1043 INV E 642.</t>
  </si>
  <si>
    <t>CONCENTRACIÓN DE SOLIDOS/VOLUMEN. Norma técnica: ASTM D2697.</t>
  </si>
  <si>
    <t>VOC (COMPONENTES VOLÁTILES ORGÁNICOS). Norma técnica: ASTM D2369.</t>
  </si>
  <si>
    <t>FLEXION DE LOSETA EN PLÁSTICO RÍGIDO. Norma técnica: NTC 663. Norma técnica: NTC 663.</t>
  </si>
  <si>
    <t>RESISTENCIA A LA ABRASIÓN - DESGASTE DE PLÁSTICO RÍGIDO. Norma técnica: ASTM D3389. Norma técnica: ASTM D3389.</t>
  </si>
  <si>
    <t>PERFILES C GR 50/GR 36 GALVANIZADO</t>
  </si>
  <si>
    <t>CODO 45° PVC ALCANTARILLADO D=8"</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</si>
  <si>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</si>
  <si>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</si>
  <si>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TUBERÍA FLEXIBLE DE ALTA DENSIDAD NEGRA. TUBO Ø6" (160mm), TUBERÍA PEAD, PE100, SDR17, DN50, PE.</t>
  </si>
  <si>
    <t>RECUBRIMIENTO PROTECTOR EPÓXICO APLICABLE EN ELEMENTOS DE CONCRETO Y METAL BAJO AGUA.</t>
  </si>
  <si>
    <t>INHIBIDOR DE CORROSIÓN POR IMPREGNACIÓN (FORMULACIÓN MEJORADA)</t>
  </si>
  <si>
    <t>LIMPIADOR PARA CONCRETO-LADRILLO</t>
  </si>
  <si>
    <t>ADOQUIN DE CONCRETO A26 (200x100x60mm)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</si>
  <si>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</si>
  <si>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</si>
  <si>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</si>
  <si>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</si>
  <si>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</si>
  <si>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</si>
  <si>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</si>
  <si>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TRANSFORMADOR SEMISUMERGIBLE 75 KVA 11.4 /0.208-0.120 KV DYN5.</t>
  </si>
  <si>
    <t>TRANSFORMADOR SEMISUMERGIBLE 45 KVA 11.4 /0.208-0.120 KV DYN5.</t>
  </si>
  <si>
    <t>TRANSFORMADOR SEMISUMERGIBLE 225 KVA 11.4 /0.208-0.120 KV DYN5.</t>
  </si>
  <si>
    <t>TAPA (REJILLA) PARA CAÑUELA A-124. Dimensiones: 600x300x100mm.</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</si>
  <si>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</si>
  <si>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</si>
  <si>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ADOQUIN DE CONCRETO A26 (200x100x60mm) AMARILLO</t>
  </si>
  <si>
    <t>ADOQUIN DE CONCRETO A26 (200x100x60mm) OCRE</t>
  </si>
  <si>
    <t>ADOQUIN DE CONCRETO A25 (200x100x60mm) PEATONAL CHOCOLATE</t>
  </si>
  <si>
    <t>MUEBLE O MESA CON PUERTAS EN ACERO INOXIDABLE 1.23m x 0.60m x 0.90m</t>
  </si>
  <si>
    <t>MUEBLE O MESA CON PUERTAS EN ACERO INOXIDABLE 2.65m x 0.60m x 0.90m</t>
  </si>
  <si>
    <t>TUBERIA EN ACERO D=36" CON UNIONES ESPIGO-CAMPANA CON EMPAQUE DE CAUCHO, CON REVESTIMIENTO INTERIOR Y RECUBRIMIENTO EXTERIOR EN MORTERO DE CEMENTO. PRESIÓN DE TRABAJO = 150 PSI</t>
  </si>
  <si>
    <t>CODO EN ACERO 36" ENTRE 5° Y 22½° JUNTA ESPIGO / CAMPANA CON EMPAQUE DE CAUCHO, CON REVESTIMIENTO INTERIOR Y RECUBRIMIENTO EXTERIOR EN MORTERO DE CEMENTO. L=0,50 X 0,50M. PRESIÓN DE TRABAJO =150 PSI</t>
  </si>
  <si>
    <t>CODO EN ACERO 36" ENTRE 22½° Y 45° JUNTA ESPIGO/CAMPANA CON EMPAQUE DE CAUCHO, CON REVESTIMIENTO INTERIOR Y RECUBRIMIENTO EXTERIOR EN MORTERO DE CEMENTO. L=0,80 X 0,80M. PRESIÓN DE TRABAJO =150 PSI</t>
  </si>
  <si>
    <t>CODO EN ACERO 36" ENTRE 45° Y 67½°  JUNTA ESPIGO/CAMPANA CON EMPAQUE DE CAUCHO, CON REVESTIMIENTO INTERIOR Y RECUBRIMIENTO EXTERIOR EN MORTERO DE CEMENTO. L=1.20 X 1.20 M. PRESIÓN DE TRABAJO =150 PSI</t>
  </si>
  <si>
    <t>CODO EN ACERO 36" ENTRE 67½° Y 90° JUNTA ESPIGO/CAMPANA CON EMPAQUE DE CAUCHO, CON REVESTIMIENTO INTERIOR Y RECUBRIMIENTO EXTERIOR EN MORTERO DE CEMENTO. L=1.65 X 1.65 M. PRESIÓN DE TRABAJO =150 PSI</t>
  </si>
  <si>
    <t>REDUCCIÓN EN ACERO 36" x 24" CON EXTREMO ESPIGO Ø36" Y CAMPANA Ø24", CON REVESTIMIENTO INTERIOR Y RECUBRIMIENTO EXTERIOR EN MORTERO DE CEMENTO. L=1.45m. PRESIÓN DE TRABAJO =150 PSI</t>
  </si>
  <si>
    <t>TEE EN ACERO Ø 24" x 24" CON EXTREMOS ESPIGO/CAMPANA Y BRIDA EN LA DERIVACIÓN, CON REVESTIMIENTO INTERIOR Y RECUBRIMIENTO EXTERIOR EN MORTERO CEMENTO, L=1,50x0,90m.</t>
  </si>
  <si>
    <t>NIPLE EN ACERO Ø 16" EXTREMOS BRIDA/CAMPANA, CON REVESTIMIENTO INTERIOR Y EXTERIOR EN MORTERO CEMENTO. L= 1500mm. SUMINISTRO Y TRANSPORTE</t>
  </si>
  <si>
    <t>NIPLE EN ACERO Ø 24" EXTREMOS ESPIGO/BRIDA,  CON REVESTIMIENTO INTERIOR Y EXTERIOR EN MORTERO CEMENTO. L= 2000mm CON SALIDA PARA VENTOSA Ø=2". SUMINISTRO Y TRANSPORTE</t>
  </si>
  <si>
    <t>CINTURÓN DE CIERRE EN ACERO Ø24" REVESTIDO CON PINTURA ANTICORROSIVA PARA EMPATES DE TUBERÍA EN WSP A CCP LINEAL. PRESIÓN TRABAJO 150 PSI.SUMINISTRO Y TRANSPORTE</t>
  </si>
  <si>
    <t>CODO EN ACERO D=30"  ENTRE 45° Y 67 1/2°, JUNTA ESPIGO CAMPANA CON EMPAQUE DE CAUHO, CON REVESTIMIENTO INTERIOR Y EXTERIOR EN MORTERO DE CEMENTO. L=1.00M X 1.00M. PRESIÓN DE TRABAJO 150 PSI. SUM. Y TR</t>
  </si>
  <si>
    <t>REDUCCION  EN ACERO 30" x 24" CON EXTREMOS ESPIGO CAMPANA, REVEST.INTERIOR Y RECUBR EXT. EN MORTERO CEMENTO. L= 0,84m PRESIÓN TRABAJO 150 PSI. SUMINISTRO Y TRANSPORTE</t>
  </si>
  <si>
    <t>SALIDA NORMAL EN ACERO F 12" CON EXTREMO BRIDADO. REVESTIMIENTOS INTERIOR Y EXTERIOR EN PINTURA EPÓXICA. L=0.15M. INSTALADA EN FÁBRICA SOBRE TUBO O ACCESORIO HASTA F 30".. SUMINISTRO Y TRANSPORTE</t>
  </si>
  <si>
    <t>NIPLE EN ACERO Ø=30" EXTREMOS BRIDA/CAMPANA,  REVEST.INTERIOR Y RECUBR EXT. EN MORTERO CEMENTO, CON SALIDA TANGENCIAL PARA PURGA 4" L= 2500mm. SUMINISTRO Y TRANSPORTE</t>
  </si>
  <si>
    <t>TEE EN ACERO Ø 30"x24" EXTREMOS ESPIGO/CAMPANA EN LA RAMA PRINCIPAL Y BRIDA EN LA DERIVACIÓN, REVEST.INTERIOR Y RECUBR EXT. EN MORTERO CEMENTO,  L= 3000mm. SUMINISTRO Y TRANSPORTE</t>
  </si>
  <si>
    <t>CINTURÓN DE CIERRE EN ACERO Ø 16" REVESTIDO CON PINTURA ANTICORROSIVA. PARA EMPATES DE TUBERÍA EN WSP A CCP LINEAL. PRESIÓN DE TRABAJO 150 PSI. SUMINISTRO Y TRANSPORTE</t>
  </si>
  <si>
    <t>UNIÓN JUNTA DE DESMONTAJE Ø 8 (A) SUMINISTRO Y TRANSPORTE</t>
  </si>
  <si>
    <t>TEE EN ACERO Ø 20" x 20" CON EXTREMOS ESPIGO/CAMPANA Y BRIDA EN LA DERIVACIÓN (ACERO). SUMINISTRO Y TRANSPORTE</t>
  </si>
  <si>
    <t>UNION DRESSER D= 20" SUMINISTRO Y TRANSPORTE</t>
  </si>
  <si>
    <t>NIPLE EN ACERO Ø 3" CON BRIDA Y EXTREMO LISO L= 300mm, REVESTIMIENTO INTERIOR Y EXTERIOR EN PINTURA EXPOXICA. SUMINISTRO Y TRANSPORTE</t>
  </si>
  <si>
    <t>VÁLVULA DE COMPUERTA DE Ø 3" BRONCE T/P RED WHITE. SUMINISTRO Y TRANSPORTE</t>
  </si>
  <si>
    <t>CODO EN ACERO D=20" ENTRE 45° y 67.5° JUNTA ESPIGO-CAMPANA CON EMPAQUE CAUCHO.  REVESTIMIENTO INTERIOR Y EXTERIOR EN MORTERO DE CEMENTO. L=1,00X1,00M PRESIÓN TRABAJO 150 PSI. SUMINISTRO Y TRANSPORTE</t>
  </si>
  <si>
    <t>REDUCCION AC  8"x4" EXTREMO LISO</t>
  </si>
  <si>
    <t>GABINETE CONTRAINCENDIO T2</t>
  </si>
  <si>
    <t>TUBO PE100 PN16 90mm Ø3"</t>
  </si>
  <si>
    <t>TUBO PE100 PN16 110mm Ø4"</t>
  </si>
  <si>
    <t>TUBO PE100 PN10 160mm Ø6"</t>
  </si>
  <si>
    <t>TAPÓN PVC TIPO U.M D=12" (Suministro e Instalación)</t>
  </si>
  <si>
    <t>BRIDA LOCA POLIETILENO D= 8"</t>
  </si>
  <si>
    <t>BRIDA LOCA POLIETILENO D= 4"</t>
  </si>
  <si>
    <t>NIPLE 36" ACERO CARBON EXTREMOS BRIDA/CAMPANA, CON REVESTIMIENTO INTERIOR Y RECUBRIMIENTO EXTERIOR EN MORTERO CEMENTO, CON SALIDA TANGENCIAL PARA PURGA 4" L= 2500mm. SUMINISTRO Y TRANSPORTE</t>
  </si>
  <si>
    <t>UNION REPARACION DESLIZANTE PVC D=1"</t>
  </si>
  <si>
    <t>BRIDA LOCA POLIETILENO D= 3"</t>
  </si>
  <si>
    <t>TRAGANTE CÚPULA 3" x 2" EN ALUMINIO</t>
  </si>
  <si>
    <t>BRIDA LOCA POLIETILENO D= 6"</t>
  </si>
  <si>
    <t>TEE HD EXTREMO JUNTA HIDRÁULICA 12"X12"</t>
  </si>
  <si>
    <t>TEE PVC E.L. D=1/2</t>
  </si>
  <si>
    <t>CODO 45° 1/8 CxE PVC SANITARIA D= 3"</t>
  </si>
  <si>
    <t>YEE PVC SANITARIA 6" x 8"</t>
  </si>
  <si>
    <t>TUBERIA PVC U.M. EXT CORRUGADO/INT LISO U.M. NORMA NTC 3722-1 D=60"</t>
  </si>
  <si>
    <t>NIPLE EN ACERO Ø 12" CON EXTREMOS BRIDADOS, CON REVESTIMIENTO INTERIOR EN MORTERO DE CEMENTO Y RECUBRIMIENTO EXTERIOR EN PINTURA EPÓXICA. L = 2.50 m. INCLUYE UNA SALIDA TANGENCIAL EN ACERO Ø 2" CON EX</t>
  </si>
  <si>
    <t>TRANSFORMADOR TIPO PEDESTAL PARA AP DE 75 KVA 11.4/0.380-0.220KV EN ACEITE VEGETAL.</t>
  </si>
  <si>
    <t>CODO HD 90° EXTREMO JUNTA HIDRÁULICA D=8"</t>
  </si>
  <si>
    <t>TAPON HD EXTREMO JUNTA HIDRÁULICA D=8"</t>
  </si>
  <si>
    <t>TEE HD EXTREMO JUNTA HIDRÁULICA 8"x4"</t>
  </si>
  <si>
    <t>TEE HD EXTREMO JUNTA HIDRÁULICA 8"x6"</t>
  </si>
  <si>
    <t>CODO HD 22.5° EXTREMO JUNTA HIDRÁULICA PARA PVC D= 3"</t>
  </si>
  <si>
    <t>CODO HD 45° EXTREMO JUNTA HIDRÁULICA PARA PVC D= 3"</t>
  </si>
  <si>
    <t>CODO HD 90° EXTREMO JUNTA HIDRÁULICA PARA PVC D= 3".</t>
  </si>
  <si>
    <t>TEE HD EXTREMO JUNTA HIDRÁULICA 6"x6"</t>
  </si>
  <si>
    <t>BREAKER INDUSTRIAL GRADUABLE DE 40A HASTA 100A</t>
  </si>
  <si>
    <t>BLOQUE DE CEMENTO MACIZO 6X20X20 COLOR ARENA, CHOCOLATE O SIMILAR</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</si>
  <si>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</si>
  <si>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</si>
  <si>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</si>
  <si>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</si>
  <si>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</si>
  <si>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</si>
  <si>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</si>
  <si>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</si>
  <si>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</si>
  <si>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</si>
  <si>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</si>
  <si>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</si>
  <si>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</si>
  <si>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</si>
  <si>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</si>
  <si>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</si>
  <si>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</si>
  <si>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</si>
  <si>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</si>
  <si>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</si>
  <si>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</si>
  <si>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</si>
  <si>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</si>
  <si>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</si>
  <si>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</si>
  <si>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</si>
  <si>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</si>
  <si>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</si>
  <si>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</si>
  <si>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</si>
  <si>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</si>
  <si>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</si>
  <si>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</si>
  <si>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</si>
  <si>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t>
  </si>
  <si>
    <t>PIEZA DE REMATE CURVA A117 PARA RAMPA TIPO C (600x400x450mm)</t>
  </si>
  <si>
    <t>SARDINEL ESPECIAL A116 PARA RAMPA TIPO C (600x600x350mm)</t>
  </si>
  <si>
    <t>PIEZA DE REMATE A115 PARA RAMPA VEHICULAR TIPO B (600x400x450mm)</t>
  </si>
  <si>
    <t>TEE HD EXTREMO LISO 3" x 3"</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</si>
  <si>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</si>
  <si>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</si>
  <si>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</si>
  <si>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</si>
  <si>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</si>
  <si>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</si>
  <si>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</si>
  <si>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</si>
  <si>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TUBERÍA CPVC DE 3/4"</t>
  </si>
  <si>
    <t>TUBERÍA CPVC DE 1/2"</t>
  </si>
  <si>
    <t>CODO 90° CPVC D=3/4"</t>
  </si>
  <si>
    <t>UNIÓN UNIVERSAL PVC SOLDAR D=2"</t>
  </si>
  <si>
    <t>ACCESORIOS UNIÓN CPVC DE 1/2"</t>
  </si>
  <si>
    <t>ACCESORIOS UNIÓN CPVC DE 3/4"</t>
  </si>
  <si>
    <t>ACCESORIOS CODO 90° CPVC DE 1/2"</t>
  </si>
  <si>
    <t>ACCESORIOS TEE CPVC DE 1/2"</t>
  </si>
  <si>
    <t>ACCESORIOS TEE CPVC DE 3/4"</t>
  </si>
  <si>
    <t>ADAPTADOR HEMBRA CPVC DE 3/4"</t>
  </si>
  <si>
    <t>ADAPTADOR MACHO CPVC DE 3/4"</t>
  </si>
  <si>
    <t>CODO CALLE GALVANIZADO Ø 1/2"</t>
  </si>
  <si>
    <t>ADAPTADOR HEMBRA CPVC DE 1/2"</t>
  </si>
  <si>
    <t>NIPLE GALVANIZADO Ø 1/2" x 8 cm</t>
  </si>
  <si>
    <t>TAPÓN GALVANIZADO Ø 1/2"</t>
  </si>
  <si>
    <t>BUJE SOLDADO SANITARIA PVCS 4" x 2"</t>
  </si>
  <si>
    <t>BUJE SOLDADO SANITARIA PVCS 6" x 4"</t>
  </si>
  <si>
    <t>YEE SANITARIA PVCS REDUCIDA 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</si>
  <si>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</si>
  <si>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</si>
  <si>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</si>
  <si>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</si>
  <si>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</si>
  <si>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</si>
  <si>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</si>
  <si>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</si>
  <si>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</si>
  <si>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</si>
  <si>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</si>
  <si>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</si>
  <si>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</si>
  <si>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3"X1 1/2" (REDUCCION CONCENTRICA)</t>
  </si>
  <si>
    <t>BUJE SOLDADO PRESION PVC 2"X3/4"</t>
  </si>
  <si>
    <t>REGISTRO DE BOLA 3" PVC</t>
  </si>
  <si>
    <t>BUJE SOLDADO PRESION CPVC 3/4" x 1/2"</t>
  </si>
  <si>
    <t>TEE HD EXTREMO LISO 2"x2"</t>
  </si>
  <si>
    <t>REGISTRO DE BOLA 4"</t>
  </si>
  <si>
    <t>CODO PVC EXTREMO LISO 45ºX3/4"</t>
  </si>
  <si>
    <t>UNION PVC (PRESION) D=1 1/2"</t>
  </si>
  <si>
    <t>UNION PVC (PRESION) D=3/4"</t>
  </si>
  <si>
    <t>BUJE SOLDADO PRESION PVC 1 1/4" x 1/2"</t>
  </si>
  <si>
    <t>BUJE SOLDADO PRESIÓN PVC 2" x 1 1/4"</t>
  </si>
  <si>
    <t>BUJE SOLDADO PRESION PVC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</si>
  <si>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</si>
  <si>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</si>
  <si>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</si>
  <si>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</si>
  <si>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</si>
  <si>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</si>
  <si>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</si>
  <si>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TEE REDUCIDA PVC U.M. DE 4" x 3"</t>
  </si>
  <si>
    <t>PASAMURO ACERO INOXIDABLE D= 2 1/2" x 50cm PARA TUBO DE 2"</t>
  </si>
  <si>
    <t>ADAPTADOR MACHO CPVC DE 1/2"</t>
  </si>
  <si>
    <t>BLOQUE No. 3</t>
  </si>
  <si>
    <t>TRANSFORMADOR SEMISUMERGIBLE 300 KVA 11,4K/208-120V</t>
  </si>
  <si>
    <t>AGREGADOS RECICLADOS PARA SUBBASE GRANULAR (AR_SBG50)</t>
  </si>
  <si>
    <t>GEOTEXTIL TEJIDO PARA SEPARACIÓN</t>
  </si>
  <si>
    <t>CANAL DE DRENAJE MONOLÍTICO Y REJA EN CONCRETO POLIMÉRICO RD 150V H480 F900 (1.00 X 0.21 X 0.48) m</t>
  </si>
  <si>
    <t>CANAL DE DRENAJE MONOLÍTICO Y REJA EN CONCRETO POLÍMERICO PD 100V H230 D400 (1.00 X 0.15 X 0.23) m</t>
  </si>
  <si>
    <t>CANAL DE DRENAJE MONOLÍTICO Y REJA EN CONCRETO POLÍMERICO RD 200V H330 F900 (1.00 X 0.26 X 0.33) m</t>
  </si>
  <si>
    <t>EQUIPO DE ELECTROFUSIÓN DE 20 mm A 350 mm (Incluye certificado de calibración).</t>
  </si>
  <si>
    <t>TAPON HD EXTREMO JUNTA HIDRÁULICA D=3"</t>
  </si>
  <si>
    <t>TEE HD EXTREMO JUNTA HIDRÁULICA 10"x6"</t>
  </si>
  <si>
    <t>CODO HD EXTREMO JUNTA HIDRÁULICA PARA PVC 22.5ºX2"</t>
  </si>
  <si>
    <t>CLORURO DE CALCIO (En perlas)</t>
  </si>
  <si>
    <t>LOSETA PODOTACTIL EN POLIURETANO. ANCHO 0,40m. ACABADOS SEGÚN NORMA NTC 5610. DEC. 308/2018. INCLUYE LIMPIEZA Y ALISTAMIENTO DE SUPERFICIE. INCLUYE TODOS LOS ELEMENTOS DE COLOCACION, FIJACION Y MANO</t>
  </si>
  <si>
    <t>TELA PARA CERRAMIENTO 55 gr/m2, COLOR BLANCO, ANCHO = 2.10m</t>
  </si>
  <si>
    <t>ESPUMA DE POLIETILENO, ANCHO = 1.00 m,  ESPESOR = 5 mm</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</si>
  <si>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</si>
  <si>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</si>
  <si>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</si>
  <si>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TAPON HD EXTREMO JUNTA HIDRÁULICA D=12"</t>
  </si>
  <si>
    <t>BARRERA DE SEGURIDAD - SEPARADOR CICLORUTA TIPO A-165 SIN ANCLAJE (0.53m x 0.60m x 1.50m) COLOR GRIS RESISTENCIA CONCRETO 28 Mpa</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</si>
  <si>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</si>
  <si>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</si>
  <si>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</si>
  <si>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</si>
  <si>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19)_ Exento de IVA de forma temporal</t>
  </si>
  <si>
    <t>JABÓN LIQUIDO PARA MANOS. (Según Apéndice Bioseguridad Covid 19)_ Exento de IVA de forma temporal</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</si>
  <si>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</si>
  <si>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</si>
  <si>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</si>
  <si>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</si>
  <si>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</si>
  <si>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</si>
  <si>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</si>
  <si>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</si>
  <si>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</si>
  <si>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</si>
  <si>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</si>
  <si>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</si>
  <si>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PELIGROSOS(MATERIALES CON CARACTERÍSTICAS DE PELIGROSIDAD TÓXICA, CORROSIVO, INFLAMABLES, EXPLOSIVOS Y/O ESPECIALES (RESIDUOS APROVECHABLES MEZCLADOS, COLCHONES, SOFÁS, F</t>
  </si>
  <si>
    <t>PETO PVC</t>
  </si>
  <si>
    <t>CANECA PLÁSTICA CON TAPA 60 LTS</t>
  </si>
  <si>
    <t>TAPABOCAS N95 SIN FILTRO. (Según Apéndice Bioseguridad Covid 19)_ Exento de IVA de forma temporal</t>
  </si>
  <si>
    <t>TAPABOCAS DESECHABLE. (Según Apéndice Bioseguridad Covid 19)_ Exento de IVA de forma temporal</t>
  </si>
  <si>
    <t>HIPOCLORITO - (Según Apéndice Bioseguridad Covid 19)_ Exento de IVA de forma temporal</t>
  </si>
  <si>
    <t>ANGEO PLÁSTICO</t>
  </si>
  <si>
    <t>TRAGANTE CÚPULA CONCÉNTRICA DE 8"x 6" EN ALUMINIO</t>
  </si>
  <si>
    <t>ABONO ORGÁNICO COMPOST (No incluye transporte)</t>
  </si>
  <si>
    <t>REJA TIPO PASARELA FUNDICIÓN CLASE DE CARGA C250, Long=500 mm, H=22 mm, Ancho=323 mm</t>
  </si>
  <si>
    <t>TUBERÍA PVC SANITARIA D=10"</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</si>
  <si>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</si>
  <si>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</si>
  <si>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</si>
  <si>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</si>
  <si>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</si>
  <si>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</si>
  <si>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</si>
  <si>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</si>
  <si>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</si>
  <si>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</si>
  <si>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</si>
  <si>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</si>
  <si>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</si>
  <si>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TAPA INICIO / FINAL PARA SARDINEL DE DRENAJE RD 200 H:33</t>
  </si>
  <si>
    <t>BLOQUE DE CEMENTO MACIZO 4.2MPA VERDE DE 6X10X20 cm.</t>
  </si>
  <si>
    <t>MICROFIBRA SINTÉTICA MULTIFILAMENTO  DE POLIPROPILENO</t>
  </si>
  <si>
    <t>TRACCIÓN DE LAMINA EN ALUMINIO. Norma Técnica: NTC 3353 ASTM E8</t>
  </si>
  <si>
    <t xml:space="preserve">FLEXIÓN DE LAMINA EN ALUMINIO. Norma Técnica: ASTM E290 </t>
  </si>
  <si>
    <t>SUBBASE GRANULAR PEA CLASE A - (SBG_PEA_A_50)</t>
  </si>
  <si>
    <t>SUBBASE GRANULAR PEA CLASE A - (SBG_PEA_A_64)</t>
  </si>
  <si>
    <t>SUBBASE GRANULAR PEA CLASE B - (SBG_PEA_B_50)</t>
  </si>
  <si>
    <t>FIBRAS METÁLICAS</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</si>
  <si>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</si>
  <si>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</si>
  <si>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</si>
  <si>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</si>
  <si>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</si>
  <si>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</si>
  <si>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</si>
  <si>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</si>
  <si>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</si>
  <si>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(420 Kg/cm2)</t>
  </si>
  <si>
    <t>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t>
  </si>
  <si>
    <t>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t>
  </si>
  <si>
    <t>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</si>
  <si>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</si>
  <si>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TUBERÍA Ø4" EN HIERRO GALVANIZADO</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</si>
  <si>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</si>
  <si>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</si>
  <si>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</si>
  <si>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</si>
  <si>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</si>
  <si>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PORTATIL</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</si>
  <si>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</si>
  <si>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</si>
  <si>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</si>
  <si>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</si>
  <si>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</si>
  <si>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</si>
  <si>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</si>
  <si>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</si>
  <si>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</si>
  <si>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</si>
  <si>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PERFORACION MECANICA EN COLUVIÓN/ALUVIÓN mayor de 50m. Incluye recuperación continua muestras, descrip visual estratos encontrados, lecturas de campo, SPT, Veleta, tipo y profundidad de las muestras recuperadas</t>
  </si>
  <si>
    <t>ENSAYO DE REFRACCIÓN SISMICA</t>
  </si>
  <si>
    <t xml:space="preserve">ENSAYO REMI (Refraction Microtremors) </t>
  </si>
  <si>
    <t>ENSAYO MASW (Multichanel Analysis of Surface Waves). Determinación espesores estratos y velocidad de onda de corte</t>
  </si>
  <si>
    <t>ENSAYO TRIAXIAL CICLICO</t>
  </si>
  <si>
    <t>ENSAYO Piezoelectric Bender Element</t>
  </si>
  <si>
    <t>EXPANSIÓN CONTROLADA EN CONSOLIDOMETRO</t>
  </si>
  <si>
    <t>ENSAYO DE VELETA DE LABORATORIO</t>
  </si>
  <si>
    <t>MARCO Y TAPA PARA CAJA DE INSPECCION CODENSA CS290</t>
  </si>
  <si>
    <t>RECARGA DE CILINDRO DE GAS 40 LB</t>
  </si>
  <si>
    <t>MANTO ASFÁLTICO IMPERMEABILIZANTE HDPE + FP 250</t>
  </si>
  <si>
    <t>EMULSIÓN ASFÁLTICA IMPERMEABILIZANTE ED-9 - Impermeabilización y reparación de humedad. (Tambor de 55 galones)</t>
  </si>
  <si>
    <t>COPA T11 4X2 PULG GRAMOS 24 DESBASTE CARBONO</t>
  </si>
  <si>
    <t>ANDAMIO CERTIFICADO MULTIDIRECCIONAL, 1 TORRE, SECCIÓN  DE 1.4 X 1.4 M, ALTURA DE ANDAMIO 3 M</t>
  </si>
  <si>
    <t>TEJIDO DE FIBRA DE CARBONO PARA REFORZAMIENTO ESTRUCTURAL. Rollo de 50cm x 100M</t>
  </si>
  <si>
    <t>MORTERO SIN CONTRACCIÓN PARA ANCLAJES Y RELLENOS DE PRECISIÓN</t>
  </si>
  <si>
    <t>APOYO ELASTOMÉRICO D60 400MM X 69MM CON 5 PLATINAS DE REFUERZO INTERNO</t>
  </si>
  <si>
    <t>ANDAMIO CERTIFICADO MULTIDIRECCIONAL, 1 TORRE, SECCIÓN  DE 1.4 X 1.4 M, ALTURA DE ANDAMIO 4 M</t>
  </si>
  <si>
    <t>LÁMINA HR 8mm x 20"A588 GR B/A709 GR 50/W</t>
  </si>
  <si>
    <t>BOTIQUIN TIPO A DOTADO PORTATIL</t>
  </si>
  <si>
    <t xml:space="preserve">APOYOS DE NEOPRENO DE 500mm x 400mm x 50mm Dureza 60. Con refuerzo de 2 láminas de 1/4" </t>
  </si>
  <si>
    <t>Ejecución de las obras y actividades complementarias para el reforzamiento estructural de puentes vehiculares en Bogotá D.C. Grupo C - VÁLVULA TIPO MARIPOSA DOBLE EXCENTRICIDAD SIN ACTUADOR 150PSI DE Ø20"</t>
  </si>
  <si>
    <t>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t>
  </si>
  <si>
    <t>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t>
  </si>
  <si>
    <t>Ejecución de las obras y actividades complementarias para el reforzamiento estructural de puentes vehiculares en Bogotá D.C. Grupo C: IZAJE DE VIGA PARA REEMPLAZO DE APOYOS DE NEOPRENO, CON SISTEMA HIDRÁULICO SINCRÓNICO</t>
  </si>
  <si>
    <t>Pretil metálico PMH-13</t>
  </si>
  <si>
    <t>REFORZAMIENTO PUENTES VEHICULARES SOBRE LA AV CIUDAD DE QUITO Y CENTENARIO -CTO 1436 DE 2017, SIKADUR - 35 Hi_Mod LV</t>
  </si>
  <si>
    <t>REFORZAMIENTO PUENTES VEHICULARES SOBRE LA AV CIUDAD DE QUITO Y CENTENARIO -CTO 1436 DE 2017, SIKACOLOR 555W</t>
  </si>
  <si>
    <t>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t>
  </si>
  <si>
    <t>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t>
  </si>
  <si>
    <t>REFORZAMIENTO PUENTES VEHICULARES SOBRE LA AV CIUDAD DE QUITO Y CENTENARIO -CTO 1436 DE 2017, CESPEDONES</t>
  </si>
  <si>
    <t>REFORZAMIENTO PUENTES VEHICULARES SOBRE LA AV CIUDAD DE QUITO Y CENTENARIO -CTO 1436 DE 2017, TORONES POSTENSADOS PARA REFORZAMIENTO EXTERNO DE 1/2" TENSIONADO 16,9 TON. SUMINISTRO E INSTALACIÓN, TENSIONAMIENTO, MANO DE OBRA, EQUIPOS EN GENERAL.</t>
  </si>
  <si>
    <t>REFORZAMIENTO PUENTES VEHICULARES SOBRE LA AV CIUDAD DE QUITO Y CENTENARIO -CTO 1436 DE 2017, TORON Ø 5/8" ADHERIDO ASTM 416, GRADO 270K, baja relación (vigas nuevas)</t>
  </si>
  <si>
    <t>REFORZAMIENTO PUENTES VEHICULARES SOBRE LA AV CIUDAD DE QUITO Y CENTENARIO -CTO 1436 DE 2017, TEE HD EXTREMO LISO 20" x 20" (500X500mm)</t>
  </si>
  <si>
    <t>REFORZAMIENTO PUENTES VEHICULARES SOBRE LA AV CIUDAD DE QUITO Y CENTENARIO -CTO 1436 DE 2017, VALVULA PURGA D = 4"</t>
  </si>
  <si>
    <t>CONCRETO MR45 (350 Kg/cm2) ACELERADO 7 DÍAS</t>
  </si>
  <si>
    <t>MORTERO IMPERMEABLE PARA REPARACIONES ESTRUCTURALES MODIFICADO CON RESINA ACRÍLICA DE DOS COMPONENTES</t>
  </si>
  <si>
    <t>CODO EN ACERO Ø24" ENTRE 67 1/2° Y 90° JUNTA ESPIGO Y CAMPANA, CON EMPAQUE DE CAUCHO, CON REVEST.INT. Y RECUBR. EXT. EN MORTERO DE CEMENTO. L= 1.65m x 1.65m</t>
  </si>
  <si>
    <t>TAPON DE ACERO 16" SOLDADO</t>
  </si>
  <si>
    <t>REDUCCIÓN EN ACERO Ø 20" x 16" CON ESPIGO Ø 20" Y CAMPANA Ø 16, REVESTIDA INTERIOR Y EXTERIOR CON MORTERO CEMENTO. L= 0.58m PRESIÓN DE TRABAJO= 150 PSI</t>
  </si>
  <si>
    <t>Proyecto factibilidad, estudios y diseños para la construcción de los puntos inestables de la vía Bogotá - La Calera: CONCRETO CELULAR DE 1500 psi 28 días. Incluye servicio de Autobomba</t>
  </si>
  <si>
    <t>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t>
  </si>
  <si>
    <t>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t>
  </si>
  <si>
    <t>MEZCLA ASFÁLTICA EN CALIENTE TIPO MS 20 CON ADICIÓN DE FIBRA SINTÉTICA DE ALTA RESISTENCIA (ARAMIDA Y POLIOLEFINA). ENTREGADA EN PLANTA</t>
  </si>
  <si>
    <t>MICROFIBRA DE POLIPROPILENO PARA CONCRETO Y MORTERO CON PLASTIFICANTE EN POLVO</t>
  </si>
  <si>
    <t>JUNTA DE DILATACIÓN ELASTOMÉRICA 160 MOVIMIENTO 160mm+/-80mm</t>
  </si>
  <si>
    <t>JUNTA DE DILATACIÓN ELASTOMÉRICA 230 MOVIMIENTO 230mm+/-115mm</t>
  </si>
  <si>
    <t>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</si>
  <si>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Ampliacion puente vehicular calle 153 por Autonorte - Ecomuro 40x40x20 cm Mamposteria</t>
  </si>
  <si>
    <t>Ampliacion puente vehicular calle 153 por Autonorte - Lamina súper T formaleta 1200 x 1600 x 15 mm</t>
  </si>
  <si>
    <t>Ampliacion puente vehicular calle 153 por Autonorte - Pruebas PIT a pilotes de 0.50-0.60m de diámetro</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</si>
  <si>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</si>
  <si>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</si>
  <si>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</si>
  <si>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</si>
  <si>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 xml:space="preserve">Prueba de carga estatica en Pilote  hasta 100 Ton. ASTM D1143-07. Incluye Transporte de Equipos </t>
  </si>
  <si>
    <t>Analisis Bioantropologico de  restos oseos humanos, cuarteta basica , informe y base de datos detallada. (Incluye limpieza y registro fotografico).</t>
  </si>
  <si>
    <t>ASFALTO 60/70</t>
  </si>
  <si>
    <t>SUMINISTRO REFUERZO BARRA TITÁN 73-35, INCLUYE ACOPLES Y BROCA DE PERFORACIÓN</t>
  </si>
  <si>
    <t>TUBERÍA ESTRUCTURAL METÁLICA ASTM A-500 GRADO C PARA ENCAMISADO. DIÁMETRO EXTERIOR 220 MM Y ESPESOR DE PARED 8 mm</t>
  </si>
  <si>
    <t>Ejecución de Obras y actividades complementarias para el reforzamiento estructural de puentes vehiculares en Bogotá D.C. , EJECUCIÓN DE MICROPILOTES, INCLUYE PERFORACIÓN, LLENADO E INYECCIÓN HASTA 100 KG DE CEMENTO E INSTALACIÓN DE REFUERZO</t>
  </si>
  <si>
    <t>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t>
  </si>
  <si>
    <t>Ejecución de Obras y actividades complementarias para el reforzamiento estructural de puentes vehiculares en Bogotá D.C. , REDUCCION EN ACERO 24"X20" CON ESPIGO 24" Y CAMPANA 20" CON REVESTIMIENTOS INTERIOR Y EXTERIOR EN MORTERO DE CEMENTO. L=0,54 M. PRESIÓN DE TRABAJO=150 PSI.</t>
  </si>
  <si>
    <t>Ejecución de Obras y actividades complementarias para el reforzamiento estructural de puentes vehiculares en Bogotá D.C. , REDUCCION EN ACERO 24"X16" CON ESPIGO 24" Y CAMPANA 16" CON REVESTIMIENTOS INTERIOR Y EXTERIOR EN MORTERO DE CEMENTO. L=1,00 M. PRESIÓN DE TRABAJO=150 PSI.</t>
  </si>
  <si>
    <t>FIBRA DE CARBONO UNIDIRECCIONAL DE ALTA RESISTENCIA. Rollos de 50 m2 / (Ancho: 0.50 m x Largo: 100 m) Peso por m2: 300 g.</t>
  </si>
  <si>
    <t>RESINA  DE IMPREGNACIÓN DE ALTO MÓDULO Y ALTA RESISTENCIA</t>
  </si>
  <si>
    <t>Ejecución de Obras y actividades complementarias para el reforzamiento estructural de puentes vehiculares en Bogotá D.C. , GEOBLOQUE EN POLIESTIRENO EXPANDIDO Densidad 30 Kg/M3 MEDIDAS 3,07m x 1,30m x 0,53m (2,12 M3).</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</si>
  <si>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</si>
  <si>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t>
  </si>
  <si>
    <t>Ampliacion puente vehicular calle 153 por Autonorte - Prueba de carga para puente vehicular.  Incluye nivelación de precisión e informe.  No incluye señalización, vigilancia, permisos, cargas necesarias para la prueba ni el pesaje de las cargas.</t>
  </si>
  <si>
    <t>Ampliacion puente vehicular calle 153 por Autonorte - Prueba dinámica PDA (dirección, instrumentación, toma de señales, análisis CAPWAP e informe)</t>
  </si>
  <si>
    <t>Ampliacion puente vehicular calle 153 por Autonorte - CENIZA VOLANTE</t>
  </si>
  <si>
    <t>Ampliacion puente vehicular calle 153 por Autonorte - BASE ESTABILIZADA CON ASFALTO EN CALIENTE MGEA-A ENTREGADA EN PLANTA</t>
  </si>
  <si>
    <t>CONSTRUCCIÓN, TRANSPORTE Y SUMINISTRO DE BICICLETERO EN TUBO METÁLICO AGUA NEGRA DE 1 1/4" x 2,5 mm DESARROLLO 2,50m PLATINA DE ANCLAJE DE 4" x 4" x 1/4" TORNILLOS EXPANSIVO DE 3 1/4" x 1/4", PINTURA ELECTROSTÁTICA</t>
  </si>
  <si>
    <t>SUMINISTRO DE BICICLETERO EN TUBO DE 1 1/2” CAL 3mm. ACERO INOXIDABLE, TERMINACIÓN COLOR NATURAL</t>
  </si>
  <si>
    <t>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t>
  </si>
  <si>
    <t>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t>
  </si>
  <si>
    <t>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t>
  </si>
  <si>
    <t>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t>
  </si>
  <si>
    <t>Estudios y diseños de diagnostico estructural y actualización Sísmica puentes contrato IDU 1574. Monitoreo de Piezómetro de Hilo Vibrátil (Incluye visita e informe semanal y alerta cuando la presión sea superior a 6t/m2)</t>
  </si>
  <si>
    <t>Estudios y diseños de diagnostico estructural y actualización Sísmica puentes contrato IDU 1574. Monitoreo de Inclinómetro (Incluye visita e informe semanal y alerta para las siguientes deformaciones: 0.001 m ≤ Bajas ≤ 0.00025 m, 0.00026 m ≤ Media ≤ 0.0025m y 0.0026m ≤ Alta ≤ 0.025 m)</t>
  </si>
  <si>
    <t>AMPLIACION PUENTE VEHICULAR CALLE 153 POR AUTONORTE - ADITIVO PARA PUENTE DE ADHERENCIA DE CONCRETO FRESCO A ENDURECIDO</t>
  </si>
  <si>
    <t>AMPLIACION PUENTE VEHICULAR CALLE 153 POR AUTONORTE - SUMINISTRO E INSTALACION JUNTA DE DILATACIÓN MOVIMIENTO TOTAL 180mm (+/-90mm)</t>
  </si>
  <si>
    <t>AMPLIACION PUENTE VEHICULAR CALLE 153 POR AUTONORTE - INCLINOMETRO EN TERRENO L=20 METROS (INCLUYE PERFORACION, SUMINISTRO E INSTALACION)</t>
  </si>
  <si>
    <t>AMPLIACION PUENTE VEHICULAR CALLE 153 POR AUTONORTE - PIEZOMETROS DE TUBO ABIERTO TIPO CASAGRANDE L=20 METROS (INCLUYE PERFORACION, SUMINISTRO)</t>
  </si>
  <si>
    <t>AMPLIACION PUENTE VEHICULAR CALLE 153 POR AUTONORTE - EXTENSOMETROS FIJOS DE VARILLA DE 20 METROS CON PUNTO DE LECTURA MANUAL Y UNA SOLA POSICION (INCLUYE PERFORACION, LECTURA E INFORME; NO INCLUYE TOPOGRAFIA)</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</si>
  <si>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</si>
  <si>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</si>
  <si>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</si>
  <si>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</si>
  <si>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</si>
  <si>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</si>
  <si>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BOTIQUÍN TIPO A DOTADO PORTÁTIL_(Según Apéndice Bioseguridad Covid 19_V2)</t>
  </si>
  <si>
    <t>JABÓN LIQUIDO PARA MANOS._(Según Apéndice Bioseguridad Covid 19_V1 y V2)</t>
  </si>
  <si>
    <t>RESPIRADOR ELASTOMÉRICO MEDIA CARA_(Según Apéndice Bioseguridad Covid 19)</t>
  </si>
  <si>
    <t>BOTIQUÍN TIPO B DOTADO PORTÁTIL_(Según Apéndice Bioseguridad Covid 19_V1)</t>
  </si>
  <si>
    <t>LAVAMANOS PORTÁTIL EN ACERO INOXIDABLE CON DOS TANQUES PARA AGUA LIMPIA Y RESIDUAL DE 20 LT C/U. _(Según Apéndice Bioseguridad Covid 19_V1)</t>
  </si>
  <si>
    <t>CALIBRACION TERMOMETRO DIGITAL_(Según Apéndice Bioseguridad Covid 19_V2)</t>
  </si>
  <si>
    <t>CAMILLA EN FIBRA CON ARNÉS - INMOVILIZADOR Y SEÑAL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</si>
  <si>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</si>
  <si>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</si>
  <si>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AGUA-VIAJE._(Según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</si>
  <si>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</si>
  <si>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</si>
  <si>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</si>
  <si>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</si>
  <si>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</si>
  <si>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</si>
  <si>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</si>
  <si>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</si>
  <si>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</si>
  <si>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MOTOSOLDADOR - CORRIENTE DE SOLDADURA MÁXIMA DE 195 A 600 AMPERIOS - INCLUYE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</si>
  <si>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</si>
  <si>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</si>
  <si>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</si>
  <si>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BARREDORA MECÁNICA DE TIPO ROTATORIO AUTOPROPULSADA - VOLUMEN DE LA TOLVA DE 2 A 2.5 METROS CÚBICOS.</t>
  </si>
  <si>
    <t>BULLDOZER MEDIANO - MASA DE 18 A 24 TONELADAS - INCLUYE OPERARIO Y COMBUSTIBLE</t>
  </si>
  <si>
    <t>CARGADOR FRONTAL - MASA DE 10 A 18 TONELADAS - VOLUMEN DEL BALDE DE 1.7 A 3.1 METROS CÚBICOS - INCLUYE OPERARIO Y COMBUSTIBLE</t>
  </si>
  <si>
    <t>VIBROCOMPACTADOR MIXTO (RODILLO + NEUMÁTICOS) MASA 2 A 3 TONELADAS - INCLUYE OPERARIO Y COMBUSTIBLE.</t>
  </si>
  <si>
    <t>CONCRETO DE TEMPERATURA CONTROLADA 44 MPa (420 Kg/cm2). Norma tecnica ET-2018 - 100</t>
  </si>
  <si>
    <t>CONCRETO DE TEMPERATURA CONTROLADA 28. Norma Tecnica ET-2018 - 99</t>
  </si>
  <si>
    <t>CONCRETO DE TEMPERATURA CONTROLADA 24 . Norma Tecnica ET-2018 - 98</t>
  </si>
  <si>
    <t>SUBBASE GRANULAR CLASE B  - SBG50 (SBGB_SBG50). Norma Tecnica ET-2018 - 122</t>
  </si>
  <si>
    <t>SUBBASE GRANULAR CLASE A  - SBG50 (SBGA_SBG50). Norma Tecnica ET-2018 - 123</t>
  </si>
  <si>
    <t>DETERMINACIÓN DE RESISTENCIA A HONGOS. Norma Técnica: ASTM G21</t>
  </si>
  <si>
    <t>EFICIENCIA EN LA SOLDADURA. Norma Técnica: GRI-GS-13</t>
  </si>
  <si>
    <t>RESISTENCIA DE UNIONES O NODOS. Norma técnica: ASTM D7737 GRI GG2</t>
  </si>
  <si>
    <t>PRUEBA DE SANIDAD REALIZADA EN LABORATORIO (INCLUYE PROBETAS). Norma técnica: AWS D.1.1</t>
  </si>
  <si>
    <t>DESGASTE DE LAMINA EN ALUMINIO. Norma técnica: ASTM D3389</t>
  </si>
  <si>
    <t>DISPOSICIÓN FINAL DE RESIDUOS PELIGROSOS(MATERIALES CON CARACTERÍSTICAS DE PELIGROSIDAD TÓXICA, CORROSIVO, INFLAMABLES, EXPLOSIVOS Y/O ESPECIALES (RESIDUOS APROVECHABLES MEZCLADOS, COLCHONES, SOFÁS, F_(Según Apéndice Bioseguridad Covid 19)</t>
  </si>
  <si>
    <t>EFECTOS DEL CALOR Y DEL AIRE SOBRE EL ASFALTO EN LÁMINA DELGADA. Norma técnica: INVE 721-13</t>
  </si>
  <si>
    <t>ANÁLISIS VOLUMÉTRICO DE MEZCLAS ASFÁLTICAS COMPACTADAS EN CALIENTE. Norma técnica: INVE 799-13</t>
  </si>
  <si>
    <t>MÉTODO DE PRUEBA ESTÁNDAR PARA SODIO EN AGUA POR ESPECTROFOTOMETRÍA DE ABSORCIÓN ATÓMICA. Norma técnica: ASTM D4191</t>
  </si>
  <si>
    <t>MÉTODO DE PRUEBA ESTÁNDAR PARA POTASIO EN AGUA POR ESPECTROFOTOMETRÍA DE ABSORCIÓN ATÓMICA. Norma técnica: ASTM D4192</t>
  </si>
  <si>
    <t>MÉTODOS DE PRUEBA ESTÁNDAR PARA IONES DE CLORURO EN AGUA. Norma técnica: ASTM D512</t>
  </si>
  <si>
    <t>FILTRO P-100 PARTÍCULAS S/ACEITE HUMOS METÁLICOS VAPORES_(Según Apéndice Bioseguridad Covid 19)</t>
  </si>
  <si>
    <t>MÉTODO DE PRUEBA ESTÁNDAR PARA IONES SULFATO EN AGUA. Norma técnica: ASTM D516</t>
  </si>
  <si>
    <t>ESPESOR DE LA PELÍCULA DE ASFALTO EN MEZCLAS BITUMINOSAS. Norma técnica: INVE 741-13</t>
  </si>
  <si>
    <t>GORRO DESECHABLE COFIA BLANCO_(Según Apéndice Bioseguridad Covid 19)</t>
  </si>
  <si>
    <t>FORMALETA CONCRETO AUTOCOMPACTANTE</t>
  </si>
  <si>
    <t>FORMALETA CONCRETO MASIVO</t>
  </si>
  <si>
    <t>TELEHANDLER - CARGA MÁXIMA DE 4 A 5 TONELADAS - INCLUYE OPERARIO Y COMBUSTIBLE</t>
  </si>
  <si>
    <t>FORMALETAS DESLIZANTES</t>
  </si>
  <si>
    <t>ADOQUIN RECTANGULAR RANURADO EN CONCRETO A28 200mm x 100mm. CARTILLA-003</t>
  </si>
  <si>
    <t>COMPACTADOR VIBRATORIO MONOCILÍNDRICO MANUAL (BENITIN) - POTENCIA DE 4.8 A 5.9 HP - INCLUYE OPERARIO Y COMBUSTIBLE</t>
  </si>
  <si>
    <t>ADOQUIN TIPO I EN ARCILLA A29 210 mm x 145 mm.  CARTILLA-004</t>
  </si>
  <si>
    <t>PISOS DE ESCALERA EN MATERIAL SINTÉTICO (e= 25mm), EN PUENTES PEATONALES PROTOTIPO PARA BOGOTÁ D.C. Norma Tecnica ET-2018 - 118</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</si>
  <si>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</si>
  <si>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</si>
  <si>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</si>
  <si>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</si>
  <si>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</si>
  <si>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</si>
  <si>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</si>
  <si>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</si>
  <si>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</si>
  <si>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</si>
  <si>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</si>
  <si>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</si>
  <si>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</si>
  <si>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</si>
  <si>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</si>
  <si>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</si>
  <si>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</si>
  <si>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</si>
  <si>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</si>
  <si>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</si>
  <si>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</si>
  <si>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</si>
  <si>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</si>
  <si>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</si>
  <si>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AGUA-VIAJE._(Según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</si>
  <si>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</si>
  <si>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</si>
  <si>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</si>
  <si>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</si>
  <si>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</si>
  <si>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</si>
  <si>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</si>
  <si>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</si>
  <si>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</si>
  <si>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</si>
  <si>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</si>
  <si>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CICLOPARQUEADERO PORTAL SUR Y PORTAL SUBA - SUMINISTRO Y PLANTACION DE ARBOL, ESPECIE MANO DE OSO H=1.5M. INCLUYE SIEMBRA, TIERRA, ABONO, TUTOR Y TRANSPORTE</t>
  </si>
  <si>
    <t>CICLOPARQUEADERO PORTAL SUR Y PORTAL SUBA - JUEGO DE FERULAS INMOVILIZADORAS CARTON PLAST ADULTO POR UNIDAD CON CORREAS DE SUJECION Y CIERRE EN VELCRO (INCLUYE VELCRO, CINCO PIEZAS, PIERNA, TOBILLO, BRAZO, MUÑECA Y CUELLO)</t>
  </si>
  <si>
    <t>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t>
  </si>
  <si>
    <t>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t>
  </si>
  <si>
    <t>CICLOPARQUEADERO PORTAL SUR Y PORTAL SUBA - CORTAFUEGO HORIZONTAL PUSH CON CERRADURA EXTERIOR</t>
  </si>
  <si>
    <t>CICLOPARQUEADERO PORTAL SUR Y PORTAL SUBA - CERRADURA BOWERY COLLIN POMO CROMO MATE</t>
  </si>
  <si>
    <t>CICLOPARQUEADERO PORTAL SUR Y PORTAL SUBA - ALFAJIA 16 CMS MATE (D1) 6 MTS</t>
  </si>
  <si>
    <t>CICLOPARQUEADERO PORTAL SUR Y PORTAL SUBA - DUPLICADOR VERTICAL DE PARQUEO PARA BICICLETAS</t>
  </si>
  <si>
    <t>CICLOPARQUEADERO PORTAL SUR Y PORTAL SUBA - TUBO EMT DE 1/2"</t>
  </si>
  <si>
    <t>CICLOPARQUEADERO PORTAL SUR Y PORTAL SUBA - TERMINAL EMT DE 1/2"</t>
  </si>
  <si>
    <t>CICLOPARQUEADERO PORTAL SUR Y PORTAL SUBA - UNION EMT 1/2"</t>
  </si>
  <si>
    <t>CICLOPARQUEADERO PORTAL SUR Y PORTAL SUBA - SOPORTE PARA TUBO DE 1/2"</t>
  </si>
  <si>
    <t>CICLOPARQUEADERO PORTAL SUR Y PORTAL SUBA - CONECTOR DE RESORTE</t>
  </si>
  <si>
    <t>CICLOPARQUEADERO PORTAL SUR Y PORTAL SUBA - EXTRACTOR</t>
  </si>
  <si>
    <t xml:space="preserve">CICLOPARQUEADERO PORTAL SUR Y PORTAL SUBA - CAJA METALICA DE PASO 20CM X 20CM X 10CM </t>
  </si>
  <si>
    <t>CICLOPARQUEADERO PORTAL SUR Y PORTAL SUBA - TELERRUPTOR MONOPOLAR 16A</t>
  </si>
  <si>
    <t>CICLOPARQUEADERO PORTAL SUR Y PORTAL SUBA - LAMPARA ROTATIVA LED ROJA 110/220VAC</t>
  </si>
  <si>
    <t>CICLOPARQUEADERO PORTAL SUR Y PORTAL SUBA - REGLETA PLÁSTICA CONEXIÓN 15A</t>
  </si>
  <si>
    <t>CICLOPARQUEADERO PORTAL SUR Y PORTAL SUBA - SUICHE METÁLICO PULSADOR MOMENTÁNEO DE 12MM PARA EXTERIOR CON ILUMINACIÓN VERDE 12-24V</t>
  </si>
  <si>
    <t>CICLOPARQUEADERO PORTAL SUR Y PORTAL SUBA - BREAKER INDUSTRIAL TRIFASICO 100A</t>
  </si>
  <si>
    <t>CICLOPARQUEADERO PORTAL SUR Y PORTAL SUBA - CAJA PASO 40X40X20 C20</t>
  </si>
  <si>
    <t>CICLOPARQUEADERO PORTAL SUR Y PORTAL SUBA - INSPECCIÓN REGLAMENTARIA RETIE CICLOPARQUEADERO PORTAL SUR</t>
  </si>
  <si>
    <t xml:space="preserve">CICLOPARQUEADERO PORTAL SUR Y PORTAL SUBA - INSPECCION RETILAP INTERNAS BASICAS CICLOPARQUEADERO </t>
  </si>
  <si>
    <t xml:space="preserve">CICLOPARQUEADERO PORTAL SUR Y PORTAL SUBA - INSPECCION RETIE USO FINAL BASICAS CICLOPARQUEADERO </t>
  </si>
  <si>
    <t>CICLOPARQUEADERO PORTAL SUR Y PORTAL SUBA - LAMPARA LED HERMETICA 50W LUZ BLANCA 100-277V5300</t>
  </si>
  <si>
    <t>CICLOPARQUEADERO PORTAL SUR Y PORTAL SUBA - PANEL LED DE INCRUSTAR 12W</t>
  </si>
  <si>
    <t>CICLOPARQUEADERO PORTAL SUR Y PORTAL SUBA - LUMINARIA EMERGENCIA 4W</t>
  </si>
  <si>
    <t>CICLOPARQUEADERO PORTAL SUR Y PORTAL SUBA - SOPORTE PARA TUBERIA DE 3/4"</t>
  </si>
  <si>
    <t>CICLOPARQUEADERO PORTAL SUR Y PORTAL SUBA - PATCH PANEL 24 CAT 6A (ENSAMBLE HERRAJE + JACK) AMP</t>
  </si>
  <si>
    <t>CICLOPARQUEADERO PORTAL SUR Y PORTAL SUBA - CAJA PASO 15X15X10</t>
  </si>
  <si>
    <t>CICLOPARQUEADERO PORTAL SUR Y PORTAL SUBA - CAJA DE PASO DE 10X15X7 CM</t>
  </si>
  <si>
    <t>CICLOPARQUEADERO PORTAL SUR Y PORTAL SUBA - MULTITOMA PARA RACK 8 SALIDAS</t>
  </si>
  <si>
    <t>CICLOPARQUEADERO PORTAL SUR Y PORTAL SUBA - DERECHOS DE CONEXIÓN VANTI - INCLUYE MEDIDOR G16 (25M3/H)</t>
  </si>
  <si>
    <t>CICLOPARQUEADERO PORTAL SUR Y PORTAL SUBA - TERMINAL PVC DE 1/2"</t>
  </si>
  <si>
    <t xml:space="preserve"> PATIO ZONAL EL GACO: ADAPTADOR HEMBRA EN COBRE DE 1/2"</t>
  </si>
  <si>
    <t>PATIO ZONAL EL GACO: SELLANTE GAS DE FUERZA MEDIA</t>
  </si>
  <si>
    <t xml:space="preserve"> PATIO ZONAL EL GACO: SOLDADURA DE PLATA</t>
  </si>
  <si>
    <t xml:space="preserve"> PATIO ZONAL EL GACO: CONDUFLEX PLÁSTICO DE 3/4"</t>
  </si>
  <si>
    <t>PATIO ZONAL EL GACO: CONDUFLEX PLÁSTICO DE 1/2"</t>
  </si>
  <si>
    <t xml:space="preserve"> PATIO ZONAL EL GACO: ARBUSTO TIPO SIETE CUEROS/NAZARENO DE ALTURA 60-70CM</t>
  </si>
  <si>
    <t xml:space="preserve"> PATIO ZONAL EL GACO: LADRILLO BLOQUE ESTRUCTURAL NO. 12  ( 39 X 19 X 12)CM. (MATERIAL PUESTO EN OBRA)</t>
  </si>
  <si>
    <t xml:space="preserve"> PATIO ZONAL EL GACO: MORTERO SECO 40 KG (PARA AFINADO SIMPLE)</t>
  </si>
  <si>
    <t xml:space="preserve"> PATIO ZONAL EL GACO: LUMINARIA LED EMERGENCIA R12 x 1.6W</t>
  </si>
  <si>
    <t xml:space="preserve"> PATIO ZONAL EL GACO: SILICONA ANTIHONGOS TRANSPARENTE </t>
  </si>
  <si>
    <t xml:space="preserve"> PATIO ZONAL EL GACO: CINTA AISLANTE 19mm</t>
  </si>
  <si>
    <t>PATIO ZONAL EL GACO - TUBERIA ACERO SCH40 1 1/4"</t>
  </si>
  <si>
    <t xml:space="preserve"> PATIO ZONAL EL GACO: LUMINARIA LED HERMETICA 50W DL		</t>
  </si>
  <si>
    <t>PATIO ZONAL EL GACO - TUBERIA ACERO SCH40 2 1/2"</t>
  </si>
  <si>
    <t>PATIO ZONAL EL GACO - TUBERIA PVC C-900 DR-18 Ø=4", PRESIÓN DE TRABAJO=235 PSI.</t>
  </si>
  <si>
    <t>PATIO ZONAL EL GACO - TUBERIA PVC C-900 DR-18 Ø=6", PRESIÓN DE TRABAJO=235 PSI.</t>
  </si>
  <si>
    <t xml:space="preserve"> PATIO ZONAL EL GACO: TORNILLO CHAZO PUNTILLA 1/4"</t>
  </si>
  <si>
    <t>PATIO ZONAL EL GACO - TEE HD EXTREMO JUNTA MECANICA 6"x6"x6", PARA PVC C-900.</t>
  </si>
  <si>
    <t xml:space="preserve"> PATIO ZONAL EL GACO: LISTÓN ESPARTA MULTICOLOR CARA UNICA 15 x 45 CM</t>
  </si>
  <si>
    <t>PATIO ZONAL EL GACO - TEE HD EXTREMO JUNTA MECANICA REDUCIDA 6"X6"X4", PARA PVC C-900.</t>
  </si>
  <si>
    <t>PATIO ZONAL EL GACO - TEE HD EXTREMO JUNTA MECANICA 4"X4"X4", PARA PVC C-900.</t>
  </si>
  <si>
    <t>PATIO ZONAL EL GACO - CODO HD EXTREMO JUNTA MECANICA  90°X6"</t>
  </si>
  <si>
    <t>PATIO ZONAL EL GACO - CODO HD EXTREMO JUNTA MECANICA 90°X4"</t>
  </si>
  <si>
    <t>PATIO ZONAL EL GACO - CODO HD EXTREMO JUNTA MECANICA 45°X6"</t>
  </si>
  <si>
    <t xml:space="preserve"> PATIO ZONAL EL GACO: LED REFLECTOR JETA 50W DL</t>
  </si>
  <si>
    <t>PATIO ZONAL EL GACO - REDUCCIÓN HD EXTREMO JUNTA MECANICA  Ø6"X4"</t>
  </si>
  <si>
    <t xml:space="preserve"> PATIO ZONAL EL GACO: PEGANTE PEGACOR MAX BLANCO</t>
  </si>
  <si>
    <t>PATIO ZONAL EL GACO - BRIDA RANURADA Ø4"</t>
  </si>
  <si>
    <t xml:space="preserve"> PATIO ZONAL EL GACO: PISO EN PORCELANATO BELFORT MIEL 24X120 CM</t>
  </si>
  <si>
    <t>PATIO ZONAL EL GACO - BRIDA RANURADA Ø6"</t>
  </si>
  <si>
    <t>PATIO ZONAL EL GACO - JUEGO EMPAQUES Y TORNILLERIA PARA BRIDA 4"</t>
  </si>
  <si>
    <t xml:space="preserve"> PATIO ZONAL EL GACO: VENTANA TIPO V-02 EN ALUMINIO MATE, VIDRIO TEMPLADO DE SEGURIDAD TRANSPARENTE 6MM, DE 60X100CM (Incluye suministro e instalación)</t>
  </si>
  <si>
    <t>PATIO ZONAL EL GACO - JUEGO EMPAQUES Y TORNILLERIA PARA BRIDA 6"</t>
  </si>
  <si>
    <t>PATIO ZONAL EL GACO - TAPÓN RANURADO Ø4"</t>
  </si>
  <si>
    <t>PATIO ZONAL EL GACO - TAPÓN RANURADO Ø6"</t>
  </si>
  <si>
    <t>PATIO ZONAL EL GACO - RESTRICTOR HEXAGONAL HD TUF GRIP Ø6"</t>
  </si>
  <si>
    <t>PATIO ZONAL EL GACO: VENTANA TIPO V-03 EN ALUMINIO MATE, VIDRIO TEMPLADO DE SEGURIDAD TRANSPARENTE 6MM, DE 220x100CM (Incluye suministro e instalación)</t>
  </si>
  <si>
    <t>PATIO ZONAL EL GACO - RESTRICTOR HEXAGONAL HD TUF GRIP Ø4"</t>
  </si>
  <si>
    <t xml:space="preserve"> PATIO ZONAL EL GACO: LED HIGH BAY 200W DL GC015</t>
  </si>
  <si>
    <t>PATIO ZONAL EL GACO - KIT ADAPTADOR TRANSICIÓN HD 4200 Ø6"</t>
  </si>
  <si>
    <t>PATIO ZONAL EL GACO - KIT ADAPTADOR TRANSICIÓN HD 4200 Ø4"</t>
  </si>
  <si>
    <t>PATIO ZONAL EL GACO - RESTRICTOR HIERRO DÚCTIL SERIE 400 C-900 Ø6"</t>
  </si>
  <si>
    <t>PATIO ZONAL EL GACO - RESTRICTOR HIERRO DÚCTIL SERIE 400 C-900 Ø4"</t>
  </si>
  <si>
    <t>PATIO ZONAL EL GACO - VÁLVULA ANGULAR 2 1/2″ H/M ROSCADA 300 PSI BRONCE UL/FM</t>
  </si>
  <si>
    <t>PATIO ZONAL EL GACO - ACOPLE RIGIDO RANURADO 1-¼"</t>
  </si>
  <si>
    <t>PATIO ZONAL EL GACO - ACOPLE RIGIDO RANURADO 1-½"</t>
  </si>
  <si>
    <t>PATIO ZONAL EL GACO - ACOPLE RIGIDO RANURADO 2"</t>
  </si>
  <si>
    <t>PATIO ZONAL EL GACO - ACOPLE RIGIDO RANURADO 2-1/2"</t>
  </si>
  <si>
    <t>PATIO ZONAL EL GACO - ACOPLE RIGIDO RANURADO 3"</t>
  </si>
  <si>
    <t>PATIO ZONAL EL GACO - ACOPLE RIGIDO RANURADO 4"</t>
  </si>
  <si>
    <t>PATIO ZONAL EL GACO - MANÓMETRO GLICERINA CUBIERTA DE 2 1/2", 0 A 300 PSI Ø1/4"</t>
  </si>
  <si>
    <t>PATIO ZONAL EL GACO - ROCIADOR PENDIENTE, ORIFICIO 3/4", TEMPERATURA 165° F, BRONZE Ø 3/4" - K=8,0</t>
  </si>
  <si>
    <t>PATIO ZONAL EL GACO - ABRAZADERA TIPO PERA UL/FM 1"</t>
  </si>
  <si>
    <t xml:space="preserve"> PATIO ZONAL EL GACO: PLANTA ELÉCTRICA 400 kW CON CABINA. Voltaje 220 V. </t>
  </si>
  <si>
    <t>PATIO ZONAL EL GACO - SOPORTES COLGANTES UL/FM 1-1/4"</t>
  </si>
  <si>
    <t>PATIO ZONAL EL GACO - SOPORTES COLGANTES UL/FM 1-1/2"</t>
  </si>
  <si>
    <t>PATIO ZONAL EL GACO - SOPORTES COLGANTES UL/FM 2"</t>
  </si>
  <si>
    <t>PATIO ZONAL EL GACO - SOPORTES COLGANTES UL/FM 3"</t>
  </si>
  <si>
    <t>PATIO ZONAL EL GACO - SOPORTES COLGANTES UL/FM 4"</t>
  </si>
  <si>
    <t>PATIO ZONAL EL GACO - SOPORTE ANTISÍSMICO 4 VÍAS</t>
  </si>
  <si>
    <t>PATIO ZONAL EL GACO - TEE 3" PVC (INCLUYE SUMINISTRO E INSTALACION)</t>
  </si>
  <si>
    <t>PATIO ZONAL EL GACO - SOPORTE AUTO-AJUSTABLE</t>
  </si>
  <si>
    <t>PATIO ZONAL EL GACO - CHEQUE RANURADO Ø2"</t>
  </si>
  <si>
    <t>PATIO ZONAL EL GACO - VÁLVULA MARIPOSA Ø2"</t>
  </si>
  <si>
    <t>PATIO ZONAL EL GACO - CHEQUE RANURADO Ø2½"</t>
  </si>
  <si>
    <t>PATIO ZONAL EL GACO - CHEQUE RANURADO Ø3"</t>
  </si>
  <si>
    <t>PATIO ZONAL EL GACO - CHEQUE RANURADO Ø4"</t>
  </si>
  <si>
    <t>PATIO ZONAL EL GACO - VÁLVULA MARIPOSA Ø1½"</t>
  </si>
  <si>
    <t>PATIO ZONAL EL GACO - TEE 4" PVC (INCLUYE SUMINISTRO E INSTALACION)</t>
  </si>
  <si>
    <t>PATIO ZONAL EL GACO - CODO PVCP 90° 3/4"  (INCLUYE SUMINISTRO E INSTALACION)</t>
  </si>
  <si>
    <t>PATIO ZONAL EL GACO - CODO PVCP 45° 1 1/4"  (INCLUYE SUMINISTRO E INSTALACION)</t>
  </si>
  <si>
    <t>PATIO ZONAL EL GACO - LUMINARIA LED PANEL SQ 40W DL 100-277V</t>
  </si>
  <si>
    <t>PATIO ZONAL EL GACO - LUMINARIA LED LINEAL COMERCIAL 40W DL UNV</t>
  </si>
  <si>
    <t xml:space="preserve"> PATIO ZONAL EL GACO: PANEL LED REDONDO 18 W LUZ BLANCA FRÍA 1080 LUMENES DE INCRUSTAR</t>
  </si>
  <si>
    <t>PATIO ZONAL EL GACO - TUBO DE COBRE 3/4"</t>
  </si>
  <si>
    <t xml:space="preserve">  PATIO ZONAL EL GACO: CABLE CU THHN No 10AWG</t>
  </si>
  <si>
    <t>PATIO ZONAL EL GACO - REGISTRO BOLA 3/4" PVC (INCLUYE SUMINISTRO E INSTALACION)</t>
  </si>
  <si>
    <t>PATIO ZONAL EL GACO - REGISTRO BOLA 1 1/2" PVC (INCLUYE SUMINISTRO E INSTALACION)</t>
  </si>
  <si>
    <t>PATIO ZONAL EL GACO - REGISTRO BOLA 2" PVC (INCLUYE SUMINISTRO E INSTALACION)</t>
  </si>
  <si>
    <t>PATIO ZONAL EL GACO - TEE 2 1/2" PVC (INCLUYE SUMINISTRO E INSTALACION)</t>
  </si>
  <si>
    <t xml:space="preserve">PATIO ZONAL EL GACO - GEOMEMBRANA LISA HDPE 40 MILS. </t>
  </si>
  <si>
    <t>PATIO ZONAL EL GACO - ACCESORIOS RANURADOS 150 LBS 1"</t>
  </si>
  <si>
    <t>PATIO ZONAL EL GACO - ACCESORIO RANURADO 1¼"</t>
  </si>
  <si>
    <t xml:space="preserve">  PATIO ZONAL EL GACO: LED PANEL RD 24W DL</t>
  </si>
  <si>
    <t xml:space="preserve">  PATIO ZONAL EL GACO: CODO CU 90° 3/4" </t>
  </si>
  <si>
    <t>PATIO ZONAL EL GACO - ACCESORIO RANURADO 1½"</t>
  </si>
  <si>
    <t xml:space="preserve">  PATIO ZONAL EL GACO: TUBERIA COBRE DE 1/2"	</t>
  </si>
  <si>
    <t>PATIO ZONAL EL GACO - ACCESORIO RANURADO 2"</t>
  </si>
  <si>
    <t>PATIO ZONAL EL GACO - PLUG TELEFONICO CONECTOR RJ 11</t>
  </si>
  <si>
    <t xml:space="preserve">  PATIO ZONAL EL GACO: CODO 90° EN ACERO GALVANIZADO 1"</t>
  </si>
  <si>
    <t>PATIO ZONAL EL GACO - GABINETE 60 CM X 60 CM X 60 CM</t>
  </si>
  <si>
    <t>PATIO ZONAL EL GACO - GABINETE 60 CM X 60 CM X 210 CM</t>
  </si>
  <si>
    <t>PATIO ZONAL EL GACO - PATCH PANEL 24 PUNTOS</t>
  </si>
  <si>
    <t>PATIO ZONAL EL GACO - PATCHCORD CAT 6</t>
  </si>
  <si>
    <t xml:space="preserve"> PATIO ZONAL EL GACO - TABLERO TRIFÁSICO 3F-5H DE 12 CIRCUITOS</t>
  </si>
  <si>
    <t>PATIO ZONAL EL GACO - TABLERO TRIFÁSICO 3F-5H DE 36 CIRCUITOS</t>
  </si>
  <si>
    <t>PATIO ZONAL EL GACO - BREAKER ENCHUFABLE 2X20A</t>
  </si>
  <si>
    <t>PATIO ZONAL EL GACO - BREAKER ENCHUFABLE 3X20A</t>
  </si>
  <si>
    <t>PATIO ZONAL EL GACO - FACE PLATE SENCILLO</t>
  </si>
  <si>
    <t xml:space="preserve">  PATIO ZONAL EL GACO: VÁLVULA BOLA 3/4" PARA GAS</t>
  </si>
  <si>
    <t xml:space="preserve">  PATIO ZONAL EL GACO: REDUCCIÓN COBRE DE 3/4" A 1/2"		</t>
  </si>
  <si>
    <t xml:space="preserve">  PATIO ZONAL EL GACO: CODO CU 90° 1/2" </t>
  </si>
  <si>
    <t xml:space="preserve">  PATIO ZONAL EL GACO: ADAPTADOR MACHO COBRE DE 1/2"</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</si>
  <si>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</si>
  <si>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</si>
  <si>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</si>
  <si>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PATIO ZONAL EL GACO: RELLENO CON CENIZA - ESCORIA DE ALTO HORNO.</t>
  </si>
  <si>
    <t>PATIO ZONAL EL GACO:TRANSPORTE DE CENIZA - ESCORIA DE ALTO HORNO.</t>
  </si>
  <si>
    <t xml:space="preserve">PATIO ZONAL EL GACO: Tubería en acero SCH 40 1"		</t>
  </si>
  <si>
    <t>PATIO ZONAL EL GACO:  REDUCCCION DE COPA GALVANIZADA DE 1" A 3/4"</t>
  </si>
  <si>
    <t>PATIO ZONAL EL GACO:  Cheque ranurado Ø 1 1/2"</t>
  </si>
  <si>
    <t>PATIO ZONAL EL GACO:  Sensor de flujo Ø1½" (Reducción ranurada 2" a 1 1/2")</t>
  </si>
  <si>
    <t>PATIO ZONAL EL GACO:  BANDEJA PORTACABLE TIPO MALLA DE 40 CM DE ANCHO</t>
  </si>
  <si>
    <t>PATIO ZONAL EL GACO:  Cable aislado cobre 3x12 Trenzado Fase Azul</t>
  </si>
  <si>
    <t>PATIO ZONAL EL GACO:  Adaptador cambio de sección para canal de drenaje a sumidero fabricado en polietileno, de sección oval. Longitud total 800 mm, altura exterior 895 mm y ancho exterior 765 mm. Peso: 15,8 kg.</t>
  </si>
  <si>
    <t>PATIO ZONAL EL GACO:  Cable aislado cobre 3x12 Trenzado Fase Roja</t>
  </si>
  <si>
    <t>PATIO ZONAL EL GACO: Cuerpo Base (Polipropileno) para Tanque para regulación de flujos pluviales (150 m3) 19,20x4,80</t>
  </si>
  <si>
    <t>PATIO ZONAL EL GACO:  Luminaria Led GDS 63.2W</t>
  </si>
  <si>
    <t>PATIO ZONAL EL GACO:  CABLE XLPE 15 KV 240 MM No.2 AL</t>
  </si>
  <si>
    <t>PATIO ZONAL EL GACO:  CABLE XLPE 35 KV 240 MM No.2 AL</t>
  </si>
  <si>
    <t>PATIO ZONAL EL GACO:  NIPLE DE 5cm EN ACERO GALVANIZADO DE 1"</t>
  </si>
  <si>
    <t>PATIO ZONAL EL GACO:  UNIÓN EN ACERO GALVANIZADO DE 1"</t>
  </si>
  <si>
    <t>PATIO ZONAL EL GACO:  UNIÓN EN COBRE DE 3/4"</t>
  </si>
  <si>
    <t>PATIO ZONAL EL GACO:  GEOTEXTIL TEJIDO TR6000 HF</t>
  </si>
  <si>
    <t>PATIO ZONAL EL GACO:  EQUIPO EYECTOR CON SWITCH FLOTADOR Y TABLERO ELÉCTRICO</t>
  </si>
  <si>
    <t>PATIO ZONAL EL GACO:  EQUIPO DE PRESIÓN CON TABLERO ELÉCTRICO, TANQUE HIDROACUMULADOR Y ACCESORIOS.</t>
  </si>
  <si>
    <t>PATIO ZONAL EL GACO:  EQUIPO DE BOMBEO PARA RCI (BOMBA DIESEL, MOTOR DIESEL, TABLERO CONTROLADOR, MOTOBOMBA JOCKEY Y ACCESORIOS)</t>
  </si>
  <si>
    <t>PATIO ZONAL EL GACO:  Organizador de cables para RACK 80x80 2RU.</t>
  </si>
  <si>
    <t xml:space="preserve">PATIO ZONAL EL GACO: Pared pieza lateral (Polipropileno) para Tanque para regulación de flujos pluviales (150 m3) 19,20x4,80 </t>
  </si>
  <si>
    <t xml:space="preserve">PATIO ZONAL EL GACO: Tapas de columnas para Tanque para regulación de flujos pluviales (150 m3) 19,20x4,80 </t>
  </si>
  <si>
    <t xml:space="preserve">PATIO ZONAL EL GACO: Conectores para Tanque para regulación de flujos pluviales (150 m3) 19,20x4,80 </t>
  </si>
  <si>
    <t xml:space="preserve">PATIO ZONAL EL GACO: Placa de acceso para Tanque para regulación de flujos pluviales (150 m3) 19,20x4,80 </t>
  </si>
  <si>
    <t>PATIO ZONAL EL GACO: Elemento de inspección para Tanque para regulación de flujos pluviales (150 m3) 19,20x4,80</t>
  </si>
  <si>
    <t xml:space="preserve">PATIO ZONAL EL GACO: Tapa de fundición Ø 450mm tapa hierro dúctil para Tanque para regulación de flujos pluviales (150 m3) 19,20x4,80 </t>
  </si>
  <si>
    <t>PATIO ZONAL EL GACO - JUEGO DE PRE MOLDEADOS TIPO EXTERIOR PARA CABLE XLPE 15KVA 240 MM2</t>
  </si>
  <si>
    <t>PATIO ZONAL EL GACO - CABLE XLPE 15 KV 240MM2 AL</t>
  </si>
  <si>
    <t>PATIO ZONAL EL GACO - REDUCCCION DE COPA GALVANIZADA DE 1" A 3/4"</t>
  </si>
  <si>
    <t xml:space="preserve">PATIO ZONAL EL GACO - TEE EN COBRE DE 3/4" </t>
  </si>
  <si>
    <t>PATIO ZONAL EL GACO - ADAPTADOR MACHO EN COBRE DE 3/4"</t>
  </si>
  <si>
    <t>PATIO ZONAL EL GACO - PORCELANATO PARED PARA GRES NAVIA ACERO COLOR GRIS SIMILAR O EQUIVALENTE</t>
  </si>
  <si>
    <t>PATIO ZONAL EL GACO - PISO EN PORCELANATO ADOBERY COLOR WENGUE SIMILAR O EQUIVALENTE</t>
  </si>
  <si>
    <t xml:space="preserve">PATIO ZONAL EL GACO - POCETA EN ACERO INOXIDABLE </t>
  </si>
  <si>
    <t>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t>
  </si>
  <si>
    <t>PATIO ZONAL EL GACO - TEJA EN METACRILATO TRANSPARENTE DE 1,5 CM DE GROSOR</t>
  </si>
  <si>
    <t>PATIO ZONAL EL GACO: Tapa inicio ciega de hormigón polímero, para canales RD200V 0.0. Longitud de 84 mm, altura exterior de 330 mm y ancho exterior de 260 mm. Peso: 9 kg.</t>
  </si>
  <si>
    <t>PATIO ZONAL EL GACO - CABALLETE PARA TEJA</t>
  </si>
  <si>
    <t>PATIO ZONAL EL GACO: Tapa final ciega de hormigón polímero, para canales RD200V 0.0. Longitud de 70 mm, altura exterior de 330 mm y ancho exterior de 260 mm.</t>
  </si>
  <si>
    <t>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t>
  </si>
  <si>
    <t>PATIO ZONAL EL GACO - MANTO PERMANENTE TRM 500</t>
  </si>
  <si>
    <t>PATIO ZONAL EL GACO - BANDEJA PORTAEQUIPOS 370 MM</t>
  </si>
  <si>
    <t>PATIO ZONAL EL GACO: Reja Passarela FF F400 50 cm S300 (incluye Marco)</t>
  </si>
  <si>
    <t>PATIO ZONAL EL GACO - BANDEJA DE FIBRA OPTICA 24 PUERTOS</t>
  </si>
  <si>
    <t>PATIO ZONAL EL GACO - CONECTORES LC</t>
  </si>
  <si>
    <t>PATIO ZONAL EL GACO - ADAPTADOR MACHO EN BRONCE O COBRE DE 1"</t>
  </si>
  <si>
    <t>VENTANA TIPO V-01  PIVOTE VERTICAL,  EN ALUMINIO, VIDRIO TEMPLADO DE SEGURIDAD INCOLORO 6MM,  CON BASCULANTE Y DEMAS ELEMENTOS PARA SU NORMAL FUNCIONAMIENTO. MEDIDA 100x 220CM (Incluye suministro en instalacion)</t>
  </si>
  <si>
    <t>PUERTA TIPO P-03 EN ALUMINIO CON VIDRIO, DE SEGURIDAD INCOLORO DE 6MM. Y DEMAS ELEMENTOS PARA SU NORMAL FUNCIONAMIENTO. MEDIDA 80x220 CM. (Incluye suministro e Instalacion)</t>
  </si>
  <si>
    <t>PATIO ZONAL EL GACO - TEE HD RANURADA UL/HM 2½"</t>
  </si>
  <si>
    <t>PATIO ZONAL EL GACO - CODO HD RANURADO UL/HM 3"</t>
  </si>
  <si>
    <t>PATIO ZONAL EL GACO - SEMICODO HD RANURADO UL/HM  4"</t>
  </si>
  <si>
    <t>PATIO ZONAL EL GACO - Canal de drenaje Q max Neo 300 (1 m) por componentes ,1 cuerpo parte inferior, 1 cuerpo parte superior,2 rejillas en acero galvanizado Q flow. Incluye Guia de instalacion</t>
  </si>
  <si>
    <t xml:space="preserve">PATIO ZONAL EL GACO - Soporte pernado para instalacion para QMAX NEO 300 </t>
  </si>
  <si>
    <t>PATIO ZONAL EL GACO - Unidad de inspección y registro de arqueta para canales de drenaje QMAX 150/225/350 con cuerpo fabricado en polietileno de alta densidad (HDPE) y con reja extraíble integrada tipo ranurada de fundición, de clase de carga hasta D400 según EN 143</t>
  </si>
  <si>
    <t>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t>
  </si>
  <si>
    <t xml:space="preserve">PATIO ZONAL EL GACO: Sep Hidro Ent. Oleopator G NST NS10 para Tanque Separador de Hidrocarburos		</t>
  </si>
  <si>
    <t xml:space="preserve">PATIO ZONAL EL GACO - TOP SECTION D400 550-1130 PARA SEP DE HIDROCARBUROS </t>
  </si>
  <si>
    <t>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t>
  </si>
  <si>
    <t>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</si>
  <si>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t>
  </si>
  <si>
    <t>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</si>
  <si>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 Adaptador cambio de sección para canal de drenaje QMAX 550 a sumidero fabricado en polietileno, de sección oval. Longitud total 800 mm, altura exterior 740 mm y ancho exterior 665 mm. Peso: 11,8 kg.</t>
  </si>
  <si>
    <t>PATIO ZONAL EL GACO: Top section capacidad de Carga D400 para Tanque Separador de Hidrocarburos</t>
  </si>
  <si>
    <t>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t>
  </si>
  <si>
    <t>PATIO ZONAL EL GACO: Tanque filtración Stormclean TF600 GRP Vertical</t>
  </si>
  <si>
    <t>PATIO ZONAL EL GACO: Jack RJ-45 para incrustar categoría 6</t>
  </si>
  <si>
    <t xml:space="preserve">PATIO ZONAL EL GACO: KIT FAN OUT SC/LC PARA FIBRA MULTIMODO OM3	L=1m	</t>
  </si>
  <si>
    <t>PATIO ZONAL EL GACO: PDU VERTICAL PARA RACK</t>
  </si>
  <si>
    <t xml:space="preserve">PATIO ZONAL EL GACO: PATCH CORD DE FIBRA ÓPTICA SC/LC L=2m	</t>
  </si>
  <si>
    <t xml:space="preserve"> PATIO ZONAL EL GACO: Terminal Premoldeada Tipo Interior para 15 KV 2-250 KCM</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</si>
  <si>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</si>
  <si>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</si>
  <si>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</si>
  <si>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</si>
  <si>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t>
  </si>
  <si>
    <t>PATIO ZONAL EL GACO: DRENES VERTICALES TIPO MECHA CON PERFORACION</t>
  </si>
  <si>
    <t>PATIO ZONAL EL GACO: Niples pasa-muros acero inoxidable ranurados 6" de 60cm de longitud-</t>
  </si>
  <si>
    <t>PATIO ZONAL EL GACO:  MOVILIZACIÓN Y LA DESMOVILIZACIÓN DE EQUIPOS PARA PERFORACION DE DRENES TIPO MECHA</t>
  </si>
  <si>
    <t>PATIO ZONAL EL GACO:  Niples pasa-muros acero inoxidable ranurados 1" de 60cm de longitud</t>
  </si>
  <si>
    <t>PATIO ZONAL EL GACO:  Niples pasa-muros acero inoxidable ranurados 1 1/4" de 60cm de longitud</t>
  </si>
  <si>
    <t>PATIO ZONAL EL GACO:  Válvula mariposa Ø2½"</t>
  </si>
  <si>
    <t>PATIO ZONAL EL GACO:  Válvula mariposa Ø3"</t>
  </si>
  <si>
    <t>PATIO ZONAL EL GACO:  Válvula mariposa Ø4"</t>
  </si>
  <si>
    <t>PATIO ZONAL EL GACO:  Sensor de flujo Ø2"</t>
  </si>
  <si>
    <t>PATIO ZONAL EL GACO:  Sensor de flujo Ø2½"</t>
  </si>
  <si>
    <t>PATIO ZONAL EL GACO:  Sensor de flujo Ø3"</t>
  </si>
  <si>
    <t>PATIO ZONAL EL GACO:  Sensor de flujo Ø4"</t>
  </si>
  <si>
    <t>PATIO ZONAL EL GACO:  Válvula desaireadora Ø ¾"</t>
  </si>
  <si>
    <t>PATIO ZONAL EL GACO:  Válvula desaireadora Ø 1"</t>
  </si>
  <si>
    <t>PATIO ZONAL EL GACO:  Válvula OS&amp;Y Flanchada 4" Supervisada</t>
  </si>
  <si>
    <t>PATIO ZONAL EL GACO:  Válvula OS&amp;Y Flanchada 6" Supervisada</t>
  </si>
  <si>
    <t>PATIO ZONAL EL GACO:  GABINETE RACK AÉREO DE 13 UR GABINETE RACK AÉREO TIPO 1 UR de alto 16 x ancho 40 x fondo 40cm</t>
  </si>
  <si>
    <t>PATIO ZONAL EL GACO:  Niples pasa-muros acero inoxidable ranurados 1 1/2" de 60cm de longitud</t>
  </si>
  <si>
    <t>PATIO ZONAL EL GACO:  Niples pasa-muros acero inoxidable ranurados 2" de 60cm de longitud</t>
  </si>
  <si>
    <t>PATIO ZONAL EL GACO:  Ajardinamiento tipo cerca viva con plantas trepadoras</t>
  </si>
  <si>
    <t>PATIO ZONAL EL GACO:  ASCENSOR HIDRÁULICO (SIN CUARTO DE MAQUINAS) CON PUERTAS AUTOMÁTICAS. Incluye Suministro, transporte e Instalación</t>
  </si>
  <si>
    <t>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t>
  </si>
  <si>
    <t>PATIO ZONAL EL GACO:  SILICONA ANTIHONGOS TRANSPARENTE</t>
  </si>
  <si>
    <t>PATIO ZONAL EL GACO:  TORNILLO CHAZO PUNTILLA 1/4"</t>
  </si>
  <si>
    <t>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t>
  </si>
  <si>
    <t>PATIO ZONAL EL GACO:  Niples pasa-muros acero inoxidable ranurados 2 1/2" de 60cm de longitud</t>
  </si>
  <si>
    <t>PATIO ZONAL EL GACO:  Niples pasa-muros acero inoxidable ranurados 3" de 60cm de longitud</t>
  </si>
  <si>
    <t>PATIO ZONAL EL GACO:  Niples pasa-muros acero inoxidable ranurados 4" de 60cm de longitud</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</si>
  <si>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</si>
  <si>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ALQUILER DE VEHICULO: CAMPERO, PICK-UP, CAMIONETA, CAMION O SIMILAR DE 1300cc A 2000cc DE CILINDRADA, MODELO 2018 A 2015. 80% DE LA TARIFA ESTABLECIDA. INCLUYE TODOS LOS COSTOS DE OPERACIÓN Y MANTENIMIENTO EXCEPTO EL SALARIO DEL CONDUCTOR.</t>
  </si>
  <si>
    <t>ALQUILER DE VEHICULO MES: CAMPERO, PICK-UP, CAMIONETA, CAMION O SIMILAR DE 1300cc A 2000cc DE CILINDRADA, MODELO 2018 A 2015. 80% DE LA TARIFA ESTABLECIDA. INCLUYE TODOS LOS COSTOS DE OPERACIÓN Y MANTENIMIENTO EXCEPTO EL SALARIO DEL CONDUCTOR.</t>
  </si>
  <si>
    <t>ALQUILER DE VEHICULO: CAMPERO, PICK-UP, CAMIONETA, CAMION O SIMILAR MAYOR A 2000cc DE CILINDRADA, MODELO 2018 A 2015. 80% DE LA TARIFA ESTABLECIDA. INCLUYE TODOS LOS COSTOS DE OPERACIÓN Y MANTENIMIENTO EXCEPTO EL SALARIO DEL CONDUCTOR.</t>
  </si>
  <si>
    <t>ALQUILER DE VEHICULO MES: CAMPERO, PICK-UP, CAMIONETA, CAMION O SIMILAR MAYOR A 2000cc DE CILINDRADA, MODELO 2018 A 2015. 80% DE LA TARIFA ESTABLECIDA. INCLUYE TODOS LOS COSTOS DE OPERACIÓN Y MANTENIMIENTO EXCEPTO EL SALARIO DEL CONDUCTOR.</t>
  </si>
  <si>
    <t>ALQUILER DE VEHICULO: CAMPERO, PICK-UP, CAMIONETA, CAMION O SIMILAR MAYOR A 2000cc DE CILINDRADA, MODELO 2014 A 2011. 75% DE LA TARIFA ESTABLECIDA. INCLUYE TODOS LOS COSTOS DE OPERACIÓN Y MANTENIMIENTO EXCEPTO EL SALARIO DEL CONDUCTOR.</t>
  </si>
  <si>
    <t>ALQUILER DE VEHICULO MES: CAMPERO, PICK-UP, CAMIONETA, CAMION O SIMILAR MAYOR A 2000cc DE CILINDRADA, MODELO 2014 A 2011. 75% DE LA TARIFA ESTABLECIDA. INCLUYE TODOS LOS COSTOS DE OPERACIÓN Y MANTENIMIENTO EXCEPTO EL SALARIO DEL CONDUCTOR.</t>
  </si>
  <si>
    <t>ALQUILER DE VEHICULO: CAMPERO, PICK-UP, CAMIONETA, CAMION O SIMILAR CON CAPACIDAD DE CARGA DE 3 TON O MAS, MODELO 2018 A 2015. 80% DE LA TARIFA ESTABLECIDA. INCLUYE TODOS LOS COSTOS DE OPERACIÓN Y MANTENIMIENTO EXCEPTO EL SALARIO DEL CONDUCTOR.</t>
  </si>
  <si>
    <t>ALQUILER DE VEHICULO MES: CAMPERO, PICK-UP, CAMIONETA, CAMION O SIMILAR CON CAPACIDAD DE CARGA DE 3 TON O MAS, MODELO 2018 A 2015. 80% DE LA TARIFA ESTABLECIDA. INCLUYE TODOS LOS COSTOS DE OPERACIÓN Y MANTENIMIENTO EXCEPTO EL SALARIO DEL CONDUCTOR.</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</si>
  <si>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</si>
  <si>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</si>
  <si>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</si>
  <si>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</si>
  <si>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</si>
  <si>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</si>
  <si>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</si>
  <si>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</si>
  <si>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</si>
  <si>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</si>
  <si>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</si>
  <si>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</si>
  <si>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</si>
  <si>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</si>
  <si>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</si>
  <si>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</si>
  <si>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</si>
  <si>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</si>
  <si>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</si>
  <si>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</si>
  <si>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</si>
  <si>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</si>
  <si>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</si>
  <si>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PROYECTO CONSTRUCCION PUENTES SAN AGUSTIN Y LOS ANDES - PRUEBA DE CARGA ESTATICA PARA PUENTE VEHICULAR - CON SUPERESTRUCTURA EN CONCRETO.</t>
  </si>
  <si>
    <t>PATIO ZONAL EL GACO: SUMINISTRO DE CERTIFICACION DE CONECTORIZACION DE FIBRA OPTICA (POR PAR)</t>
  </si>
  <si>
    <t>PATIO ZONAL EL GACO: SUMINISTRO E INSTALACION DE UPS 1 KVA MONOFASICA VIN 120V, VOUT120V</t>
  </si>
  <si>
    <t>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</si>
  <si>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SUMINISTRO E INSTALACION DE FIBRA MULTIMODO 12 HILOS</t>
  </si>
  <si>
    <t>PATIO ZONAL EL GACO - TOPELLANTA T-60 EN CONCRETO.</t>
  </si>
  <si>
    <t>PATIO ZONAL EL GACO - PISO GRES PORCELANATO COLOR MARFIL MATE 60X60 CM O SIMILAR.</t>
  </si>
  <si>
    <t xml:space="preserve">PATIO ZONAL EL GACO: TAPA CIEGA PARA RACK </t>
  </si>
  <si>
    <t>PATIO ZONAL EL GACO - PEGACOR MAX BLANCO.</t>
  </si>
  <si>
    <t>PATIO ZONAL EL GACO - LÁMINA DE DRYWALL SUPÉRBORARD 6 MM X 2440 MM X 1220 MM.</t>
  </si>
  <si>
    <t>PATIO ZONAL EL GACO - TORNILLO PLACA DRYWALL 6X1".</t>
  </si>
  <si>
    <t>PATIO ZONAL EL GACO - TORNILLO CHAZO PUNTILLA 1/4".</t>
  </si>
  <si>
    <t>PATIO ZONAL EL GACO - OMEGA PARA DRYWALL 2,44 M.</t>
  </si>
  <si>
    <t>PATIO ZONAL EL GACO - VIGUETA PARA DRYWALL 2.44 M.</t>
  </si>
  <si>
    <t>PATIO ZONAL EL GACO - ANGULO PARA DRYWALL 2.44 M.</t>
  </si>
  <si>
    <t>VIGA PERFIL HEA 450 (L=12 METROS)</t>
  </si>
  <si>
    <t>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t>
  </si>
  <si>
    <t>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t>
  </si>
  <si>
    <t>TAPABOCAS DESECHABLE._(Según Apéndice Bioseguridad Covid 19_V4)</t>
  </si>
  <si>
    <t>MASCARILLA DESECHABLE._(Según Apéndice Bioseguridad Covid 19_V4)</t>
  </si>
  <si>
    <t>JABÓN LIQUIDO PARA MANOS._(Según Apéndice Bioseguridad Covid 19_V4)</t>
  </si>
  <si>
    <t>CARROTANQUE IRRIGADOR DE AGUA-VIAJE._(Según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</si>
  <si>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</si>
  <si>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</si>
  <si>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</si>
  <si>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</si>
  <si>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</si>
  <si>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</si>
  <si>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t>
  </si>
  <si>
    <t>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t>
  </si>
  <si>
    <t>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t>
  </si>
  <si>
    <t>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t>
  </si>
  <si>
    <t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t>
  </si>
  <si>
    <t>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t>
  </si>
  <si>
    <t>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t>
  </si>
  <si>
    <t>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t>
  </si>
  <si>
    <t>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t>
  </si>
  <si>
    <t>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t>
  </si>
  <si>
    <t>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t>
  </si>
  <si>
    <t>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t>
  </si>
  <si>
    <t>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t>
  </si>
  <si>
    <t>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t>
  </si>
  <si>
    <t>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t>
  </si>
  <si>
    <t xml:space="preserve"> PROYECTO ESPECÍFICO PATIO ZONAL ALAMEDA EL JARDIN: MORTERO SECO 40 KG (PARA AFINADO SIMPLE)</t>
  </si>
  <si>
    <t>PROYECTO ESPECIFICO PATIO ZONAL ALAMEDA EL JARDIN - PEGACOR MAX BLANCO.</t>
  </si>
  <si>
    <t>PROYECTO ESPECIFICO PATIO ZONAL ALAMEDA EL JARDIN - BALDOSA HEXAGONAL PREPULIDA LISTONES GRIS. COLOR VERDE, PARA EXTERIORES 30 X 30 CM. ESPESOR 25 MM.</t>
  </si>
  <si>
    <t>PROYECTO ESPECIFICO PATIO ZONAL ALAMEDA EL JARDIN - PISO LAMINADO SPC (STONE PLASTIC COMPOSITE), TRAFICO COMERCIAL, ACABADO TEXTURA MATE, TONO CASTAÑO, CON DILATACION EN ALUMINIO.</t>
  </si>
  <si>
    <t>PROYECTO ESPECIFICO PATIO ZONAL ALAMEDA EL JARDIN - PISO EN PORCELANATO GRIS FORMATO 30 X 60</t>
  </si>
  <si>
    <t>PROYECTO ESPECIFICO PATIO ZONAL ALAMEDA EL JARDIN - BALDOSA EN MICROGRANO COLOR NEGRO AZABACHE FORMATO 30X30</t>
  </si>
  <si>
    <t>PROYECTO ESPECIFICO PATIO ZONAL ALAMEDA EL JARDIN - PORCELANATO PARA PARED COLOR BLANCO FORMATO 20.5 X 20.5</t>
  </si>
  <si>
    <t>PROYECTO ESPECIFICO PATIO ZONAL ALAMEDA EL JARDIN - PISO EN BALDOSAS DE VINILO CON REDUCCIÓN ACÚSTICA E.=3,5MM FORMATO 50X50CM</t>
  </si>
  <si>
    <t xml:space="preserve">PROYECTO ESPECIFICO PATIO ZONAL ALAMEDA EL JARDIN - ESPEJO EN CRISTAL FLOTADO DE 4MM SIN BISELAR, CON BORDE PULIDO ADHERIDO A MURO </t>
  </si>
  <si>
    <t>PROYECTO ESPECIFICO PATIO ZONAL ALAMEDA EL JARDIN - SILICONA ANTIHONGOS TRANSPARENTE</t>
  </si>
  <si>
    <t>PROYECTO ESPECIFICO PATIO ZONAL ALAMEDA EL JARDIN - PANEL SEPARADOR DE ORINALES DE 1,00 M X 0,50 M O APROXIMADO, ANCLADO A MURO EN LAMINA DE ACERO INOXIDABLE</t>
  </si>
  <si>
    <t xml:space="preserve">PROYECTO ESPECIFICO PATIO ZONAL ALAMEDA EL JARDIN - TAPA PARA REGISTRO 20 X 20 CM </t>
  </si>
  <si>
    <t xml:space="preserve">PROYECTO ESPECIFICO PATIO ZONAL ALAMEDA EL JARDIN - TUBERIA PVC - S8, D=10" NORMA NTC 3722-3 </t>
  </si>
  <si>
    <t>PROYECTO ESPECIFICO PATIO ZONAL ALAMEDA EL JARDIN - TUBERIA DE PRESION EN PVC 3/4" RDE 11</t>
  </si>
  <si>
    <t>PROYECTO ESPECIFICO PATIO ZONAL ALAMEDA EL JARDIN - REGISTRO EN BRONCE DE PASO DIRECTO ROSCADO DE 3/4"</t>
  </si>
  <si>
    <t>PROYECTO ESPECIFICO PATIO ZONAL ALAMEDA EL JARDIN - REGISTRO EN BRONCE DE PASO DIRECTO ROSCADO DE 1"</t>
  </si>
  <si>
    <t>PROYECTO ESPECIFICO PATIO ZONAL ALAMEDA EL JARDIN - REGISTRO EN BRONCE DE PASO DIRECTO ROSCADO DE 1 1/4"</t>
  </si>
  <si>
    <t>PROYECTO ESPECIFICO PATIO ZONAL ALAMEDA EL JARDIN - REGISTRO EN BRONCE DE PASO DIRECTO ROSCADO DE 1 1/2"</t>
  </si>
  <si>
    <t>PROYECTO ESPECIFICO PATIO ZONAL ALAMEDA EL JARDIN - REGISTRO EN BRONCE DE PASO DIRECTO ROSCADO DE 2"</t>
  </si>
  <si>
    <t>PROYECTO ESPECIFICO PATIO ZONAL ALAMEDA EL JARDIN - TUBERÍA DE ACERO AL CARBON SCH10 D=4"</t>
  </si>
  <si>
    <t>PROYECTO ESPECIFICO PATIO ZONAL ALAMEDA EL JARDIN - TUBERÍA DE ACERO AL CARBON SCH10 D=6"</t>
  </si>
  <si>
    <t>PROYECTO ESPECIFICO PATIO ZONAL ALAMEDA EL JARDIN - TUBERÍA DE ACERO AL CARBON SCH10 D=3"</t>
  </si>
  <si>
    <t>PROYECTO ESPECIFICO PATIO ZONAL ALAMEDA EL JARDIN - TUBERÍA DE ACERO AL CARBON SCH10 D=2"</t>
  </si>
  <si>
    <t>PROYECTO ESPECIFICO PATIO ZONAL ALAMEDA EL JARDIN - TUBERÍA DE ACERO AL CARBON SCH40 D=1"</t>
  </si>
  <si>
    <t>PROYECTO ESPECIFICO PATIO ZONAL ALAMEDA EL JARDIN: TRAMPA DE GRASAS DE 95 LT</t>
  </si>
  <si>
    <t>PROYECTO ESPECIFICO PATIO ZONAL ALAMEDA EL JARDIN - PRENSAESTOPA PVC DE 1/2"</t>
  </si>
  <si>
    <t>PROYECTO ESPECIFICO PATIO ZONAL ALAMEDA EL JARDIN - CABLE DE CU THHN No 10AWG</t>
  </si>
  <si>
    <t>PROYECTO ESPECIFICO PATIO ZONAL ALAMEDA EL JARDIN - TN6-1 MODULO MANTENIMIENTO. TABLERO IP54 USO EXTERIOR, INCLUYE BREAKER TOTALIZADOR, INTERRUPTORES SEGÚN PLANO UNIFILAR, CABLEADO DE POTENCIA, CERTIFICADO RETIE.</t>
  </si>
  <si>
    <t>PROYECTO ESPECIFICO PATIO ZONAL ALAMEDA EL JARDIN - TN3-1 MODULO PINTURA. TABLERO IP54 USO EXTERIOR, INCLUYE BREAKER TOTALIZADOR, INTERRUPTORES SEGÚN PLANO UNIFILAR, CABLEADO DE POTENCIA, CERTIFICADO RETIE.</t>
  </si>
  <si>
    <t>PROYECTO ESPECIFICO PATIO ZONAL ALAMEDA EL JARDIN - TN3-1 MODULO LAVADO. TABLERO IP54 USO EXTERIOR, INCLUYE BREAKER TOTALIZADOR, INTERRUPTORES SEGÚN PLANO UNIFILAR, CABLEADO DE POTENCIA, CERTIFICADO RETIE.</t>
  </si>
  <si>
    <t xml:space="preserve">PROYECTO ESPECIFICO PATIO ZONAL ALAMEDA EL JARDIN - ADAPTADOR MACHO PVC PRESION 1 1/4" </t>
  </si>
  <si>
    <t>PROYECTO ESPECIFICO PATIO ZONAL ALAMEDA EL JARDIN - ADAPTADOR MACHO PVC PRESION 1 1/2"</t>
  </si>
  <si>
    <t>PROYECTO ESPECIFICO PATIO ZONAL ALAMEDA EL JARDIN: MACROMEDIDOR PARA AGUA POTABLE DE 2". TIPO HELICE WOLTMANN, DIÁMETRO DE 2".</t>
  </si>
  <si>
    <t xml:space="preserve">PROYECTO ESPECIFICO PATIO ZONAL ALAMEDA EL JARDIN: TANQUE 1000 HI-PRESS 1000 LITROS VERTICAL </t>
  </si>
  <si>
    <t>PROYECTO ESPECIFICO PATIO ZONAL ALAMEDA EL JARDIN: JUEGO DE PRE MOLDEADOS TIPO EXTERIOR PARA CABLE XLPE 15KVA PARA CALIBRES ENTRE 2-4-0</t>
  </si>
  <si>
    <t>PROYECTO ESPECIFICO PATIO ZONAL ALAMEDA EL JARDIN: PLANTA ELÉCTRICA DE 300 KVA. VOLTAJE 220V</t>
  </si>
  <si>
    <t>PROYECTO ESPECIFICO PATIO ZONAL ALAMEDA EL JARDIN: BORDILLO ANTEPECHO POLIMERO TIPO B PARA VENTANAS, EN CONCRETO 0.40 x 0.25 MTS. (ALIGERADO)</t>
  </si>
  <si>
    <t>PROYECTO ESPECIFICO PATIO ZONAL ALAMEDA EL JARDIN: LAMPARA FLUORESCENTE COMPACTO - EXTERIORES</t>
  </si>
  <si>
    <t>PROYECTO ESPECIFICO PATIO ZONAL ALAMEDA EL JARDIN: LAMPARA HALOGENA DE INCRUSTAR EN PISO. Incluye Suministro e Instalación</t>
  </si>
  <si>
    <t xml:space="preserve">TUBO CONDUIT GALVANIZADO RMC 6'' </t>
  </si>
  <si>
    <t xml:space="preserve">TUBERÍA ALCANTARILLADO 1500 MM 60" HDPE </t>
  </si>
  <si>
    <t>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</si>
  <si>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</si>
  <si>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</si>
  <si>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</si>
  <si>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</si>
  <si>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</si>
  <si>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</si>
  <si>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</si>
  <si>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</si>
  <si>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ESTUDIOS Y DISEÑOS PARA SITIOS INESTABLES EN BOGOTÁ D.C - INMUNIZANTE Y PRESERVANTE DE MADERA</t>
  </si>
  <si>
    <t xml:space="preserve">ESTUDIOS Y DISEÑOS PARA SITIOS INESTABLES EN BOGOTÁ D.C - COSEDORA Y SELLADORA ELECTRICA DE SACOS </t>
  </si>
  <si>
    <t>ESTUDIOS Y DISEÑOS PARA SITIOS INESTABLES EN BOGOTÁ D.C - MANTO PERMANENTE PARA CONTROL DE EROSIÓN - TERRATRAC TRM15 O SIMILAR</t>
  </si>
  <si>
    <t>ESTUDIOS Y DISEÑOS PARA SITIOS INESTABLES EN BOGOTÁ D.C - GEODREN PLANAR PERMADRAIN 70 DE 0,50M O SIMILAR</t>
  </si>
  <si>
    <t>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t>
  </si>
  <si>
    <t>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t>
  </si>
  <si>
    <t>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t>
  </si>
  <si>
    <t>PROYECTO ESPECIFICO PUENTE PEATONAL ATIRANTADO CALLE 174 - SUMINISTRO E INSTALACIÓN DEL SISTEMA DE TIRANTES CON HORQUILLAS FIJAS, PARA EL PROCESO DE SUSTITUCIÓN DE LOS TIRANTES DE LA PASARELA PEATONAL DE ACCESO AL PORTAL NORTE CALLE 174 EN LA CIUDAD DE BOGOTÁ D.C.</t>
  </si>
  <si>
    <t>AUTOHORMIGONERA - VOLUMEN DE HORMIGÓN POR AMASADO DE 1 A 5.5 m3</t>
  </si>
  <si>
    <t xml:space="preserve">GRÚA HIDRÁULICA DE BRAZO ARTICULADO MONTADA SOBRE CAMIÓN - CARGA MÁXIMA DE 1 A 17 TONELADAS - INCLUYE OPERARIO </t>
  </si>
  <si>
    <t>PLANTA ELÉCTRICA - POTENCIA ELÉCTRICA GENERADA 11-13 kW INCLUYE COMBUSTIBLE</t>
  </si>
  <si>
    <t>PARAL METÁLICO CORTO DE 1.50 m A 2.7 m</t>
  </si>
  <si>
    <t>ANDAMIO MULTIDIRECCIONAL - ALTURA 9 m - ÁREA 4 m2</t>
  </si>
  <si>
    <t>DIAGNOSTICO DE PUENTES VEHICULARES SOBRE CUERPO DE AGUA BOGOTA D.C. - INSPECCIÓN BÁSICA DE PUENTES SOBRE CUERPOS DE AGUA; INCLUYE EQUIPOS PARA CAPTURA, VISUALIZACIÓN, MEDICIÓN Y/O TOMA DE DATOS EN CAMPO. NO INCLUYE PERSONAL, TRANSPORTE Y OTROS COSTOS NO ESPECIFICADOS.</t>
  </si>
  <si>
    <t>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</si>
  <si>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</si>
  <si>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</si>
  <si>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MEDIDA DE LA IRREGULARIDAD SUPERFICIAL DE UN PAVIMENTO MEDIANTE LA REGLA DE TRES METROS, ESTÁTICA O RODANTE (Por unidad) - No Incluye Transporte</t>
  </si>
  <si>
    <t>MEDIDA DE SEGREGACIÓN TÉRMICA DE MEZCLAS ASFÁLTICAS MEDIANTE CÁMARA TERMOGRÁFICA (Por unidad) - No Incluye Transporte</t>
  </si>
  <si>
    <t>MEDIDA DE SEGREGACIÓN TÉRMICA DE MEZCLAS ASFÁLTICAS MEDIANTE CÁMARA TERMOGRÁFICA (Por jornada) - No Incluye Transporte</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</si>
  <si>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</si>
  <si>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</si>
  <si>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</si>
  <si>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</si>
  <si>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</si>
  <si>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</si>
  <si>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</si>
  <si>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</si>
  <si>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</si>
  <si>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</si>
  <si>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</si>
  <si>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</si>
  <si>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</si>
  <si>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</si>
  <si>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</si>
  <si>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</si>
  <si>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</si>
  <si>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</si>
  <si>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</si>
  <si>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</si>
  <si>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</si>
  <si>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</si>
  <si>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</si>
  <si>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</si>
  <si>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</si>
  <si>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</si>
  <si>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</si>
  <si>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</si>
  <si>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</si>
  <si>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</si>
  <si>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</si>
  <si>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</si>
  <si>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</si>
  <si>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</si>
  <si>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</si>
  <si>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</si>
  <si>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</si>
  <si>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</si>
  <si>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</si>
  <si>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</si>
  <si>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</si>
  <si>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</si>
  <si>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</si>
  <si>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</si>
  <si>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</si>
  <si>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</si>
  <si>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</si>
  <si>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</si>
  <si>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</si>
  <si>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</si>
  <si>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</si>
  <si>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</si>
  <si>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</si>
  <si>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</si>
  <si>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</si>
  <si>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</si>
  <si>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</si>
  <si>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</si>
  <si>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</si>
  <si>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</si>
  <si>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</si>
  <si>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</si>
  <si>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</si>
  <si>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</si>
  <si>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</si>
  <si>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</si>
  <si>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</si>
  <si>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</si>
  <si>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</si>
  <si>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</si>
  <si>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</si>
  <si>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</si>
  <si>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</si>
  <si>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</si>
  <si>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</si>
  <si>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</si>
  <si>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</si>
  <si>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ESTUDIOS Y DISEÑOS PARA SITIOS INESTABLES EN BOGOTÁ D.C - BIOROLL TIPO FILTER DRENCH ØPROM= 20CM. INCLUYE GEOCABLE PARA SUJECIÓN</t>
  </si>
  <si>
    <t>ESTUDIOS Y DISEÑOS PARA SITIOS INESTABLES EN BOGOTÁ D.C - GUADUA NATURAL SELECCIONADA LONGITUD DE 6.00 m DIÁMETRO ENTRE 8 A 15 cm, CONICIDAD - CURVATURA INTERIOR A 6 cm. Incluye suministro)</t>
  </si>
  <si>
    <t>ESTUDIOS Y DISEÑOS PARA SITIOS INESTABLES EN BOGOTÁ D.C - GEOCABLE</t>
  </si>
  <si>
    <t>ESTUDIOS Y DISEÑOS PARA SITIOS INESTABLES EN BOGOTÁ D.C - GEOBIOMALLA SJ-HB-150 PARA CONTROL DE EROSIÓN EN TALUDES</t>
  </si>
  <si>
    <t>ESTUDIOS Y DISEÑOS PARA SITIOS INESTABLES EN BOGOTÁ D.C - BROCA SDS 1 1/4" X 36"</t>
  </si>
  <si>
    <t>ESTUDIOS Y DISEÑOS PARA SITIOS INESTABLES EN BOGOTÁ D.C - MALLA ROMBOIDAL SISTEMA TECCO® G45/2, TECCO® SPIKE PLATE P33/40, CLIP DE UNIÓN, SUJETACABLES, ANCLAJES DE CABEZA FLEXIBLE Y CABLE PERIMETRAL O SISTEMA EQUIVALENTE</t>
  </si>
  <si>
    <t>ESTUDIOS Y DISEÑOS PARA SITIOS INESTABLES EN BOGOTÁ D.C - MALLA ROMBOIDAL SISTEMA TECCO® G65/3, TECCO® SPIKE PLATE P33/40, CLIP DE UNIÓN, SUJETACABLES, ANCLAJES DE CABEZA FLEXIBLE Y CABLE PERIMETRAL O SISTEMA EQUIVALENTE</t>
  </si>
  <si>
    <t>ESTUDIOS Y DISEÑOS PARA SITIOS INESTABLES EN BOGOTÁ D.C - BARRA ROSCADA Ø=28MM, FY= 500N/MM2 (GEWI® PLUS 670/800 28MM  O EQUIVALENTE). INCLUYE ACOPLE GEWI® PLUS 28 MM, TUERCA CALOTA GEWI® PLUS 28 55°MM Y ESPACIADOR PARA BARRA DE 28 MM</t>
  </si>
  <si>
    <t>ESTUDIOS Y DISEÑOS PARA SITIOS INESTABLES EN BOGOTÁ D.C - BARRA ROSCADA Ø=18MM, FY= 500N/MM2 (BARRA DYWIDAG 18MM 950/1050). INCLUYE TUERCA HEXAGONAL DYWIDAG 18MM Y ACOPLE DYWIDAG 18MM 950/1050</t>
  </si>
  <si>
    <t>ESTUDIOS Y DISEÑOS PARA SITIOS INESTABLES EN BOGOTÁ D.C - TRITURADO 2"</t>
  </si>
  <si>
    <t>REFORZAMIENTO ESTRUCTURAL DEL PUENTE VEHICULAR AV. MEDELLÍN (CALLE 80) POR AV. NQS (Cra. 30) EN BOGOTÁ D.C - POLIESTIRENO LÁMINA DE 1,00X1,00X0,05 m, DENSIDAD 35 KG/M3</t>
  </si>
  <si>
    <t>REFORZAMIENTO ESTRUCTURAL DEL PUENTE VEHICULAR AV. MEDELLÍN (CALLE 80) POR AV. NQS (Cra. 30) EN BOGOTÁ D.C - NEOPRENO 35x25x5CM, D60 REFORZADO CON TRES PLATINAS 5 MM</t>
  </si>
  <si>
    <t>ESTUDIOS Y DISEÑOS PARA SITIOS INESTABLES EN BOGOTÁ D.C -TABLESTACADO METALICO EN ACERO ESTRUCTURAL HR A36</t>
  </si>
  <si>
    <t>ESTUDIOS Y DISEÑOS PARA SITIOS INESTABLES EN BOGOTÁ D.C -COSEDORA Y SELLADORA ELECTRICA DE SACOS</t>
  </si>
  <si>
    <t>ESTUDIOS Y DISEÑOS PARA SITIOS INESTABLES EN BOGOTÁ D.C - SISTEMA DE ANCLAJE REFORZADO (INCLUYE PATA DE ANCLA, CABLE DE 1/8" Y PRENSA METÁLICA, CARGA MAXIMA 500KG)</t>
  </si>
  <si>
    <t>ESTUDIOS Y DISEÑOS PARA SITIOS INESTABLES EN BOGOTÁ D.C -GEOCABLE</t>
  </si>
  <si>
    <t>ESTUDIOS Y DISEÑOS PARA SITIOS INESTABLES EN BOGOTÁ D.C -GEOBIOMALLA TIPO SJ HAND BAG O SIMILAR CON FINES DE GEOBIOPROTECCION Y REVEGETACION PARA CONTROL DE EROSIÓN Y ESTABILIZACION DE TALUDES</t>
  </si>
  <si>
    <t>ESTUDIOS Y DISEÑOS PARA SITIOS INESTABLES EN BOGOTÁ D.C -BROCA SDS 1 1/4" X 36"</t>
  </si>
  <si>
    <t>REFORZAMIENTO ESTRUCTURAL DEL PUENTE VEHICULAR AV. MEDELLÍN (CALLE 80) POR AV. NQS (Cra. 30) EN BOGOTÁ D.C - JUNTA ELASTOMÉRICA MOVIMIENTO 50 MM +/- 25 MM (INCLUYE SUMINISTRO E INSTALACIÓN Y TODOS LOS COSTOS DE SUMINISTRO E INSTALACIÓN DE MATERIAL PARA ANCLAJE)</t>
  </si>
  <si>
    <t>REFORZAMIENTO ESTRUCTURAL DEL PUENTE VEHICULAR AV. MEDELLÍN (CALLE 80) POR AV. NQS (Cra. 30) EN BOGOTÁ D.C - CONSTRUCCIÓN DE MICROPILOTES, D=0,30M, L=21M, INYECCIÓN F´C=21 MPA. INCLUYE PERFORACIÓN E INYECCIÓN. CEMENTO SUMINISTRADO POR EL CLIENTE</t>
  </si>
  <si>
    <t>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t>
  </si>
  <si>
    <t>REFORZAMIENTO ESTRUCTURAL DEL PUENTE VEHICULAR AV. MEDELLÍN (CALLE 80) POR AV. NQS (Cra. 30) EN BOGOTÁ D.C - CELDA DE PRESIÓN EN CUERDA VIBRANTE, DIÁMETRO 230 MM. TRANSDUCTOR EN CUERDA VIBRANTE, 350 KPA; INCLUYE 10 METROS DE CABLE POR CADA CELDA.</t>
  </si>
  <si>
    <t>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t>
  </si>
  <si>
    <t>REFORZAMIENTO ESTRUCTURAL DEL PUENTE VEHICULAR AV. MEDELLÍN (CALLE 80) POR AV. NQS (Cra. 30) EN BOGOTÁ D.C - TRANSPORTE DE EQUIPO Y PERSONAL PARA INSTRUMENTACIÓN REDES MATRICES DE ACUEDUCTO</t>
  </si>
  <si>
    <t>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t>
  </si>
  <si>
    <t>REFORZAMIENTO ESTRUCTURAL DEL PUENTE VEHICULAR AV. MEDELLÍN (CALLE 80) POR AV. NQS (Cra. 30) EN BOGOTÁ D.C - IZAJE COMPUTARIZADO POR APOYO DE NEOPRENO, INCLUYE TRANSPORTES, EQUIPOS Y TÉCNICO. NO INCLUYE ESTRUCTURA DE APOYO</t>
  </si>
  <si>
    <t>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</si>
  <si>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</si>
  <si>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</si>
  <si>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</si>
  <si>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</si>
  <si>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</si>
  <si>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</si>
  <si>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</si>
  <si>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</si>
  <si>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</si>
  <si>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</si>
  <si>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</si>
  <si>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</si>
  <si>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</si>
  <si>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</si>
  <si>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</si>
  <si>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</si>
  <si>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</si>
  <si>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</si>
  <si>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</si>
  <si>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</si>
  <si>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</si>
  <si>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</si>
  <si>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</si>
  <si>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</si>
  <si>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</si>
  <si>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</si>
  <si>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</si>
  <si>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</si>
  <si>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TABLETA TACTIL EN LAMINA METALICA, ANCHO 0.20M INSTALADA ALINEADA CON LA SUPERFICIE DEL PISO (INCLUYE SUMINISTRO E INSTALACIÓN).</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</si>
  <si>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</si>
  <si>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</si>
  <si>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</si>
  <si>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</si>
  <si>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</si>
  <si>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</si>
  <si>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</si>
  <si>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</si>
  <si>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</si>
  <si>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</si>
  <si>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</si>
  <si>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</si>
  <si>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</si>
  <si>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</si>
  <si>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</si>
  <si>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</si>
  <si>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</si>
  <si>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</si>
  <si>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</si>
  <si>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</si>
  <si>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</si>
  <si>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</si>
  <si>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</si>
  <si>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</si>
  <si>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</si>
  <si>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</si>
  <si>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</si>
  <si>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</si>
  <si>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</si>
  <si>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</si>
  <si>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PANELES EN VIDRIO LAMINADO Y DE SEGURIDAD PARA PASAMANOS EXTERIOR, FIJACIÓN CON BUJES. (SUMINISTRO E INSTALACIÓN)</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</si>
  <si>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</si>
  <si>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PASAMANOS EXTERIOR EN PLATINAS VERTICALES 2" X 5/8" + TOPE, PIE EN LONGITUDINAL, EN TUBULAR DE ACERO D=2" SOLDADO A PLATINAS (SUMINISTRO E INSTALACIÓN)</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</si>
  <si>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</si>
  <si>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</si>
  <si>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 CABLE MONOPOLAR DE ALUMINIO, THHW PARA 600 V C.A., CALIBRE No 6 AWG. (Suministro e Instalación)</t>
  </si>
  <si>
    <t>CONSTRUCCIÓN INTERSECCIÓN A DESNIVEL PUENTE ARANDA Y DEMÁS OBRAS COMPLEMENTARIAS TRONCAL CALLE 13 - BARANDA EN VIDRIO TEMPLADO 6 MM, H=1.0M Y PASAMANOS CILÍNDRICO EN ACERO INOXIDABLE MATE DE D= 2" TORNIQUETES PLATAFORMAS. (SUMINISTRO E INSTALACIÓN)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</si>
  <si>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</si>
  <si>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CONSTRUCCIÓN INTERSECCIÓN A DESNIVEL PUENTE ARANDA Y DEMÁS OBRAS COMPLEMENTARIAS TRONCAL CALLE 13 - Breaker industrial 3 X 20 AMP (Suministro e instalación)</t>
  </si>
  <si>
    <t>CONSTRUCCIÓN INTERSECCIÓN A DESNIVEL PUENTE ARANDA Y DEMÁS OBRAS COMPLEMENTARIAS TRONCAL CALLE 13 - Breaker industrial 3 X 30 AMP (Suministro e instalación)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</si>
  <si>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</si>
  <si>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CONSTRUCCIÓN INTERSECCIÓN A DESNIVEL PUENTE ARANDA Y DEMÁS OBRAS COMPLEMENTARIAS TRONCAL CALLE 13 - Breaker industrial 3 X 40 AMP (Suministro e instalación)</t>
  </si>
  <si>
    <t>CONSTRUCCIÓN INTERSECCIÓN A DESNIVEL PUENTE ARANDA Y DEMÁS OBRAS COMPLEMENTARIAS TRONCAL CALLE 13 - CICLOPARQUEADERO METÁLICO SENCILLO, SEGÚN DETALLE ESPECÍFICO</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</si>
  <si>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</si>
  <si>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CONSTRUCCIÓN INTERSECCIÓN A DESNIVEL PUENTE ARANDA Y DEMÁS OBRAS COMPLEMENTARIAS TRONCAL CALLE 13 - BREAKER ENCHUFABLE 1x20A (suministro e instalación)</t>
  </si>
  <si>
    <t>CONSTRUCCIÓN INTERSECCIÓN A DESNIVEL PUENTE ARANDA Y DEMÁS OBRAS COMPLEMENTARIAS TRONCAL CALLE 13 - Breaker industrial graduable de 40A hasta 100A (Suministro e instalación)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</si>
  <si>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</si>
  <si>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CONSTRUCCIÓN INTERSECCIÓN A DESNIVEL PUENTE ARANDA Y DEMÁS OBRAS COMPLEMENTARIAS TRONCAL CALLE 13 - Tablero de 42 circuitos autosoportado en lámina cold rolled IP44 A 208/120 VC.A. barraje trifásico de  225 A, 5 hilos, 3F+N+T, ( suministro e instalación)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</si>
  <si>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</si>
  <si>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</si>
  <si>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CONSTRUCCIÓN INTERSECCIÓN A DESNIVEL PUENTE ARANDA Y DEMÁS OBRAS COMPLEMENTARIAS TRONCAL CALLE 13 - MODULO INSTITUCIONAL CAFÉ PARA TRONCAL CARRERA SÉPTIMA DE ACUERDO A PLANOS DE DISEÑO. (INCLUYE FABRICACIÓN, SUMINISTRO E INSTALACIÓN)</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</si>
  <si>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</si>
  <si>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</si>
  <si>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</si>
  <si>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MESON INTERIOR TAQUILLAS CON ESTRUCTURA METÁLICA DE SOPORTE Y ACABADO EN ACERO INOXIDABLE MATE, CON APOYO PISO, DE A=40CM. (SUMINISTRO E INSTALACIÓN)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</si>
  <si>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</si>
  <si>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</si>
  <si>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</si>
  <si>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</si>
  <si>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</si>
  <si>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CONSTRUCCIÓN INTERSECCIÓN A DESNIVEL PUENTE ARANDA Y DEMÁS OBRAS COMPLEMENTARIAS TRONCAL CALLE 13 - VÁLVULA COMPUERTA ELÁSTICA VA (VÁSTAGO ASCENDENTE) D=6" DN (DIÁMETRO NOMINAL) 150 MM CON EXTREMOS BRIDADOS (SUMINISTRO E INSTALACIÓN)</t>
  </si>
  <si>
    <t>CONSTRUCCIÓN INTERSECCIÓN A DESNIVEL PUENTE ARANDA Y DEMÁS OBRAS COMPLEMENTARIAS TRONCAL CALLE 13 - QUIEBRA SOL METÁLICO</t>
  </si>
  <si>
    <t>CONSTRUCCIÓN INTERSECCIÓN A DESNIVEL PUENTE ARANDA Y DEMÁS OBRAS COMPLEMENTARIAS TRONCAL CALLE 13 -CABLE MONOPOLAR DE ALUMINIO, HF FR PARA 600V C.A. CALIBRE NO. 8 AWG (INCLUYE SUMINISTRO E INSTALACIÓN)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</si>
  <si>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</si>
  <si>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</si>
  <si>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</si>
  <si>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</si>
  <si>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</si>
  <si>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</si>
  <si>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CONSTRUCCIÓN INTERSECCIÓN A DESNIVEL PUENTE ARANDA Y DEMÁS OBRAS COMPLEMENTARIAS TRONCAL CALLE 13 - PUERTA EN ALUMINIO Y VIDRIO DE 4 MM DE ESPESOR DE 1.00 M X 3.00 M. (INCLUYE SUMINISTRO E INSTALACIÓN)</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</si>
  <si>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</si>
  <si>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CODO D=30" ENTRE 5° y 22.5° WSP ACERO AL CARBONO NORMA AWWA C200 350 PSI, CON RECUBRIMIENTO SEGÚN NORMA AWWA C205, EXTREMOS ESPIGO/CAMPANA. (Suminisro e instalación)</t>
  </si>
  <si>
    <t>CONSTRUCCIÓN INTERSECCIÓN A DESNIVEL PUENTE ARANDA Y DEMÁS OBRAS COMPLEMENTARIAS TRONCAL CALLE 13 - BANDEJA PORTACABLES METÁLICA 200MM X 100MM. INCLUYE SOPORTES E INSTALACIONES</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</si>
  <si>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</si>
  <si>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</si>
  <si>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</si>
  <si>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</si>
  <si>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</si>
  <si>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 xml:space="preserve"> CONSTRUCCIÓN INTERSECCIÓN A DESNIVEL PUENTE ARANDA Y DEMÁS OBRAS COMPLEMENTARIAS TRONCAL CALLE 13 -CABLE CONDUCTOR DE COBRE DESNUDO, CALIBRE NO. 10 AWG. (INCLUYE SUMINISTRO E INSTALACIÓN)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</si>
  <si>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</si>
  <si>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</si>
  <si>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PANEL SEPARADOR DE ORINALES 0.50M X 1.50M ANCLADO A MURO EN LÁMINA DE ACERO INOXIDABLE MATE CAL, 18</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</si>
  <si>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</si>
  <si>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</si>
  <si>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</si>
  <si>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UNIÓN DE DESMONTAJE RÍGIDA Ø=10" CLASE 150 (Suministro e instalación)</t>
  </si>
  <si>
    <t>CONSTRUCCIÓN INTERSECCIÓN A DESNIVEL PUENTE ARANDA Y DEMÁS OBRAS COMPLEMENTARIAS TRONCAL CALLE 13 - UNIÓN DE DESMONTAJE RÍGIDA D=12" CLASE 300 (Suministro e instalación)</t>
  </si>
  <si>
    <t>CONSTRUCCIÓN INTERSECCIÓN A DESNIVEL PUENTE ARANDA Y DEMÁS OBRAS COMPLEMENTARIAS TRONCAL CALLE 13 - UNIÓN DE DESMONTAJE RÍGIDA Ø 30" CLASE 300 (Suministro e instalación)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</si>
  <si>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</si>
  <si>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CONSTRUCCIÓN INTERSECCIÓN A DESNIVEL PUENTE ARANDA Y DEMÁS OBRAS COMPLEMENTARIAS TRONCAL CALLE 13 - UNIÓN DE DESMONTAJE RÍGIDA D=36" CLASE 300 (Suministro e instalación)</t>
  </si>
  <si>
    <t>CONSTRUCCIÓN INTERSECCIÓN A DESNIVEL PUENTE ARANDA Y DEMÁS OBRAS COMPLEMENTARIAS TRONCAL CALLE 13 - VÁLVULA MARIPOSA DE Ø 8", ASTM A536, CL 300 #, CON EXTREMOS BRIDADOS ANSI/ASME B16.5 (Suministro e instalación)</t>
  </si>
  <si>
    <t>CONSTRUCCIÓN INTERSECCIÓN A DESNIVEL PUENTE ARANDA Y DEMÁS OBRAS COMPLEMENTARIAS TRONCAL CALLE 13 - VÁLVULA MARIPOSA DE Ø 10", ASTM A536, CL 300 #, CON EXTREMOS BRIDADOS ANSI/ASME B16.5 (Suministro e instalación)</t>
  </si>
  <si>
    <t>CONSTRUCCIÓN INTERSECCIÓN A DESNIVEL PUENTE ARANDA Y DEMÁS OBRAS COMPLEMENTARIAS TRONCAL CALLE 13 - VÁLVULA TIPO MARIPOSA DE Ø 12", ASTM A536, CL 300 #, CON EXTREMOS BRIDADOS ANSI/ASME B16.5 (Suministro e instalación)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</si>
  <si>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</si>
  <si>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CONSTRUCCIÓN INTERSECCIÓN A DESNIVEL PUENTE ARANDA Y DEMÁS OBRAS COMPLEMENTARIAS TRONCAL CALLE 13 - VÁLVULA TIPO MARIPOSA DE Ø 18", ASTM A536, CL 300 #, CON EXTREMOS BRIDADOS ANSI/ASME B16.5 (Suministro e instalación)</t>
  </si>
  <si>
    <t xml:space="preserve"> CONSTRUCCIÓN INTERSECCIÓN A DESNIVEL PUENTE ARANDA Y DEMÁS OBRAS COMPLEMENTARIAS TRONCAL CALLE 13 -REDUCCION PVC SOLDAR D=2X1 (Suministro e Instalación)</t>
  </si>
  <si>
    <t>CONSTRUCCIÓN INTERSECCIÓN A DESNIVEL PUENTE ARANDA Y DEMÁS OBRAS COMPLEMENTARIAS TRONCAL CALLE 13 - VÁLVULA TIPO MARIPOSA DE Ø 30", ASTM A536, CL 300 #, CON EXTREMOS BRIDADOS ANSI/ASME B16.47 (SUMINISTRO E INSTALACIÓN)</t>
  </si>
  <si>
    <t xml:space="preserve"> CONSTRUCCIÓN INTERSECCIÓN A DESNIVEL PUENTE ARANDA Y DEMÁS OBRAS COMPLEMENTARIAS TRONCAL CALLE 13 -Bomba electrica de 1HP,  Caudal 4.86 Gpm, presión 36.75 psi. (Suministro e instalación)</t>
  </si>
  <si>
    <t>CONSTRUCCIÓN INTERSECCIÓN A DESNIVEL PUENTE ARANDA Y DEMÁS OBRAS COMPLEMENTARIAS TRONCAL CALLE 13 - VÁLVULA TIPO MARIPOSA DE Ø 36", ASTM A536, CL 300 #, CON EXTREMOS BRIDADOS ANSI/ASME B16.47 (Suministro e instalación)</t>
  </si>
  <si>
    <t xml:space="preserve"> CONSTRUCCIÓN INTERSECCIÓN A DESNIVEL PUENTE ARANDA Y DEMÁS OBRAS COMPLEMENTARIAS TRONCAL CALLE 13 -UNION HG 3/4". Suministro e instalaciòn</t>
  </si>
  <si>
    <t>CONSTRUCCIÓN INTERSECCIÓN A DESNIVEL PUENTE ARANDA Y DEMÁS OBRAS COMPLEMENTARIAS TRONCAL CALLE 13 - Válvula ventosa HD de doble efecto D=4" Clase 300 extremos bridados ANSI B16.5 (Suministro e instalación)</t>
  </si>
  <si>
    <t>CONSTRUCCIÓN INTERSECCIÓN A DESNIVEL PUENTE ARANDA Y DEMÁS OBRAS COMPLEMENTARIAS TRONCAL CALLE 13 - BRIDA SLIP ON D=4"  CLASE 300, ANSI/ASME B16.5 (SUMINISTRO E INSTALACIÓN)</t>
  </si>
  <si>
    <t xml:space="preserve"> CONSTRUCCIÓN INTERSECCIÓN A DESNIVEL PUENTE ARANDA Y DEMÁS OBRAS COMPLEMENTARIAS TRONCAL CALLE 13 -VÁLVULA DE CHEQUE Ø 8", 300#, EXTREMOS BRIDADOS ANSI/ASME B16.5 (SUMINISTRO E INSTALACIÓN)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</si>
  <si>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</si>
  <si>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CONSTRUCCIÓN INTERSECCIÓN A DESNIVEL PUENTE ARANDA Y DEMÁS OBRAS COMPLEMENTARIAS TRONCAL CALLE 13 - CODO 90° D=4" LR, ASTM A234, WPB D=4" CLASE 150 (Suministro e instalación)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</si>
  <si>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</si>
  <si>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</si>
  <si>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</si>
  <si>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</si>
  <si>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CONSTRUCCIÓN INTERSECCIÓN A DESNIVEL PUENTE ARANDA Y DEMÁS OBRAS COMPLEMENTARIAS TRONCAL CALLE 13 - TUBERIA HG D= 1/2`` (INCLUYE SUMINISTRO E INSTALACIÓN, SOLDADURA).</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</si>
  <si>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</si>
  <si>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CONSTRUCCIÓN INTERSECCIÓN A DESNIVEL PUENTE ARANDA Y DEMÁS OBRAS COMPLEMENTARIAS TRONCAL CALLE 13 - TUBERIA HG D= 3/4`` (INCLUYE SUMINISTRO E INSTALACIÓN, SOLDADURA).</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</si>
  <si>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</si>
  <si>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CODO 90° HG DE 1/2". Suministro en instalación.</t>
  </si>
  <si>
    <t>CONSTRUCCIÓN INTERSECCIÓN A DESNIVEL PUENTE ARANDA Y DEMÁS OBRAS COMPLEMENTARIAS TRONCAL CALLE 13 - CODO 90° HG DE ¾". Suministro en instalación.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</si>
  <si>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</si>
  <si>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CONSTRUCCIÓN INTERSECCIÓN A DESNIVEL PUENTE ARANDA Y DEMÁS OBRAS COMPLEMENTARIAS TRONCAL CALLE 13 - TEE HG DE 3/4". Suministro en instalación</t>
  </si>
  <si>
    <t>CONSTRUCCIÓN INTERSECCIÓN A DESNIVEL PUENTE ARANDA Y DEMÁS OBRAS COMPLEMENTARIAS TRONCAL CALLE 13 - REDUCCION HG E.L. D=3/4" A  1/2" (Incluye suministro e instalación).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</si>
  <si>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</si>
  <si>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CONSTRUCCIÓN INTERSECCIÓN A DESNIVEL PUENTE ARANDA Y DEMÁS OBRAS COMPLEMENTARIAS TRONCAL CALLE 13 - Válvula ventosa HD de doble efecto D=6" Clase 300 extremos bridados ANSI B16.5 (Suministro e instalación)</t>
  </si>
  <si>
    <t>CONSTRUCCIÓN INTERSECCIÓN A DESNIVEL PUENTE ARANDA Y DEMÁS OBRAS COMPLEMENTARIAS TRONCAL CALLE 13 -BRIDA SLIP ON RF D=8" CLASE 300, ANSI B16.5 (suministro e instalación, no incluye equipo de soldadura)</t>
  </si>
  <si>
    <t>CONSTRUCCIÓN INTERSECCIÓN A DESNIVEL PUENTE ARANDA Y DEMÁS OBRAS COMPLEMENTARIAS TRONCAL CALLE 13 - Válvula ventosa HD de doble efecto D=3" Clase 300 extremos bridados ANSI B16.5 (Suministro e instalación)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</si>
  <si>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</si>
  <si>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</si>
  <si>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</si>
  <si>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MONITOREO DE  RUIDO AMBIENTAL (Incluye punto de monitoreo de ruido para una (1) jornada diurna en día hábil y no hábil y una (1) jornada nocturna día hábil y no hábil (total 4 mediciones por punto), (Incluye informe técnico de campo, memoria de cálculo e isófonas).</t>
  </si>
  <si>
    <t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</si>
  <si>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</si>
  <si>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</si>
  <si>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PROYECTO CONSTRUCCION PUENTES SAN AGUSTIN Y LOS ANDES - CAPA DE REY</t>
  </si>
  <si>
    <t>PROYECTO CONSTRUCCION PUENTES SAN AGUSTIN Y LOS ANDES - PERNO ROSCADO EN U REF. PEU58AG600 DIAMETRO PERNO R 5/8-11 UNC. DIAMETRO NOMINAL DE TUBERIA 6"</t>
  </si>
  <si>
    <t>PROYECTO CONSTRUCCION PUENTES SAN AGUSTIN Y LOS ANDES - PERNOS DE ANCLAJE - ACERO ASTM A193 GR B7 (INCLUYE SUMINISTRO E INSTALACION)</t>
  </si>
  <si>
    <t>PROYECTO CONSTRUCCION PUENTES SAN AGUSTIN Y LOS ANDES - ACERO ESTRUCTURAL A588 PARA PLATINAS (INCLUYE SUMINISTRO E INSTALACION)</t>
  </si>
  <si>
    <t>PROYECTO CONSTRUCCION PUENTES SAN AGUSTIN Y LOS ANDES - ACERO ESTRUCTURAL A500 GR C PARA ESTRUCTURA (INCLUYE SIMINISTRO E INSTALACION)</t>
  </si>
  <si>
    <t>PROYECTO CONSTRUCCION PUENTES SAN AGUSTIN Y LOS ANDES - EJECUCIÓN DE MICROPILOTES, INCLUYE PERFORACIÓN, LLENADO E INYECCIÓN HASTA 100 KG DE CEMENTO E INSTALACIÓN DE REFUERZO</t>
  </si>
  <si>
    <t>PROYECTO CONSTRUCCION PUENTES SAN AGUSTIN Y LOS ANDES - LUMINARIA RALED II 32 RA02SII 44W COMPLETA PARA ALUMBRADO PÚBLICO (INCLUYE SUMINISTRO Y TRANSPORTE)</t>
  </si>
  <si>
    <t>PROYECTO CONSTRUCCION PUENTES SAN AGUSTIN Y LOS ANDES - LUMINARIA RALED II 48 RA02SII 74W COMPLETA PARA ALUMBRADO PÚBLICO (INCLUYE SUMINISTRO Y TRANSPORTE)</t>
  </si>
  <si>
    <t>PROYECTO CONSTRUCCION PUENTES SAN AGUSTIN Y LOS ANDES - LUMINARIA RALED I 16. RA02SII 45W Y ACCESORIOS COMPLETA PARA ALUMBRADO PÚBLICO</t>
  </si>
  <si>
    <t>PROYECTO CONSTRUCCION PUENTES SAN AGUSTIN Y LOS ANDES - CABLE ALUMINIO AISLADO NO.2</t>
  </si>
  <si>
    <t>PROYECTO CONSTRUCCION PUENTES SAN AGUSTIN Y LOS ANDES - MEDIDOR AGUA FRIA 4"</t>
  </si>
  <si>
    <t>PROYECTO CONSTRUCCION PUENTES SAN AGUSTIN Y LOS ANDES - TEE HG 4"X2" EXTREMO LISO</t>
  </si>
  <si>
    <t>PROYECTO CONSTRUCCION PUENTES SAN AGUSTIN Y LOS ANDES - TAPON MACHO GALVANIZADO 2"</t>
  </si>
  <si>
    <t>REVITALIZACIÓN DEL EJE AMBIENTAL EN BOGOTA D.C. FASE II - ADOQUÍN ENCHAPE CON PATAS DE ARCILLA DE 1/4x26 TIPO SALMONA</t>
  </si>
  <si>
    <t>PROYECTO CONSTRUCCION PUENTES SAN AGUSTIN Y LOS ANDES - CURVA CONDUIT GALVANIZADA IMC 3"</t>
  </si>
  <si>
    <t>PROYECTO CONSTRUCCION PUENTES SAN AGUSTIN Y LOS ANDES - UNIÓN CONDUIT GALVANIZADO IMC 3"</t>
  </si>
  <si>
    <t>PROYECTO CONSTRUCCION PUENTES SAN AGUSTIN Y LOS ANDES -TUBERIA ESTRUCTURAL ACERO AL CARBONO DE 5" BARRAS DE PERFORACION COMPLETA (DIÁMETRO 127 MM Y ESPESOR 9MM)</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</si>
  <si>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</si>
  <si>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</si>
  <si>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</si>
  <si>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</si>
  <si>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</si>
  <si>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BANCA EN CONCRETO M-02-A, (INCLUYE TRANSPORTE DEL ELEMENTO)</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</si>
  <si>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</si>
  <si>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</si>
  <si>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</si>
  <si>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</si>
  <si>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</si>
  <si>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</si>
  <si>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 xml:space="preserve">LOSETA PULIDA DE MICROGRANO DE MARMOL FORMATO 40 cm * 40 cm * 4,5 cm </t>
  </si>
  <si>
    <t>LEVANTAMIENTO CON TECNOLOGIA GEORADAR(GPR)- Ground Penetrating Radar. Señal electromagnética de alta frecuencia, barrido con antena. Detección de redes. Incluye informe y radargramas</t>
  </si>
  <si>
    <t>VIGENCIA</t>
  </si>
  <si>
    <t>CIV</t>
  </si>
  <si>
    <t>EJE VIAL</t>
  </si>
  <si>
    <t>DESDE</t>
  </si>
  <si>
    <t>HASTA</t>
  </si>
  <si>
    <t xml:space="preserve">TIPO DE MALLA VIAL </t>
  </si>
  <si>
    <t>FONDO DE DESARROLLO LOCAL DE CANDELARIA</t>
  </si>
  <si>
    <t>ANALISIS DEL VALOR DEL AIU
FONDO DE DESARROLLO LOCAL DE CANDELARIA</t>
  </si>
  <si>
    <t>SISTEMA DE GESTIÓN AMBIENTAL, SEGURIDAD Y SALUD EN EL TRABAJO
FONDO DE DESARROLLO LOCAL DE CANDELARIA</t>
  </si>
  <si>
    <t>MATRIZ PARA CÁLCULO DE AIU- AMBIENTAL
FONDO DE DESARROLLO LOCAL DE CANDELARIA</t>
  </si>
  <si>
    <t>ELEMENTO (PK)</t>
  </si>
  <si>
    <t>VALOR M2</t>
  </si>
  <si>
    <t>ESPECIALISTA DE REDES HIDROSANITARIAS</t>
  </si>
  <si>
    <t xml:space="preserve">ESPECIALISTA EN PRESUPUESTO Y PROGRAMACIÓN </t>
  </si>
  <si>
    <t>ESPECIALISTA EN GEOTECNIA VIAL</t>
  </si>
  <si>
    <t>ESPECIALISTA EN VIAS O PAVIMENTOS</t>
  </si>
  <si>
    <t>ARQUEOLOGO</t>
  </si>
  <si>
    <t>PERSONAL  TÉCNICO Y PERSONAL AUXILIAR</t>
  </si>
  <si>
    <t>M3</t>
  </si>
  <si>
    <t>CONCRETO GRAVA COMÚN 4000 PSI 28 MPa (280 Kg/cm2)</t>
  </si>
  <si>
    <t>HR</t>
  </si>
  <si>
    <t>ML/DI</t>
  </si>
  <si>
    <t>KG</t>
  </si>
  <si>
    <t>FORMALETA MADERA (CAMILLA  0.73x1.4m, CRUCETA, CERCHA, PARAL CORTO)</t>
  </si>
  <si>
    <t>M2/MES</t>
  </si>
  <si>
    <t>ML</t>
  </si>
  <si>
    <t>TUBERIA CONDUIT METALICA RMC D= 1"</t>
  </si>
  <si>
    <t>TUBERIA CONDUIT METALICA RMC D= 1 1/2"</t>
  </si>
  <si>
    <t>GLN</t>
  </si>
  <si>
    <t>RETROEXCAVADORA - MASA DE 7 A 9 TONELADAS - POTENCIA DE 74 A 99 HP - INCLUYE OPERARIO Y COMBUSTIBLE.</t>
  </si>
  <si>
    <t>JR</t>
  </si>
  <si>
    <t>GLB</t>
  </si>
  <si>
    <t>LT</t>
  </si>
  <si>
    <t xml:space="preserve">PARADERO EN ACERO INOXIDABLE M10 </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</si>
  <si>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</si>
  <si>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</si>
  <si>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</si>
  <si>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</si>
  <si>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</si>
  <si>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</si>
  <si>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</si>
  <si>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UNION PVC PRESION NORMA NTC 382 D=2 1/2"</t>
  </si>
  <si>
    <t>MOTOSIERRA - POTENCIA 2 A 3 KW (INCLUYE COMBUSTIBLE)</t>
  </si>
  <si>
    <t>ALQUILER PILOTEADORA PESO 60.000 KG, DIÁMETRO MAXIMO 1,20 M, PROFUNDIDAD 48 M. - INCLUYE OPERARIO Y COMBUSTIBLE</t>
  </si>
  <si>
    <t>M3-KM</t>
  </si>
  <si>
    <t>GEOTEXTIL TEJIDO CON RESISTENCIA A LA TENSION METODO TIRA ANCHA SENTIDO LONGITUDINAL DE 60 KN/M, Y RESISTENCIA A LA TENSION GRAB DE 2400 N</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</si>
  <si>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</si>
  <si>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</si>
  <si>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</si>
  <si>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TIERRA NEGRA, incluye fertilizante y cascarilla de arroz</t>
  </si>
  <si>
    <t>GEOTEXTIL NO TEJIDO CON RESISTENCIA A LA TENSION GRAB: ENTRE 600 N Y 700 N, Y RESISTENCIA AL RASGADO TRAPEZOIDAL: ENTRE 240 N Y 260 N</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</si>
  <si>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</si>
  <si>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</si>
  <si>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</si>
  <si>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</si>
  <si>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</si>
  <si>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CORTADORA DE LADRILLO (SIN DISCO) - PROFUNDIDAD DE CORTE DE 10 A 17cm (INLCUYE COMBUSTIBLE)</t>
  </si>
  <si>
    <t>TUBERIA CONDUIT METALICA GALVANIZADA IMC D= 1"</t>
  </si>
  <si>
    <t>TUBERIA CONDUIT METALICA GALVANIZADA IMC D= 1 1/2"</t>
  </si>
  <si>
    <t>TUBERIA CONDUIT METALICA GALVANIZADA EMT D= 1 1/2"</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</si>
  <si>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</si>
  <si>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</si>
  <si>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</si>
  <si>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</si>
  <si>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LA DENSIDAD DEL CEMENTO HIDRAULICO. Norma técnica: NTC - 221 - 19 ASTM C188-17 (23)</t>
  </si>
  <si>
    <t>METODO DE ENSAYO PARA DETERMINAR EL TIEMPO DE FRAGUADO DEL CEMENTO HIDRAULICO MEDIANTE EL APARATO DE VICAT. Norma técnica: NTC-118-20 ASTM C119-21.</t>
  </si>
  <si>
    <t>EQUIVALENTE DE ARENA DE SUELOS Y AGREGADOS FINOS. Norma técnica: INV E 133-13 NTC-6179-16 ASTM D2419-22</t>
  </si>
  <si>
    <t>RESISTENCIA A LA DEGRADACIÓN DE LOS AGREGADOS GRUESOS DE TAMAÑOS MAYORES DE 19 mm (¾") POR ABRASIÓN E IMPACTO EN LA MÁQUINA DE LOS ÁNGELES (CON TRITURACIÓN DE AGREGADOS). Norma técnica: INV E 219-13 NTC 93-13</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</si>
  <si>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</si>
  <si>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</si>
  <si>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</si>
  <si>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DETERMINACION DE LOS TAMAÑOS DE LAS PARTICULAS DE LOS SUELOS (GRANULOMETRIA POR TAMIZADO E HIDROMETRIA). Norma técnica: INVE-123-13 ASTM D422-63-98 (retirado 2016).</t>
  </si>
  <si>
    <t>DETERMINACION DE LA CANTIDAD DE MATERIAL QUE PASA EL TAMIZ DE 75 μm (N° 200) EN LOS AGREGADOS PETREOS MEDIANTE LAVADO. Norma técnica: INVE-214-13 NTC-78-19 ASTM C117-17 (20) ASTM D1140-17</t>
  </si>
  <si>
    <t>DETERMINACION DE LA GRAVEDAD ESPECÍFICA DE LAS PARTICULAS SOLIDAS DE LOS SUELOS Y DEL LLENANTE MINERAL, EMPLEANDO UN PICNOMETRO CON AGUA. Norma técnica: INVE-128-13 ASTM D854-14 (retirado 2023).</t>
  </si>
  <si>
    <t>DETERMINACION DE LOS FACTORES DE CONTRACCION DE LOS SUELOS. Norma técnica: INVE-127-13 NTC-1503-01 ASTM D427-04 (retirado 2010).</t>
  </si>
  <si>
    <t>DETERMINACION DEL CONTENIDO ORGANICO DE UN SUELO MEDIANTE EL ENSAYO DE PERDIDA POR IGNICION. Norma técnica: INV E 121-13 AASHTO T-267-86 (18)</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</si>
  <si>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</si>
  <si>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</si>
  <si>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</si>
  <si>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</si>
  <si>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</si>
  <si>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</si>
  <si>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</si>
  <si>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</si>
  <si>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RESISTENCIA A LA COMPRESION DE CILINDROS DE CONCRETO (MOLDEADOS O NUCLEOS). Norma técnica: INVE-410-13 NTC-673-21 ASTM C39/C39M-21.</t>
  </si>
  <si>
    <t>TRACCION INDIRECTA DE CILINDROS DE CONCRETO. Norma técnica: INVE-411-13 NTC-722-00 ASTM C496/C496M-17</t>
  </si>
  <si>
    <t>ENSAYO DE ADHERENCIA EN BANDEJA. Norma técnica: INVE-740-13.</t>
  </si>
  <si>
    <t>ESTABILIDAD Y FLUJO DE MEZCLAS ASFALTICAS EN CALIENTE EMPLEANDO EL EQUIPO MARSHALL (UNA PROBETA). Norma técnica: INVE-748-13 ASTM D6926-20 ASTM D6927-15 (22).</t>
  </si>
  <si>
    <t xml:space="preserve">BAÑO TIPO FLUSHING - ALQUILER MANTENIMIENTO Y ASEO DE BAÑO PORTATIL </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</si>
  <si>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</si>
  <si>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</si>
  <si>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</si>
  <si>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</si>
  <si>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</si>
  <si>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</si>
  <si>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</si>
  <si>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</si>
  <si>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</si>
  <si>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</si>
  <si>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</si>
  <si>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</si>
  <si>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</si>
  <si>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</si>
  <si>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</si>
  <si>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</si>
  <si>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</si>
  <si>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</si>
  <si>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</si>
  <si>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</si>
  <si>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</si>
  <si>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</si>
  <si>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</si>
  <si>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</si>
  <si>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</si>
  <si>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</si>
  <si>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</si>
  <si>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</si>
  <si>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</si>
  <si>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</si>
  <si>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</si>
  <si>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</si>
  <si>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</si>
  <si>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</si>
  <si>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</si>
  <si>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</si>
  <si>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</si>
  <si>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</si>
  <si>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GUADAÑADORA - POTENCIA DE 1.3 A 1.7 KW - INCLUYE COMBUSTIBLE</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</si>
  <si>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</si>
  <si>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</si>
  <si>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</si>
  <si>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</si>
  <si>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</si>
  <si>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</si>
  <si>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</si>
  <si>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PARTICULAS FRACTURADAS EN UN AGREGADO GRUESO. Norma técnica: INVE-227-13 NTC-5987-13</t>
  </si>
  <si>
    <t>INDICES DE APLANAMIENTO Y ALARGAMIENTO DE LOS AGREGADOS PARA CARRETERAS. Norma técnica: INVE-230-13.</t>
  </si>
  <si>
    <t>DENSIDAD, DENSIDAD RELATIVA (GRAVEDAD ESPECIFICA) Y ABSORCION DEL AGREGADO FINO. Norma técnica: INVE-222-13 NTC-237-20 ASTM C128-22 (23)</t>
  </si>
  <si>
    <t>PENETRACION DE LOS MATERIALES BITUMINOSOS. Norma técnica: INVE-706-13 NTC-5028-16 ASTM D5/D5M-20</t>
  </si>
  <si>
    <t>DUCTILIDAD DE LOS MATERIALES ASFALTICOS. Norma técnica: INVE-702-13 ASTM D113-17 (18).</t>
  </si>
  <si>
    <t>EVALUACION DE LA SUSCEPTIBILIDAD AL AGUA DE LAS MEZCLAS DE CONCRETO ASFALTICO UTILIZANDO LA PRUEBA DE TRACCION INDIRECTA (SEIS PROBETAS). Norma técnica: INVE-725-13 ASTM D4867/D4867M-09-14 (22) AASHTO T-283-21.</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</si>
  <si>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</si>
  <si>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</si>
  <si>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</si>
  <si>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</si>
  <si>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</si>
  <si>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</si>
  <si>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</si>
  <si>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</si>
  <si>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</si>
  <si>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</si>
  <si>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FERMENTACIÓN TUBOS MÚLTIPLES.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</si>
  <si>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</si>
  <si>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</si>
  <si>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</si>
  <si>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</si>
  <si>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</si>
  <si>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</si>
  <si>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</si>
  <si>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</si>
  <si>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</si>
  <si>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</si>
  <si>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</si>
  <si>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</si>
  <si>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</si>
  <si>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</si>
  <si>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</si>
  <si>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KIT DE NIVELACION PARA HIDRANTE  DE DIÁMETRO DE 6", LONGITUD 400mm , INCLUYE TODOS LOS ELEMENTOS NECESARIOS PARA SU INSTALACIÓN</t>
  </si>
  <si>
    <t>LB</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</si>
  <si>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</si>
  <si>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</si>
  <si>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</si>
  <si>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</si>
  <si>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</si>
  <si>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</si>
  <si>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</si>
  <si>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</si>
  <si>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KIT DE NIVELACION PARA HIDRANTE TRÁFICO DE DIÁMETRO DE 4", LONGITUD 400mm , INCLUYE TODOS LOS ELEMENTOS NECESARIOS PARA SU INSTALACIÓN</t>
  </si>
  <si>
    <t>MOLDE PARA ESTAMPADO DE CONCRETO</t>
  </si>
  <si>
    <t>TARIFA DIA - ALQUILER DE VEHICULO: CAMPERO, PICK-UP, CAMIONETA, CAMION O SIMILAR DE 1300cc A 2000cc DE CILINDRADA, MODELO 2014 A 2011. 75% DE LA TARIFA ESTABLECIDA. INCLUYE TODOS LOS COSTOS DE OPERACIÓN Y MANTENIMIENTO EXCEPTO EL SALARIO DEL CONDUCTOR.</t>
  </si>
  <si>
    <t>TARIFA MES - ALQUILER DE VEHICULO: CAMPERO, PICK-UP, CAMIONETA, CAMION O SIMILAR CON CAPACIDAD DE CARGA DE 3 TON O MAS, MODELO 2014 A 2011. 75% DE LA TARIFA ESTABLECIDA. INCLUYE TODOS LOS COSTOS DE OPERACIÓN Y MANTENIMIENTO EXCEPTO EL SALARIO DEL CONDUCTOR.</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</si>
  <si>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</si>
  <si>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</si>
  <si>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</si>
  <si>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</si>
  <si>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</si>
  <si>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COMPACTACION). Norma técnica: INVE-142-13 ASTM D1557-12 (21) AASHTO T-180-20</t>
  </si>
  <si>
    <t>DETERMINACION DE LA PROFUNDIDAD DE CARBONATACION EN CONCRETO ENDURECIDO Y PUESTO EN SERVICIO. Norma técnica: UNE-112011-11 CPC-18-88</t>
  </si>
  <si>
    <t>METODO PARA DETERMINAR EL NUMERO DE REBOTE (INDICE ESCLEROMETRICO) EN EL CONCRETO ENDURECIDO, ZONA POR ELEMENTO. Norma técnica: INVE-413-13 NTC-3692-18 ASTM C805/C805M-18 (19).</t>
  </si>
  <si>
    <t>dm3</t>
  </si>
  <si>
    <t>VIAJE</t>
  </si>
  <si>
    <t>EFECTO DEL AGUA SOBRE LA RESISTENCIA A LA COMPRESION DE LAS MEZCLAS ASFALTICAS COMPACTADAS (ENSAYO DE INMERSIÓN- COMPRESIÓN), incluye elaboración. Norma técnica: INVE-738-13 ASTM D1075-11 (19).</t>
  </si>
  <si>
    <t>MODULO RESILIENTE DE SUELOS Y AGREGADOS. Norma técnica: INVE-156-13 AASHTO T-307-21.</t>
  </si>
  <si>
    <t>RESISTENCIA A LA FATIGA DE MEZCLAS ASFALTICAS EN CALIENTE MEDIANTE EL ENSAYO DE FLEXION EN DOS PUNTOS SOBRE PROBETAS TRAPEZOIDALES. Norma técnica: INVE-808-13 UNE-EN-12697-24-19 Anexo A NFP-98-261-1-01.</t>
  </si>
  <si>
    <t>ADHESIVO, EN POLVO Y DE FRAGUADO RÁPIDO. PREMEZCLADO EN FÁBRICA CON ADITIVOS TIPO LÁTEX, DE BASE CEMENTOSA</t>
  </si>
  <si>
    <t>GR</t>
  </si>
  <si>
    <t>TUBERIA CONDUIT METALICA EMT D= 2"</t>
  </si>
  <si>
    <t>TUBERIA CONDUIT METALICA EMT D= 1"</t>
  </si>
  <si>
    <t>TUBERIA CONDUIT METALICA EMT D= 3/4"</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</si>
  <si>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</si>
  <si>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</si>
  <si>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TARIFA DIA - ALQUILER DE VEHICULO: CAMPERO, PICK-UP, CAMIONETA, CAMION O SIMILAR DE 1300cc A 2000cc DE CILINDRADA, MODELO 2022 A 2019. 100% DE LA TARIFA ESTABLECIDA. INCLUYE TODOS LOS COSTOS DE OPERACIÓN Y MANTENIMIENTO EXCEPTO EL SALARIO DEL CONDUCTOR.</t>
  </si>
  <si>
    <t>TARIFA DIA - ALQUILER DE VEHICULO: CAMPERO, PICK-UP, CAMIONETA, CAMION O SIMILAR CON CAPACIDAD DE CARGA DE 3 TON O MAS, MODELO 2014 A 2011. 75% DE LA TARIFA ESTABLECIDA. INCLUYE TODOS LOS COSTOS DE OPERACIÓN Y MANTENIMIENTO EXCEPTO EL SALARIO DEL CONDUCTOR</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</si>
  <si>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</si>
  <si>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</si>
  <si>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</si>
  <si>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</si>
  <si>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</si>
  <si>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</si>
  <si>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</si>
  <si>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</si>
  <si>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</si>
  <si>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</si>
  <si>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</si>
  <si>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</si>
  <si>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</si>
  <si>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</si>
  <si>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</si>
  <si>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</si>
  <si>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</si>
  <si>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</si>
  <si>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</si>
  <si>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</si>
  <si>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</si>
  <si>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</si>
  <si>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</si>
  <si>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</si>
  <si>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</si>
  <si>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</si>
  <si>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</si>
  <si>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</si>
  <si>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</si>
  <si>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</si>
  <si>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</si>
  <si>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</si>
  <si>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TUBERIA CONDUIT METALICA EMT D= 4"</t>
  </si>
  <si>
    <t>ENSAYO DE COMPRESION TRIAXIAL SOBRE SUELOS COHESIVOS (EN CONDICION CONSOLIDADA, NO DRENADA CU 3 PUNTOS). Norma técnica: INVE-153-13 UNE-EN-ISO-17892-9-19  Numerales 6.4 y 6.7.2* (Norma de referencia) ASTM D4767-11 (20).</t>
  </si>
  <si>
    <t>M2/DIA</t>
  </si>
  <si>
    <t>GEOMEMBRANA DE POLIETILENO DE ALTA DENSIDAD (PEAD-HDPE) CON ESPESOR DE 30 MILS (0,75 MM)</t>
  </si>
  <si>
    <t xml:space="preserve">CURVA METALICA GALVANIZADA IMC D=1" </t>
  </si>
  <si>
    <t>BULTO</t>
  </si>
  <si>
    <t>TUBO CONDUIT METALICA EMT D=1" (3M)</t>
  </si>
  <si>
    <t>CURVA  EMT D= 3"</t>
  </si>
  <si>
    <t>UNIÓN EMT D= 3"</t>
  </si>
  <si>
    <t>CURVA  EMT D= 1 1/4"</t>
  </si>
  <si>
    <t>UNIÓN EMT D= 1 1/4"</t>
  </si>
  <si>
    <t>CURVA  EMT D= 2"</t>
  </si>
  <si>
    <t>UNIÓN EMT D= 2"</t>
  </si>
  <si>
    <t>CAPACETE METALICO GALVANIZADO IMC DE 3"</t>
  </si>
  <si>
    <t>TUBERIA CONDUIT METALICA GALVANIZADA IMC D= 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</si>
  <si>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</si>
  <si>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</si>
  <si>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FORMALETA FLEXIBLE PARA CONCRETO O MORTERO HIDRÁULICO, A PARTIR DE GEOTEXTIL TEJIDO CON RESISTENCIA A LA TENSION GRAB: ENTRE 700 N Y 770 N, ANCHO DE 1.20 M, LARGO DE 2.4 M Y CAPACIDAD DE 1.0 M3</t>
  </si>
  <si>
    <t>MOVILIZACIÓN, MONTAJE Y DESMONTAJE DE EQUIPO ENTRE PERFORACIONES DENTRO DE LA OBRA</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</si>
  <si>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</si>
  <si>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</si>
  <si>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CUBIERTA SANDWICH DECK  333C, SENCILLA, EN ALUZINC Cal 24. SUM E INST. PANEL SIN TRASLAPOS LONGITUDINALES. PINTURA PLASTISOL/DURANAR 1 CARA (e=24micrones) CLIPS METALICOS OCULTOS. AISLANTE FIBRA VIDRIO 38mm</t>
  </si>
  <si>
    <t>LAMINA HR A36 e=3/8" PARA CAMISA METÁLICA PERDIDA</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</si>
  <si>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</si>
  <si>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</si>
  <si>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</si>
  <si>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</si>
  <si>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</si>
  <si>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</si>
  <si>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</si>
  <si>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</si>
  <si>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TARIFA DIA - ALQUILER DE VEHICULO: CAMPERO, PICK-UP, CAMIONETA, CAMION O SIMILAR MAYOR A 2000cc DE CILINDRADA, MODELO 2022 A 2019. 100% DE LA TARIFA ESTABLECIDA. INCLUYE TODOS LOS COSTOS DE OPERACIÓN Y MANTENIMIENTO EXCEPTO EL SALARIO DEL CONDUCTOR.</t>
  </si>
  <si>
    <t>TARIFA MES - ALQUILER DE VEHICULO: CAMPERO, PICK-UP, CAMIONETA, CAMION O SIMILAR DE 1300cc A 2000cc DE CILINDRADA, MODELO 2022 A 2019. 100% DE LA TARIFA ESTABLECIDA. INCLUYE TODOS LOS COSTOS DE OPERACIÓN Y MANTENIMIENTO EXCEPTO EL SALARIO DEL CONDUCTOR</t>
  </si>
  <si>
    <t>TARIFA MES - ALQUILER DE VEHICULO: CAMPERO, PICK-UP, CAMIONETA, CAMION O SIMILAR MAYOR A 2000cc DE CILINDRADA, MODELO 2022 A 2019. 100% DE LA TARIFA ESTABLECIDA. INCLUYE TODOS LOS COSTOS DE OPERACIÓN Y MANTENIMIENTO EXCEPTO EL SALARIO DEL CONDUCTOR</t>
  </si>
  <si>
    <t>TARIFA DIA - ALQUILER DE VEHICULO: CAMPERO, PICK-UP, CAMIONETA, CAMION O SIMILAR CON CAPACIDAD DE CARGA DE 3 TON O MAS, MODELO 2022 A 2019. 100% DE LA TARIFA ESTABLECIDA. INCLUYE TODOS LOS COSTOS DE OPERACIÓN Y MANTENIMIENTO EXCEPTO EL SALARIO DEL CONDUCTOR.</t>
  </si>
  <si>
    <t>TARIFA MES - ALQUILER DE VEHICULO: CAMPERO, PICK-UP, CAMIONETA, CAMION O SIMILAR CON CAPACIDAD DE CARGA DE 3 TON O MAS, MODELO 2022 A 2019. 100% DE LA TARIFA ESTABLECIDA. INCLUYE TODOS LOS COSTOS DE OPERACIÓN Y MANTENIMIENTO EXCEPTO EL SALARIO DEL CONDUCTOR</t>
  </si>
  <si>
    <t>TRANSPORTE DE EQUIPO DE HASTA 1 TONELADA POR VIAJE _ INCLUYE ESCOLTA</t>
  </si>
  <si>
    <t>METODO DE PRUEBA ESTANDAR PARA LA DETERMINACION DEL INDICE DE RESISTENCIA DE CARGA PUNTUAL EN ROCA. Norma técnica: ASTM D5731-16 (17) Método ISRM-07 Cap 8</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</si>
  <si>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</si>
  <si>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</si>
  <si>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JGO</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</si>
  <si>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</si>
  <si>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UNE-EN-ISO-17892-10 (19)* (Norma de referencia) UNE-103401-98 ASTM D6528-17.</t>
  </si>
  <si>
    <t>ENSAYO DE CORTE DIRECTO EN CONDICION CONSOLIDADA DRENADA (CD 3 PUNTOS). Norma técnica: INVE-154-13 NTC-1917-00 UNE-EN-ISO-17892-10-19 Numerales 5.2.1 y 7.7.1 ASTM D3080/D3080M-1 1 (Retirado en 2020) AASHTO T-236-22.</t>
  </si>
  <si>
    <t>ENSAYO DE COMPRESION TRIAXIAL SOBRE SUELOS COHESIVOS (EN CONDICION NO CONSOLIDADA, NO DRENADA UU 3 PUNTOS). Norma técnica: INVE-153-13 UNE-EN-ISO-17892-8-19 ASTM D2850-23.</t>
  </si>
  <si>
    <t>DENSIDAD Y PESO UNITARIO DEL SUELO EN EL TERRENO POR EL METODO DEL CONO Y ARENA. Norma técnica: INVE-161-13 NTC-1667-02 ASTM D1556/D1556M-15e1 (16)</t>
  </si>
  <si>
    <t>CARROTANQUE IRRIGADOR DE AGUA. ( VIAJE DE 10 M3 )</t>
  </si>
  <si>
    <t>MEDIDA DEL POTENCIAL DE COLAPSO DE UN SUELO PARCIALMENTE SATURADO. Norma técnica: INVE-157-13 ASTM  D5333-03 (retirado en 2017).</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</si>
  <si>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</si>
  <si>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</si>
  <si>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DETERMINACION DE TERRONES DE ARCILLA Y PARTICULAS DELEZNABLES EN LOS AGREGADOS. Norma técnica: INVE-211-13 NTC-589-00 ASTM C142/C142M-17</t>
  </si>
  <si>
    <t>PRESENCIA DE IMPUREZAS ORGANICAS EN ARENAS USADAS PARA LA PREPARACION DE MORTEROS O CONCRETOS. Norma técnica: INVE-212-13 NTC-127-00 ASTM C40/C40M-20</t>
  </si>
  <si>
    <t>DENSIDAD BULK (PESO UNITARIO) Y PORCENTAJE DE VACIOS DE LOS AGREGADOS EN ESTADO SUELTO Y COMPACTO. Norma técnica: INVE-217-13 NTC-92-19</t>
  </si>
  <si>
    <t>SOLIDEZ DE LOS AGREGADOS FRENTE A LA ACCION DE SOLUCIONES DE SULFATO DE SODIO O DE MAGNESIO. Norma técnica: INVE-220-13 NTC-126-16 ASTM C88/C88M-18</t>
  </si>
  <si>
    <t>CANTIDAD DE PARTICULAS LIVIANAS EN UN AGREGADO PETREO. Norma técnica: INVE-221-13 NTC-130-94 ASTM C123/C123M-23</t>
  </si>
  <si>
    <t>DENSIDAD, DENSIDAD RELATIVA (GRAVEDAD ESPECIFICA) Y ABSORCION DEL AGREGADO GRUESO. Norma técnica: INVE-223-13 NTC-176-19 ASTM C127-15 (16)</t>
  </si>
  <si>
    <t>DETERMINACION DEL VALOR DEL 10% DE FINOS. Norma técnica: INVE-224-13 BS 812-111 (90)</t>
  </si>
  <si>
    <t>DETERMINACION DEL CONTENIDO DE AZUFRE EN LOS AGREGADOS PETREOS. Norma técnica: INVE-233-13.</t>
  </si>
  <si>
    <t>DETERMINACION DE LA REACTIVIDAD POTENCIAL ACALI-SILICE DE AGREGADOS (METODO QUIMICO). Norma técnica: INVE-234-13 NTC-175-96.</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</si>
  <si>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</si>
  <si>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</si>
  <si>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</si>
  <si>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PROPORCION DE PARTICULAS PLANAS, ALARGADAS O PLANAS Y ALARGADAS EN AGREGADOS GRUESOS. Norma técnica: INVE-240-13 ASTM D4791-19</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</si>
  <si>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</si>
  <si>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</si>
  <si>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</si>
  <si>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DETERMINACION DEL CONTENIDO DE AGUA EN LOS MATERIALES BITUMINOSOS POR DESTILACION. Norma técnica: INVE-704-13 ASTM D95-13 (18).</t>
  </si>
  <si>
    <t>PUNTOS DE INFLAMACION Y DE COMBUSTION MEDIANTE LA COPA ABIERTA CLEVELAND. Norma técnica: INVE-709-13 ASTM D92-18.</t>
  </si>
  <si>
    <t>SOLUBILIDAD DE MATERIALES ASFALTICOS EN TRICLOROETILENO. Norma técnica: INVE-713-13</t>
  </si>
  <si>
    <t>DETERMINACION DE LA VISCOSIDAD DEL ASFALTO EMPLEANDO UN VISCOSIMETRO ROTACIONAL (TRES TEMPERATURAS). Norma técnica: INVE-717-13 ASTM D4402/D4402M-23 AASHTO T-316-19</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</si>
  <si>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</si>
  <si>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</si>
  <si>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GRAVEDAD ESPECIFICA MAXIMA DE MEZCLAS ASFALTICAS PARA PAVIMENTOS. Norma técnica: INVE-735-13 ASTM D2041/D2041M-11 (19).</t>
  </si>
  <si>
    <t>MEDIDA DE LA DENSIDAD DE CAPAS DE CONCRETO ASFALTICO EN EL TERRENO EMPLEANDO EL METODO NUCLEAR. Norma técnica: INVE-746-13 ASTM D2950/D2950M-22 (23).</t>
  </si>
  <si>
    <t>DETERMINACION DE LAS PROPIEDADES REOLOGICAS DE LOS LIGANTES ASFALTICOS MEDIANTE EL REOMETRO DE CORTE DINAMICO. Norma técnica: INVE-750-13 AASHTO T-315-20.</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</si>
  <si>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</si>
  <si>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</si>
  <si>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</si>
  <si>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</si>
  <si>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</si>
  <si>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INVE-714-13 ASTM D88/D88M-07 (19) e1</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</si>
  <si>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</si>
  <si>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</si>
  <si>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 (19).</t>
  </si>
  <si>
    <t>MUESTREO Y ENSAYO DE PREFABRICADOS DE CONCRETO NO REFORZADOS, VIBROCOMPACTADOS (RESISTENCIA A LA COMPRESION). Norma técnica: NTC-4024-01 Numeral 6.</t>
  </si>
  <si>
    <t>ABSORCION DE AGUA POR LOS ADOQUINES DE CONCRETO. Norma técnica: INVE-427-13 NTC-2017-18 Numeral 6.3 ASTM C140/C140M-22c</t>
  </si>
  <si>
    <t>MEDIDA DE LA MACROTEXTURA SUPERFICIAL DE UN PAVIMENTO EMPLEANDO LA TECNICA VOLUMETRICA. Norma técnica: INVE-791-13 ASTM E965-15 (19) NLT-335-00.</t>
  </si>
  <si>
    <t>METODO DE PRUEBA ESTANDAR PARA DETERMINAR LA CARGA DE ROTURA Y ELONGACION DE GEOTEXTILES (METODO GRAB). Norma técnica: ASTM D4632/D4632M-15a (23)</t>
  </si>
  <si>
    <t>MÉTODOS PARA MUESTREO Y ENSAYOS DE UNIDADES DE MAMPOSTERÍA Y OTROS PRODUCTOS DE ARCILLA. MÓDULO DE ROTURA - ENSAYO DE FLEXION. Norma técnica: NTC-4017-18 Numeral 6.</t>
  </si>
  <si>
    <t>ADOQUINES DE CONCRETO PARA PAVIMENTOS (RESISTENCIA A LA FLEXOTRACCION - MODULO DE ROTURA). Norma técnica: NTC-2017-18 Numeral 6.4.</t>
  </si>
  <si>
    <t>METODO DE ENSAYO PARA DETERMINAR LA RESISTENCIA A LA ABRASION DE MATERIALES PARA PISOS Y PAVIMENTOS, MEDIANTE ARENA Y DISCO METALICO ANCHO. (ADOQUINES DE CONCRETO). Norma técnica: NTC-5147-02.</t>
  </si>
  <si>
    <t>LOSETAS DE CONCRETO PARA PAVIMENTOS. RESISTENCIA A LA FLEXOTRACCION - MODULO DE ROTURA. Norma técnica: NTC-4992-22 Numeral 6.4.</t>
  </si>
  <si>
    <t>LOSETAS DE CONCRETO PARA PAVIMENTOS. ABSORCION DE AGUA Y DENSIDAD. Norma técnica: NTC-4992-22 Numeral 6.3.</t>
  </si>
  <si>
    <t>METODO DE ENSAYO PARA DETERMINAR LA RESISTENCIA A LA ABRASION DE MATERIALES PARA PISOS Y PAVIMENTOS, MEDIANTE ARENA Y DISCO METALICO ANCHO. (LOSETAS DE CONCRETO). Norma técnica: NTC-5147-02.</t>
  </si>
  <si>
    <t>PREFABRICADOS DE CONCRETO. BORDILLOS Y SARDINALES DE CONCRETO (MODULO DE ROTURA). Norma técnica: NTC-4109-19 Numeral 7.</t>
  </si>
  <si>
    <t>EXTRACCION DE TESTIGOS DE PAVIMENTOS ASFALTICOS MEDIANTE ASERRADO, DE 100 CM X 100 CM. Norma técnica: INVE-758-13 Numeral 5.2 ASTM D5361/D5361M-22.</t>
  </si>
  <si>
    <t>TARIFA MES - PERSONAL DE OBRA - TÉCNICO (PLOMERO_ELECTRICISTA) (INCLUYE FACTOR DE PRESTACIONES)</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</si>
  <si>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</si>
  <si>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</si>
  <si>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</si>
  <si>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</si>
  <si>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METODO DE PRUEBA ESTANDAR PARA EL MODULO DINAMICO DE MEZCLAS ASFALTICAS. Norma técnica: ASTM D3497-95 (17)  AASHTO TP-62-07 AASHTO T-342-22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</si>
  <si>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</si>
  <si>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</si>
  <si>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</si>
  <si>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</si>
  <si>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</si>
  <si>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</si>
  <si>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</si>
  <si>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ALQUILER DE VEHICULO: CAMPERO, PICK-UP, CAMIONETA, CAMION O SIMILAR DE 1300cc A 2000cc DE CILINDRADA, MODELO 2014 A 2011. 75% DE LA TARIFA ESTABLECIDA. INCLUYE TODOS LOS COSTOS DE OPERACIÓN Y MANTENIMIENTO EXCEPTO EL SALARIO DEL CONDUCTOR</t>
  </si>
  <si>
    <t>TARIFA MES - ARRIENDO OFICINA INCL. ADMINISTRACIÓN, SERVICIOS PÚBLICOS, COMUNICACIONES</t>
  </si>
  <si>
    <t>TARIFA MES - ALQUILER CAMPAMENTOS INCL. SERVICIOS PÚBLICOS PROVISIONALES</t>
  </si>
  <si>
    <t>TARIFA MES - GASTOS OFICINA (PAPELERIA, FOTOCOPIAS Y OTROS)</t>
  </si>
  <si>
    <t>GLB/MS</t>
  </si>
  <si>
    <t>OBTENCION DE NUCLEOS DE CONCRETO ENDURECIDO (NUCLEOS DE 6"). Norma técnica: INVE-418-13 NTC-3658-18.</t>
  </si>
  <si>
    <t>GEOMALLA BIAXIAL CON RESISTENCIA ULTIMA A LA TENSION, SENTIDO LONGITUDINAL Y TRANSVERSAL: ENTRE 50 KN/M Y 55 KN/M</t>
  </si>
  <si>
    <t>TUBERIA CONDUIT METALICA EMT D= 3"</t>
  </si>
  <si>
    <t>TUBERIA CONDUIT METALICA GALVANIZADA IMC D= 2"</t>
  </si>
  <si>
    <t>UNIÓN METALICA GALVANIZADA IMC D= 2"</t>
  </si>
  <si>
    <t>TUBERIA CONDUIT METALICA GALVANIZADA IMC D= 3/4"</t>
  </si>
  <si>
    <t>UNIÓN METALICA GALVANIZADA IMC D= 3/4"</t>
  </si>
  <si>
    <t>TUBERIA CONDUIT METALICA EMT D= 1 1/4"</t>
  </si>
  <si>
    <t>TON-M</t>
  </si>
  <si>
    <t>TRANSPORTE DE EQUIPO DE HASTA 1 TONELADA POR VIAJE DIURNO_ SIN ESCOLTA</t>
  </si>
  <si>
    <t>TRANSPORTE DE EQUIPO DE 1.1 a 5 TONELADAS POR VIAJE DIURNO SIN ESCOLTA</t>
  </si>
  <si>
    <t>TRANSPORTE DE EQUIPO DE 5.1 a 10 TONELADAS POR VIAJE DIURNO SIN ESCOLTA</t>
  </si>
  <si>
    <t>TRANSPORTE DE EQUIPO DE 10.1 a 15 TONELADAS POR VIAJE DIURNO SIN ESCOLTA</t>
  </si>
  <si>
    <t>DETERMINACION DE LA RESISTENCIA DE MORTEROS DE CEMENTO HIDRAULICO A LA COMPRESION, USANDO CUBOS DE 50MM O 2 PULGADAS DE LADO (UNIDAD). Norma técnica: NTC-220-22 ASTM C109/C109M-21.</t>
  </si>
  <si>
    <t>JUNTA DE DILATACIÓN ELASTOMERICA MOVIMIENTO 50 mm  (+/- 25 mm)</t>
  </si>
  <si>
    <t>TRAMO</t>
  </si>
  <si>
    <t>TUBERIA CONDUIT METALICA GALVANIZADA IMC D= 3"</t>
  </si>
  <si>
    <t>TUBERIA METALICO RIGID D= 6"</t>
  </si>
  <si>
    <t>CIELO RASO EN BANDEJA TILE LAY IN DE 610 mm x 610mm EN ALUZINC PERFORADO PERFIL CLP INCLUYE PERFILES DE FIJACION SISTEMA DE SUSPENSION Y ESPACIO PARA LAMPARAS. SUMINISTRO E INSTALACIÓN</t>
  </si>
  <si>
    <t>DENSIDAD BULK DEL LLENANTE MINERAL EN KEROSENE. Norma técnica: INVE-225-13.</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</si>
  <si>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</si>
  <si>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</si>
  <si>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</si>
  <si>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</si>
  <si>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</si>
  <si>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TARIFA MES - EDICIÓN DE INFORME MENSUAL DE INTERVENTORÍA O CONSULTORÍA. Incluye 4 tapas plastificadas tamaño carta color blanco, con 6 tornillos, hojas de papel bond tamaño carta 75 gramos, 170 folios</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</si>
  <si>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</si>
  <si>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</si>
  <si>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</si>
  <si>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</si>
  <si>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</si>
  <si>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</si>
  <si>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</si>
  <si>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</si>
  <si>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</si>
  <si>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</si>
  <si>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</si>
  <si>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</si>
  <si>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</si>
  <si>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PERMEABILIDAD DE SUELOS GRANULARES (CABEZA CONSTANTE). Norma técnica: INVE-130-13.</t>
  </si>
  <si>
    <t>METODO DE ENSAYO PARA DETERMINAR LA PERMEABILIDAD DEL CONCRETO AL AGUA. Norma técnica: NTC-4483-98</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</si>
  <si>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</si>
  <si>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</si>
  <si>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</si>
  <si>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</si>
  <si>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</si>
  <si>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</si>
  <si>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</si>
  <si>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</si>
  <si>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</si>
  <si>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</si>
  <si>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</si>
  <si>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PISO EN MÁRMOL ROYAL VETA (30CMS X 60CMS)</t>
  </si>
  <si>
    <t>VALVULA CHEQUE DE 1"</t>
  </si>
  <si>
    <t>DETERMINACION DE FENOLES. Norma: SM-5530-B-17.</t>
  </si>
  <si>
    <t>USO DEL PENETROMETRO DINAMICO DE CONO EN APLICACIONES DE PAVIMENTOS A POCA PROFUNDIDAD. Norma técnica: INVE-172-13 ASTM D6951/D6951M-18</t>
  </si>
  <si>
    <t>DETERMINACION DE SUELOS EXPANSIVOS (PROBETA). Norma técnica: INVE-132-13.</t>
  </si>
  <si>
    <t>METODO DE ENSAYO PARA DETERMINAR LA FINURA DEL CEMENTO HIDRAULICO POR MEDIO DEL APARATO BLAINE DE PERMEABILIDAD AL AIRE. Norma técnica: NTC-33-19 ASTM C204-18e1 (23)</t>
  </si>
  <si>
    <t>DETERMINACION DE LA VISCOSIDAD DEL ASFALTO EMPLEANDO UN VISCOSIMETRO ROTACIONAL (UNA TEMPERATURA). Norma técnica: INVE-717-13 ASTM D4402/D4402M-23 AASHTO T-316-19</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</si>
  <si>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</si>
  <si>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</si>
  <si>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</si>
  <si>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HUMEDECIMIENTO Y SECADO DE MEZCLAS COMPACTADAS DE SUELO-CEMENTO. Norma técnica: INVE-612-13 ASTM D559-15 (16)</t>
  </si>
  <si>
    <t>RESISTENCIA A LA COMPRESION DE LOS CILINDROS MOLDEADOS DE SUELO-CEMENTO. Norma técnica: INVE-614-13 ASTM D1633-17 (18)</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</si>
  <si>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</si>
  <si>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</si>
  <si>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</si>
  <si>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</si>
  <si>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</si>
  <si>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DETERMINACION DEL CONTENIDO DE MATERIA ORGANICA DE UN SUELO POR EL METODO DEL PERMANGANATO POTASICO. Norma técnica: UNE-103204-19 (22) NLT-118-98</t>
  </si>
  <si>
    <t>PLANTACIÓN DE LIQUIDAMBAR H=1.5 m. (Incluye suministro al sitio de obra, plantacion, caja, tierra, abono y tutor)</t>
  </si>
  <si>
    <t>PLANTACIÓN DE CEDRO H=1.5 m. (Incluye suministro al sitio de obra, plantacion, caja, tierra, abono y tutor)</t>
  </si>
  <si>
    <t>LIQUIDAMBAR H=2.5 m. (Incluye suministro al sitio de obra, tutor con manguera y alambre)</t>
  </si>
  <si>
    <t>HIEDRA MIAMI (Incluye suministro al sitio de obra de 12 Unidades por m2)</t>
  </si>
  <si>
    <t xml:space="preserve">ESPEJO CRISTAL BISELADO DE 5mm </t>
  </si>
  <si>
    <t>PALMA DE CERA H=3.5 m. (Incluye suministro al sitio de obra, tutor H=3.00m con manguera y alambre. No incluye caja y abono).</t>
  </si>
  <si>
    <t>REDUCCION HD 24" x 16"</t>
  </si>
  <si>
    <t>VALVULA 1 1/2" PARA EXPULSIÓN DE AIRE</t>
  </si>
  <si>
    <t>VALVULA COMPUERTA VÁSTAGO NO ASENDENTE D=4" EXTREMOS BRIDADOS  (150 PSI)</t>
  </si>
  <si>
    <t>VÁLVULA TIPO GLOBO DN =4 BR CL 125</t>
  </si>
  <si>
    <t>VALVULA DE MARIPOSA Ø 12"A BRIDA - BRIDA (A) (150 PSI)</t>
  </si>
  <si>
    <t>VALVULA DE COMPUERTA Ø 4" (E.L) CON SELLO EN BRONCE</t>
  </si>
  <si>
    <t>MUESTRA</t>
  </si>
  <si>
    <t>DETERMINACION DEL COLOR DEL AGUA (METODO DE COMPARACION VISUAL - COLOR APARENTE). Norma técnica: SM-2120-B-17</t>
  </si>
  <si>
    <t>UNION JUNTA DE DESMONTAJE TIPO DRESSER Ø 4" 150 PSI</t>
  </si>
  <si>
    <t>VALVULA COMPUERTA ELÁSTICA EXTREMOS BRIDADOS. D=3"  150 PSI (VASTAGO ASCENDENTE)</t>
  </si>
  <si>
    <t>SUMINISTRO DE ESPECIES DE JARDINERÍA PORTE BAJO (CINTAS)</t>
  </si>
  <si>
    <t>SUMINISTRO ESPECIES DE JARDINERÍA PORTE ALTO (GARRAS DE CANGURO)</t>
  </si>
  <si>
    <t>LUMINARIA RALED IV 128 LED, RA02SII, 200W COMPLETA PARA ALUMBRADO PÚBLICO</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</si>
  <si>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</si>
  <si>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</si>
  <si>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</si>
  <si>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</si>
  <si>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MEDICIÓN DEL TAMAÑO. Norma técnica: NTC-4017-18 numeral 18.</t>
  </si>
  <si>
    <t>LOSETAS DE CONCRETO PARA PAVIMENTOS. DIMENSIONAMIENTO. Norma técnica: NTC-4992-22 Numeral 6.2.10.</t>
  </si>
  <si>
    <t>MUESTREO Y METODOS DE ENSAYO DE UNIDADES DE MAMPOSTERIA DE CONCRETO Y UNIDADES RELACIONADAS. ABSORCIÓN DE AGUA. Norma técnica: NTC-4024-23 Numeral 8.</t>
  </si>
  <si>
    <t>ADOQUINES DE CONCRETO PARA PAVIMENTOS. MEDICIONES - DIMENSIONAMIENTO. Norma técnica: NTC-2017-18 Numeral 6.2.</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</si>
  <si>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</si>
  <si>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</si>
  <si>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</si>
  <si>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</si>
  <si>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METODO DE ENSAYO PARA DETERMINAR EL POTENCIAL DE REACTIVIDAD DE LOS AGREGADOS AL ALCALI (METODO DE BARRAS DE MORTERO). Norma técnica: NTC-6222-17 ASTM C1260-22 ASTM C1567-22</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</si>
  <si>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</si>
  <si>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</si>
  <si>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</si>
  <si>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METODO DE ENSAYO PARA LA DETERMINACION DE LA VELOCIDAD DE PULSO ULTRASONICO A TRAVES DEL CONCRETO. (POR ELEMENTO). Norma técnica: NTC-4325-97 ASTM C597-16 (23)</t>
  </si>
  <si>
    <t>DETERMINACION DE LA GRAVEDAD ESPECIFICA, ABSORCION Y VACIOS EN EL CONCRETO ENDURECIDO. Norma técnica: NTC-5653-08 ASTM C642-21 (22)</t>
  </si>
  <si>
    <t>MEDIDA DEL AHUELLAMIENTO EN SUPERFICIES PAVIMENTADAS (100 M). Norma técnica: INVE-789-13</t>
  </si>
  <si>
    <t>GEOCELDA DE POLIETILENO DE ALTA DENSIDAD (PEAD-HDPE) CON ALTURA DE 150 MM</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</si>
  <si>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</si>
  <si>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</si>
  <si>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</si>
  <si>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</si>
  <si>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PENDON ELABORADO EN BANNER 13 0NZAS, DE 1.00 m DE ANCHO X 1.50 m DE LARGO. IMPRESIÓN A FULL COLOR, CON OJALETES Y ARANDELAS METÁLICAS DE 3/8, HORIZONTALES Y VERTICALES CADA 50 CM.</t>
  </si>
  <si>
    <t>MEDICIÓN DE LA RESISTENCIA AL DESLIZAMIENTO EN ESTRUCTURA DE PAVIMENTO RÍGIDOS Y FLEXIBLES (COEFICIENTE DE FRICCIÓN) CON CON EQUIPO DE ALTO RENDIMIENTO. INCLUYE MOVILIZACIÓN, TOMA DE INFORMACIÓN, PROCESAMIENTO, ANÁLISIS Y ENTREGA DE RESULTADOS. NO INCLUYE VEHÍCULO ESCOLTA.</t>
  </si>
  <si>
    <t>Km-Car</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</si>
  <si>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</si>
  <si>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</si>
  <si>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</si>
  <si>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PINO ROMERON H=1.5 m. (Incluye suministro, tutor con manguera y alambre)</t>
  </si>
  <si>
    <t>TOMA DE DEFLEXIONES CON EQUIPO DEFLECTOMETRO DE IMPACTO (FWD/HWD) PARA PAVIMENTO CON SUPERFICIE FLEXIBLE. INCLUYE MOVILIZACION, CARRO ESCOLTA DEL EQUIPO, TOMA DE INFORMACION, PROCESAMIENTO Y ENTREGA DE RESULTADOS. Norma técnica: INVE-797-13 INVE-798-13 ASTM D4695-03 (20).</t>
  </si>
  <si>
    <t>Pto.3R</t>
  </si>
  <si>
    <t>TOMA DE DEFLEXIONES CON EQUIPO DEFLECTOMETRO DE IMPACTO (FWD/HWD) PARA PAVIMENTO CON SUPERFICIE RIGIDA. INCLUYE MOVILIZACION, CARRO ESCOLTA DEL EQUIPO, TOMA DE INFORMACION, PROCESAMIENTO Y ENTREGA DE RESULTADOS. Norma técnica: ASTM D4694-09 (20).</t>
  </si>
  <si>
    <t>METODO DE PRUEBA ESTANDAR PARA DETERMINAR EL ESPESOR DE LAS CAPAS DE PAVIMENTO USANDO RADAR DE ONDA CORTA (GPR). CON EQUIPO GEORRADAR, EQUIPADO MINIMO CON DOS ANTENAS DE OPERACION, CON FRECUENCIAS: LA PRIMERA COMO MINIMO 1000 MHZ Y LA SEGUNDA ENTRE 300 Y 600. Norma técnica: ASTM D4748-10 (20).</t>
  </si>
  <si>
    <t>MEDICION DE PERFIL TRANSVERSAL EN ESTRUCTURA DE PAVIMENTO CON PERFILOMETRO LASER Y DETERMINACION DE LA IRREGULARIDAD SUPERFICIAL (AHUELLAMIENTO). INCLUYE MOVILIZACION Y CARRO ESCOLTA DEL EQUIPO Y TOMA DE INFORMACION, PROCESAMIENTO, CALCULO Y ENTREGA DE RESULTADOS. Norma técnica: INVE-789-13.</t>
  </si>
  <si>
    <t>MEDICION DE PERFIL DE MACROTEXTURA EN ESTRUCTURA DE PAVIMENTO CON PERFILOMETRO LASER Y DETERMINACION DE LA PROFUNDIDAD MEDIA DEL PERFIL (MDP). INCLUYE MOVILIZACION Y CARRO ESCOLTA DEL EQUIPO Y TOMA DE INFORMACION, PROCESAMIENTO, CALCULO Y ENTREGA DE RESULTADOS. Norma técnica: ASTM E1845-15 (16).</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</si>
  <si>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</si>
  <si>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</si>
  <si>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</si>
  <si>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</si>
  <si>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</si>
  <si>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EVALUACIÓN DE CONDICIONES AMBIENTALES (EN EL MOMENTO DE LA APLICACIÓN DEL RECUBRIMIENTO). Norma técnica: NTC-3951-96 Numeral 3.11  ASTM E337-15 (23)</t>
  </si>
  <si>
    <t>INSPECCION VISUAL PARA EVALUACION DE DEFECTOS Y DEFINICION DE PROCEDIMIENTOS DE REPARACION. Norma técnica: ASTM A123/A123M-15 (17).</t>
  </si>
  <si>
    <t>METODOS DE PRUEBA ESTANDAR PARA ENSAYOS DE TENSION DE MATERIALES METALICOS. TRACCION DE ACERO ESTRUCTURAL. Norma técnica: ASTM E8/E8M-22</t>
  </si>
  <si>
    <t>BARRAS CORRUGADAS Y LISAS DE ACERO DE BAJA ALEACION, PARA REFUERZO DE CONCRETO. TRACCION DE BARRAS LISAS Y CORRUGADAS. Norma técnica: NTC-2289-20 Numeral 9 NTC-3353-21 ASTM A370-22</t>
  </si>
  <si>
    <t>METODO DE PRUEBA ESTANDAR PARA DETERMINAR LA DUREZA ROCKWELL DE MATERIALES METALICOS (ALUMINIO). Norma técnica: NTC-19-96 ASTM E18-22.</t>
  </si>
  <si>
    <t>METODO DE ENSAYO PARA MEDIR LA EXPANSION DEL CEMENTO HIDRAULICO EN BARRAS DE MORTERO SUMERGIDAS EN AGUA. Norma técnica: NTC-4927-20.</t>
  </si>
  <si>
    <t>ENSAYO PARA DETERMINAR LA ACTIVIDAD PUZOLANICA EN CEMENTOS CON PUZOLANA. Norma técnica: NTC-1512-18.</t>
  </si>
  <si>
    <t>METODO DE ENSAYO PARA DETERMINAR LA RESISTENCIA A LA ABRASION DE MATERIALES PARA PISOS Y PAVIMENTOS, MEDIANTE ARENA Y DISCO METALICO ANCHO. Norma técnica: NTC-5147-02 ASTM C944/C944M-19</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</si>
  <si>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</si>
  <si>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</si>
  <si>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</si>
  <si>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METODOS DE ENSAYO PARA MEDIR EL FLUJO LIBRE, FLUJO RESTRINGIDO Y SEGREGACION EN CONCRETOS AUTOCOMPACTANTES. Norma técnica: NTC-5222-03 .</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</si>
  <si>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</si>
  <si>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</si>
  <si>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</si>
  <si>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</si>
  <si>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</si>
  <si>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EL DETERIORO DE GEOTEXTILES POR EXPOSICION A LA LUZ, A LA HUMEDAD Y AL CALOR EN UN APARATO DE TIPO ARCO DE XENON. Norma técnica: ASTM D4355/D4355M-14</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</si>
  <si>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</si>
  <si>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</si>
  <si>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</si>
  <si>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TIEMPO DE INDUCCION OXIDATIVA DE LAS POLIOLEFINAS MEDIANTE CALORIMETRIA DIFERENCIAL DE BARRIDO. Norma técnica: ASTM D3895-19 (23)</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</si>
  <si>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</si>
  <si>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</si>
  <si>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METODO DE PRUEBA ESTANDAR PARA DETERMINAR LAS PROPIEDADES DE TRACCION DE LAS GEOMALLAS MEDIANTE EL METODO DE TRACCION DE UNA O VARIOS NERVIOS. RESISTENCIA A LA TENSION ULTIMA. Norma técnica: ASTM D6637/D6637M-15 (16)</t>
  </si>
  <si>
    <t>METODO DE PRUEBA ESTANDAR PARA DETERMINAR LAS PROPIEDADES DE TRACCION DE LAS GEOMALLAS MEDIANTE EL METODO DE TRACCION DE UNA O VARIOS NERVIOS. ELONGACION A LA ROTURA. Norma técnica: ASTM D6637/D6637M-15 (16)</t>
  </si>
  <si>
    <t>CONTENIDO DE AGUA EN UNA EMULSION ASFALTICA. Norma técnica: INVE-761-13 ASTM D244-09 (17).</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</si>
  <si>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</si>
  <si>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</si>
  <si>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</si>
  <si>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</si>
  <si>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</si>
  <si>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LOSETA PREFABRICADA EN CONCRETO MACIZO LISA A20 GRIS (20x20x6cm).</t>
  </si>
  <si>
    <t xml:space="preserve">LOSETA PREFABRICADA A58 GUIA (200x200x60mm) </t>
  </si>
  <si>
    <t>LOSETA PREFABRICADA A57 TOPEROL (200x200x60mm)</t>
  </si>
  <si>
    <t>TUBERÍA EN POLIETILENO DE 1" (25mm) - RDE21 - PN 8 - PE 100</t>
  </si>
  <si>
    <t>SUMINISTRO DE HORTENSIA JUMBO - FLOR AZUL (Incluye suministro al sitio de obra de 6 unidades por M2)</t>
  </si>
  <si>
    <t>CONCRETO 7000 PSI 48 MPa (492 Kg/cm2) GRAVA COMÚN 5"</t>
  </si>
  <si>
    <t>ACERO ESTRUCTURAL A709 GRADO 50. (INCLUYE TRANSPORTE, FABRICACIÓN Y MONTAJE CON ANTICORROSIVO Y PINTURA DE ACABADO EN EPÓXICO) (INCLUYE MATERIALES, INSUMOS, HERRAMIENTAS Y EQUIPOS, ANDAMIOS, MANO DE OBRA CALIFICADA Y TODO LO NECESARIO PARA DESARROLLAR LA OBRA</t>
  </si>
  <si>
    <t>UNION DRESSER D=30". SUMINISTRO Y TRANSPORTE</t>
  </si>
  <si>
    <t>VALVULA DE MARIPOSA Ø 20" (A) (150 PSI). SUMINISTRO Y TRANSPORTE</t>
  </si>
  <si>
    <t>TUBERIA PEAD 1.30m - PE 100 - PN 8 - RDE21</t>
  </si>
  <si>
    <t>TUBERIA PEAD 1.40m - PE 100 - PN 8 - RDE21</t>
  </si>
  <si>
    <t>TUBERIA PEAD 1.50m - PE 100 - PN 8 - RDE21</t>
  </si>
  <si>
    <t>TUBERIA PEAD 1.60m - PE 100 - PN 8 - RDE21</t>
  </si>
  <si>
    <t>TUBERIA PEAD 1.80m - PE 100 - PN 8 - RDE21</t>
  </si>
  <si>
    <t>TUBERIA PEAD 2.00m - PE 100 - PN 8 - RDE21</t>
  </si>
  <si>
    <t>CODO 45° - RDE 11 - PE100 - PN16 (110mm) Ø4"</t>
  </si>
  <si>
    <t>CODO 45° - RDE 11 - PE100 - PN16 (160mm) Ø6"</t>
  </si>
  <si>
    <t>CODO 90° - RDE 11 - PE100 - PN16 (160mm) Ø6"</t>
  </si>
  <si>
    <t>CODO 45° - RDE 11 - PE100 - PN16 (200mm) Ø8"</t>
  </si>
  <si>
    <t>UNIÓN 3" PE 100, PN16 - RDE 11</t>
  </si>
  <si>
    <t>UNIÓN 4" PE 100, PN16 - RDE 11</t>
  </si>
  <si>
    <t>PORTABRIDA POLIETILENO D= 8" PE 100, PN 16 - RDE 11</t>
  </si>
  <si>
    <t>UNIÓN 6" PE 100, PN16 - RDE 11</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</si>
  <si>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</si>
  <si>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</si>
  <si>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</si>
  <si>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</si>
  <si>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</si>
  <si>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</si>
  <si>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</si>
  <si>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</si>
  <si>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PORTABRIDA POLIETILENO D= 3" PE 100, PN 16 - RDE 11</t>
  </si>
  <si>
    <t>PORTABRIDA POLIETILENO D= 6" PE 100, PN 16 - RDE 11</t>
  </si>
  <si>
    <t>TAPON HD EXTREMO LISO D=2"</t>
  </si>
  <si>
    <t>CAPACETE METALICO GALVANIZADO IMC DE 6"</t>
  </si>
  <si>
    <t>SOPORTE PARA TUBERÍA DIÁMETRO 3" TIPO "OMEGA"</t>
  </si>
  <si>
    <t>VALVULA DE MARIPOSA D=18" EXTREMOS BRIDADOS CLASE 150 OPERACIÓN MANUAL</t>
  </si>
  <si>
    <t>METODOS DE PRUEBA ESTANDAR PARA ENSAYO DE FLEXION DE MATERIALES PARA DETERMINAR LA DUCTILIDAD. FLEXION DE ACERO ESTRUCTURAL. Norma técnica: ASTM E290-22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</si>
  <si>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</si>
  <si>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</si>
  <si>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</si>
  <si>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METODO DE ENSAYO NORMALIZADO PARA TEMPERATURA DE FRAGILIDAD DE PLASTICOS Y ELASTOMEROS POR IMPACTO. Norma técnica: NTC-3336-98 ASTM D746-20</t>
  </si>
  <si>
    <t>RECUBRIMIENTO RICO EN ZINC TIPO I, INORGANICO Y TIPO II ORGANICO. PORCENTAJE MINIMO DE ZINC. Norma técnica: SSPC-PAINT20-02</t>
  </si>
  <si>
    <t>ENSAYO DE PUNZONAMIENTO SIMPLE PARA PISOS EN PLASTICO RIGIDO DE PUENTES PEATONALES PROTOTIPO PARA BOGOTA. Norma técnica: Protocolo CTO IDU-791-17</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</si>
  <si>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</si>
  <si>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</si>
  <si>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KIT DE NIVELACION PARA HIDRANTE DE DIÁMETRO 3", LONGITUD 300mm.</t>
  </si>
  <si>
    <t>PODA RADICULAR (Incl. MdeO) Poda de raíz de especímenes de Rango 2. Incl. poda, aplicación de cicatrizante, astillado de residuos, limpieza del lugar, transporte y disposición final de residuos e info</t>
  </si>
  <si>
    <t>BASE GRANULAR CLASE A (BGA_BG38)</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</si>
  <si>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</si>
  <si>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</si>
  <si>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</si>
  <si>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PLANTACION DE CUCHARO H= 1.5 m. (Incluye suministro al sitio de obra, plantacion, aplicación y mezcla de sustrato, tutor y amarre. Incluye transporte y disposición final de sobrantes en sitio autorizado a 28 km).</t>
  </si>
  <si>
    <t>HELECHO MACHO H=1.0 m. (Incluye suministro al sitio de obra)</t>
  </si>
  <si>
    <t>TEE PE 6"x6" - PE100, PN 16 - RDE 11</t>
  </si>
  <si>
    <t>REDUCCIÓN CONCÉNTRICA 6"X4" - PE100 - PN16 - RDE 11</t>
  </si>
  <si>
    <t>BASE GRANULAR CLASE B (BGB_BG38)</t>
  </si>
  <si>
    <t>TEE PE 12"X6" PE100, PN16 - RDE 11</t>
  </si>
  <si>
    <t>METODO DE ENSAYO PARA LA RESISTENCIA A LA TRACCION DE RECUBRIMIENTOS, UTILIZANDO PROBADORES PORTATILES DE ADHERENCIA. Norma Técnica: NTC-3916-96 ASTM D4541-22.</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</si>
  <si>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</si>
  <si>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</si>
  <si>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</si>
  <si>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</si>
  <si>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EVALUACION DEL ESPESOR DE PELICULA DE ZINC. CALIBRACION DE ESPESORES DE PELICULA SECA. Norma Técnica: ASTM A123/A123M-15 (17) ASTM A153/A153M-23 ASTM D7091-22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</si>
  <si>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</si>
  <si>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</si>
  <si>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</si>
  <si>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PRUEBA ESTANDAR PARA LA DETERMINACION DEL MODULO Y AMORTIGUAMIENTO DE SUELOS MEDIANTE DISPOSITIVOS DE COLUMNA RESONANTE DE BASE FIJA. Norma Técnica: ASTM D4015-21</t>
  </si>
  <si>
    <t>JUNTA DE DILATACIÓN ELASTOMERICA MOVIMIENTO 160 mm  (+/- 80 mm)</t>
  </si>
  <si>
    <t>JUNTA DE DILATACIÓN ELASTOMERICA MOVIMIENTO 230 mm  (+/- 115 mm)</t>
  </si>
  <si>
    <t>PRUEBA ESTANDAR PARA ELEMENTOS DE CIMENTACION PROFUNDA BAJO CARGA DE COMPRESION AXIAL ESTATICA. (PILOTE HASTA 100 TON - INCLUYE TRANSPORTE DE EQUIPOS). Norma Técnica: ASTM D1143/D1143M-20</t>
  </si>
  <si>
    <t>BOTIQUIN TIPO A DOTADO PORTÁTIL_(Según Apéndice Bioseguridad Covid 19_V2)</t>
  </si>
  <si>
    <t>BOTIQUIN TIPO B DOTADO PORTÁTIL_(Según Apéndice Bioseguridad Covid 19_V1)</t>
  </si>
  <si>
    <t>CARROTANQUE IRRIGADOR DE AGUA. ( VIAJE DE 10 M3 )_(Según Apéndice Bioseguridad Covid 19_V1 y V2)</t>
  </si>
  <si>
    <t>CONCRETO DE TEMPERATURA CONTROLADA 28.</t>
  </si>
  <si>
    <t>CONCRETO DE TEMPERATURA CONTROLADA 24.</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</si>
  <si>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</si>
  <si>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</si>
  <si>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</si>
  <si>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</si>
  <si>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</si>
  <si>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(17).</t>
  </si>
  <si>
    <t>METODO DE PRUEBA ESTANDAR PARA POTASIO EN AGUA POR ESPECTROFOTOMETRIA DE ABSORCION ATOMICA. Norma técnica: ASTM D4192-15 (17).</t>
  </si>
  <si>
    <t>METODOS DE PRUEBA ESTANDAR PARA IONES DE CLORURO EN AGUA. Norma técnica: ASTM D512-23.</t>
  </si>
  <si>
    <t>METODO DE PRUEBA ESTANDAR PARA IONES SULFATO EN AGUA. Norma técnica: ASTM D516-22 (23).</t>
  </si>
  <si>
    <t>ESPESOR DE LA PELICULA DE ASFALTO EN MEZCLAS BITUMINOSAS. Norma técnica: INVE-741-13.</t>
  </si>
  <si>
    <t>CARROTANQUE IRRIGADOR DE AGUA. ( VIAJE DE 10 M3 )_(Según Apéndice Bioseguridad Covid 19_V3)</t>
  </si>
  <si>
    <t>TARIFA DIA - ALQUILER DE VEHICULO: CAMPERO, PICK-UP, CAMIONETA, CAMION O SIMILAR DE 1300cc A 2000cc DE CILINDRADA, MODELO 2018 A 2015. 80% DE LA TARIFA ESTABLECIDA. INCLUYE TODOS LOS COSTOS DE OPERACIÓN Y MANTENIMIENTO EXCEPTO EL SALARIO DEL CONDUCTOR.</t>
  </si>
  <si>
    <t>TARIFA MES - ALQUILER DE VEHICULO MES: CAMPERO, PICK-UP, CAMIONETA, CAMION O SIMILAR DE 1300cc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</si>
  <si>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2018 A 2015. 80% DE LA TARIFA ESTABLECIDA. INCLUYE TODOS LOS COSTOS DE OPERACIÓN Y MANTENIMIENTO EXCEPTO EL SALARIO DEL CONDUCTOR.</t>
  </si>
  <si>
    <t>TARIFA MES - ALQUILER DE VEHICULO MES: CAMPERO, PICK-UP, CAMIONETA, CAMION O SIMILAR MAYOR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</si>
  <si>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2014 A 2011. 75% DE LA TARIFA ESTABLECIDA. INCLUYE TODOS LOS COSTOS DE OPERACIÓN Y MANTENIMIENTO EXCEPTO EL SALARIO DEL CONDUCTOR.</t>
  </si>
  <si>
    <t>TARIFA MES - ALQUILER DE VEHICULO MES: CAMPERO, PICK-UP, CAMIONETA, CAMION O SIMILAR MAYOR A 2000cc DE CILINDRADA, MODELO 2014 A 2011. 75% DE LA TARIFA ESTABLECIDA. INCLUYE TODOS LOS COSTOS DE OPERACIÓN Y MANTENIMIENTO EXCEPTO EL SALARIO DEL CONDUCTOR.</t>
  </si>
  <si>
    <t>TARIFA DIA - ALQUILER DE VEHICULO: CAMPERO, PICK-UP, CAMIONETA, CAMION O SIMILAR CON CAPACIDAD DE CARGA DE 3 TON O MAS, MODELO 2018 A 2015. 80% DE LA TARIFA ESTABLECIDA. INCLUYE TODOS LOS COSTOS DE OPERACIÓN Y MANTENIMIENTO EXCEPTO EL SALARIO DEL CONDUCTOR.</t>
  </si>
  <si>
    <t>TARIFA MES - ALQUILER DE VEHICULO MES: CAMPERO, PICK-UP, CAMIONETA, CAMION O SIMILAR CON CAPACIDAD DE CARGA DE 3 TON O MAS, MODELO 2018 A 2015. 80% DE LA TARIFA ESTABLECIDA. INCLUYE TODOS LOS COSTOS DE OPERACIÓN Y MANTENIMIENTO EXCEPTO EL SALARIO DEL CONDUCTOR.</t>
  </si>
  <si>
    <t>CARROTANQUE IRRIGADOR DE AGUA. ( VIAJE DE 10 M3 )_(Según Apéndice Bioseguridad Covid 19_V4)</t>
  </si>
  <si>
    <t>TUBERÍA ALCANTARILLADO PEAD 1500 mm (60") SN-8</t>
  </si>
  <si>
    <t>MEDIDA DE LA IRREGULARIDAD SUPERFICIAL DE UN PAVIMENTO MEDIANTE LA REGLA DE TRES METROS, ESTATICA O RODANTE (POR UNIDAD). NO INCLUYE TRANSPORTE. Norma Técnica: INVE-793-13 ASTM E1703/E1703M-10 (23).</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</si>
  <si>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</si>
  <si>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</si>
  <si>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</si>
  <si>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</si>
  <si>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</si>
  <si>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</si>
  <si>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</si>
  <si>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</si>
  <si>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</si>
  <si>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</si>
  <si>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ALQUILER MICROPÍLOTEADORA PESO 9.200 KG, DIÁMETRO MAXIMO DE ABRAZADERAS 26 CM, FUERZA DE EXTRACCIÓN 6 TONELADAS - INCLUYE OPERARIO Y COMBUSTIBLE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</si>
  <si>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</si>
  <si>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</si>
  <si>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</si>
  <si>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</si>
  <si>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</si>
  <si>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</si>
  <si>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</si>
  <si>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</si>
  <si>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</si>
  <si>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</si>
  <si>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</si>
  <si>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</si>
  <si>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</si>
  <si>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</si>
  <si>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</si>
  <si>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</si>
  <si>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</si>
  <si>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</si>
  <si>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</si>
  <si>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</si>
  <si>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</si>
  <si>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</si>
  <si>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</si>
  <si>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</si>
  <si>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</si>
  <si>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</si>
  <si>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</si>
  <si>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</si>
  <si>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</si>
  <si>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</si>
  <si>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</si>
  <si>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</si>
  <si>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</si>
  <si>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</si>
  <si>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</si>
  <si>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</si>
  <si>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</si>
  <si>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</si>
  <si>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</si>
  <si>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</si>
  <si>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</si>
  <si>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ALQUILER DE MARTILLO HIDRAULICO PARA EXCAVADORA</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</si>
  <si>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</si>
  <si>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</si>
  <si>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</si>
  <si>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</si>
  <si>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</si>
  <si>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</si>
  <si>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</si>
  <si>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</si>
  <si>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</si>
  <si>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</si>
  <si>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</si>
  <si>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</si>
  <si>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</si>
  <si>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</si>
  <si>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TRANSPORTE DE EQUIPO DE 15.1 a 25 TONELADAS POR VIAJE DIURNO SIN ESCOLTA</t>
  </si>
  <si>
    <t>TRANSPORTE DE EQUIPO DE 25.1 a 35 TONELADAS POR VIAJE DIURNO SIN ESCOLTA</t>
  </si>
  <si>
    <t>TRANSPORTE DE EQUIPO DE 35.1 a 40 TONELADAS POR VIAJE DIURNO SIN ESCOLTA</t>
  </si>
  <si>
    <t>TRANSPORTE DE EQUIPO DE 40.1 a 45 TONELADAS POR VIAJE DIURNO SIN ESCOLTA</t>
  </si>
  <si>
    <t>TRANSPORTE DE EQUIPO DE 45.1 a 60 TONELADAS POR VIAJE DIURNO SIN ESCOLTA</t>
  </si>
  <si>
    <t>TRANSPORTE DE EQUIPO DE 60.1 a 70 TONELADAS POR VIAJE DIURNO SIN ESCOLTA</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</si>
  <si>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</si>
  <si>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</si>
  <si>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</si>
  <si>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</si>
  <si>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</si>
  <si>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</si>
  <si>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</si>
  <si>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</si>
  <si>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</si>
  <si>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PROYECTO DE INSERCIÓN URBANA DEL REGIOTRAM DE OCCIDENTE - CÁMARA PREFABRICADA DIÁMETRO 1,7M CON CHIMENEA A POZO D1,20M SIN DEFLEXIÓN</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</si>
  <si>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</si>
  <si>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</si>
  <si>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</si>
  <si>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</si>
  <si>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</si>
  <si>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</si>
  <si>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</si>
  <si>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</si>
  <si>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TARIFA MES - PERSONAL TÉCNICO - AUXILIAR DE INGENIERÍA (No incluye Factor de Prestaciones)</t>
  </si>
  <si>
    <t>TARIFA MES - PERSONAL TÉCNICO - INSPECTOR 1 (No incluye Factor de Prestaciones)</t>
  </si>
  <si>
    <t>TARIFA MES - PERSONAL TÉCNICO - TOPÓGRAFO INSPECTOR (No incluye Factor de Prestaciones)</t>
  </si>
  <si>
    <t>TARIFA MES - PERSONAL TÉCNICO - LABORATORISTA INSPECTOR (No incluye Factor de Prestaciones)</t>
  </si>
  <si>
    <t>TARIFA MES - PERSONAL AUXILIAR TÉCNICO - CONDUCTOR O MOTORISTA (No incluye Factor de Prestaciones)</t>
  </si>
  <si>
    <t>TARIFA MES - PERSONAL AUXILIAR TÉCNICO - CADENERO 2 (No incluye Factor de Prestaciones)</t>
  </si>
  <si>
    <t>TARIFA MES - PERSONAL ADMINISTRATIVO - AUXILIAR ADMINISTRATIVO-ALMACENISTA (No incluye Factor de Prestaciones)</t>
  </si>
  <si>
    <t>TARIFA MES - PERSONAL ADMINISTRATIVO - SECRETARIA 2 (No incluye Factor de Prestaciones)</t>
  </si>
  <si>
    <t>F.P.</t>
  </si>
  <si>
    <t>PRECIO</t>
  </si>
  <si>
    <t>INTERMEDIA</t>
  </si>
  <si>
    <t>COMPONTE B. MANEJO DE LA VEGETACION Y DEL PAISAJE</t>
  </si>
  <si>
    <t xml:space="preserve">COMPONTE C. ACTIVIDADES CONSTRUCTIVAS </t>
  </si>
  <si>
    <t>COMPONENTE D.   GESTIÓN EN SEGURIDAD Y SALUD EN EL TRABAJO</t>
  </si>
  <si>
    <t>SUBTOTAL COMPONENTE D</t>
  </si>
  <si>
    <t>SUBTOTAL COMPONENTES A+C+D+E</t>
  </si>
  <si>
    <t>COMPONENTE PMT</t>
  </si>
  <si>
    <t>COSTO DIRECTO SEGMENTOS VIALES PRIORIZADOS</t>
  </si>
  <si>
    <t>PROVISION COSTO DIRECTO ACCIONES DE MOVILIDAD</t>
  </si>
  <si>
    <t>PLAN DE MANEJO DE TRANSITO
FONDO DE DESARROLLO LOCAL DE CANDELARIA</t>
  </si>
  <si>
    <t>PERSONAL</t>
  </si>
  <si>
    <t>PERSONAL PROFESIONAL</t>
  </si>
  <si>
    <t>ESPECIALISTA TRANSITO Y TRANSPORTE</t>
  </si>
  <si>
    <t>RESIDENTE DE TRANSITO</t>
  </si>
  <si>
    <t>AFORADOR</t>
  </si>
  <si>
    <t>PALETERO</t>
  </si>
  <si>
    <t>TARIFA MES - PERSONAL DE OBRA - AYUDANTE (No incluye Factor de Prestaciones)</t>
  </si>
  <si>
    <t>OTROS</t>
  </si>
  <si>
    <t>SEÑALIZACION TEMPORAL</t>
  </si>
  <si>
    <t>ALQUILER DE PORTATIL. CARACTERÍSTICAS: Procesador intel, Core i3 4005U, celeron o similar, Memoria RAM de 4 GB ( 2 x 2048 MB)Disco duro de 500gb a 7200 rpmPantalla LED HP BrightView widescreen de alta definición con 35,6 cm (14") o similar, HD INTEL GRAPH</t>
  </si>
  <si>
    <t>PERSONAL TECNICO Y PERSONAL AUXILIAR</t>
  </si>
  <si>
    <t>DIAGNOSTICOS ESTUDIOS Y DISEÑOS</t>
  </si>
  <si>
    <t>IVA DIAGNOSTICOS</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</si>
  <si>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</si>
  <si>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  (NO INCLUYE SARDINEL), INCLUYE DEMOLICIÓN, EXCAVACIÓN, CORTE DE PAVIMENTO, SELLADO DE JUNTAS,  CURADO, ESTABILIZACIÓN DE SUBRASANTE, DEMARCACIÓN, TRANSPORTE Y DISPOSICION DE ESCOMBROS A 21KM.</t>
  </si>
  <si>
    <t>REHABILITACIÓN DE MALLA VIAL INTERMEDIA EN PAVIMENTO FLEXIBLE e= 0.17m  (NO INCLUYE SARDINEL), INCLUYE DEMOLICIÓN, EXCAVACIÓN, RIEGO, IMPRIMACIÓN, DEMARCACIÓN, TRANSPORTE Y DISPOSICION DE ESCOMBROS A 21KM.</t>
  </si>
  <si>
    <t>REHABILITACIÓN DE MALLA VIAL INTERMEDIA EN PAVIMENTO RÍGIDO: LOSAS EN CONCRETO HIDRÁULICO MR-45 e=0.20m  (NO INCLUYE SARDINEL), INCLUYE DEMOLICIÓN, EXCAVACIÓN, CORTE DE PAVIMENTO, SELLADO DE JUNTAS,  CURADO, DEMARCACIÓN, TRANSPORTE Y DISPOSICION DE ESCOMBROS A 21KM.</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</si>
  <si>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</si>
  <si>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 INCLUYE LIMPIEZA DE POZOS Y SUMIDEROS, REPOSICION DE LOSAS, SELLO DE JUNTAS, TRANSPORTE Y DISPOSICION DE ESCOMBROS A 21KM. HORARIO NOCTURNO</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</si>
  <si>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</si>
  <si>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</si>
  <si>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RECONSTRUCCION DE MALLA VIAL LOCAL EN PAVIMENTO FLEXIBLE e=0.17 (NO INCLUYE SARDINEL), INCLUYE DEMOLICIÓN, EXCAVACIÓN, ESTABILIZACIÓN DE SUBRASANTE, IMPRIMACIÓN, RIEGO, DEMARCACIÓN, TRANSPORTE Y DISPOSICION DE ESCOMBROS A 21.</t>
  </si>
  <si>
    <t>RECONSTRUCCIÓN DE MALLA VIAL LOCAL EN LOSAS EN CONCRETO HIDRÁULICO MR-45 e=0.20m (NO INCLUYE SARDINEL), INCLUYE EXCAVACIÓN, ESTABILIZACIÓN DE SUBRASANTE, CORTE DE PAVIMENTO, CURADO, SELLO DE JUNTAS, TRANSPORTE Y DISPOSICION DE ESCOMBROS A 21KM.</t>
  </si>
  <si>
    <t>REHABILITACIÓN DE MALLA VIAL LOCAL EN PAVIMENTO FLEXIBLE e= 0.17m (NO INCLUYE SARDINEL), INCLUYE DEMOLICIÓN, EXCAVACIÓN, IMPRIMACIÓN, RIEGO, DEMARCACIÓN, TRANSPORTE Y DISPOSICION DE ESCOMBROS A 21KM.</t>
  </si>
  <si>
    <t>REHABILITACIÓN DE MALLA VIAL LOCAL EN PAVIMENTO RÍGIDO: LOSAS EN CONCRETO HIDRÁULICO MR-45 e=0.20m (NO INCLUYE SARDINEL)</t>
  </si>
  <si>
    <t>MANTENIMIENTO PERIÓDICO DE MALLA VIAL LOCAL EN CONCRETO ASFÁLTICO, (INCLUYE 50% BACHEO-3 ML SELLO DE GRIETAS, LIMPIEZA DE  SUMIDEROS Y LIMPIEZA DE  POZOS</t>
  </si>
  <si>
    <t>MANTENIMIENTO PERIÓDICO DE MALLA VIAL LOCAL EN CONCRETO HIDRÁULICO, INCLUYE DEMOLICIÓN, EXCAVACIÓN, LIMPIEZA DE POZOS Y SUMIDEROS, REPOSICION DE LOSAS Y SELLO DE JUNTAS, DEMARCACIÓN, TRANSPORTE Y DISPOSICION DE ESCOMBROS A 21KM.</t>
  </si>
  <si>
    <t>MANTENIMIENTO RUTINARIO DE MALLA VIAL LOCAL EN CONCRETO ASFÁLTICO, (INCLUYE 1 ML SELLO DE FISURAS, LIMPIEZA DE  SUMIDEROS Y LIMPIEZA DE  POZOS)</t>
  </si>
  <si>
    <t>MANTENIMIENTO RUTINARIO DE MALLA VIAL LOCAL EN CONCRETO HIDRAULICO, (INCLUYE SELLO JUNTAS, SELLO DE FISURAS, LIMPIEZA DE  SUMIDEROS Y LIMPIEZA DE  POZOS)</t>
  </si>
  <si>
    <t>No.</t>
  </si>
  <si>
    <t>TIPO DE MATERIAL</t>
  </si>
  <si>
    <t>CONTRATAR POR EL SISTEMA DE PRECIOS UNITARIOS FIJOS Y A MONTO AGOTABLE, EL DIAGNOSTICO, LAS OBRAS DE CONSERVACIÓN Y ACCIONES DE MOVILIDAD DE LA MALLA VIAL URBANA LOCAL E INTERMEDIA Y SU ESPACIO PUBLICO ASOCIADO, DE LA LOCALIDAD DE CANDELARIA EN BOGOTA D.C.</t>
  </si>
  <si>
    <t>UND.</t>
  </si>
  <si>
    <t>FONDO DE DESARROLLO LOCAL DE LA CANDELARIA</t>
  </si>
  <si>
    <t>PRESUPUESTO OFICIAL</t>
  </si>
  <si>
    <t>OBJETO</t>
  </si>
  <si>
    <t xml:space="preserve">CAPITULO 1: PAVIMENTOS </t>
  </si>
  <si>
    <t>REPLANTEO GENERAL</t>
  </si>
  <si>
    <t>EXCAVACIÓN MECÁNICA EN MATERIAL COMÚN (INCLUYE CARGUE)</t>
  </si>
  <si>
    <t>DEMOLICION PAVIMENTO ASFALTICO (INCLUYE CARGUE). NO INCLUYE TRANSPORTE Y DISPOSICIÓN FINAL DE SOBRANTES.</t>
  </si>
  <si>
    <t>DEMOLICION MANUAL SARDINEL EXISTENTE (INCLUYE CARGUE). NO INCLUYE TRANSPORTE Y DISPOSICIÓN FINAL DE SOBRANTES.</t>
  </si>
  <si>
    <t>DEMOLICIÓN CONCRETO ESTRUCTURAL (INCLUYE CARGUE MANUAL). NO INCLUYE TRANSPORTE Y DISPOSICIÓN FINAL DE SOBRANTES.</t>
  </si>
  <si>
    <t>TRANSPORTE Y DISPOSICION FINAL DE ESCOMBROS EN SITIO AUTORIZADO (DISTANCIA DE TRANSPORTE 28 KM)</t>
  </si>
  <si>
    <t>TRANSPORTE DE MATERIAL PROVENIENTE DE SITIO DE OBRA AL SITIO DISPUESTO PARA MEZCLAS, ESTABILIZAR O DEJAR EN PATIOS DE ACOPIO DEL IDU, EN DISTANCIA HASTA 21 KM.</t>
  </si>
  <si>
    <t>TRANSPORTE DE MATERIAL FRESADO PROVENIENTE DE SITIO DE OBRA AL SITIO DISPUESTO PARA MEZCLAS, ESTABILIZAR O DEJAR EN PATIOS DE ACOPIO DEL IDU.</t>
  </si>
  <si>
    <t>GEOTEXTIL TEJIDO PARA SEPARACIÓN SUBRASANTE/CAPAS GRANULARES (Incluye Suministro e Instalación)</t>
  </si>
  <si>
    <t>NIVELACION Y COMPACTACIÓN DE SUBRASANTE</t>
  </si>
  <si>
    <t>BASE GRANULAR CLASE B (BG_B) (SUMINISTRO, EXTENDIDO, NIVELACIÓN, HUMEDECIMIENTO Y COMPACTACIÓN CON VIBROCOMPACTADOR)</t>
  </si>
  <si>
    <t>SUBBASE GRANULAR CLASE C (SBG_C) (SUMINISTRO, EXTENDIDO, NIVELACIÓN, HUMEDECIMIENTO Y COMPACTACIÓN CON VIBROCOMPACTADOR)</t>
  </si>
  <si>
    <t>BASE GRANULAR CLASE B (BG_B) (SUMINISTRO, EXTENDIDO MANUAL, HUMEDECIMIENTO Y COMPACTACIÓN)</t>
  </si>
  <si>
    <t>SUBBASE GRANULAR CLASE B (SBG_B) (SUMINISTRO, EXTENDIDO MANUAL, HUMEDECIMIENTO Y COMPACTACIÓN)</t>
  </si>
  <si>
    <t>SUBBASE GRANULAR CLASE B (SBG_B) CON RECICLADO DE CONCRETO (SUMINISTRO, EXTENDIDO, NIVELACIÓN, HUMEDECIMIENTO Y COMPACTACIÓN CON VIBROCOMPACTADOR)</t>
  </si>
  <si>
    <t>RECICLAJE DE PAVIMENTO ASFALTICO EN EL SITIO CON 5% DE EMULSION ASFALTICA, INCLUYE 1.5% DE CEMENTO PORTLAND. TRANSPORTE PETREOS 23 KM.</t>
  </si>
  <si>
    <t>ESTABILIZACIÓN DE SUBRASANTE CON RAJÓN, INCLUYE EQUIPO DE COMPACTACIÓN (SUMINISTRO, EXTENDIDO, NIVELACIÓN Y COMPACTACIÓN CON EQUIPO MECÁNICO. NO INCLUYE MATERIAL DE SELLO)</t>
  </si>
  <si>
    <t>AGREGADOS RECICLADOS PARA SUBBASE GRANULAR (AR_SBG50) (Suministro, Extendido, Nivelación, Humedecimiento y Compactación con vibrocompactador)</t>
  </si>
  <si>
    <t>SELLO DE FISURAS</t>
  </si>
  <si>
    <t>PROCESO DE INSTALACION DE RECICLADO DE MATERIAL DE PAVIMENTO ASFALTICO (INCLUYE EXTENDIDO, NIVELACION Y COMPACTACION)</t>
  </si>
  <si>
    <t>CAPA DE SUELO DE SUBRASANTE ESTABILIZADA CON CAL HIDRATADA TIPO N, IN SITU AL 4%. (SUMINISTRO, EXTENDIDO, NIVELACION, HUMEDECIMIENTO Y COMPACTACION).</t>
  </si>
  <si>
    <t>LOSA DE CONCRETO MR43 (SUMINISTRO, FORMALETEADO, COLOCACIÓN Y ACABADO. NO INCLUYE ACERO, CURADO, JUNTAS)</t>
  </si>
  <si>
    <t>LOSA DE CONCRETO MR45 (SUMINISTRO, FORMALETEADO, COLOCACIÓN, CURADO, JUNTAS Y ACABADO. INCLUYE CANASTILLA PASA JUNTA.</t>
  </si>
  <si>
    <t>LOSA DE CONCRETO MR45 ACELERADO A 3 DÍAS (SUMINISTRO, FORMALETEADO, COLOCACIÓN Y ACABADO. NO INCLUYE ACERO, CURADO Y JUNTAS).</t>
  </si>
  <si>
    <t>CURADO DE LOSAS DE CONCRETO (SUMINISTRO Y APLICACIÓN)</t>
  </si>
  <si>
    <t>CORTE DE PAVIMENTO - INCLUYE EQUIPO: CORTADORA DE CONCRETO INCLUYE OPERARIO Y COMBUSTIBLE. INCLUYE DISCO DIAMANTADO ASFALTO-CONCRETO 350 MM, AGUA Y MANO DE OBRA</t>
  </si>
  <si>
    <t>MEZCLA DENSA EN CALIENTE MD20 ASFALTO 80-100 (SUMINISTRO, EXTENDIDO, NIVELACIÓN Y COMPACTACIÓN MECANICA)</t>
  </si>
  <si>
    <t>SELLADO DE JUNTAS EN PAVIMENTO DE CONCRETO HIDRAULICO (INCLUYE LIMPIEZA, SUMINISTRO E INSTALACIÓN DE FONDO Y SELLANTE)</t>
  </si>
  <si>
    <t>RIEGO DE LIGA CON EMULSION ASFALTICA CRR-1 (SUMINISTRO, BARRIDO SUPERFICIE Y RIEGO MECANICO)</t>
  </si>
  <si>
    <t>CORTE Y AMPLIACIÓN DE JUNTA EN PAVIMENTO DE CONCRETO HIDRAULICO</t>
  </si>
  <si>
    <t>SELLADO DE JUNTAS EN PAVIMENTO FLEXIBLE (INCLUYE LIMPIEZA, SUMINISTRO E INSTALACIÓN DE FONDO Y EMULSIÓN ASFÁLTICA CRR-1)</t>
  </si>
  <si>
    <t>MEZCLA ASFALTICA CON ASFALTO CAUCHO (SUMINISTRO, EXTENDIDO, NIVELACIÓN Y COMPACTACIÓN MECANICA)</t>
  </si>
  <si>
    <t>IMPRIMACIÓN CON EMULSIÓN ASFÁLTICA CRL-1 (INCLUYE SUMINISTRO, BARRIDO DE SUPERFICIE Y RIEGO MECANICO).</t>
  </si>
  <si>
    <t>ACOPIO Y TRASIEGO MECANICO DE MATERIAL DE FRESADO EN EL SITIO DE ALMACENAMIENTO TRANSITORIO.</t>
  </si>
  <si>
    <t>MEZCLA ASFÁLTICA DENSA EN CALIENTE MD12 CON CEMENTO ASFÁLTICO 60-70 (SUMINISTRO, EXTENDIDO, NIVELACIÓN Y COMPACTACIÓN MECANICA CON VIBROCOMPACTADOR Y COMPACTADOR DE LLANTAS)</t>
  </si>
  <si>
    <t>FRESADO PAVIMENTO ASFÁLTICO (INCLUYE CARGUE) INCLUYE AGUA, PUNTAS. NO INCLUYE TRANSPORTE DE MAQUINARIA, TRANSPORTE DEL FRESADO NI DISPOSICIÓN FINAL).</t>
  </si>
  <si>
    <t>MEZCLA ASFÁLTICA EN CALIENTE TIPO DENSO MD12 CON CEMENTO ASFÁLTICO 60-70 - HORARIO NOCTURNO.  (SUMINISTRO, EXTENDIDO, NIVELACIÓN MANUAL Y COMPACTACIÓN MECÁNICA CON VIBROCOMPACTADOR TÁNDEM PEQUEÑO, INCLUYE OPERARIO Y COMBUSTIBLE).</t>
  </si>
  <si>
    <t>INSTALACIÓN DE MATERIAL DE FRESADO. (EXTENDIDO Y COMPACTACIÓN CON VIBROCOMPACTADOR).</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</si>
  <si>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</si>
  <si>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</si>
  <si>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</si>
  <si>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</si>
  <si>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MCCh25-A CON CEMENTO ASFÁLTICO MODIFICADO CON CAUCHO (SUMINISTRO, EXTENDIDO, NIVELACIÓN Y COMPACTACIÓN MECÁNICA)</t>
  </si>
  <si>
    <t>MEZCLA ASFÁLTICA EN CALIENTE DENSA MD25 CON CEMENTO ASFÁLTICO (Suministro, Extendido, Nivelación y Compactación mecanica con vibrocompactador y compactador de llantas)</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</si>
  <si>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</si>
  <si>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ACERO LISO PARA TRANSFERENCIA DE LOSAS D= 1 1/4" (NO INCLUYE CANASTILLA). SUMINISTRO E INSTALACIÓN.</t>
  </si>
  <si>
    <t>CANASTILLA PASAJUNTAS (INCLUYE SUMINISTRO Y FIJACIÓN)</t>
  </si>
  <si>
    <t>(DOVELAS) ACERO LISO PARA TRANSFERENCIA DE LOSAS D= 1 1/2" (NO INCLUYE CANASTILLA). SUMINISTRO E INSTALACIÓN.</t>
  </si>
  <si>
    <t>(DOVELAS) ACERO LISO PARA TRANSFERENCIA DE LOSAS D= 1" (NO INCLUYE CANASTILLA). SUMINISTRO E INSTALACIÓN.</t>
  </si>
  <si>
    <t>SARDINEL TIPO A10 (SUMINISTRO E INSTALACIÓN. INCLUYE 3CM MORTERO 1:5)</t>
  </si>
  <si>
    <t>SARDINEL ESPECIAL A100 PARA RAMPA TIPO A (SUMINISTRO E INSTALACIÓN. INCLUYE 3CM MORTERO 1:5)</t>
  </si>
  <si>
    <t>SARDINEL H=0.40M, E=0.15M CONCRETO 3000 PSI (FUNDIDO EN SITIO, CONCRETO HECHO EN OBRA. INC. SUMIN, FORMALET. Y CONST.)</t>
  </si>
  <si>
    <t>CAÑUELA TIPO A120 (SUMINISTRO E INSTALACIÓN. INCLUYE 3CM MORTERO 2000 PSI)</t>
  </si>
  <si>
    <t>SARDINEL BAJO A85 PARA RAMPAS (SUMINISTRO E INSTALACIÓN. INCLUYE 3CM MORTERO 2000 PSI)</t>
  </si>
  <si>
    <t>TRATAMIENTO SILVICULTURAL PODA DE RAÍCES (INCLUYE EXCAVACIÓN MANUAL, CORTE, CICATRIZACIÓN Y DISPOSICIÓN FINAL DE ESCOMBROS A 28 KILÓMETROS)</t>
  </si>
  <si>
    <t>REHABILITACIÓN DE PAVIMENTO FLEXIBLE E= 0.12M</t>
  </si>
  <si>
    <t>CONSTRUCCIÓN DE PAVIMENTO RÍGIDO: LOSAS EN CONCRETO HIDRÁULICO MR45 E=0.20M (NO INCLUYE SARDINEL)</t>
  </si>
  <si>
    <t>REHABILITACIÓN DE PAVIMENTO RÍGIDO: LOSAS EN CONCRETO HIDRÁULICO MR45 E=0.24M PARA TRONCAL</t>
  </si>
  <si>
    <t>REDUCTOR DE VELOCIDAD TIPO RESALTO PARABOLICO DE 4 METROS DE ANCHO. EN CONCRETO PREMEZCLADO 4000 PSI  (280 Kg/cm2) GRAVA COMÚN.  SUMINISTRO E INSTALACION. (INCLUYE FORMALETA,  REFUERZO, CURADO Y PINTURA).</t>
  </si>
  <si>
    <t>CAPITULO 2: ESPACIO PUBLICO - ANDENES</t>
  </si>
  <si>
    <t>DEMOLICIÓN PISOS DE CONCRETO (ESPESOR VARIABLE HASTA 0.10 M. INCLUYE CARGUE). NO INCLUYE TRANSPORTE Y DISPOSICIÓN FINAL DE SOBRANTES.</t>
  </si>
  <si>
    <t>DEMOLICIÓN MANUAL DE CAMARA DE PASO DOBLE ETB (INCLUYE DEMOLICIÓN DE PLACA PISO, TAPA, MUROS Y CAÑUELAS Y CARGUE)</t>
  </si>
  <si>
    <t>EXCAVACION MANUAL EN MATERIAL COMUN. INCLUYE CARGUE.</t>
  </si>
  <si>
    <t>SUBBASE GRANULAR PEATONAL SBG_PEA. SUMINISTRO, EXTENDIDO MANUAL, NIVELACIÓN, HUMEDECIMIENTO Y COMPACTACIÓN</t>
  </si>
  <si>
    <t>LOSA DE CONCRETO MR41 (SUMINISTRO, FORMALETEADO, COLOCACIÓN Y ACABADO. NO INCLUYE ACERO, CURADO, JUNTAS)</t>
  </si>
  <si>
    <t>ADOQUIN DE ARCILLA TR. LIVIANO 20X10X6CM (SUMINISTRO E INSTALACIÓN. INCLUYE BASE 4CM MORTERO 2000 Y ARENA DE SELLO)</t>
  </si>
  <si>
    <t>MALLA ELECTROSOLDADA 0.15 X 0.15 M, D= 8,5 MM, 8,5 MM (INCLUYE SUMINISTRO, FIJACIÓN E INSTALACIÓN)</t>
  </si>
  <si>
    <t>CONCRETO 3000 PSI (HECHO EN OBRA 1:2:2 CON ARENA DE RÍO Y TRITURADO DE 3/4")</t>
  </si>
  <si>
    <t>VIGA EN CONCRETO PREMEZCLADO DE 3500 PSI (24 Mpa) GRAVA COMUN (Incluye Sumin., bombeo con autobomba, Formaleteo en madera, Colocación y Curado. No incl. Refuerzo)</t>
  </si>
  <si>
    <t>CONCRETO 1500 PSI GRAVA COMÚN PARA SOLADOS (PREMEZCLADO. INCLUYE SUMINISTRO Y COLOCACIÓN)</t>
  </si>
  <si>
    <t>BORDILLO PREFABRICADO A80 (SUMINISTRO E INSTALACIÓN. INCLUYE 3CM MORTERO DE NIVELACIÓN 1:5)</t>
  </si>
  <si>
    <t>FRANJA DE AJUSTE EN CONCRETO 3000 PSI E= 10 CM ANCHO ENTRE 12-20CM</t>
  </si>
  <si>
    <t>CENEFA EN LOSETA PREFABRICADA A57 TÁCTIL ALERTA (20X20X6) CM. SUMINISTRO E INSTALACIÓN. (INCLUYE 4CM DE MORTERO 1:5 HECHO EN OBRA PARA BASE Y ARENA DE PEÑA PARA SELLO)</t>
  </si>
  <si>
    <t>BOLARDO EN HIERRO TIPO M63 (SUMINISTRO E INSTALACIÓN. INCLUYE BASE EN CONCRETO 1500 PSI, HECHO EN OBRA)</t>
  </si>
  <si>
    <t>BOLARDO EN CONCRETO TIPO M60 (SUMINISTRO E INSTALACIÓN. INCLUYE BASE EN CONCRETO 1500 PSI, PREMEZCLADO)</t>
  </si>
  <si>
    <t>BANCA EN CONCRETO TIPO M30 (SUMINISTRO E INSTALACIÓN. NO INCLUYE MATERIAL DE BASE)</t>
  </si>
  <si>
    <t>BOLARDO EN CONCRETO TIPO M60 (SUMINISTRO E INSTALACIÓN. INCLUYE BASE EN CONCRETO 3000 PSI, HECHO EN OBRA)</t>
  </si>
  <si>
    <t>BOLARDO EN HIERRO TIPO M63 (SUMINISTRO E INSTALACIÓN. INCLUYE BASE EN CONCRETO 3000 PSI PREMEZCLADO)</t>
  </si>
  <si>
    <t>BARANDA METÁLICA M81 (INSTALADO Y PINTADO)</t>
  </si>
  <si>
    <t>CAPITULO 3: REDES HIDROSANITARIAS</t>
  </si>
  <si>
    <t>DEMOLICION DE TUBERIAS DE ACUEDUCTO Y ALCANTARILLADO Ø &lt; 36" (INCLUYE MARTILLO NEUMÁTICO DE 60 LB Y CARGUE).</t>
  </si>
  <si>
    <t>DEMOLICION DE POZO, DIAMETRO INTERIOR D=1.20M, DIAMETRO EXTERIOR D=1.70M, H=1.50M (INCLUYE CARGUE, RETIRO DE MATERIAL, TRANSPORTE Y DISPOSICIÓN FINAL DE ESCOMBROS EN SITIO AUTORIZADO).</t>
  </si>
  <si>
    <t>DEMOLICION SUMIDERO EXISTENTE (INCLUYE CARGUE)</t>
  </si>
  <si>
    <t>EXCAVACION MANUAL PARA REDES PROFUNDIDAD 0M - 2M (INCLUYE CARGUE)</t>
  </si>
  <si>
    <t>EXCAVACION MECANICA PARA REDES PROFUNDIDAD 0M - 3.5M (INCLUYE CARGUE)</t>
  </si>
  <si>
    <t>EXCAVACION MANUAL PARA REDES PROFUNDIDAD 2M - 3.50M (INCLUYE CARGUE)</t>
  </si>
  <si>
    <t>ENTIBADO TIPO ED2, DISCONTINUO EN MADERA, CON PERFILES METALICOS Y PARALES TELESCOPICOS (INCLUYE SUMINISTRO E INSTALACION).</t>
  </si>
  <si>
    <t>ENTIBADO TIPO EC3 CONTINUO METÁLICO CON PARALES METÁLICOS. INCLUYE SUMINISTRO E INSTALACIÓN</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</si>
  <si>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</si>
  <si>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</si>
  <si>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</si>
  <si>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</si>
  <si>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</si>
  <si>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</si>
  <si>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D=14" (INCLUYE SUMINISTRO E INSTALACIÓN)</t>
  </si>
  <si>
    <t>TUBERIA PVC U.M. EXT CORRUGADO/INT LISO U.M. NORMA NTC 3722-1 D=20" (INCLUYE SUMINISTRO E INSTALACIÓN)</t>
  </si>
  <si>
    <t>CAJA DE INSPECCIÓN DE 0.6X0.6M (H=0.6M. INCLUYE SUMINISTRO Y CONSTRUCCIÓN. INCLUYE MARCO Y TAPA. NO INC. BASE Y CAÑUELA)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</si>
  <si>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</si>
  <si>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</si>
  <si>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</si>
  <si>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PLACA CUBIERTA D=1.70M POZO INSPEC. (PREFABRICADA. INCLUYE SUMINISTRO E INSTALACIÓN. INCLUYE TAPA)</t>
  </si>
  <si>
    <t>PLACA FONDO D=1.70M POZO INSPEC. (PREFABRICADA. INCL. SUMIN, INST.)</t>
  </si>
  <si>
    <t>SUMIDERO LATERAL SL-250, H=1.25M (FUNDIDO EN SITIO, CONCRETO PREMEZCLADO. INCL. SUMIN, FORM, REF. Y CONSTR. INCL. TAPA)</t>
  </si>
  <si>
    <t>SUMIDERO LATERAL SL-250A, H=1.7M (FUNDIDO EN SITIO, CONCRETO PREMEZCLADO. INCL. SUMIN, FORM, REF. Y CONSTR. INCL. TAPA)</t>
  </si>
  <si>
    <t>SUMIDERO LATERAL SL-250, H=0.85M (PREFABRICADO. INCLUYE SUMINISTRO E INSTALACIÓN. INCLUYE SOBRETAPA Y TAPA)</t>
  </si>
  <si>
    <t>SUMIDERO ALCANTARILLADO PLUVIAL EN VIA NS-047-1V4 EAAB</t>
  </si>
  <si>
    <t>CONSTRUCCIÓN CANALETA DE AGUAS LLUVIAS DE 0.4 X 0.4 MT EN CONCRETO DE 3000 PSI GRAVA COMÚN INCLUYE REJILLA PREFABRICADA.</t>
  </si>
  <si>
    <t>TUBERIA PVC U.M. EXT CORRUGADO/INT LISO U.M. NORMA NTC 3722-1 D=24" (INCLUYE SUMINISTRO E INSTALACIÓN)</t>
  </si>
  <si>
    <t>TUBERIA PVC U.M. EXT CORRUGADO/INT LISO U.M. NORMA NTC 3722-1 D=30" (INCLUYE SUMINISTRO E INSTALACIÓN)</t>
  </si>
  <si>
    <t>MARCO REJILLA SUMIDERO LATERAL 100 X 65 (SUMINISTRO E INSTALACIÓN)</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</si>
  <si>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</si>
  <si>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</si>
  <si>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</si>
  <si>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</si>
  <si>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</si>
  <si>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CONEXIONES KIT SILLA YEE 200 X 160 PVC. SUMINISTRO E INSTALACIÓN.</t>
  </si>
  <si>
    <t>CONEXIONES KIT SILLA YEE 315 X 160 PVC. SUMINISTRO E INSTALACIÓN.</t>
  </si>
  <si>
    <t>ACOMETIDA DOMICILIARIA DE 1/2" CON COLLAR DE DERIVACION DE 4" X 1/2". SUMINISTRO E INSTALACION. (INCLUYE TUBERIA PF, REGISTROS Y ACCESORIOS, LONGITUD PROMEDIO DE 6.5M, INCLUYE CAJILLA EN POLIPROPILENO PARA MEDIDOR)</t>
  </si>
  <si>
    <t>CARCAMO AGUAS LLUVIAS 0.45 X 0.60 M. (INCLUYE REJILLA) SUMINISTRO E INSTALACIÓN</t>
  </si>
  <si>
    <t>CAJILLA PLASTICA Y TAPA EN POLIPROPILENO PARA MEDIDOR. SUMINISTRO E INSTALACION</t>
  </si>
  <si>
    <t>RELLENO PARA REDES EN ARENA DE PEÑA (SUMINISTRO, EXTENDIDO, HUMEDECIMIENTO Y COMPACTACIÓN)</t>
  </si>
  <si>
    <t>RELLENO PARA REDES EN SUBBASE GRANULAR B-200 (SUMINISTRO, EXTENDIDO, HUMEDECIMIENTO Y COMPACTACIÓN)</t>
  </si>
  <si>
    <t>RELLENO EN TRITURADO DE 3/4`` (INCLUYE TRANSPORTE, SUMINISTRO, EXTENDIDO MANUAL Y COLOCACIÓN)</t>
  </si>
  <si>
    <t>CONCRETO 3000 PSI HECHO EN OBRA PARA REDES (SUMINISTRO Y COLOCACIÓN)</t>
  </si>
  <si>
    <t>CAPITULO 4: SEÑALIZACIÓN</t>
  </si>
  <si>
    <t>TACHA REFLECTIVA UNIDIRECCIONAL (INCLUYE SUMINISTRO E INSTALACIÓN)</t>
  </si>
  <si>
    <t>DEMARCACION LINEA CONTINUA A=0.12M (E=2.3MM,TERMOPLÁSTICA. INC. SUMINISTRO Y APLICACIÓN CON EQUIPO. INCL. MICROESFERAS)</t>
  </si>
  <si>
    <t>DEMARCACION LINEA DISCONTINUA A=0.12M (E=2.3MM,TERMOPLÁSTICA. INC. SUMINISTRO Y APLICACIÓN CON EQUIPO. INCL. MICROESFERA</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</si>
  <si>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</si>
  <si>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</si>
  <si>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</si>
  <si>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DEMARCACION PASO PEATONAL-CEBRA (E=2.3MM,TERMOPLÁSTICA. INC. SUMINISTRO Y APLICACIÓN CON EQUIPO. INC MICROESFERAS)</t>
  </si>
  <si>
    <t>ESTOPEROLES DE 10 CM X 2.5 CM. SUMINISTRO E INSTALACION.</t>
  </si>
  <si>
    <t>FLECHA DIRECCIONAL "DE FRENTE A LA IZQUIERDA" (E=2.3MM,TERMOPLÁSTICA. INC. SUMIN. Y APLIC. CON EQUIPO. INC. MICROESFERAS).</t>
  </si>
  <si>
    <t>HITO DE 75CM DE ALTURA Y 8 CM DE DIAMETRO CON REFLECTIVOS DE COLOR AMARILLO. SUMINISTRO E INSTALACION.</t>
  </si>
  <si>
    <t>PINTURA EN PLASTICO EN FRIO METILMETACRILATO DE A=12CM PARA LINEAS DE DEMARCACIÓN, CON MICROESFERAS Y ESPESOR SECO SEGÚN NORMA NTC 4744. SUMINISTRO Y APLICACIÓN.</t>
  </si>
  <si>
    <t>PINTURA DE TRÁFICO - IMPRIMANTE NEGRO A=15CM. SUMINISTRO Y APLICACIÓN.</t>
  </si>
  <si>
    <t>PINTURA DE TRÁFICO - IMPRIMANTE NEGRO. SUMINISTRO Y APLICACIÓN.</t>
  </si>
  <si>
    <t>TACHA REFLECTIVA BIDIRECCIONAL (INCLUYE SUMINISTRO E INSTALACIÓN).</t>
  </si>
  <si>
    <t>FLECHA DIRECCIONAL "FRENTE, DERECHA E IZQUIERDA" (E= 2.3 MILS. TERMOPLASTICA. AREA: 3.2095 M2 SEGUN EL MANUAL DE SEÑALIZACION VIAL.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</si>
  <si>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</si>
  <si>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</si>
  <si>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</si>
  <si>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SEÑAL VERTICAL GRUPO DE INFORMATIVAS TIPO RECTANGULO (60CM X 75CM). INCLUYE SUMINISTRO E INSTALACION.</t>
  </si>
  <si>
    <t>PICTOGRAMA PEATONAL AMARILLO/NEGRO. (INCLUYE SUMINISTRO E INSTALACIÓN)</t>
  </si>
  <si>
    <t>DEMARCACION TEXTO VEL MAX 30 KM/H AREA: 4.80 M2. (E=2.3 MM, TERMOPLASTICA INCLUYE SUMINISTRO Y APLICACIÓN CON EQUIPO. INCLUYE MICROESFERAS).</t>
  </si>
  <si>
    <t>SEÑAL VERTICAL GRUPO DE REGLAMENTARIAS TIPO CIRCULO (D= 60CM). INCLUYE POSTE. SUMINISTRO E INSTALACIÓN.</t>
  </si>
  <si>
    <t>DEMARCACIÓN LINEA CONTINUA BLANCA O AMARILLA A=0.12 M (E=2.3 MM, TERMOPLÁSTICA. INCLUYE SUMINISTRO Y APLICACIÓN CON EQUIPO. INCLUYE MICROESFERAS)</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</si>
  <si>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</si>
  <si>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</si>
  <si>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</si>
  <si>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</si>
  <si>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</si>
  <si>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</si>
  <si>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</si>
  <si>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</si>
  <si>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</si>
  <si>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</si>
  <si>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</si>
  <si>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</si>
  <si>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</si>
  <si>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</si>
  <si>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</si>
  <si>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</si>
  <si>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</si>
  <si>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</si>
  <si>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</si>
  <si>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</si>
  <si>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</si>
  <si>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</si>
  <si>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</si>
  <si>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</si>
  <si>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</si>
  <si>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</si>
  <si>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</si>
  <si>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</si>
  <si>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</si>
  <si>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</si>
  <si>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</si>
  <si>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</si>
  <si>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</si>
  <si>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</si>
  <si>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</si>
  <si>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</si>
  <si>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</si>
  <si>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</si>
  <si>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</si>
  <si>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</si>
  <si>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</si>
  <si>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</si>
  <si>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</si>
  <si>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</si>
  <si>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</si>
  <si>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</si>
  <si>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</si>
  <si>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</si>
  <si>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</si>
  <si>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</si>
  <si>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</si>
  <si>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</si>
  <si>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</si>
  <si>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</si>
  <si>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</si>
  <si>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</si>
  <si>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</si>
  <si>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</si>
  <si>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</si>
  <si>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</si>
  <si>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</si>
  <si>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</si>
  <si>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</si>
  <si>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</si>
  <si>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</si>
  <si>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</si>
  <si>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</si>
  <si>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</si>
  <si>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2.1</t>
  </si>
  <si>
    <t>4.6</t>
  </si>
  <si>
    <t>2.2</t>
  </si>
  <si>
    <t>2.3</t>
  </si>
  <si>
    <t>2.4</t>
  </si>
  <si>
    <t>2.5</t>
  </si>
  <si>
    <t>2.6</t>
  </si>
  <si>
    <t>2.7</t>
  </si>
  <si>
    <t>2.8</t>
  </si>
  <si>
    <t>2.9</t>
  </si>
  <si>
    <t>2.10</t>
  </si>
  <si>
    <t>2.11</t>
  </si>
  <si>
    <t>2.12</t>
  </si>
  <si>
    <t>2.13</t>
  </si>
  <si>
    <t>2.14</t>
  </si>
  <si>
    <t>2.15</t>
  </si>
  <si>
    <t>2.16</t>
  </si>
  <si>
    <t>2.17</t>
  </si>
  <si>
    <t>2.18</t>
  </si>
  <si>
    <t>2.19</t>
  </si>
  <si>
    <t>2.20</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</si>
  <si>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</si>
  <si>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</si>
  <si>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</si>
  <si>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</si>
  <si>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</si>
  <si>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</si>
  <si>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</si>
  <si>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</si>
  <si>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</si>
  <si>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</si>
  <si>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</si>
  <si>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</si>
  <si>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</si>
  <si>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</si>
  <si>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</si>
  <si>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</si>
  <si>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</si>
  <si>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</si>
  <si>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</si>
  <si>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</si>
  <si>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</si>
  <si>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</si>
  <si>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</si>
  <si>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</si>
  <si>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</si>
  <si>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</si>
  <si>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</si>
  <si>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</si>
  <si>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</si>
  <si>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</si>
  <si>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</si>
  <si>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</si>
  <si>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</si>
  <si>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</si>
  <si>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</si>
  <si>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</si>
  <si>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</si>
  <si>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</si>
  <si>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</si>
  <si>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</si>
  <si>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</si>
  <si>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</si>
  <si>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</si>
  <si>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</si>
  <si>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</si>
  <si>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</si>
  <si>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</si>
  <si>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</si>
  <si>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4.1</t>
  </si>
  <si>
    <t>5.2</t>
  </si>
  <si>
    <t>4.2</t>
  </si>
  <si>
    <t>4.3</t>
  </si>
  <si>
    <t>4.4</t>
  </si>
  <si>
    <t>4.5</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</si>
  <si>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</si>
  <si>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</si>
  <si>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</si>
  <si>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</si>
  <si>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</si>
  <si>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</si>
  <si>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</si>
  <si>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</si>
  <si>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</si>
  <si>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</si>
  <si>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</si>
  <si>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</si>
  <si>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</si>
  <si>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</si>
  <si>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</si>
  <si>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</si>
  <si>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</si>
  <si>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</si>
  <si>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</si>
  <si>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</si>
  <si>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</si>
  <si>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</si>
  <si>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</si>
  <si>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</si>
  <si>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CAPITULO 5: DIAGNÓSTICOS DE REDES Y ENSAYOS DE SUELO PARA DIAGNÓSTICO DE PAVIMENTO</t>
  </si>
  <si>
    <t>5.1</t>
  </si>
  <si>
    <t>5.3</t>
  </si>
  <si>
    <t>5.4</t>
  </si>
  <si>
    <t>5.5</t>
  </si>
  <si>
    <t>5.6</t>
  </si>
  <si>
    <t>5.7</t>
  </si>
  <si>
    <t>5.8</t>
  </si>
  <si>
    <t>5.9</t>
  </si>
  <si>
    <t>5.10</t>
  </si>
  <si>
    <t>5.11</t>
  </si>
  <si>
    <t>5.12</t>
  </si>
  <si>
    <t>5.13</t>
  </si>
  <si>
    <t>5.14</t>
  </si>
  <si>
    <t>CALLE 11</t>
  </si>
  <si>
    <t>CARRERA 4</t>
  </si>
  <si>
    <t>CARRERA 5</t>
  </si>
  <si>
    <t>CALLE 12</t>
  </si>
  <si>
    <t xml:space="preserve">CARRERA 6 </t>
  </si>
  <si>
    <t>CARRERA 7</t>
  </si>
  <si>
    <t>CALLE 12 D</t>
  </si>
  <si>
    <t>CARRERA 1 A</t>
  </si>
  <si>
    <t>CARRERA 1 BIS</t>
  </si>
  <si>
    <t>CALLE 12 B</t>
  </si>
  <si>
    <t>CARRERA 8</t>
  </si>
  <si>
    <t>CALLE 4 A BIS</t>
  </si>
  <si>
    <t>CARRERA 2</t>
  </si>
  <si>
    <t>CALLE 6 D BIS</t>
  </si>
  <si>
    <t>CALLE 7</t>
  </si>
  <si>
    <t xml:space="preserve">CALLE 12 </t>
  </si>
  <si>
    <t>CARRERA 6</t>
  </si>
  <si>
    <t>CARRERA 9</t>
  </si>
  <si>
    <t xml:space="preserve">CARRERA 8 </t>
  </si>
  <si>
    <t>CALLE 12 C</t>
  </si>
  <si>
    <t xml:space="preserve">CALLE 6 B </t>
  </si>
  <si>
    <t>CALLE 6 C</t>
  </si>
  <si>
    <t xml:space="preserve">CALLE 8 </t>
  </si>
  <si>
    <t>CALLE 6 C BIS</t>
  </si>
  <si>
    <t>LOCAL</t>
  </si>
  <si>
    <t>CARRERA 1</t>
  </si>
  <si>
    <t xml:space="preserve">CALLE 12 B BIS  </t>
  </si>
  <si>
    <t>CALLE 12 B BIS A</t>
  </si>
  <si>
    <t>FLEXIBLE</t>
  </si>
  <si>
    <t>MIXTO</t>
  </si>
  <si>
    <t>ESPACIO PUBLICO</t>
  </si>
  <si>
    <t>REHABILITACIÓN DE ESPACIO PÚBLICO EN CONCRETO ESTAMPADO INCLUYE DEMOLICIÓN RETIRO Y REEMPLAZO DEL MATERIAL, EXCAVACIÓN, JUEGO DE MOLDES, CURADOR, DESMOLDANTE, TRANSPORTE Y DISPOSICION DE ESCOMBROS A 21KM.</t>
  </si>
  <si>
    <t>CALLE 9</t>
  </si>
  <si>
    <t>ADOQUIN</t>
  </si>
  <si>
    <t>AREA
(m2)</t>
  </si>
  <si>
    <t>RETIRO DE POSTES DE AP/LA (INCLUYE TRASLADO A SITIO DE ACOPIO)</t>
  </si>
  <si>
    <t>TRANSPORTE Y DISPOSICIÓN FINAL DE ESCOMBROS EN SITIO AUTORIZADO (DISTANCIA DE TRANSPORTE 21 KM). A DISTANCIA MAYOR DEL ACARREO LIBRE (90 M) EN SITIO AUTORIZADO POR LA ENTIDAD AMBIENTAL COMPETENTE.</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</si>
  <si>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</si>
  <si>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</si>
  <si>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</si>
  <si>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TUBERIA PVC U.M. EXT CORRUGADO/INT LISO U.M. NORMA NTC 3722-1 D=18" (INCLUYE SUMINISTRO E INSTALACIÓN)</t>
  </si>
  <si>
    <t>RELLENO EN MATERIAL SELECCIONADO PROVENIENTE DE LA EXCAVACIÓN (EXTENDIDO MANUAL, HUMEDECIMIENTO Y COMPACTACIÓN)</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</si>
  <si>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</si>
  <si>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</si>
  <si>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</si>
  <si>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</si>
  <si>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</si>
  <si>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</si>
  <si>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</si>
  <si>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</si>
  <si>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</si>
  <si>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</si>
  <si>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</si>
  <si>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</si>
  <si>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</si>
  <si>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</si>
  <si>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2 DUCTOS D=3" PVC-EB (INCLUYE SUMINISTRO E INSTALACIÓN. NO INCLUYE RELLENOS). NORMA CS207.</t>
  </si>
  <si>
    <t>SEPARADOR 'NEW JERSEY' BIDIRECCIONAL 1.5M X 0.6M X 1.1M (PREFABRICADO. INCLUYE SUM. E INST. NO INC. MATERIAL DE BASE)</t>
  </si>
  <si>
    <t>SIEMBRA DE GRAMA (INCLUYE SUMINISTRO E INSTALACIÓN. NO INCLUYE TIERRA NEGRA)</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</si>
  <si>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</si>
  <si>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</si>
  <si>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</si>
  <si>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</si>
  <si>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</si>
  <si>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</si>
  <si>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</si>
  <si>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</si>
  <si>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</si>
  <si>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</si>
  <si>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</si>
  <si>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2500 PSI HECHO EN OBRA PARA REDES (SUMINISTRO Y COLOCACIÓN)</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</si>
  <si>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</si>
  <si>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</si>
  <si>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</si>
  <si>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</si>
  <si>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</si>
  <si>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</si>
  <si>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</si>
  <si>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</si>
  <si>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</si>
  <si>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</si>
  <si>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</si>
  <si>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</si>
  <si>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</si>
  <si>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</si>
  <si>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</si>
  <si>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</si>
  <si>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</si>
  <si>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</si>
  <si>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</si>
  <si>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</si>
  <si>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</si>
  <si>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</si>
  <si>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</si>
  <si>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</si>
  <si>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</si>
  <si>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</si>
  <si>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</si>
  <si>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</si>
  <si>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</si>
  <si>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</si>
  <si>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</si>
  <si>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</si>
  <si>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</si>
  <si>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</si>
  <si>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</si>
  <si>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</si>
  <si>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</si>
  <si>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</si>
  <si>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</si>
  <si>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</si>
  <si>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</si>
  <si>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</si>
  <si>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</si>
  <si>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</si>
  <si>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</si>
  <si>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</si>
  <si>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</si>
  <si>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</si>
  <si>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</si>
  <si>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</si>
  <si>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</si>
  <si>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</si>
  <si>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</si>
  <si>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</si>
  <si>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</si>
  <si>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</si>
  <si>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</si>
  <si>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</si>
  <si>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</si>
  <si>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</si>
  <si>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</si>
  <si>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</si>
  <si>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</si>
  <si>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</si>
  <si>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</si>
  <si>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</si>
  <si>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</si>
  <si>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</si>
  <si>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</si>
  <si>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</si>
  <si>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</si>
  <si>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</si>
  <si>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</si>
  <si>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</si>
  <si>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</si>
  <si>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</si>
  <si>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</si>
  <si>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</si>
  <si>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</si>
  <si>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</si>
  <si>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</si>
  <si>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</si>
  <si>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</si>
  <si>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</si>
  <si>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</si>
  <si>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</si>
  <si>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</si>
  <si>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</si>
  <si>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</si>
  <si>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</si>
  <si>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</si>
  <si>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</si>
  <si>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</si>
  <si>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</si>
  <si>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</si>
  <si>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</si>
  <si>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</si>
  <si>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</si>
  <si>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</si>
  <si>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</si>
  <si>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</si>
  <si>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</si>
  <si>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</si>
  <si>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</si>
  <si>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</si>
  <si>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</si>
  <si>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</si>
  <si>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</si>
  <si>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</si>
  <si>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</si>
  <si>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</si>
  <si>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</si>
  <si>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</si>
  <si>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</si>
  <si>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</si>
  <si>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</si>
  <si>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</si>
  <si>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</si>
  <si>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</si>
  <si>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</si>
  <si>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</si>
  <si>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</si>
  <si>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</si>
  <si>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</si>
  <si>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</si>
  <si>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</si>
  <si>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</si>
  <si>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</si>
  <si>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</si>
  <si>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</si>
  <si>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</si>
  <si>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</si>
  <si>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</si>
  <si>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</si>
  <si>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</si>
  <si>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</si>
  <si>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</si>
  <si>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</si>
  <si>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</si>
  <si>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</si>
  <si>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</si>
  <si>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</si>
  <si>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</si>
  <si>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</si>
  <si>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</si>
  <si>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</si>
  <si>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</si>
  <si>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</si>
  <si>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</si>
  <si>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</si>
  <si>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</si>
  <si>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 CONCRETO GRAVA COMÚN DE 3000 PSI (210 KG/CM2) PREMEZCLADO E=0.10M (INCLUYE SUMINISTRO, FORMALETEO, FUNDIDA Y CURADO)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</si>
  <si>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</si>
  <si>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</si>
  <si>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</si>
  <si>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</si>
  <si>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</si>
  <si>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</si>
  <si>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</si>
  <si>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</si>
  <si>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</si>
  <si>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</si>
  <si>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</si>
  <si>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</si>
  <si>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</si>
  <si>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</si>
  <si>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</si>
  <si>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</si>
  <si>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</si>
  <si>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</si>
  <si>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</si>
  <si>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</si>
  <si>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</si>
  <si>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</si>
  <si>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</si>
  <si>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</si>
  <si>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</si>
  <si>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</si>
  <si>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</si>
  <si>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</si>
  <si>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</si>
  <si>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</si>
  <si>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</si>
  <si>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</si>
  <si>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</si>
  <si>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</si>
  <si>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</si>
  <si>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</si>
  <si>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</si>
  <si>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</si>
  <si>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</si>
  <si>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</si>
  <si>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</si>
  <si>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</si>
  <si>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</si>
  <si>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</si>
  <si>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</si>
  <si>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</si>
  <si>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</si>
  <si>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</si>
  <si>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</si>
  <si>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</si>
  <si>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</si>
  <si>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</si>
  <si>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</si>
  <si>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</si>
  <si>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</si>
  <si>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</si>
  <si>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</si>
  <si>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</si>
  <si>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</si>
  <si>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</si>
  <si>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</si>
  <si>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</si>
  <si>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</si>
  <si>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</si>
  <si>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</si>
  <si>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</si>
  <si>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</si>
  <si>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</si>
  <si>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</si>
  <si>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</si>
  <si>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</si>
  <si>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</si>
  <si>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</si>
  <si>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</si>
  <si>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</si>
  <si>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</si>
  <si>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</si>
  <si>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</si>
  <si>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</si>
  <si>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</si>
  <si>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</si>
  <si>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</si>
  <si>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</si>
  <si>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</si>
  <si>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</si>
  <si>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</si>
  <si>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</si>
  <si>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</si>
  <si>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</si>
  <si>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</si>
  <si>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</si>
  <si>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</si>
  <si>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</si>
  <si>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</si>
  <si>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</si>
  <si>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</si>
  <si>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</si>
  <si>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</si>
  <si>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</si>
  <si>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</si>
  <si>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</si>
  <si>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</si>
  <si>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</si>
  <si>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SUPER ESTRUCTURA EN CONCRETO DE 5000 PSI PREMEZCLADO, GRAVA COMÚN (Incluye Sumin, bombeo, Formaleteo,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</si>
  <si>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</si>
  <si>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</si>
  <si>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</si>
  <si>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</si>
  <si>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</si>
  <si>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</si>
  <si>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</si>
  <si>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</si>
  <si>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</si>
  <si>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</si>
  <si>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</si>
  <si>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</si>
  <si>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</si>
  <si>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</si>
  <si>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</si>
  <si>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</si>
  <si>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</si>
  <si>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</si>
  <si>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</si>
  <si>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</si>
  <si>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</si>
  <si>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</si>
  <si>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</si>
  <si>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</si>
  <si>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CENEFA EN ADOQUIN DE ARCILLA A=6CM (SUMINISTRO E INSTALACIÓN. NO INCLUYE MATERIAL DE BASE)</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</si>
  <si>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</si>
  <si>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</si>
  <si>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</si>
  <si>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</si>
  <si>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</si>
  <si>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</si>
  <si>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</si>
  <si>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</si>
  <si>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</si>
  <si>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</si>
  <si>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</si>
  <si>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CUADRILLA (OFICIAL + 6 AYUDANTES). INCLUYE FACTOR DE PRESTACIONES.</t>
  </si>
  <si>
    <t>ENTIBADO TIPO ED1, DISCONTINUO EN MADERA (INCLUYE SUMINISTRO E INSTALACIÓN)</t>
  </si>
  <si>
    <t>CIMENTACION DE POSTES H=8M, CR=510KG (INCLUYE IZAJE, APLOMADO E HINCADO. INCLUYE RELLENOS). NORMA LA009.</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</si>
  <si>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</si>
  <si>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</si>
  <si>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</si>
  <si>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</si>
  <si>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</si>
  <si>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</si>
  <si>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</si>
  <si>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PINTURA EN ESMALTE URETANO GRIS (E=1MIL. INC. SUMIN. Y APLIC. NO INC. IMPRIMANTE, BARRERA, ESMALTE EPÓXICO O SIMILARES)</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</si>
  <si>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</si>
  <si>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</si>
  <si>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</si>
  <si>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</si>
  <si>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</si>
  <si>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</si>
  <si>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</si>
  <si>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</si>
  <si>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</si>
  <si>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</si>
  <si>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</si>
  <si>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</si>
  <si>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</si>
  <si>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</si>
  <si>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</si>
  <si>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</si>
  <si>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</si>
  <si>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</si>
  <si>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</si>
  <si>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</si>
  <si>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</si>
  <si>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</si>
  <si>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</si>
  <si>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</si>
  <si>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</si>
  <si>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</si>
  <si>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</si>
  <si>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</si>
  <si>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</si>
  <si>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</si>
  <si>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</si>
  <si>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</si>
  <si>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</si>
  <si>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</si>
  <si>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</si>
  <si>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</si>
  <si>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</si>
  <si>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</si>
  <si>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</si>
  <si>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</si>
  <si>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</si>
  <si>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</si>
  <si>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</si>
  <si>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</si>
  <si>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</si>
  <si>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</si>
  <si>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</si>
  <si>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</si>
  <si>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</si>
  <si>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</si>
  <si>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</si>
  <si>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</si>
  <si>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</si>
  <si>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</si>
  <si>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</si>
  <si>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</si>
  <si>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</si>
  <si>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</si>
  <si>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</si>
  <si>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</si>
  <si>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</si>
  <si>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</si>
  <si>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</si>
  <si>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</si>
  <si>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</si>
  <si>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</si>
  <si>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</si>
  <si>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</si>
  <si>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</si>
  <si>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</si>
  <si>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</si>
  <si>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</si>
  <si>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</si>
  <si>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</si>
  <si>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</si>
  <si>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</si>
  <si>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</si>
  <si>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</si>
  <si>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</si>
  <si>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</si>
  <si>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</si>
  <si>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</si>
  <si>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</si>
  <si>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</si>
  <si>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</si>
  <si>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</si>
  <si>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</si>
  <si>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</si>
  <si>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</si>
  <si>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</si>
  <si>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</si>
  <si>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</si>
  <si>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</si>
  <si>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</si>
  <si>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</si>
  <si>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</si>
  <si>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</si>
  <si>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</si>
  <si>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</si>
  <si>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</si>
  <si>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</si>
  <si>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</si>
  <si>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</si>
  <si>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</si>
  <si>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</si>
  <si>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</si>
  <si>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</si>
  <si>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</si>
  <si>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</si>
  <si>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</si>
  <si>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</si>
  <si>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</si>
  <si>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</si>
  <si>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</si>
  <si>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</si>
  <si>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</si>
  <si>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</si>
  <si>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</si>
  <si>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</si>
  <si>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</si>
  <si>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</si>
  <si>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</si>
  <si>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</si>
  <si>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</si>
  <si>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</si>
  <si>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</si>
  <si>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</si>
  <si>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</si>
  <si>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</si>
  <si>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</si>
  <si>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</si>
  <si>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</si>
  <si>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</si>
  <si>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</si>
  <si>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</si>
  <si>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</si>
  <si>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</si>
  <si>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</si>
  <si>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</si>
  <si>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</si>
  <si>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</si>
  <si>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</si>
  <si>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</si>
  <si>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</si>
  <si>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</si>
  <si>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</si>
  <si>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</si>
  <si>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</si>
  <si>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</si>
  <si>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</si>
  <si>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NO INCLUYE MATERIAL DE BASE)</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</si>
  <si>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</si>
  <si>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</si>
  <si>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</si>
  <si>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</si>
  <si>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</si>
  <si>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</si>
  <si>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</si>
  <si>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</si>
  <si>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</si>
  <si>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</si>
  <si>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</si>
  <si>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</si>
  <si>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</si>
  <si>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</si>
  <si>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</si>
  <si>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</si>
  <si>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</si>
  <si>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</si>
  <si>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</si>
  <si>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</si>
  <si>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</si>
  <si>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</si>
  <si>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</si>
  <si>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</si>
  <si>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</si>
  <si>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</si>
  <si>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</si>
  <si>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</si>
  <si>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</si>
  <si>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</si>
  <si>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</si>
  <si>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</si>
  <si>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</si>
  <si>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</si>
  <si>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</si>
  <si>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</si>
  <si>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</si>
  <si>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</si>
  <si>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</si>
  <si>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</si>
  <si>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</si>
  <si>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</si>
  <si>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</si>
  <si>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</si>
  <si>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</si>
  <si>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</si>
  <si>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</si>
  <si>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</si>
  <si>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</si>
  <si>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</si>
  <si>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</si>
  <si>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</si>
  <si>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</si>
  <si>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</si>
  <si>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</si>
  <si>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</si>
  <si>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</si>
  <si>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</si>
  <si>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</si>
  <si>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</si>
  <si>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</si>
  <si>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</si>
  <si>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</si>
  <si>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</si>
  <si>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</si>
  <si>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</si>
  <si>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A (BG_A)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</si>
  <si>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</si>
  <si>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</si>
  <si>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</si>
  <si>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</si>
  <si>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</si>
  <si>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</si>
  <si>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</si>
  <si>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</si>
  <si>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</si>
  <si>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</si>
  <si>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</si>
  <si>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</si>
  <si>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</si>
  <si>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</si>
  <si>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</si>
  <si>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</si>
  <si>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</si>
  <si>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DEMARCACION LINEA CONTINUA A=0.15M (E=2.3MM,TERMOPLÁSTICA. INC. SUMINISTRO Y APLICACIÓN CON EQUIPO. INCL. MICROESFERAS)</t>
  </si>
  <si>
    <t>DEMARCACION LINEA DISCONTINUA A=0.15M (E=2.3MM,TERMOPLÁSTICA. INC. SUMINISTRO Y APLICACIÓN CON EQUIPO. INC MICROESFERAS)</t>
  </si>
  <si>
    <t>PINTURA TERMOPLASTICA (E=2.3MM. INCLUYE SUMINISTRO Y APLICACIÓN CON EQUIPO. INCLUYE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</si>
  <si>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</si>
  <si>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</si>
  <si>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</si>
  <si>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</si>
  <si>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TUBERIA CONCRETO D=6" CL.I SIN REFUERZO (INCLUYE SUMINISTRO E INSTALACIÓN)</t>
  </si>
  <si>
    <t>TUBERIA CONCRETO D=10" CL. II SIN REFUERZO (INCLUYE SUMINISTRO E INSTALACIÓN)</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</si>
  <si>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</si>
  <si>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</si>
  <si>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</si>
  <si>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</si>
  <si>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</si>
  <si>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</si>
  <si>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</si>
  <si>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</si>
  <si>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</si>
  <si>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</si>
  <si>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</si>
  <si>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</si>
  <si>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</si>
  <si>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</si>
  <si>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</si>
  <si>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</si>
  <si>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</si>
  <si>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</si>
  <si>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</si>
  <si>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</si>
  <si>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</si>
  <si>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</si>
  <si>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</si>
  <si>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</si>
  <si>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</si>
  <si>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</si>
  <si>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</si>
  <si>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</si>
  <si>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</si>
  <si>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</si>
  <si>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</si>
  <si>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</si>
  <si>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</si>
  <si>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</si>
  <si>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</si>
  <si>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</si>
  <si>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</si>
  <si>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</si>
  <si>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</si>
  <si>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</si>
  <si>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</si>
  <si>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</si>
  <si>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</si>
  <si>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</si>
  <si>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</si>
  <si>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</si>
  <si>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</si>
  <si>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</si>
  <si>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</si>
  <si>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</si>
  <si>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</si>
  <si>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</si>
  <si>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</si>
  <si>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</si>
  <si>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</si>
  <si>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</si>
  <si>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</si>
  <si>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</si>
  <si>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</si>
  <si>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</si>
  <si>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</si>
  <si>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</si>
  <si>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</si>
  <si>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</si>
  <si>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</si>
  <si>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</si>
  <si>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</si>
  <si>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</si>
  <si>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</si>
  <si>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</si>
  <si>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</si>
  <si>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</si>
  <si>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</si>
  <si>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</si>
  <si>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</si>
  <si>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</si>
  <si>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</si>
  <si>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</si>
  <si>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</si>
  <si>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</si>
  <si>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</si>
  <si>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</si>
  <si>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</si>
  <si>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</si>
  <si>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</si>
  <si>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</si>
  <si>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</si>
  <si>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</si>
  <si>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</si>
  <si>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</si>
  <si>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</si>
  <si>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</si>
  <si>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</si>
  <si>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</si>
  <si>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</si>
  <si>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</si>
  <si>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</si>
  <si>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</si>
  <si>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</si>
  <si>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</si>
  <si>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</si>
  <si>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</si>
  <si>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</si>
  <si>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</si>
  <si>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</si>
  <si>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</si>
  <si>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</si>
  <si>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</si>
  <si>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</si>
  <si>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</si>
  <si>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</si>
  <si>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</si>
  <si>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</si>
  <si>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</si>
  <si>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</si>
  <si>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</si>
  <si>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</si>
  <si>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</si>
  <si>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</si>
  <si>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</si>
  <si>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</si>
  <si>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</si>
  <si>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</si>
  <si>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</si>
  <si>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</si>
  <si>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</si>
  <si>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</si>
  <si>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</si>
  <si>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</si>
  <si>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</si>
  <si>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</si>
  <si>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</si>
  <si>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</si>
  <si>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</si>
  <si>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</si>
  <si>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</si>
  <si>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</si>
  <si>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</si>
  <si>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</si>
  <si>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</si>
  <si>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</si>
  <si>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</si>
  <si>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</si>
  <si>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</si>
  <si>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</si>
  <si>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</si>
  <si>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</si>
  <si>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</si>
  <si>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</si>
  <si>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</si>
  <si>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</si>
  <si>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</si>
  <si>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</si>
  <si>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</si>
  <si>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</si>
  <si>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</si>
  <si>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</si>
  <si>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</si>
  <si>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</si>
  <si>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</si>
  <si>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</si>
  <si>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</si>
  <si>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</si>
  <si>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</si>
  <si>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</si>
  <si>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</si>
  <si>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</si>
  <si>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</si>
  <si>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</si>
  <si>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</si>
  <si>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</si>
  <si>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</si>
  <si>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</si>
  <si>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</si>
  <si>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</si>
  <si>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</si>
  <si>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</si>
  <si>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</si>
  <si>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</si>
  <si>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</si>
  <si>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</si>
  <si>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</si>
  <si>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</si>
  <si>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</si>
  <si>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</si>
  <si>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</si>
  <si>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</si>
  <si>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</si>
  <si>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</si>
  <si>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</si>
  <si>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</si>
  <si>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</si>
  <si>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</si>
  <si>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</si>
  <si>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</si>
  <si>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</si>
  <si>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</si>
  <si>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</si>
  <si>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</si>
  <si>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</si>
  <si>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</si>
  <si>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</si>
  <si>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</si>
  <si>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</si>
  <si>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</si>
  <si>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</si>
  <si>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</si>
  <si>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</si>
  <si>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</si>
  <si>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</si>
  <si>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</si>
  <si>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</si>
  <si>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</si>
  <si>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</si>
  <si>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</si>
  <si>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</si>
  <si>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</si>
  <si>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</si>
  <si>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</si>
  <si>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</si>
  <si>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</si>
  <si>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</si>
  <si>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</si>
  <si>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</si>
  <si>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</si>
  <si>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</si>
  <si>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</si>
  <si>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</si>
  <si>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</si>
  <si>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</si>
  <si>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</si>
  <si>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</si>
  <si>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</si>
  <si>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</si>
  <si>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</si>
  <si>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</si>
  <si>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</si>
  <si>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</si>
  <si>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</si>
  <si>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</si>
  <si>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</si>
  <si>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</si>
  <si>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</si>
  <si>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</si>
  <si>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</si>
  <si>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</si>
  <si>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</si>
  <si>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</si>
  <si>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</si>
  <si>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</si>
  <si>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</si>
  <si>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</si>
  <si>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</si>
  <si>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</si>
  <si>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</si>
  <si>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</si>
  <si>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</si>
  <si>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</si>
  <si>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</si>
  <si>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</si>
  <si>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</si>
  <si>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</si>
  <si>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</si>
  <si>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</si>
  <si>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</si>
  <si>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</si>
  <si>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</si>
  <si>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</si>
  <si>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</si>
  <si>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</si>
  <si>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</si>
  <si>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</si>
  <si>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</si>
  <si>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</si>
  <si>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</si>
  <si>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</si>
  <si>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</si>
  <si>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</si>
  <si>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</si>
  <si>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</si>
  <si>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</si>
  <si>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</si>
  <si>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</si>
  <si>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</si>
  <si>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</si>
  <si>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</si>
  <si>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</si>
  <si>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</si>
  <si>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</si>
  <si>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</si>
  <si>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</si>
  <si>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</si>
  <si>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</si>
  <si>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</si>
  <si>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</si>
  <si>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</si>
  <si>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</si>
  <si>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</si>
  <si>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</si>
  <si>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</si>
  <si>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</si>
  <si>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</si>
  <si>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</si>
  <si>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</si>
  <si>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</si>
  <si>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</si>
  <si>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</si>
  <si>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</si>
  <si>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</si>
  <si>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</si>
  <si>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</si>
  <si>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</si>
  <si>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</si>
  <si>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</si>
  <si>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</si>
  <si>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</si>
  <si>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</si>
  <si>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</si>
  <si>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</si>
  <si>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</si>
  <si>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</si>
  <si>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</si>
  <si>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</si>
  <si>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</si>
  <si>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</si>
  <si>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</si>
  <si>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</si>
  <si>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</si>
  <si>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</si>
  <si>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</si>
  <si>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</si>
  <si>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</si>
  <si>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</si>
  <si>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</si>
  <si>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</si>
  <si>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</si>
  <si>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</si>
  <si>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</si>
  <si>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</si>
  <si>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</si>
  <si>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</si>
  <si>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</si>
  <si>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</si>
  <si>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</si>
  <si>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</si>
  <si>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</si>
  <si>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</si>
  <si>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</si>
  <si>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</si>
  <si>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</si>
  <si>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</si>
  <si>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</si>
  <si>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</si>
  <si>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</si>
  <si>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</si>
  <si>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</si>
  <si>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</si>
  <si>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</si>
  <si>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</si>
  <si>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</si>
  <si>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</si>
  <si>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</si>
  <si>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</si>
  <si>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</si>
  <si>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</si>
  <si>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</si>
  <si>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</si>
  <si>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</si>
  <si>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</si>
  <si>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</si>
  <si>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</si>
  <si>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</si>
  <si>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</si>
  <si>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</si>
  <si>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</si>
  <si>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</si>
  <si>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</si>
  <si>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</si>
  <si>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</si>
  <si>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</si>
  <si>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</si>
  <si>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</si>
  <si>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</si>
  <si>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</si>
  <si>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</si>
  <si>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</si>
  <si>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</si>
  <si>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</si>
  <si>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</si>
  <si>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</si>
  <si>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</si>
  <si>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</si>
  <si>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</si>
  <si>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</si>
  <si>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</si>
  <si>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</si>
  <si>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</si>
  <si>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</si>
  <si>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</si>
  <si>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</si>
  <si>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</si>
  <si>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</si>
  <si>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</si>
  <si>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</si>
  <si>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</si>
  <si>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</si>
  <si>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</si>
  <si>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</si>
  <si>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</si>
  <si>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</si>
  <si>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</si>
  <si>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</si>
  <si>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</si>
  <si>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</si>
  <si>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</si>
  <si>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</si>
  <si>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BANDERERO (INCLUYE ALQUILER DE PALETA PARE-SIGA EN POLIETILENO).</t>
  </si>
  <si>
    <t>H/ME</t>
  </si>
  <si>
    <t>ALQUILER KIT DE EMERGENCIAS (INCLUYE EXTINTOR DE 5 LBS, CAMILLA EN MADERA PRIMEROS AUXILIOS, INMOVILIZADOR CABEZA, CONO DE H= 1.0M Y BOTIQUÍN.</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</si>
  <si>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</si>
  <si>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</si>
  <si>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</si>
  <si>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</si>
  <si>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</si>
  <si>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</si>
  <si>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</si>
  <si>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</si>
  <si>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</si>
  <si>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</si>
  <si>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</si>
  <si>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</si>
  <si>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</si>
  <si>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</si>
  <si>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NEOPRENO REFORZADO 0.40 X 0.90 X 1" DOBLE REFUERZO SUMINISTRO E INSTALACIÓN (INCLUYE LIMPIEZA DE LA SUPERFICIE CON CHORRO DE AIRE A PRESIÓN, HERRAMIENTA MENOR Y COMPRESOR).</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</si>
  <si>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</si>
  <si>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</si>
  <si>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</si>
  <si>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</si>
  <si>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</si>
  <si>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</si>
  <si>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</si>
  <si>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</si>
  <si>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</si>
  <si>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</si>
  <si>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</si>
  <si>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</si>
  <si>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</si>
  <si>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</si>
  <si>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</si>
  <si>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</si>
  <si>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</si>
  <si>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</si>
  <si>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</si>
  <si>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</si>
  <si>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</si>
  <si>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</si>
  <si>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</si>
  <si>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</si>
  <si>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</si>
  <si>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</si>
  <si>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</si>
  <si>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</si>
  <si>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</si>
  <si>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</si>
  <si>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</si>
  <si>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</si>
  <si>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</si>
  <si>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</si>
  <si>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</si>
  <si>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</si>
  <si>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</si>
  <si>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</si>
  <si>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</si>
  <si>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</si>
  <si>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</si>
  <si>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TUBERIA DE ACERO SIN COSTURAS ASTM-A-53 SCH40 D=12". SUMINISTRO E INSTALACION. (INCLUYE TRANSPORTE).</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</si>
  <si>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</si>
  <si>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</si>
  <si>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</si>
  <si>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</si>
  <si>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</si>
  <si>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</si>
  <si>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</si>
  <si>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</si>
  <si>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</si>
  <si>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</si>
  <si>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</si>
  <si>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</si>
  <si>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</si>
  <si>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</si>
  <si>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</si>
  <si>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</si>
  <si>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</si>
  <si>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</si>
  <si>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</si>
  <si>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</si>
  <si>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</si>
  <si>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</si>
  <si>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FILOS (INCLUYE SUMINISTRO Y COLOCACIÓN DE MORTERO 1:4 IMPERMEABILIZADO HECHO EN OBRA)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</si>
  <si>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</si>
  <si>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</si>
  <si>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</si>
  <si>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</si>
  <si>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</si>
  <si>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</si>
  <si>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</si>
  <si>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</si>
  <si>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</si>
  <si>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</si>
  <si>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</si>
  <si>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</si>
  <si>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</si>
  <si>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</si>
  <si>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</si>
  <si>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</si>
  <si>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</si>
  <si>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</si>
  <si>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</si>
  <si>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</si>
  <si>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</si>
  <si>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</si>
  <si>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</si>
  <si>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</si>
  <si>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</si>
  <si>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</si>
  <si>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</si>
  <si>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</si>
  <si>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</si>
  <si>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</si>
  <si>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</si>
  <si>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</si>
  <si>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</si>
  <si>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</si>
  <si>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</si>
  <si>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</si>
  <si>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</si>
  <si>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</si>
  <si>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</si>
  <si>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</si>
  <si>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</si>
  <si>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</si>
  <si>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</si>
  <si>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</si>
  <si>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</si>
  <si>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</si>
  <si>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</si>
  <si>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</si>
  <si>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</si>
  <si>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</si>
  <si>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</si>
  <si>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</si>
  <si>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</si>
  <si>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</si>
  <si>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</si>
  <si>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</si>
  <si>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</si>
  <si>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</si>
  <si>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</si>
  <si>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</si>
  <si>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</si>
  <si>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</si>
  <si>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</si>
  <si>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</si>
  <si>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</si>
  <si>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</si>
  <si>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</si>
  <si>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</si>
  <si>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</si>
  <si>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</si>
  <si>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</si>
  <si>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</si>
  <si>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</si>
  <si>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</si>
  <si>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</si>
  <si>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</si>
  <si>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</si>
  <si>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</si>
  <si>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</si>
  <si>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</si>
  <si>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</si>
  <si>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</si>
  <si>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</si>
  <si>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</si>
  <si>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</si>
  <si>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</si>
  <si>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</si>
  <si>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</si>
  <si>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</si>
  <si>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NEOPRENO REFORZADO A 0.30 X 0.65 X 1" DOBLE REFUERZO, SUMINISTRO E INSTALACION (INCLUYE LIMPIEZA DE LA SUPERFICIE CON CHORRO DE AIRE A PRESION, HERRAMIENTA MENOR Y COMPRESOR).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</si>
  <si>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</si>
  <si>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</si>
  <si>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</si>
  <si>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</si>
  <si>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</si>
  <si>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</si>
  <si>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</si>
  <si>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</si>
  <si>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</si>
  <si>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</si>
  <si>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</si>
  <si>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</si>
  <si>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</si>
  <si>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</si>
  <si>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</si>
  <si>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</si>
  <si>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</si>
  <si>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</si>
  <si>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</si>
  <si>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</si>
  <si>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A=15CM PARA LINEAS DE DEMARCACIÓN, CON MICROESFERAS Y ESPESOR SECO SEGÚN NORMA NTC 4744. SUMINISTRO Y APLICACIÓN.</t>
  </si>
  <si>
    <t>PINTURA DE TRÁFICO - IMPRIMANTE NEGRO A=20CM. SUMINISTRO Y APLICACIÓN.</t>
  </si>
  <si>
    <t>BORRADO DE DEMARCACIÓN VIAL POR FRESADO CON MÁQUINA PARA LINEA A=0.12M.</t>
  </si>
  <si>
    <t>BORRADO DE DEMARCACIÓN VIAL POR FRESADO CON MÁQUINA PARA LINEA A=0.15M.</t>
  </si>
  <si>
    <t>BORRADO DE DEMARCACIÓN VIAL POR FRESADO CON MÁQUINA PARA LINEA A=0.20M.</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</si>
  <si>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</si>
  <si>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</si>
  <si>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</si>
  <si>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</si>
  <si>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</si>
  <si>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</si>
  <si>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</si>
  <si>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</si>
  <si>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</si>
  <si>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</si>
  <si>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</si>
  <si>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</si>
  <si>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</si>
  <si>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</si>
  <si>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</si>
  <si>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</si>
  <si>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</si>
  <si>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</si>
  <si>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</si>
  <si>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</si>
  <si>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</si>
  <si>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</si>
  <si>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</si>
  <si>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</si>
  <si>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</si>
  <si>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</si>
  <si>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</si>
  <si>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</si>
  <si>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</si>
  <si>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</si>
  <si>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</si>
  <si>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</si>
  <si>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</si>
  <si>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</si>
  <si>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</si>
  <si>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</si>
  <si>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</si>
  <si>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</si>
  <si>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</si>
  <si>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</si>
  <si>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</si>
  <si>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</si>
  <si>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</si>
  <si>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</si>
  <si>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</si>
  <si>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</si>
  <si>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</si>
  <si>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</si>
  <si>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</si>
  <si>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</si>
  <si>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</si>
  <si>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</si>
  <si>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</si>
  <si>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</si>
  <si>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</si>
  <si>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</si>
  <si>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</si>
  <si>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</si>
  <si>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</si>
  <si>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</si>
  <si>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</si>
  <si>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</si>
  <si>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</si>
  <si>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</si>
  <si>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</si>
  <si>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</si>
  <si>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</si>
  <si>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</si>
  <si>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</si>
  <si>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TEJA DE ZINC. SUMINISTRO E INSTALACION. INCLUYE ESTRUCTURAS CUARTONES EN MADERA X 3.0M Y AMARRES.</t>
  </si>
  <si>
    <t>PINTURA ACEITE SOBRE LAMINA (INCLUYE ANTICORROSIVO). SUMINISTRO Y APLICACION.</t>
  </si>
  <si>
    <t>PINTURA VINILO TIPO 1 (2 MANOS).</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</si>
  <si>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</si>
  <si>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</si>
  <si>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</si>
  <si>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</si>
  <si>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</si>
  <si>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</si>
  <si>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</si>
  <si>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</si>
  <si>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</si>
  <si>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</si>
  <si>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</si>
  <si>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</si>
  <si>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</si>
  <si>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</si>
  <si>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</si>
  <si>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</si>
  <si>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</si>
  <si>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</si>
  <si>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</si>
  <si>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</si>
  <si>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</si>
  <si>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FLECHA DIRECCIONAL "FRENTE, DERECHA E IZQUIERDA" PARA PAVIMENTO FLEXIBLE (E= 15 MILS. ACRILICA BASE AGUA. INCLUYE SUMINISTRO Y APLICACIÓN CON EQUIPO. INCLUYE MICROESFERAS.</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</si>
  <si>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</si>
  <si>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</si>
  <si>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</si>
  <si>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</si>
  <si>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</si>
  <si>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</si>
  <si>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</si>
  <si>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</si>
  <si>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</si>
  <si>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</si>
  <si>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</si>
  <si>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</si>
  <si>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</si>
  <si>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</si>
  <si>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</si>
  <si>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</si>
  <si>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</si>
  <si>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</si>
  <si>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</si>
  <si>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</si>
  <si>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</si>
  <si>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</si>
  <si>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</si>
  <si>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</si>
  <si>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</si>
  <si>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</si>
  <si>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</si>
  <si>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</si>
  <si>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</si>
  <si>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</si>
  <si>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</si>
  <si>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</si>
  <si>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</si>
  <si>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</si>
  <si>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</si>
  <si>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</si>
  <si>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</si>
  <si>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</si>
  <si>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</si>
  <si>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</si>
  <si>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</si>
  <si>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</si>
  <si>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</si>
  <si>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</si>
  <si>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</si>
  <si>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</si>
  <si>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</si>
  <si>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</si>
  <si>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</si>
  <si>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</si>
  <si>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</si>
  <si>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</si>
  <si>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</si>
  <si>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</si>
  <si>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</si>
  <si>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</si>
  <si>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</si>
  <si>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</si>
  <si>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</si>
  <si>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</si>
  <si>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</si>
  <si>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</si>
  <si>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</si>
  <si>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</si>
  <si>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</si>
  <si>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</si>
  <si>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</si>
  <si>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</si>
  <si>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</si>
  <si>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</si>
  <si>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</si>
  <si>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</si>
  <si>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</si>
  <si>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</si>
  <si>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</si>
  <si>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</si>
  <si>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</si>
  <si>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</si>
  <si>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</si>
  <si>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</si>
  <si>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</si>
  <si>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</si>
  <si>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</si>
  <si>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</si>
  <si>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</si>
  <si>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</si>
  <si>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</si>
  <si>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</si>
  <si>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</si>
  <si>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</si>
  <si>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</si>
  <si>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</si>
  <si>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</si>
  <si>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</si>
  <si>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</si>
  <si>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</si>
  <si>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</si>
  <si>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</si>
  <si>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</si>
  <si>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</si>
  <si>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</si>
  <si>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</si>
  <si>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</si>
  <si>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NEOPRENO REFORZADO 0.50 X 0.50 X 2" DOBLE REFUERZO. SUMINISTRO E INSTALACION. (INCLUYE LIMPIEZA DE LA SUPERFICIE CON CHORRO DE AIRE A PRESIÓN, HERRAMIENTA MENOR Y COMPRESOR).</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</si>
  <si>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</si>
  <si>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</si>
  <si>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</si>
  <si>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</si>
  <si>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</si>
  <si>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</si>
  <si>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</si>
  <si>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</si>
  <si>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</si>
  <si>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</si>
  <si>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</si>
  <si>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</si>
  <si>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</si>
  <si>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</si>
  <si>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</si>
  <si>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</si>
  <si>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</si>
  <si>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</si>
  <si>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</si>
  <si>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</si>
  <si>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</si>
  <si>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</si>
  <si>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</si>
  <si>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</si>
  <si>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</si>
  <si>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</si>
  <si>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</si>
  <si>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</si>
  <si>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</si>
  <si>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</si>
  <si>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</si>
  <si>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</si>
  <si>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</si>
  <si>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</si>
  <si>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</si>
  <si>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</si>
  <si>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</si>
  <si>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</si>
  <si>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</si>
  <si>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</si>
  <si>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</si>
  <si>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</si>
  <si>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</si>
  <si>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</si>
  <si>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</si>
  <si>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</si>
  <si>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</si>
  <si>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</si>
  <si>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</si>
  <si>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</si>
  <si>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</si>
  <si>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</si>
  <si>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</si>
  <si>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</si>
  <si>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</si>
  <si>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</si>
  <si>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</si>
  <si>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</si>
  <si>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</si>
  <si>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</si>
  <si>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</si>
  <si>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</si>
  <si>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</si>
  <si>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</si>
  <si>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</si>
  <si>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</si>
  <si>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</si>
  <si>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</si>
  <si>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</si>
  <si>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</si>
  <si>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</si>
  <si>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</si>
  <si>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</si>
  <si>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</si>
  <si>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</si>
  <si>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</si>
  <si>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</si>
  <si>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</si>
  <si>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</si>
  <si>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</si>
  <si>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</si>
  <si>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</si>
  <si>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</si>
  <si>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</si>
  <si>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</si>
  <si>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</si>
  <si>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</si>
  <si>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</si>
  <si>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</si>
  <si>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</si>
  <si>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</si>
  <si>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</si>
  <si>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</si>
  <si>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</si>
  <si>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</si>
  <si>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</si>
  <si>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</si>
  <si>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</si>
  <si>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</si>
  <si>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</si>
  <si>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</si>
  <si>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</si>
  <si>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</si>
  <si>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</si>
  <si>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</si>
  <si>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</si>
  <si>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</si>
  <si>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</si>
  <si>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</si>
  <si>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</si>
  <si>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</si>
  <si>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</si>
  <si>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</si>
  <si>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</si>
  <si>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</si>
  <si>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</si>
  <si>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</si>
  <si>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</si>
  <si>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</si>
  <si>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</si>
  <si>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</si>
  <si>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</si>
  <si>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</si>
  <si>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</si>
  <si>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</si>
  <si>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</si>
  <si>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</si>
  <si>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</si>
  <si>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</si>
  <si>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</si>
  <si>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</si>
  <si>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</si>
  <si>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</si>
  <si>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</si>
  <si>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</si>
  <si>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</si>
  <si>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</si>
  <si>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</si>
  <si>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</si>
  <si>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</si>
  <si>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</si>
  <si>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</si>
  <si>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</si>
  <si>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</si>
  <si>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</si>
  <si>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</si>
  <si>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</si>
  <si>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</si>
  <si>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</si>
  <si>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</si>
  <si>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</si>
  <si>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</si>
  <si>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</si>
  <si>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</si>
  <si>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</si>
  <si>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</si>
  <si>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</si>
  <si>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</si>
  <si>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</si>
  <si>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</si>
  <si>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</si>
  <si>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</si>
  <si>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</si>
  <si>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</si>
  <si>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</si>
  <si>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</si>
  <si>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</si>
  <si>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</si>
  <si>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</si>
  <si>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</si>
  <si>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</si>
  <si>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</si>
  <si>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</si>
  <si>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</si>
  <si>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</si>
  <si>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</si>
  <si>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</si>
  <si>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</si>
  <si>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</si>
  <si>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</si>
  <si>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</si>
  <si>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</si>
  <si>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</si>
  <si>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</si>
  <si>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</si>
  <si>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No. 5  (INCLUYE SUMINISTRO, INSUMOS Y CONSTRUCCIÓN)</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</si>
  <si>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</si>
  <si>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</si>
  <si>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</si>
  <si>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</si>
  <si>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</si>
  <si>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</si>
  <si>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</si>
  <si>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</si>
  <si>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</si>
  <si>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</si>
  <si>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</si>
  <si>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</si>
  <si>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</si>
  <si>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</si>
  <si>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</si>
  <si>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</si>
  <si>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</si>
  <si>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</si>
  <si>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</si>
  <si>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</si>
  <si>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</si>
  <si>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</si>
  <si>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</si>
  <si>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</si>
  <si>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</si>
  <si>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</si>
  <si>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</si>
  <si>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</si>
  <si>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</si>
  <si>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</si>
  <si>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</si>
  <si>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</si>
  <si>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</si>
  <si>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</si>
  <si>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</si>
  <si>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</si>
  <si>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</si>
  <si>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</si>
  <si>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</si>
  <si>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</si>
  <si>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</si>
  <si>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</si>
  <si>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</si>
  <si>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</si>
  <si>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</si>
  <si>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</si>
  <si>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</si>
  <si>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</si>
  <si>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</si>
  <si>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</si>
  <si>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</si>
  <si>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ALQUILER DE PUESTO DE TRABAJO - ESCRITORIO 75X120X50CM</t>
  </si>
  <si>
    <t>ALQUILER DE SILLA PARA ESCRITORIO PARA PUESTO DE TRABAJO</t>
  </si>
  <si>
    <t>ALQUILER DE SILLA PLÁSTICA SIN BRAZOS</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</si>
  <si>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</si>
  <si>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</si>
  <si>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</si>
  <si>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</si>
  <si>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</si>
  <si>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</si>
  <si>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</si>
  <si>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</si>
  <si>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</si>
  <si>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</si>
  <si>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</si>
  <si>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</si>
  <si>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</si>
  <si>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</si>
  <si>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</si>
  <si>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</si>
  <si>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</si>
  <si>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</si>
  <si>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</si>
  <si>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</si>
  <si>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</si>
  <si>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</si>
  <si>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</si>
  <si>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</si>
  <si>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</si>
  <si>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</si>
  <si>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</si>
  <si>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</si>
  <si>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</si>
  <si>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</si>
  <si>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</si>
  <si>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</si>
  <si>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</si>
  <si>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</si>
  <si>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</si>
  <si>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</si>
  <si>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</si>
  <si>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</si>
  <si>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</si>
  <si>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</si>
  <si>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</si>
  <si>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</si>
  <si>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</si>
  <si>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</si>
  <si>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</si>
  <si>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</si>
  <si>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</si>
  <si>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</si>
  <si>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</si>
  <si>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</si>
  <si>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</si>
  <si>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</si>
  <si>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</si>
  <si>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</si>
  <si>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</si>
  <si>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</si>
  <si>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</si>
  <si>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t>
  </si>
  <si>
    <t>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</si>
  <si>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</si>
  <si>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20X35X4 DUREZA 60 SIN REFUERZO ENTRE LA VIGA Y LA MÉNSULA. SUMINISTRO E INSTALACIÓN. INCLUYE TODOS LOS COSTOS DE SUMINISTRO DE MATERIALES, EQUIPOS, TRANSPORTES, MANEJO, ALMACENAMIENTO, DESPERDICIOS Y MANO DE OBRA.</t>
  </si>
  <si>
    <t>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</si>
  <si>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</si>
  <si>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60 X 20 X 1,5 D 50 CON PLATINA 3 MM ENTRE LA VIGA METÁLICA Y ESTRIBO. SUMINISTRO E INSTALACIÓN. INCLUYE TODOS LOS COSTOS DE SUMINISTRO DE MATERIALES, EQUIPOS, TRANSPORTES, MANEJO, ALMACENAMIENTO, DESPERDICIOS Y MANO DE OBRA.</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</si>
  <si>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</si>
  <si>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</si>
  <si>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</si>
  <si>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</si>
  <si>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</si>
  <si>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IZAJE DE VIGA PARA REEMPLAZO DE APOYOS DE NEOPRENO.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</si>
  <si>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</si>
  <si>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NEOPRENO DE 30 X 35 X 4 DUREZA 60 SIN REFUERZO ENTRE LA VIGA Y LA MÉNSULA. SUMINISTRO E INSTALACIÓN. INCLUYE TODOS LOS COSTOS DE SUMINISTRO DE MATERIALES, EQUIPOS, TRANSPORTES, MANEJO, ALMACENAMIENTO, DESPERDICIOS Y MANO DE OBRA.</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</si>
  <si>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</si>
  <si>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</si>
  <si>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</si>
  <si>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</si>
  <si>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</si>
  <si>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</si>
  <si>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</si>
  <si>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</si>
  <si>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</si>
  <si>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</si>
  <si>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</si>
  <si>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</si>
  <si>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</si>
  <si>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</si>
  <si>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</si>
  <si>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</si>
  <si>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</si>
  <si>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</si>
  <si>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</si>
  <si>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</si>
  <si>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</si>
  <si>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</si>
  <si>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</si>
  <si>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</si>
  <si>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</si>
  <si>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</si>
  <si>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</si>
  <si>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</si>
  <si>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</si>
  <si>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LAVADO DE ESTRUCTURA EN CONCRETO Y/O METÁLICAS. INCLUYE ALQUILER DE HIDROLAVADORA A GASOLINA PRESION 3200 PSI. INCLUYE ANDAMIO TUBULAR, PLANTA ELÉCTRICA, CARROTANQUE IRRIGADOR DE AGUA, COMBUSTIBLE, AGUA, DETERGENTE INDUSTRIAL Y MANO DE OBRA.</t>
  </si>
  <si>
    <t>GEOMALLA BIAXIAL CON RESISTENCIA ULTIMA A LA TENSION, SENTIDO LONGITUDINAL Y TRANSVERSAL: ENTRE 50 KN/M Y 55 KN/M. (INCLUYE SUMINISTRO E INSTALACION).</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</si>
  <si>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</si>
  <si>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</si>
  <si>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</si>
  <si>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</si>
  <si>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</si>
  <si>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</si>
  <si>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</si>
  <si>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</si>
  <si>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NEOPRENO REFORZADO 0.30X0.30X3 CM DOBLE REFUERZO DUREZA 60. SUMINISTRO E INSTALACIÓN. (INCLUYE LIMPIEZA DE LA SUPERFICIE CON CHORRO DE AIRE A PRESIÓN, HERRAMIENTA MENOR Y COMPRESOR).</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</si>
  <si>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</si>
  <si>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NEOPRENO REFORZADO 0.30X0.30X1 CM DOBLE REFUERZO DUREZA 60. SUMINISTRO E INSTALACIÓN. (INCLUYE LIMPIEZA DE LA SUPERFICIE CON CHORRO DE AIRE A PRESIÓN, HERRAMIENTA MENOR Y COMPRESOR).</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</si>
  <si>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</si>
  <si>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</si>
  <si>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</si>
  <si>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</si>
  <si>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</si>
  <si>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</si>
  <si>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</si>
  <si>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</si>
  <si>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</si>
  <si>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</si>
  <si>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</si>
  <si>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</si>
  <si>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</si>
  <si>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</si>
  <si>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</si>
  <si>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</si>
  <si>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</si>
  <si>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</si>
  <si>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</si>
  <si>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</si>
  <si>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</si>
  <si>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</si>
  <si>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</si>
  <si>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</si>
  <si>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</si>
  <si>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</si>
  <si>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</si>
  <si>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</si>
  <si>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</si>
  <si>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</si>
  <si>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</si>
  <si>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</si>
  <si>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</si>
  <si>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</si>
  <si>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</si>
  <si>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</si>
  <si>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</si>
  <si>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</si>
  <si>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</si>
  <si>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</si>
  <si>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</si>
  <si>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</si>
  <si>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</si>
  <si>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</si>
  <si>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</si>
  <si>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</si>
  <si>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</si>
  <si>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</si>
  <si>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</si>
  <si>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</si>
  <si>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</si>
  <si>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</si>
  <si>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</si>
  <si>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</si>
  <si>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</si>
  <si>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</si>
  <si>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</si>
  <si>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</si>
  <si>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</si>
  <si>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</si>
  <si>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</si>
  <si>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</si>
  <si>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</si>
  <si>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</si>
  <si>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</si>
  <si>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</si>
  <si>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</si>
  <si>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</si>
  <si>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</si>
  <si>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</si>
  <si>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</si>
  <si>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</si>
  <si>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</si>
  <si>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</si>
  <si>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</si>
  <si>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</si>
  <si>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</si>
  <si>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</si>
  <si>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</si>
  <si>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</si>
  <si>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</si>
  <si>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</si>
  <si>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</si>
  <si>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</si>
  <si>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</si>
  <si>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</si>
  <si>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</si>
  <si>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</si>
  <si>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</si>
  <si>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</si>
  <si>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</si>
  <si>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</si>
  <si>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</si>
  <si>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</si>
  <si>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</si>
  <si>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</si>
  <si>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</si>
  <si>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</si>
  <si>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</si>
  <si>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</si>
  <si>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</si>
  <si>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</si>
  <si>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</si>
  <si>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</si>
  <si>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</si>
  <si>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</si>
  <si>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</si>
  <si>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</si>
  <si>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</si>
  <si>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</si>
  <si>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</si>
  <si>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</si>
  <si>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</si>
  <si>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</si>
  <si>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</si>
  <si>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</si>
  <si>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</si>
  <si>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</si>
  <si>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</si>
  <si>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</si>
  <si>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</si>
  <si>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</si>
  <si>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</si>
  <si>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</si>
  <si>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</si>
  <si>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</si>
  <si>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</si>
  <si>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</si>
  <si>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</si>
  <si>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</si>
  <si>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</si>
  <si>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</si>
  <si>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</si>
  <si>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</si>
  <si>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</si>
  <si>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</si>
  <si>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</si>
  <si>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</si>
  <si>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</si>
  <si>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</si>
  <si>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</si>
  <si>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</si>
  <si>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</si>
  <si>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</si>
  <si>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</si>
  <si>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</si>
  <si>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</si>
  <si>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</si>
  <si>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</si>
  <si>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</si>
  <si>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</si>
  <si>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</si>
  <si>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</si>
  <si>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</si>
  <si>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</si>
  <si>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</si>
  <si>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</si>
  <si>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</si>
  <si>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</si>
  <si>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</si>
  <si>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</si>
  <si>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</si>
  <si>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</si>
  <si>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</si>
  <si>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</si>
  <si>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VIGA CABEZAL SOBRE PILOTES Y/O COLUMNAS EN CONCRETO PREMEZCLADO DE 3500 PSI (24 Mpa) (Incluye suministro, formaleteo metalico, bombeo, colocacion y curado. No incluye refuerzo)</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</si>
  <si>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</si>
  <si>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</si>
  <si>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</si>
  <si>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</si>
  <si>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</si>
  <si>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</si>
  <si>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</si>
  <si>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</si>
  <si>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</si>
  <si>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</si>
  <si>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</si>
  <si>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</si>
  <si>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</si>
  <si>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</si>
  <si>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</si>
  <si>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</si>
  <si>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</si>
  <si>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</si>
  <si>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</si>
  <si>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</si>
  <si>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REDUCCION PVC E.L. D= 1 1/2" X 1" (SUMINISTRO E INSTALACIÓN)</t>
  </si>
  <si>
    <t>SEÑAL VERTICAL GRUPO PREVENTIVA SR-38 Y SR-39 TIPO RECTÁNGULO (75X25CM) (INCLUYE SUMINISTRO E INSTALACIÓN)</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</si>
  <si>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</si>
  <si>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</si>
  <si>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</si>
  <si>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</si>
  <si>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</si>
  <si>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</si>
  <si>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</si>
  <si>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</si>
  <si>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</si>
  <si>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</si>
  <si>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</si>
  <si>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</si>
  <si>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</si>
  <si>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</si>
  <si>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</si>
  <si>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</si>
  <si>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DESMONTE Y TRASLADO DE ELEMENTOS METALICOS (INCLUYE MANEJO, ALMACENAMIENTO, CARGUE Y TRANSPORTE DE LOS ELEMENTOS A SITIO AUTORIZADO E INDICADO POR IDU.)</t>
  </si>
  <si>
    <t>APOYO ELASTOMÉRICO EN NEOPRENO REFORZADO DUREZA 60 PARA APOYO SUPERESTRUCTURA. (SUMINISTRO E INSTALACIÓN).</t>
  </si>
  <si>
    <t>CABLE MONOPOLAR DE COBRE, HF FR PARA 600V C.A. CALIBRE NO. 8 AWG. (INCLUYE SUMINISTRO E INSTALACIÓN)</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</si>
  <si>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</si>
  <si>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</si>
  <si>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</si>
  <si>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CAMARA DE PASO NO. 2 UNE-EPM TELECOMUNICACIONES NORMA TEL NIN-105.(INCLUYE SUMINISTRO E INSTALACIÓN, NO INCLUYE RELLENOS).</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</si>
  <si>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</si>
  <si>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</si>
  <si>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</si>
  <si>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</si>
  <si>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</si>
  <si>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</si>
  <si>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</si>
  <si>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</si>
  <si>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</si>
  <si>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</si>
  <si>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</si>
  <si>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</si>
  <si>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</si>
  <si>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</si>
  <si>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</si>
  <si>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</si>
  <si>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NEOPRENO REFORZADO 30CMX30CMX4" DOBLE REFUERZO DUREZA 60. SUMINISTRO E INSTALACIÓN. (INCLUYE LIMPIEZA DE LA SUPERFICIE CON CHORRO DE AIRE A PRESIÓN, HERRAMIENTA MENOR Y COMPRESOR).</t>
  </si>
  <si>
    <t>NEOPRENO REFORZADO 60CMX15CMX1" DOBLE REFUERZO DUREZA 60. SUMINISTRO E INSTALACIÓN. (INCLUYE LIMPIEZA DE LA SUPERFICIE CON CHORRO DE AIRE A PRESIÓN, HERRAMIENTA MENOR Y COMPRESOR).</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</si>
  <si>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</si>
  <si>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</si>
  <si>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</si>
  <si>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</si>
  <si>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</si>
  <si>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</si>
  <si>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</si>
  <si>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</si>
  <si>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</si>
  <si>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</si>
  <si>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</si>
  <si>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</si>
  <si>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</si>
  <si>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</si>
  <si>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</si>
  <si>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</si>
  <si>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</si>
  <si>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</si>
  <si>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</si>
  <si>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</si>
  <si>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</si>
  <si>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</si>
  <si>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</si>
  <si>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</si>
  <si>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</si>
  <si>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</si>
  <si>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</si>
  <si>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</si>
  <si>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</si>
  <si>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</si>
  <si>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</si>
  <si>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</si>
  <si>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</si>
  <si>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</si>
  <si>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</si>
  <si>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</si>
  <si>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</si>
  <si>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</si>
  <si>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</si>
  <si>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</si>
  <si>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</si>
  <si>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</si>
  <si>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</si>
  <si>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</si>
  <si>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D=27"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</si>
  <si>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</si>
  <si>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</si>
  <si>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</si>
  <si>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</si>
  <si>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</si>
  <si>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</si>
  <si>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</si>
  <si>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</si>
  <si>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</si>
  <si>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</si>
  <si>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</si>
  <si>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</si>
  <si>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</si>
  <si>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</si>
  <si>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</si>
  <si>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</si>
  <si>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</si>
  <si>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</si>
  <si>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</si>
  <si>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</si>
  <si>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</si>
  <si>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</si>
  <si>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</si>
  <si>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</si>
  <si>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</si>
  <si>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</si>
  <si>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</si>
  <si>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</si>
  <si>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</si>
  <si>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</si>
  <si>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</si>
  <si>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</si>
  <si>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</si>
  <si>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</si>
  <si>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</si>
  <si>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</si>
  <si>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</si>
  <si>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</si>
  <si>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</si>
  <si>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</si>
  <si>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</si>
  <si>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</si>
  <si>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</si>
  <si>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</si>
  <si>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</si>
  <si>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</si>
  <si>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</si>
  <si>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</si>
  <si>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</si>
  <si>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</si>
  <si>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</si>
  <si>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</si>
  <si>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APOYO FIJO EN NEOPRENO DE 0.30M X 0.50M X 0.072M, DUREZA 60 REFORZADO CON 2 PLATINAS DE 1/4" - EJE 1. SUMINISTRO E INSTALACIÓN</t>
  </si>
  <si>
    <t>VÁLVULA COMPUERTA ELÁSTICA HD DN Ø 12" PVC L.F. SUMINISTRO E INSTALACIÓN</t>
  </si>
  <si>
    <t>APOYO FIJO EN NEOPRENO DE 0.40M X 0.60M X 0.047M, DUREZA 60 REFORZADO CON 2 PLATINAS DE 1/4" - EJES 2,3, 4 Y 5. SUMINISTRO E INSTALACIÓN</t>
  </si>
  <si>
    <t>APOYO MÓVIL EN NEOPRENO DE 0.30M X 0.50M X 0.072M, DUREZA 60 REFORZADO CON 2 PLATINAS DE 1/4" - EJE 6. SUMINISTRO E INSTALACIÓN</t>
  </si>
  <si>
    <t>VÁLVULA COMPUERTA ELÁSTICA HD DN Ø 8" PVC L.F. SUMINISTRO E INSTALACIÓN</t>
  </si>
  <si>
    <t>VÁLVULA COMPUERTA ELÁSTICA HD DN Ø 6" PVC L.F. SUMINISTRO E INSTALACIÓN</t>
  </si>
  <si>
    <t>VÁLVULA COMPUERTA ELÁSTICA HD DN Ø 4" PVC L.F.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</si>
  <si>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</si>
  <si>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</si>
  <si>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</si>
  <si>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</si>
  <si>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</si>
  <si>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</si>
  <si>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</si>
  <si>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UNIÓN JUNTA DE DESMONTAJE TIPO DRESSER Ø 4"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</si>
  <si>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</si>
  <si>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</si>
  <si>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</si>
  <si>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</si>
  <si>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</si>
  <si>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</si>
  <si>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</si>
  <si>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</si>
  <si>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</si>
  <si>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</si>
  <si>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</si>
  <si>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</si>
  <si>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</si>
  <si>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</si>
  <si>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</si>
  <si>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</si>
  <si>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</si>
  <si>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</si>
  <si>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</si>
  <si>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</si>
  <si>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</si>
  <si>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</si>
  <si>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</si>
  <si>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</si>
  <si>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</si>
  <si>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</si>
  <si>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</si>
  <si>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</si>
  <si>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</si>
  <si>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</si>
  <si>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</si>
  <si>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</si>
  <si>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</si>
  <si>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</si>
  <si>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</si>
  <si>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</si>
  <si>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</si>
  <si>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</si>
  <si>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TRAGANTE CÚPULA DE 4" X 3" PLÁSTICA. (INCLUYE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</si>
  <si>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</si>
  <si>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</si>
  <si>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</si>
  <si>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</si>
  <si>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</si>
  <si>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</si>
  <si>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</si>
  <si>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</si>
  <si>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</si>
  <si>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</si>
  <si>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</si>
  <si>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</si>
  <si>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</si>
  <si>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</si>
  <si>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</si>
  <si>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</si>
  <si>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</si>
  <si>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</si>
  <si>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</si>
  <si>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</si>
  <si>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</si>
  <si>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</si>
  <si>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</si>
  <si>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</si>
  <si>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</si>
  <si>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</si>
  <si>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</si>
  <si>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</si>
  <si>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</si>
  <si>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</si>
  <si>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</si>
  <si>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</si>
  <si>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</si>
  <si>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</si>
  <si>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</si>
  <si>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</si>
  <si>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</si>
  <si>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</si>
  <si>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</si>
  <si>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</si>
  <si>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</si>
  <si>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</si>
  <si>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</si>
  <si>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</si>
  <si>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</si>
  <si>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</si>
  <si>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</si>
  <si>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</si>
  <si>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</si>
  <si>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</si>
  <si>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</si>
  <si>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</si>
  <si>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</si>
  <si>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</si>
  <si>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</si>
  <si>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</si>
  <si>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</si>
  <si>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</si>
  <si>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</si>
  <si>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</si>
  <si>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</si>
  <si>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t>
  </si>
  <si>
    <t>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</si>
  <si>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</si>
  <si>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</si>
  <si>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</si>
  <si>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</si>
  <si>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</si>
  <si>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</si>
  <si>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</si>
  <si>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</si>
  <si>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</si>
  <si>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</si>
  <si>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</si>
  <si>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</si>
  <si>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</si>
  <si>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</si>
  <si>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</si>
  <si>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</si>
  <si>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</si>
  <si>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</si>
  <si>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TAPA PARA POZO DE INSPECCIÓN, D=0.70 M. INCLUYE SUMINISTRO E INSTALACIÓN.</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</si>
  <si>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</si>
  <si>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</si>
  <si>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</si>
  <si>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</si>
  <si>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</si>
  <si>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</si>
  <si>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</si>
  <si>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</si>
  <si>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</si>
  <si>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</si>
  <si>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</si>
  <si>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</si>
  <si>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</si>
  <si>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</si>
  <si>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</si>
  <si>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</si>
  <si>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</si>
  <si>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</si>
  <si>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</si>
  <si>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</si>
  <si>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</si>
  <si>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</si>
  <si>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</si>
  <si>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</si>
  <si>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</si>
  <si>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</si>
  <si>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</si>
  <si>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</si>
  <si>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</si>
  <si>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</si>
  <si>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</si>
  <si>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</si>
  <si>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</si>
  <si>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PEDESTAL EN CONCRETO DE 3000 PSI PARA EQUIPO DE CONTROL (1.20 M X 0.93 M X 0.65 M)</t>
  </si>
  <si>
    <t>5 DUCTOS D=3" PVC-TDP (NO INCLUYE RELLENOS NI EXCAVACIÓN). SUMINISTRO E INSTALACIÓN.</t>
  </si>
  <si>
    <t>MEDICIÓN DE LA RESISTENCIA AL DESLIZAMIENTO EN ESTRUCTURA DE PAVIMENTO RÍGIDOS Y FLEXIBLES (COEFICIENTE DE FRICCIÓN) CON EQUIPO DE ALTO RENDIMIENTO. INCLUYE MOVILIZACIÓN, TOMA DE INFORMACIÓN, PROCESAMIENTO, ANÁLISIS Y ENTREGA DE RESULTADOS. NO INCLUYE VEHÍCULO ESCOLTA.</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</si>
  <si>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</si>
  <si>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</si>
  <si>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</si>
  <si>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</si>
  <si>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</si>
  <si>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</si>
  <si>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</si>
  <si>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</si>
  <si>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</si>
  <si>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</si>
  <si>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</si>
  <si>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</si>
  <si>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</si>
  <si>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</si>
  <si>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</si>
  <si>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</si>
  <si>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</si>
  <si>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</si>
  <si>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</si>
  <si>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</si>
  <si>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</si>
  <si>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</si>
  <si>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</si>
  <si>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</si>
  <si>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</si>
  <si>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</si>
  <si>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</si>
  <si>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</si>
  <si>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</si>
  <si>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</si>
  <si>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</si>
  <si>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</si>
  <si>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</si>
  <si>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</si>
  <si>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</si>
  <si>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</si>
  <si>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</si>
  <si>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</si>
  <si>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</si>
  <si>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</si>
  <si>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</si>
  <si>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</si>
  <si>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</si>
  <si>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</si>
  <si>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</si>
  <si>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</si>
  <si>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</si>
  <si>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</si>
  <si>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</si>
  <si>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</si>
  <si>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</si>
  <si>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</si>
  <si>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</si>
  <si>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</si>
  <si>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</si>
  <si>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</si>
  <si>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</si>
  <si>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</si>
  <si>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</si>
  <si>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</si>
  <si>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</si>
  <si>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</si>
  <si>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</si>
  <si>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</si>
  <si>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</si>
  <si>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</si>
  <si>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</si>
  <si>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</si>
  <si>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</si>
  <si>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</si>
  <si>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</si>
  <si>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</si>
  <si>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</si>
  <si>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</si>
  <si>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</si>
  <si>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</si>
  <si>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</si>
  <si>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</si>
  <si>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</si>
  <si>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</si>
  <si>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</si>
  <si>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</si>
  <si>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</si>
  <si>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</si>
  <si>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</si>
  <si>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</si>
  <si>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</si>
  <si>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</si>
  <si>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</si>
  <si>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</si>
  <si>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</si>
  <si>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</si>
  <si>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</si>
  <si>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</si>
  <si>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</si>
  <si>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</si>
  <si>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</si>
  <si>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</si>
  <si>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</si>
  <si>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</si>
  <si>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</si>
  <si>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</si>
  <si>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</si>
  <si>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</si>
  <si>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</si>
  <si>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</si>
  <si>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</si>
  <si>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</si>
  <si>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</si>
  <si>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</si>
  <si>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</si>
  <si>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</si>
  <si>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</si>
  <si>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</si>
  <si>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</si>
  <si>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</si>
  <si>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</si>
  <si>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</si>
  <si>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</si>
  <si>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</si>
  <si>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</si>
  <si>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</si>
  <si>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</si>
  <si>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</si>
  <si>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APOYO ELASTOMÉRICO EN NEOPRENO REFORZADO CIRCULAR. DIÁMETRO 900MM, H= 200MM, DUREZA-60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</si>
  <si>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</si>
  <si>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</si>
  <si>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</si>
  <si>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</si>
  <si>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</si>
  <si>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</si>
  <si>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</si>
  <si>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</si>
  <si>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</si>
  <si>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</si>
  <si>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</si>
  <si>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</si>
  <si>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</si>
  <si>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</si>
  <si>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</si>
  <si>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</si>
  <si>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</si>
  <si>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</si>
  <si>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</si>
  <si>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</si>
  <si>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</si>
  <si>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</si>
  <si>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</si>
  <si>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</si>
  <si>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</si>
  <si>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</si>
  <si>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</si>
  <si>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NEOPRENO REFORZADO 0.35X0.35X2,5 CM DOBLE REFUERZO DUREZA 60. SUMINISTRO E INSTALACIÓN. (INCLUYE LIMPIEZA DE LA SUPERFICIE CON CHORRO DE AIRE A PRESIÓN, HERRAMIENTA MENOR Y COMPRESOR).</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</si>
  <si>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</si>
  <si>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</si>
  <si>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</si>
  <si>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</si>
  <si>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</si>
  <si>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</si>
  <si>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</si>
  <si>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</si>
  <si>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</si>
  <si>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</si>
  <si>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</si>
  <si>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</si>
  <si>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</si>
  <si>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</si>
  <si>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</si>
  <si>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</si>
  <si>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</si>
  <si>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</si>
  <si>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</si>
  <si>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</si>
  <si>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</si>
  <si>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</si>
  <si>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</si>
  <si>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</si>
  <si>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</si>
  <si>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</si>
  <si>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</si>
  <si>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</si>
  <si>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</si>
  <si>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</si>
  <si>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</si>
  <si>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</si>
  <si>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</si>
  <si>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</si>
  <si>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</si>
  <si>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</si>
  <si>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</si>
  <si>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</si>
  <si>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</si>
  <si>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</si>
  <si>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</si>
  <si>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</si>
  <si>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</si>
  <si>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</si>
  <si>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</si>
  <si>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</si>
  <si>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</si>
  <si>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</si>
  <si>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</si>
  <si>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</si>
  <si>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</si>
  <si>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</si>
  <si>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</si>
  <si>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</si>
  <si>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NEOPRENO DE 50X12X2 DUREZA 60 SIN REFUERZO. SUMINISTRO E INSTALACIÓN</t>
  </si>
  <si>
    <t>NEOPRENO DE 50X10X2 DUREZA 60 SIN REFUERZO.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</si>
  <si>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</si>
  <si>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</si>
  <si>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</si>
  <si>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</si>
  <si>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</si>
  <si>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</si>
  <si>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</si>
  <si>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</si>
  <si>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</si>
  <si>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</si>
  <si>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</si>
  <si>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</si>
  <si>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</si>
  <si>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</si>
  <si>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</si>
  <si>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</si>
  <si>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</si>
  <si>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</si>
  <si>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</si>
  <si>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</si>
  <si>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</si>
  <si>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</si>
  <si>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</si>
  <si>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</si>
  <si>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</si>
  <si>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</si>
  <si>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</si>
  <si>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</si>
  <si>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SOPORTE PARA TUBERÍA DIÁMETRO 3" (INCLUYE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</si>
  <si>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</si>
  <si>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</si>
  <si>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</si>
  <si>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</si>
  <si>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</si>
  <si>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</si>
  <si>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</si>
  <si>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</si>
  <si>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</si>
  <si>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</si>
  <si>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</si>
  <si>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</si>
  <si>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</si>
  <si>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</si>
  <si>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</si>
  <si>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</si>
  <si>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</si>
  <si>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</si>
  <si>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</si>
  <si>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</si>
  <si>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</si>
  <si>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</si>
  <si>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</si>
  <si>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</si>
  <si>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</si>
  <si>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</si>
  <si>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</si>
  <si>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</si>
  <si>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</si>
  <si>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</si>
  <si>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</si>
  <si>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</si>
  <si>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</si>
  <si>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</si>
  <si>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</si>
  <si>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</si>
  <si>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</si>
  <si>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</si>
  <si>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</si>
  <si>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</si>
  <si>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</si>
  <si>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</si>
  <si>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</si>
  <si>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</si>
  <si>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</si>
  <si>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</si>
  <si>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</si>
  <si>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</si>
  <si>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</si>
  <si>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</si>
  <si>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</si>
  <si>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</si>
  <si>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</si>
  <si>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</si>
  <si>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</si>
  <si>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</si>
  <si>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</si>
  <si>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</si>
  <si>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</si>
  <si>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</si>
  <si>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</si>
  <si>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</si>
  <si>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</si>
  <si>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</si>
  <si>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</si>
  <si>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</si>
  <si>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</si>
  <si>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</si>
  <si>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</si>
  <si>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</si>
  <si>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</si>
  <si>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</si>
  <si>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</si>
  <si>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</si>
  <si>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</si>
  <si>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</si>
  <si>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</si>
  <si>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</si>
  <si>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</si>
  <si>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</si>
  <si>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</si>
  <si>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</si>
  <si>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</si>
  <si>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</si>
  <si>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</si>
  <si>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</si>
  <si>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</si>
  <si>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</si>
  <si>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</si>
  <si>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</si>
  <si>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</si>
  <si>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</si>
  <si>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</si>
  <si>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</si>
  <si>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</si>
  <si>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</si>
  <si>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</si>
  <si>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</si>
  <si>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</si>
  <si>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</si>
  <si>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</si>
  <si>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</si>
  <si>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</si>
  <si>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</si>
  <si>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</si>
  <si>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</si>
  <si>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</si>
  <si>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</si>
  <si>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</si>
  <si>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</si>
  <si>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</si>
  <si>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</si>
  <si>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</si>
  <si>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</si>
  <si>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</si>
  <si>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</si>
  <si>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</si>
  <si>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</si>
  <si>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</si>
  <si>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</si>
  <si>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</si>
  <si>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</si>
  <si>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</si>
  <si>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</si>
  <si>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</si>
  <si>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</si>
  <si>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</si>
  <si>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</si>
  <si>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</si>
  <si>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</si>
  <si>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</si>
  <si>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</si>
  <si>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</si>
  <si>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</si>
  <si>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</si>
  <si>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</si>
  <si>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</si>
  <si>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</si>
  <si>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</si>
  <si>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</si>
  <si>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</si>
  <si>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</si>
  <si>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</si>
  <si>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BASE GRANULAR CLASE A (BGA_BG38) - HORARIO NOCTURNO. (Suministro, Extendido Manual, Humedecimiento y Compactación)</t>
  </si>
  <si>
    <t>BASE GRANULAR CLASE A (BGA_BG38) (Suministro, Extendido, Nivelación, Humedecimiento y Compactación con vibrocompactador)</t>
  </si>
  <si>
    <t>MEZCLA ASFÁLTICA EN CALIENTE DENSA MD19 CON CEMENTO ASFÁLTICO CA 14 (Suministro, Extendido, Nivelación y Compactación mecánica con vibrocompactador y compactador de llantas)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</si>
  <si>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</si>
  <si>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</si>
  <si>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</si>
  <si>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</si>
  <si>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</si>
  <si>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</si>
  <si>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</si>
  <si>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</si>
  <si>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</si>
  <si>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</si>
  <si>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</si>
  <si>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</si>
  <si>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</si>
  <si>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</si>
  <si>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</si>
  <si>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</si>
  <si>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</si>
  <si>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</si>
  <si>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</si>
  <si>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</si>
  <si>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</si>
  <si>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</si>
  <si>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</si>
  <si>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</si>
  <si>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</si>
  <si>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</si>
  <si>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</si>
  <si>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</si>
  <si>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</si>
  <si>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</si>
  <si>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</si>
  <si>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</si>
  <si>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</si>
  <si>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</si>
  <si>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</si>
  <si>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</si>
  <si>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</si>
  <si>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</si>
  <si>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</si>
  <si>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</si>
  <si>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</si>
  <si>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</si>
  <si>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</si>
  <si>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</si>
  <si>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</si>
  <si>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</si>
  <si>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</si>
  <si>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</si>
  <si>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</si>
  <si>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</si>
  <si>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</si>
  <si>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</si>
  <si>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</si>
  <si>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</si>
  <si>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</si>
  <si>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</si>
  <si>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</si>
  <si>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</si>
  <si>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</si>
  <si>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</si>
  <si>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</si>
  <si>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</si>
  <si>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</si>
  <si>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</si>
  <si>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</si>
  <si>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</si>
  <si>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</si>
  <si>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</si>
  <si>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</si>
  <si>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</si>
  <si>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</si>
  <si>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</si>
  <si>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</si>
  <si>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</si>
  <si>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</si>
  <si>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</si>
  <si>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</si>
  <si>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</si>
  <si>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</si>
  <si>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</si>
  <si>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</si>
  <si>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</si>
  <si>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</si>
  <si>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</si>
  <si>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</si>
  <si>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</si>
  <si>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</si>
  <si>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</si>
  <si>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</si>
  <si>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</si>
  <si>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</si>
  <si>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</si>
  <si>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</si>
  <si>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</si>
  <si>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</si>
  <si>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</si>
  <si>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</si>
  <si>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</si>
  <si>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</si>
  <si>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</si>
  <si>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</si>
  <si>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</si>
  <si>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</si>
  <si>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</si>
  <si>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</si>
  <si>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</si>
  <si>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</si>
  <si>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</si>
  <si>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</si>
  <si>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</si>
  <si>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</si>
  <si>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</si>
  <si>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</si>
  <si>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</si>
  <si>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</si>
  <si>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</si>
  <si>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</si>
  <si>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</si>
  <si>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</si>
  <si>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</si>
  <si>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</si>
  <si>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</si>
  <si>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</si>
  <si>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</si>
  <si>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</si>
  <si>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</si>
  <si>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</si>
  <si>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</si>
  <si>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</si>
  <si>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</si>
  <si>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</si>
  <si>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</si>
  <si>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</si>
  <si>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</si>
  <si>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</si>
  <si>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</si>
  <si>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</si>
  <si>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</si>
  <si>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</si>
  <si>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</si>
  <si>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</si>
  <si>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</si>
  <si>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</si>
  <si>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</si>
  <si>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</si>
  <si>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</si>
  <si>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</si>
  <si>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</si>
  <si>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</si>
  <si>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</si>
  <si>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</si>
  <si>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</si>
  <si>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</si>
  <si>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</si>
  <si>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</si>
  <si>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</si>
  <si>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</si>
  <si>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</si>
  <si>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</si>
  <si>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AFOROS DE TRANSITO (MOTORIZADOS Y NO MOTORIZADOS) A PARTIR DE CAPTURA DE VIDEO. Incluye digitación y entrega de base de datos en archivo Excel. Captura día hábil y no hábil, con sus respectivos movimientos. Incluye todos los costos directos e indirectos.</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</si>
  <si>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</si>
  <si>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</si>
  <si>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</si>
  <si>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</si>
  <si>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</si>
  <si>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</si>
  <si>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</si>
  <si>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</si>
  <si>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</si>
  <si>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</si>
  <si>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</si>
  <si>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</si>
  <si>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</si>
  <si>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</si>
  <si>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</si>
  <si>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</si>
  <si>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</si>
  <si>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</si>
  <si>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</si>
  <si>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</si>
  <si>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</si>
  <si>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</si>
  <si>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</si>
  <si>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</si>
  <si>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</si>
  <si>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</si>
  <si>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</si>
  <si>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</si>
  <si>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</si>
  <si>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</si>
  <si>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</si>
  <si>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</si>
  <si>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</si>
  <si>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CAMILLA EN FIBRA CON ARNÉS - INMOVILIZADOR Y SEÑAL._(Según Apéndice Bioseguridad Covid 19_V1 y 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</si>
  <si>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</si>
  <si>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</si>
  <si>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</si>
  <si>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</si>
  <si>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</si>
  <si>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</si>
  <si>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</si>
  <si>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</si>
  <si>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</si>
  <si>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</si>
  <si>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</si>
  <si>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</si>
  <si>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</si>
  <si>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</si>
  <si>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</si>
  <si>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</si>
  <si>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</si>
  <si>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</si>
  <si>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</si>
  <si>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</si>
  <si>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</si>
  <si>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</si>
  <si>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</si>
  <si>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</si>
  <si>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</si>
  <si>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</si>
  <si>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</si>
  <si>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</si>
  <si>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</si>
  <si>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</si>
  <si>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</si>
  <si>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</si>
  <si>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</si>
  <si>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APOYO ELASTOMÉRICO EN NEOPRENO SIN REFUERZO DUREZA 60 PARA APOYO SUPERESTRUCTURA.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</si>
  <si>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</si>
  <si>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</si>
  <si>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</si>
  <si>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</si>
  <si>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</si>
  <si>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RETIRO DE TUBERIA DE CONCRETO Diámetro = 1,40m  (Incluye cargue, retiro de material, transporte y disposición final de escombros en sitio autorizado).</t>
  </si>
  <si>
    <t>NIVELACIÓN Y COMPACTACIÓN DE SUBRASANTE PARA ESPACIO PÚBLICO</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</si>
  <si>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</si>
  <si>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</si>
  <si>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</si>
  <si>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</si>
  <si>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</si>
  <si>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</si>
  <si>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</si>
  <si>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</si>
  <si>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</si>
  <si>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</si>
  <si>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</si>
  <si>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</si>
  <si>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</si>
  <si>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</si>
  <si>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</si>
  <si>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</si>
  <si>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</si>
  <si>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</si>
  <si>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</si>
  <si>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</si>
  <si>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</si>
  <si>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</si>
  <si>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</si>
  <si>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</si>
  <si>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</si>
  <si>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</si>
  <si>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</si>
  <si>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</si>
  <si>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</si>
  <si>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</si>
  <si>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</si>
  <si>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</si>
  <si>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</si>
  <si>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</si>
  <si>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</si>
  <si>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</si>
  <si>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</si>
  <si>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</si>
  <si>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</si>
  <si>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</si>
  <si>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</si>
  <si>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</si>
  <si>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</si>
  <si>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</si>
  <si>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</si>
  <si>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</si>
  <si>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</si>
  <si>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</si>
  <si>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</si>
  <si>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</si>
  <si>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</si>
  <si>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</si>
  <si>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</si>
  <si>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</si>
  <si>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</si>
  <si>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</si>
  <si>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</si>
  <si>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</si>
  <si>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</si>
  <si>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</si>
  <si>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</si>
  <si>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</si>
  <si>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</si>
  <si>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</si>
  <si>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</si>
  <si>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</si>
  <si>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</si>
  <si>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</si>
  <si>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</si>
  <si>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</si>
  <si>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</si>
  <si>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</si>
  <si>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</si>
  <si>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</si>
  <si>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</si>
  <si>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</si>
  <si>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</si>
  <si>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</si>
  <si>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</si>
  <si>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</si>
  <si>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</si>
  <si>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</si>
  <si>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</si>
  <si>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</si>
  <si>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</si>
  <si>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</si>
  <si>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</si>
  <si>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</si>
  <si>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</si>
  <si>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</si>
  <si>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</si>
  <si>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</si>
  <si>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</si>
  <si>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</si>
  <si>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</si>
  <si>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</si>
  <si>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</si>
  <si>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</si>
  <si>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</si>
  <si>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</si>
  <si>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</si>
  <si>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</si>
  <si>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</si>
  <si>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</si>
  <si>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</si>
  <si>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</si>
  <si>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</si>
  <si>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</si>
  <si>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</si>
  <si>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</si>
  <si>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</si>
  <si>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</si>
  <si>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</si>
  <si>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</si>
  <si>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</si>
  <si>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</si>
  <si>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</si>
  <si>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</si>
  <si>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</si>
  <si>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</si>
  <si>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</si>
  <si>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</si>
  <si>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</si>
  <si>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</si>
  <si>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</si>
  <si>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</si>
  <si>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</si>
  <si>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</si>
  <si>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</si>
  <si>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</si>
  <si>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</si>
  <si>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</si>
  <si>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</si>
  <si>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</si>
  <si>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</si>
  <si>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</si>
  <si>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</si>
  <si>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</si>
  <si>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</si>
  <si>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</si>
  <si>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</si>
  <si>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</si>
  <si>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</si>
  <si>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</si>
  <si>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</si>
  <si>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</si>
  <si>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</si>
  <si>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</si>
  <si>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</si>
  <si>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LOSETA PODOTACTIL ALERTA/GUÍA EN POLIURETANO DE ALTA DENSIDAD, 40 x 40 x 0.08 cm. EN COLOR AMARILLO SEGÚN NTC 5610 (Incluye limpieza y alistamiento de superficie, suministro e instalación).</t>
  </si>
  <si>
    <t>DESMONTE, CORTE Y REINSTALACION ADOQUIN PEGADO PARA EL COBRO DE LA RETRIBUCION POR APROVECHAMIENTO ECONOMICO. (INCLUYE SUMINISTRO E INSTALACION, ADOQUIN DE ARCILLA, AGUA, MORTERO DE PEGA, TRANSPORTE Y DISPOSICION FINAL DE SOBRANTES).</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</si>
  <si>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</si>
  <si>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</si>
  <si>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</si>
  <si>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</si>
  <si>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</si>
  <si>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</si>
  <si>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</si>
  <si>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</si>
  <si>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</si>
  <si>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</si>
  <si>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</si>
  <si>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</si>
  <si>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</si>
  <si>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</si>
  <si>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Impuesto de Timbre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</si>
</sst>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4" formatCode="_-&quot;$&quot;\ * #,##0.00_-;\-&quot;$&quot;\ * #,##0.00_-;_-&quot;$&quot;\ * &quot;-&quot;??_-;_-@_-"/>
    <numFmt numFmtId="43" formatCode="_-* #,##0.00_-;\-* #,##0.00_-;_-* &quot;-&quot;??_-;_-@_-"/>
    <numFmt numFmtId="164" formatCode="&quot;$&quot;#,##0;[Red]\-&quot;$&quot;#,##0"/>
    <numFmt numFmtId="165" formatCode="&quot;$&quot;#,##0.00;[Red]\-&quot;$&quot;#,##0.00"/>
    <numFmt numFmtId="166" formatCode="_-&quot;$&quot;* #,##0.00_-;\-&quot;$&quot;* #,##0.00_-;_-&quot;$&quot;* &quot;-&quot;??_-;_-@_-"/>
    <numFmt numFmtId="167" formatCode="_-&quot;$&quot;\ * #,##0.00_-;\-&quot;$&quot;\ * #,##0.00_-;_-&quot;$&quot;\ * &quot;-&quot;_-;_-@"/>
    <numFmt numFmtId="168" formatCode="0.0"/>
    <numFmt numFmtId="169" formatCode="#,##0.0000"/>
    <numFmt numFmtId="170" formatCode="&quot;$&quot;#,##0_-"/>
    <numFmt numFmtId="171" formatCode="_-&quot;$&quot;* #,##0_-;\-&quot;$&quot;* #,##0_-;_-&quot;$&quot;* &quot;-&quot;??_-;_-@_-"/>
    <numFmt numFmtId="172" formatCode="_(* #,##0.00_);_(* \(#,##0.00\);_(* &quot;-&quot;??_);_(@_)"/>
    <numFmt numFmtId="173" formatCode="[$$-240A]\ #,##0.0"/>
    <numFmt numFmtId="174" formatCode="[$$-240A]\ #,##0"/>
    <numFmt numFmtId="175" formatCode="0.0000"/>
    <numFmt numFmtId="176" formatCode="_ * #,##0.0_ ;_ * \-#,##0.0_ ;_ * &quot;-&quot;??_ ;_ @_ "/>
    <numFmt numFmtId="177" formatCode="_-* #,##0_-;\-* #,##0_-;_-* &quot;-&quot;??_-;_-@_-"/>
    <numFmt numFmtId="178" formatCode="[$$-240A]\ #,##0.00"/>
    <numFmt numFmtId="179" formatCode="&quot;$&quot;\ #,##0.0"/>
    <numFmt numFmtId="180" formatCode="&quot;$&quot;\ #,##0.00"/>
    <numFmt numFmtId="181" formatCode="0.000"/>
    <numFmt numFmtId="182" formatCode="[$$-240A]#,##0.00;[Red]\([$$-240A]#,##0.00\)"/>
    <numFmt numFmtId="183" formatCode="0.000%"/>
    <numFmt numFmtId="184" formatCode="#,##0.00;[Red]#,##0.00"/>
    <numFmt numFmtId="185" formatCode="_-&quot;$&quot;\ * #,##0_-;\-&quot;$&quot;\ * #,##0_-;_-&quot;$&quot;\ * &quot;-&quot;??_-;_-@_-"/>
  </numFmts>
  <fonts count="35"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Arial Narrow"/>
      <family val="2"/>
    </font>
    <font>
      <sz val="11"/>
      <color theme="1"/>
      <name val="Arial Narrow"/>
      <family val="2"/>
    </font>
    <font>
      <b/>
      <sz val="14"/>
      <color theme="1"/>
      <name val="Calibri"/>
      <family val="2"/>
      <scheme val="minor"/>
    </font>
    <font>
      <sz val="10"/>
      <name val="Arial"/>
      <family val="2"/>
    </font>
    <font>
      <b/>
      <sz val="10"/>
      <name val="Arial"/>
      <family val="2"/>
    </font>
    <font>
      <b/>
      <sz val="12"/>
      <name val="Arial"/>
      <family val="2"/>
    </font>
    <font>
      <b/>
      <sz val="10"/>
      <color theme="1"/>
      <name val="Arial Narrow"/>
      <family val="2"/>
    </font>
    <font>
      <sz val="10"/>
      <color theme="1"/>
      <name val="Arial Narrow"/>
      <family val="2"/>
    </font>
    <font>
      <b/>
      <sz val="10"/>
      <name val="Arial Narrow"/>
      <family val="2"/>
    </font>
    <font>
      <sz val="11"/>
      <color rgb="FF000000"/>
      <name val="Arial"/>
      <family val="2"/>
    </font>
    <font>
      <sz val="11"/>
      <name val="Arial Narrow"/>
      <family val="2"/>
    </font>
    <font>
      <sz val="11"/>
      <name val="Arial"/>
      <family val="2"/>
    </font>
    <font>
      <b/>
      <sz val="13"/>
      <color theme="1"/>
      <name val="Arial Narrow"/>
      <family val="2"/>
    </font>
    <font>
      <b/>
      <sz val="10"/>
      <color indexed="8"/>
      <name val="Arial"/>
      <family val="2"/>
    </font>
    <font>
      <b/>
      <sz val="10"/>
      <color indexed="10"/>
      <name val="Arial"/>
      <family val="2"/>
    </font>
    <font>
      <b/>
      <sz val="11"/>
      <color indexed="8"/>
      <name val="Calibri"/>
      <family val="2"/>
    </font>
    <font>
      <sz val="11"/>
      <color indexed="8"/>
      <name val="Calibri"/>
      <family val="2"/>
    </font>
    <font>
      <sz val="11"/>
      <color rgb="FF000000"/>
      <name val="Calibri"/>
      <family val="2"/>
      <scheme val="minor"/>
    </font>
    <font>
      <b/>
      <sz val="8"/>
      <name val="Arial"/>
      <family val="2"/>
    </font>
    <font>
      <b/>
      <sz val="9"/>
      <name val="Arial"/>
      <family val="2"/>
    </font>
    <font>
      <sz val="8"/>
      <name val="Arial"/>
      <family val="2"/>
    </font>
    <font>
      <sz val="8"/>
      <name val="Arial"/>
      <family val="2"/>
      <charset val="1"/>
    </font>
    <font>
      <sz val="5"/>
      <name val="Arial"/>
      <family val="2"/>
    </font>
    <font>
      <b/>
      <sz val="10"/>
      <name val="Arial"/>
      <family val="2"/>
      <charset val="1"/>
    </font>
    <font>
      <b/>
      <sz val="12"/>
      <color theme="1"/>
      <name val="Calibri"/>
      <family val="2"/>
      <scheme val="minor"/>
    </font>
    <font>
      <b/>
      <sz val="12"/>
      <color theme="1"/>
      <name val="Arial Narrow"/>
      <family val="2"/>
    </font>
    <font>
      <sz val="11"/>
      <color rgb="FF000000"/>
      <name val="Calibri"/>
      <family val="2"/>
    </font>
    <font>
      <sz val="11"/>
      <name val="Calibri"/>
      <family val="2"/>
    </font>
    <font>
      <b/>
      <sz val="11"/>
      <name val="Arial"/>
      <family val="2"/>
    </font>
    <font>
      <sz val="8"/>
      <name val="Calibri"/>
      <family val="2"/>
      <scheme val="minor"/>
    </font>
    <font>
      <sz val="10"/>
      <color rgb="FF000000"/>
      <name val="Segoe UI"/>
      <family val="2"/>
    </font>
    <font>
      <sz val="10"/>
      <name val="Segoe UI"/>
      <family val="2"/>
    </font>
  </fonts>
  <fills count="8">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8" tint="0.79998168889431442"/>
        <bgColor indexed="64"/>
      </patternFill>
    </fill>
    <fill>
      <patternFill patternType="solid">
        <fgColor theme="0" tint="-0.249977111117893"/>
        <bgColor indexed="64"/>
      </patternFill>
    </fill>
  </fills>
  <borders count="8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hair">
        <color auto="1"/>
      </left>
      <right style="hair">
        <color auto="1"/>
      </right>
      <top style="hair">
        <color auto="1"/>
      </top>
      <bottom style="hair">
        <color auto="1"/>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thin">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medium">
        <color indexed="64"/>
      </top>
      <bottom/>
      <diagonal/>
    </border>
    <border>
      <left style="thin">
        <color indexed="64"/>
      </left>
      <right/>
      <top style="medium">
        <color indexed="64"/>
      </top>
      <bottom/>
      <diagonal/>
    </border>
    <border>
      <left style="hair">
        <color indexed="64"/>
      </left>
      <right style="hair">
        <color indexed="64"/>
      </right>
      <top style="hair">
        <color indexed="64"/>
      </top>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0" fontId="6" fillId="0" borderId="0"/>
    <xf numFmtId="44" fontId="1" fillId="0" borderId="0" applyFont="0" applyFill="0" applyBorder="0" applyAlignment="0" applyProtection="0"/>
    <xf numFmtId="0" fontId="6" fillId="0" borderId="0"/>
    <xf numFmtId="9" fontId="19" fillId="0" borderId="0" applyFont="0" applyFill="0" applyBorder="0" applyAlignment="0" applyProtection="0"/>
    <xf numFmtId="172" fontId="19" fillId="0" borderId="0" applyFont="0" applyFill="0" applyBorder="0" applyAlignment="0" applyProtection="0"/>
    <xf numFmtId="0" fontId="6" fillId="0" borderId="0" applyBorder="0"/>
    <xf numFmtId="0" fontId="6" fillId="0" borderId="0"/>
    <xf numFmtId="9" fontId="6" fillId="0" borderId="0" applyFont="0" applyFill="0" applyBorder="0" applyAlignment="0" applyProtection="0"/>
    <xf numFmtId="172" fontId="6" fillId="0" borderId="0" applyFont="0" applyFill="0" applyBorder="0" applyAlignment="0" applyProtection="0"/>
    <xf numFmtId="172" fontId="1" fillId="0" borderId="0" applyFont="0" applyFill="0" applyBorder="0" applyAlignment="0" applyProtection="0"/>
    <xf numFmtId="172" fontId="6" fillId="0" borderId="0" applyFont="0" applyFill="0" applyBorder="0" applyAlignment="0" applyProtection="0"/>
    <xf numFmtId="9" fontId="1" fillId="0" borderId="0" applyFont="0" applyFill="0" applyBorder="0" applyAlignment="0" applyProtection="0"/>
    <xf numFmtId="0" fontId="6" fillId="0" borderId="0"/>
    <xf numFmtId="0" fontId="6" fillId="0" borderId="0"/>
    <xf numFmtId="9" fontId="6" fillId="0" borderId="0" applyFill="0" applyBorder="0" applyAlignment="0" applyProtection="0"/>
    <xf numFmtId="0" fontId="29" fillId="0" borderId="0"/>
    <xf numFmtId="44" fontId="1" fillId="0" borderId="0" applyFont="0" applyFill="0" applyBorder="0" applyAlignment="0" applyProtection="0"/>
    <xf numFmtId="0" fontId="6" fillId="0" borderId="0"/>
    <xf numFmtId="0" fontId="6" fillId="0" borderId="0"/>
    <xf numFmtId="0" fontId="29" fillId="0" borderId="0"/>
    <xf numFmtId="44" fontId="29" fillId="0" borderId="0" applyFont="0" applyFill="0" applyBorder="0" applyAlignment="0" applyProtection="0"/>
  </cellStyleXfs>
  <cellXfs count="998">
    <xf numFmtId="0" fontId="0" fillId="0" borderId="0" xfId="0"/>
    <xf numFmtId="0" fontId="0" fillId="0" borderId="10" xfId="0" applyBorder="1"/>
    <xf numFmtId="0" fontId="0" fillId="0" borderId="11" xfId="0" applyBorder="1"/>
    <xf numFmtId="0" fontId="0" fillId="0" borderId="12" xfId="0" applyBorder="1"/>
    <xf numFmtId="0" fontId="4" fillId="0" borderId="13" xfId="0" applyFont="1" applyBorder="1" applyAlignment="1">
      <alignment horizontal="center" vertical="center" wrapText="1"/>
    </xf>
    <xf numFmtId="0" fontId="0" fillId="0" borderId="0" xfId="0" applyAlignment="1">
      <alignment horizontal="center"/>
    </xf>
    <xf numFmtId="0" fontId="0" fillId="0" borderId="1" xfId="0" applyBorder="1"/>
    <xf numFmtId="0" fontId="0" fillId="0" borderId="2" xfId="0" applyBorder="1"/>
    <xf numFmtId="0" fontId="0" fillId="0" borderId="3" xfId="0" applyBorder="1"/>
    <xf numFmtId="0" fontId="0" fillId="0" borderId="7" xfId="0" applyBorder="1"/>
    <xf numFmtId="0" fontId="0" fillId="0" borderId="8" xfId="0" applyBorder="1"/>
    <xf numFmtId="0" fontId="0" fillId="0" borderId="4" xfId="0" applyBorder="1"/>
    <xf numFmtId="0" fontId="0" fillId="0" borderId="5" xfId="0" applyBorder="1"/>
    <xf numFmtId="0" fontId="0" fillId="0" borderId="6" xfId="0" applyBorder="1"/>
    <xf numFmtId="0" fontId="7" fillId="0" borderId="20" xfId="5" applyFont="1" applyBorder="1" applyAlignment="1">
      <alignment horizontal="center" vertical="center"/>
    </xf>
    <xf numFmtId="0" fontId="6" fillId="0" borderId="13" xfId="5" applyBorder="1" applyAlignment="1">
      <alignment horizontal="center" vertical="center"/>
    </xf>
    <xf numFmtId="0" fontId="7" fillId="0" borderId="7" xfId="5" applyFont="1" applyBorder="1" applyAlignment="1">
      <alignment horizontal="center" vertical="center"/>
    </xf>
    <xf numFmtId="0" fontId="7" fillId="0" borderId="0" xfId="5" applyFont="1" applyAlignment="1">
      <alignment horizontal="center" vertical="center"/>
    </xf>
    <xf numFmtId="0" fontId="7" fillId="0" borderId="43" xfId="5" applyFont="1" applyBorder="1" applyAlignment="1">
      <alignment horizontal="center" vertical="center"/>
    </xf>
    <xf numFmtId="0" fontId="10" fillId="0" borderId="7" xfId="0" applyFont="1" applyBorder="1" applyAlignment="1">
      <alignment horizontal="right" vertical="center" wrapText="1"/>
    </xf>
    <xf numFmtId="0" fontId="11" fillId="0" borderId="10" xfId="0" applyFont="1" applyBorder="1" applyAlignment="1">
      <alignment horizontal="right" vertical="center" wrapText="1"/>
    </xf>
    <xf numFmtId="0" fontId="11" fillId="0" borderId="0" xfId="0" applyFont="1" applyAlignment="1">
      <alignment vertical="center" wrapText="1"/>
    </xf>
    <xf numFmtId="0" fontId="10" fillId="0" borderId="0" xfId="0" applyFont="1" applyAlignment="1">
      <alignment horizontal="center" vertical="center" wrapText="1"/>
    </xf>
    <xf numFmtId="0" fontId="10" fillId="0" borderId="0" xfId="0" applyFont="1" applyAlignment="1">
      <alignment horizontal="right" vertical="center" wrapText="1"/>
    </xf>
    <xf numFmtId="0" fontId="11" fillId="0" borderId="0" xfId="0" applyFont="1" applyAlignment="1">
      <alignment horizontal="right" vertical="center" wrapText="1"/>
    </xf>
    <xf numFmtId="0" fontId="9" fillId="0" borderId="0" xfId="0" applyFont="1" applyAlignment="1">
      <alignment vertical="center" wrapText="1"/>
    </xf>
    <xf numFmtId="0" fontId="9" fillId="0" borderId="22" xfId="0" applyFont="1" applyBorder="1" applyAlignment="1">
      <alignment horizontal="center" vertical="center" wrapText="1"/>
    </xf>
    <xf numFmtId="0" fontId="10" fillId="0" borderId="13" xfId="0" applyFont="1" applyBorder="1" applyAlignment="1">
      <alignment horizontal="center" vertical="center" wrapText="1"/>
    </xf>
    <xf numFmtId="0" fontId="9"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8" xfId="0" applyFont="1" applyBorder="1" applyAlignment="1">
      <alignment horizontal="center" vertical="center" wrapText="1"/>
    </xf>
    <xf numFmtId="10" fontId="11" fillId="0" borderId="9" xfId="0" applyNumberFormat="1" applyFont="1" applyBorder="1" applyAlignment="1">
      <alignment horizontal="right" vertical="center" wrapText="1"/>
    </xf>
    <xf numFmtId="44" fontId="9" fillId="0" borderId="9" xfId="2" applyFont="1" applyFill="1" applyBorder="1" applyAlignment="1">
      <alignment horizontal="center" vertical="center" wrapText="1"/>
    </xf>
    <xf numFmtId="0" fontId="11" fillId="0" borderId="11" xfId="0" applyFont="1" applyBorder="1" applyAlignment="1">
      <alignment horizontal="right" vertical="center" wrapText="1"/>
    </xf>
    <xf numFmtId="44" fontId="9" fillId="0" borderId="12" xfId="2" applyFont="1" applyFill="1" applyBorder="1" applyAlignment="1">
      <alignment horizontal="center" vertical="center" wrapText="1"/>
    </xf>
    <xf numFmtId="0" fontId="4" fillId="0" borderId="22" xfId="0" applyFont="1" applyBorder="1" applyAlignment="1">
      <alignment horizontal="center" vertical="center" wrapText="1"/>
    </xf>
    <xf numFmtId="0" fontId="4" fillId="0" borderId="13" xfId="0" applyFont="1" applyBorder="1" applyAlignment="1">
      <alignment vertical="center" wrapText="1"/>
    </xf>
    <xf numFmtId="1" fontId="12" fillId="0" borderId="13" xfId="0" applyNumberFormat="1" applyFont="1" applyBorder="1" applyAlignment="1">
      <alignment horizontal="center" vertical="center" wrapText="1"/>
    </xf>
    <xf numFmtId="0" fontId="3" fillId="0" borderId="7" xfId="0" applyFont="1" applyBorder="1" applyAlignment="1">
      <alignment horizontal="center" vertical="center" wrapText="1"/>
    </xf>
    <xf numFmtId="165" fontId="3" fillId="0" borderId="8" xfId="0" applyNumberFormat="1" applyFont="1" applyBorder="1" applyAlignment="1">
      <alignment horizontal="justify" vertical="center" wrapText="1"/>
    </xf>
    <xf numFmtId="0" fontId="4" fillId="0" borderId="19" xfId="0" applyFont="1" applyBorder="1" applyAlignment="1">
      <alignment horizontal="center" vertical="center" wrapText="1"/>
    </xf>
    <xf numFmtId="0" fontId="4" fillId="0" borderId="20" xfId="0" applyFont="1" applyBorder="1" applyAlignment="1">
      <alignment vertical="center" wrapText="1"/>
    </xf>
    <xf numFmtId="0" fontId="4" fillId="0" borderId="20" xfId="0" applyFont="1" applyBorder="1" applyAlignment="1">
      <alignment horizontal="center" vertical="center" wrapText="1"/>
    </xf>
    <xf numFmtId="2" fontId="4" fillId="0" borderId="20" xfId="0" applyNumberFormat="1" applyFont="1" applyBorder="1" applyAlignment="1">
      <alignment horizontal="center" vertical="center" wrapText="1"/>
    </xf>
    <xf numFmtId="166" fontId="4" fillId="0" borderId="21" xfId="0" applyNumberFormat="1" applyFont="1" applyBorder="1" applyAlignment="1">
      <alignment horizontal="center" vertical="center" wrapText="1"/>
    </xf>
    <xf numFmtId="0" fontId="4" fillId="0" borderId="7" xfId="0" applyFont="1" applyBorder="1" applyAlignment="1">
      <alignment horizontal="center" vertical="center" wrapText="1"/>
    </xf>
    <xf numFmtId="0" fontId="4" fillId="0" borderId="24" xfId="0" applyFont="1" applyBorder="1" applyAlignment="1">
      <alignment horizontal="center" vertical="center" wrapText="1"/>
    </xf>
    <xf numFmtId="171" fontId="3" fillId="0" borderId="52" xfId="6" applyNumberFormat="1" applyFont="1" applyBorder="1" applyAlignment="1">
      <alignment horizontal="center" vertical="center" wrapText="1"/>
    </xf>
    <xf numFmtId="171" fontId="3" fillId="0" borderId="49" xfId="6" applyNumberFormat="1" applyFont="1" applyBorder="1" applyAlignment="1">
      <alignment horizontal="center" vertical="center" wrapText="1"/>
    </xf>
    <xf numFmtId="0" fontId="3" fillId="0" borderId="10" xfId="0" applyFont="1" applyBorder="1" applyAlignment="1">
      <alignment horizontal="center" vertical="center" wrapText="1"/>
    </xf>
    <xf numFmtId="10" fontId="3" fillId="0" borderId="12" xfId="3" applyNumberFormat="1" applyFont="1" applyBorder="1" applyAlignment="1">
      <alignment horizontal="center" vertical="center" wrapText="1"/>
    </xf>
    <xf numFmtId="44" fontId="4" fillId="0" borderId="38" xfId="2" applyFont="1" applyBorder="1" applyAlignment="1">
      <alignment horizontal="center" vertical="center" wrapText="1"/>
    </xf>
    <xf numFmtId="0" fontId="4" fillId="0" borderId="25" xfId="0" applyFont="1" applyBorder="1" applyAlignment="1">
      <alignment vertical="center" wrapText="1"/>
    </xf>
    <xf numFmtId="0" fontId="4" fillId="0" borderId="25" xfId="0" applyFont="1" applyBorder="1" applyAlignment="1">
      <alignment horizontal="center" vertical="center" wrapText="1"/>
    </xf>
    <xf numFmtId="2" fontId="4" fillId="0" borderId="25" xfId="0" applyNumberFormat="1" applyFont="1" applyBorder="1" applyAlignment="1">
      <alignment horizontal="center" vertical="center" wrapText="1"/>
    </xf>
    <xf numFmtId="166" fontId="4" fillId="0" borderId="26" xfId="0" applyNumberFormat="1" applyFont="1" applyBorder="1" applyAlignment="1">
      <alignment horizontal="center" vertical="center" wrapText="1"/>
    </xf>
    <xf numFmtId="0" fontId="4" fillId="0" borderId="17" xfId="0" applyFont="1" applyBorder="1" applyAlignment="1">
      <alignment horizontal="center" vertical="center" wrapText="1"/>
    </xf>
    <xf numFmtId="9" fontId="3" fillId="0" borderId="51" xfId="3" applyFont="1" applyFill="1" applyBorder="1" applyAlignment="1">
      <alignment horizontal="center" vertical="center" wrapText="1"/>
    </xf>
    <xf numFmtId="9" fontId="3" fillId="0" borderId="13" xfId="3" applyFont="1" applyFill="1" applyBorder="1" applyAlignment="1">
      <alignment horizontal="center" vertical="center" wrapText="1"/>
    </xf>
    <xf numFmtId="9" fontId="3" fillId="0" borderId="25" xfId="3" applyFont="1" applyBorder="1" applyAlignment="1">
      <alignment horizontal="center" vertical="center" wrapText="1"/>
    </xf>
    <xf numFmtId="9" fontId="3" fillId="0" borderId="48" xfId="3" applyFont="1" applyBorder="1" applyAlignment="1">
      <alignment horizontal="center" vertical="center" wrapText="1"/>
    </xf>
    <xf numFmtId="9" fontId="4" fillId="6" borderId="13" xfId="3" applyFont="1" applyFill="1" applyBorder="1" applyAlignment="1">
      <alignment horizontal="center" vertical="center" wrapText="1"/>
    </xf>
    <xf numFmtId="167" fontId="11" fillId="6" borderId="9" xfId="0" applyNumberFormat="1" applyFont="1" applyFill="1" applyBorder="1" applyAlignment="1">
      <alignment horizontal="center" vertical="center" wrapText="1"/>
    </xf>
    <xf numFmtId="9" fontId="4" fillId="6" borderId="20" xfId="3" applyFont="1" applyFill="1" applyBorder="1" applyAlignment="1">
      <alignment horizontal="center" vertical="center" wrapText="1"/>
    </xf>
    <xf numFmtId="0" fontId="3" fillId="0" borderId="0" xfId="0" applyFont="1" applyAlignment="1">
      <alignment vertical="center" wrapText="1"/>
    </xf>
    <xf numFmtId="43" fontId="3" fillId="0" borderId="0" xfId="1" applyFont="1" applyBorder="1" applyAlignment="1">
      <alignment vertical="center" wrapText="1"/>
    </xf>
    <xf numFmtId="0" fontId="3" fillId="0" borderId="0" xfId="0" applyFont="1" applyAlignment="1">
      <alignment horizontal="center" vertical="center" wrapText="1"/>
    </xf>
    <xf numFmtId="43" fontId="3" fillId="0" borderId="0" xfId="1" applyFont="1" applyBorder="1" applyAlignment="1">
      <alignment horizontal="center" vertical="center" wrapText="1"/>
    </xf>
    <xf numFmtId="166" fontId="3" fillId="0" borderId="8" xfId="0" applyNumberFormat="1" applyFont="1" applyBorder="1" applyAlignment="1">
      <alignment vertical="center" wrapText="1"/>
    </xf>
    <xf numFmtId="0" fontId="3" fillId="0" borderId="8" xfId="0" applyFont="1" applyBorder="1" applyAlignment="1">
      <alignment horizontal="center" vertical="center" wrapText="1"/>
    </xf>
    <xf numFmtId="0" fontId="7" fillId="0" borderId="1" xfId="7" applyFont="1" applyBorder="1" applyAlignment="1">
      <alignment horizontal="center" vertical="center" wrapText="1"/>
    </xf>
    <xf numFmtId="0" fontId="7" fillId="0" borderId="2" xfId="7" applyFont="1" applyBorder="1" applyAlignment="1">
      <alignment horizontal="center" vertical="center" wrapText="1"/>
    </xf>
    <xf numFmtId="0" fontId="17" fillId="0" borderId="2" xfId="7" applyFont="1" applyBorder="1" applyAlignment="1">
      <alignment horizontal="center" vertical="center" wrapText="1"/>
    </xf>
    <xf numFmtId="0" fontId="7" fillId="0" borderId="3" xfId="7" applyFont="1" applyBorder="1" applyAlignment="1">
      <alignment horizontal="center" vertical="center" wrapText="1"/>
    </xf>
    <xf numFmtId="0" fontId="18" fillId="0" borderId="7" xfId="0" applyFont="1" applyBorder="1"/>
    <xf numFmtId="10" fontId="18" fillId="0" borderId="8" xfId="8" applyNumberFormat="1" applyFont="1" applyBorder="1"/>
    <xf numFmtId="9" fontId="0" fillId="0" borderId="0" xfId="0" applyNumberFormat="1"/>
    <xf numFmtId="10" fontId="18" fillId="0" borderId="12" xfId="0" applyNumberFormat="1" applyFont="1" applyBorder="1"/>
    <xf numFmtId="0" fontId="18" fillId="0" borderId="2" xfId="0" applyFont="1" applyBorder="1"/>
    <xf numFmtId="9" fontId="18" fillId="0" borderId="2" xfId="0" applyNumberFormat="1" applyFont="1" applyBorder="1"/>
    <xf numFmtId="10" fontId="18" fillId="0" borderId="3" xfId="0" applyNumberFormat="1" applyFont="1" applyBorder="1"/>
    <xf numFmtId="0" fontId="19" fillId="3" borderId="19" xfId="0" applyFont="1" applyFill="1" applyBorder="1"/>
    <xf numFmtId="9" fontId="19" fillId="3" borderId="21" xfId="3" applyFont="1" applyFill="1" applyBorder="1"/>
    <xf numFmtId="0" fontId="0" fillId="0" borderId="22" xfId="0" applyBorder="1"/>
    <xf numFmtId="10" fontId="19" fillId="0" borderId="23" xfId="8" applyNumberFormat="1" applyFont="1" applyBorder="1"/>
    <xf numFmtId="9" fontId="1" fillId="0" borderId="23" xfId="8" applyFont="1" applyBorder="1"/>
    <xf numFmtId="0" fontId="0" fillId="0" borderId="24" xfId="0" applyBorder="1"/>
    <xf numFmtId="10" fontId="19" fillId="0" borderId="26" xfId="8" applyNumberFormat="1" applyFont="1" applyBorder="1"/>
    <xf numFmtId="0" fontId="18" fillId="0" borderId="56" xfId="0" applyFont="1" applyBorder="1"/>
    <xf numFmtId="0" fontId="18" fillId="0" borderId="59" xfId="0" applyFont="1" applyBorder="1"/>
    <xf numFmtId="10" fontId="18" fillId="0" borderId="58" xfId="8" applyNumberFormat="1" applyFont="1" applyBorder="1"/>
    <xf numFmtId="0" fontId="18" fillId="0" borderId="10" xfId="0" applyFont="1" applyBorder="1"/>
    <xf numFmtId="10" fontId="18" fillId="0" borderId="12" xfId="8" applyNumberFormat="1" applyFont="1" applyBorder="1"/>
    <xf numFmtId="0" fontId="0" fillId="0" borderId="19" xfId="0" applyBorder="1"/>
    <xf numFmtId="9" fontId="0" fillId="0" borderId="21" xfId="0" applyNumberFormat="1" applyBorder="1"/>
    <xf numFmtId="10" fontId="0" fillId="0" borderId="23" xfId="0" applyNumberFormat="1" applyBorder="1"/>
    <xf numFmtId="10" fontId="0" fillId="0" borderId="26" xfId="0" applyNumberFormat="1" applyBorder="1"/>
    <xf numFmtId="9" fontId="0" fillId="0" borderId="23" xfId="0" applyNumberFormat="1" applyBorder="1"/>
    <xf numFmtId="9" fontId="0" fillId="0" borderId="26" xfId="0" applyNumberFormat="1" applyBorder="1"/>
    <xf numFmtId="9" fontId="18" fillId="0" borderId="12" xfId="0" applyNumberFormat="1" applyFont="1" applyBorder="1"/>
    <xf numFmtId="0" fontId="0" fillId="0" borderId="56" xfId="0" applyBorder="1"/>
    <xf numFmtId="9" fontId="0" fillId="0" borderId="58" xfId="0" applyNumberFormat="1" applyBorder="1"/>
    <xf numFmtId="0" fontId="3" fillId="0" borderId="6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66" xfId="0" applyFont="1" applyBorder="1" applyAlignment="1">
      <alignment horizontal="center" vertical="center" wrapText="1"/>
    </xf>
    <xf numFmtId="0" fontId="4" fillId="0" borderId="35" xfId="0" applyFont="1" applyBorder="1" applyAlignment="1">
      <alignment horizontal="center" vertical="center" wrapText="1"/>
    </xf>
    <xf numFmtId="166" fontId="3" fillId="0" borderId="9"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18" fillId="5" borderId="39" xfId="0" applyFont="1" applyFill="1" applyBorder="1" applyAlignment="1">
      <alignment horizontal="center"/>
    </xf>
    <xf numFmtId="0" fontId="18" fillId="5" borderId="40" xfId="0" applyFont="1" applyFill="1" applyBorder="1" applyAlignment="1">
      <alignment horizontal="center"/>
    </xf>
    <xf numFmtId="0" fontId="18" fillId="5" borderId="41" xfId="0" applyFont="1" applyFill="1" applyBorder="1" applyAlignment="1">
      <alignment horizontal="center"/>
    </xf>
    <xf numFmtId="172" fontId="18" fillId="5" borderId="12" xfId="9" applyFont="1" applyFill="1" applyBorder="1"/>
    <xf numFmtId="44" fontId="0" fillId="0" borderId="0" xfId="2" applyFont="1"/>
    <xf numFmtId="0" fontId="20" fillId="0" borderId="69" xfId="0" applyFont="1" applyBorder="1" applyAlignment="1">
      <alignment horizontal="center" vertical="center"/>
    </xf>
    <xf numFmtId="0" fontId="20" fillId="0" borderId="70" xfId="0" applyFont="1" applyBorder="1" applyAlignment="1">
      <alignment horizontal="left" vertical="center"/>
    </xf>
    <xf numFmtId="0" fontId="20" fillId="0" borderId="71" xfId="0" applyFont="1" applyBorder="1" applyAlignment="1">
      <alignment horizontal="left" vertical="center"/>
    </xf>
    <xf numFmtId="0" fontId="20" fillId="0" borderId="69" xfId="0" applyFont="1" applyBorder="1" applyAlignment="1">
      <alignment horizontal="left" vertical="center"/>
    </xf>
    <xf numFmtId="173" fontId="7" fillId="0" borderId="0" xfId="13" applyNumberFormat="1" applyFont="1" applyFill="1" applyBorder="1" applyAlignment="1">
      <alignment horizontal="right" vertical="center"/>
    </xf>
    <xf numFmtId="0" fontId="6" fillId="0" borderId="61" xfId="11" applyBorder="1" applyAlignment="1">
      <alignment vertical="center"/>
    </xf>
    <xf numFmtId="0" fontId="6" fillId="0" borderId="51" xfId="11" applyBorder="1" applyAlignment="1">
      <alignment horizontal="center" vertical="center"/>
    </xf>
    <xf numFmtId="2" fontId="6" fillId="0" borderId="51" xfId="11" applyNumberFormat="1" applyBorder="1" applyAlignment="1">
      <alignment horizontal="center" vertical="center"/>
    </xf>
    <xf numFmtId="2" fontId="6" fillId="0" borderId="51" xfId="12" applyNumberFormat="1" applyFont="1" applyFill="1" applyBorder="1" applyAlignment="1">
      <alignment horizontal="center" vertical="center"/>
    </xf>
    <xf numFmtId="174" fontId="6" fillId="3" borderId="51" xfId="11" applyNumberFormat="1" applyFill="1" applyBorder="1" applyAlignment="1">
      <alignment horizontal="right" vertical="center"/>
    </xf>
    <xf numFmtId="175" fontId="6" fillId="0" borderId="51" xfId="11" applyNumberFormat="1" applyBorder="1" applyAlignment="1">
      <alignment horizontal="center" vertical="center"/>
    </xf>
    <xf numFmtId="0" fontId="7" fillId="5" borderId="57" xfId="11" applyFont="1" applyFill="1" applyBorder="1" applyAlignment="1">
      <alignment horizontal="center" vertical="center"/>
    </xf>
    <xf numFmtId="0" fontId="7" fillId="5" borderId="59" xfId="11" applyFont="1" applyFill="1" applyBorder="1" applyAlignment="1">
      <alignment horizontal="center" vertical="center"/>
    </xf>
    <xf numFmtId="0" fontId="21" fillId="5" borderId="59" xfId="11" applyFont="1" applyFill="1" applyBorder="1" applyAlignment="1">
      <alignment horizontal="center" vertical="center"/>
    </xf>
    <xf numFmtId="0" fontId="21" fillId="5" borderId="59" xfId="11" applyFont="1" applyFill="1" applyBorder="1" applyAlignment="1">
      <alignment horizontal="center" vertical="center" wrapText="1"/>
    </xf>
    <xf numFmtId="173" fontId="7" fillId="5" borderId="59" xfId="11" applyNumberFormat="1" applyFont="1" applyFill="1" applyBorder="1" applyAlignment="1">
      <alignment horizontal="center" vertical="center" wrapText="1"/>
    </xf>
    <xf numFmtId="174" fontId="7" fillId="5" borderId="59" xfId="11" applyNumberFormat="1" applyFont="1" applyFill="1" applyBorder="1" applyAlignment="1">
      <alignment horizontal="center" vertical="center" wrapText="1"/>
    </xf>
    <xf numFmtId="173" fontId="7" fillId="5" borderId="58" xfId="11" applyNumberFormat="1" applyFont="1" applyFill="1" applyBorder="1" applyAlignment="1">
      <alignment horizontal="center" vertical="center" wrapText="1"/>
    </xf>
    <xf numFmtId="10" fontId="8" fillId="5" borderId="13" xfId="16" applyNumberFormat="1" applyFont="1" applyFill="1" applyBorder="1" applyAlignment="1">
      <alignment horizontal="right" vertical="center"/>
    </xf>
    <xf numFmtId="0" fontId="7" fillId="0" borderId="50" xfId="11" applyFont="1" applyBorder="1" applyAlignment="1">
      <alignment horizontal="center" vertical="center" wrapText="1"/>
    </xf>
    <xf numFmtId="173" fontId="6" fillId="0" borderId="52" xfId="13" applyNumberFormat="1" applyFont="1" applyFill="1" applyBorder="1" applyAlignment="1">
      <alignment horizontal="right" vertical="center"/>
    </xf>
    <xf numFmtId="0" fontId="7" fillId="0" borderId="22" xfId="11" applyFont="1" applyBorder="1" applyAlignment="1">
      <alignment horizontal="center" vertical="center" wrapText="1"/>
    </xf>
    <xf numFmtId="0" fontId="14" fillId="0" borderId="7" xfId="5" applyFont="1" applyBorder="1" applyAlignment="1">
      <alignment vertical="center"/>
    </xf>
    <xf numFmtId="173" fontId="7" fillId="0" borderId="8" xfId="13" applyNumberFormat="1" applyFont="1" applyFill="1" applyBorder="1" applyAlignment="1">
      <alignment horizontal="right" vertical="center"/>
    </xf>
    <xf numFmtId="0" fontId="7" fillId="0" borderId="0" xfId="11" applyFont="1" applyAlignment="1">
      <alignment vertical="center" wrapText="1"/>
    </xf>
    <xf numFmtId="0" fontId="7" fillId="0" borderId="0" xfId="11" applyFont="1" applyAlignment="1">
      <alignment horizontal="center" vertical="center" wrapText="1"/>
    </xf>
    <xf numFmtId="0" fontId="14" fillId="0" borderId="0" xfId="5" applyFont="1" applyAlignment="1">
      <alignment horizontal="center" vertical="center"/>
    </xf>
    <xf numFmtId="2" fontId="7" fillId="0" borderId="22" xfId="11" applyNumberFormat="1" applyFont="1" applyBorder="1" applyAlignment="1">
      <alignment horizontal="center" vertical="center"/>
    </xf>
    <xf numFmtId="0" fontId="14" fillId="0" borderId="0" xfId="5" applyFont="1" applyAlignment="1">
      <alignment vertical="center"/>
    </xf>
    <xf numFmtId="173" fontId="14" fillId="0" borderId="8" xfId="5" applyNumberFormat="1" applyFont="1" applyBorder="1" applyAlignment="1">
      <alignment vertical="center"/>
    </xf>
    <xf numFmtId="168" fontId="6" fillId="0" borderId="13" xfId="10" applyNumberFormat="1" applyBorder="1" applyAlignment="1">
      <alignment vertical="center" wrapText="1"/>
    </xf>
    <xf numFmtId="0" fontId="7" fillId="5" borderId="53" xfId="5" applyFont="1" applyFill="1" applyBorder="1" applyAlignment="1">
      <alignment vertical="center" wrapText="1"/>
    </xf>
    <xf numFmtId="176" fontId="7" fillId="5" borderId="53" xfId="14" applyNumberFormat="1" applyFont="1" applyFill="1" applyBorder="1" applyAlignment="1">
      <alignment vertical="center" wrapText="1"/>
    </xf>
    <xf numFmtId="0" fontId="7" fillId="0" borderId="19" xfId="5" applyFont="1" applyBorder="1" applyAlignment="1">
      <alignment horizontal="center" vertical="center" wrapText="1"/>
    </xf>
    <xf numFmtId="0" fontId="7" fillId="0" borderId="24" xfId="11" applyFont="1" applyBorder="1" applyAlignment="1">
      <alignment horizontal="center" vertical="center" wrapText="1"/>
    </xf>
    <xf numFmtId="168" fontId="6" fillId="0" borderId="25" xfId="10" applyNumberFormat="1" applyBorder="1" applyAlignment="1">
      <alignment vertical="center" wrapText="1"/>
    </xf>
    <xf numFmtId="1" fontId="6" fillId="0" borderId="13" xfId="11" applyNumberFormat="1" applyBorder="1" applyAlignment="1">
      <alignment vertical="center" wrapText="1"/>
    </xf>
    <xf numFmtId="1" fontId="6" fillId="0" borderId="25" xfId="11" applyNumberFormat="1" applyBorder="1" applyAlignment="1">
      <alignment vertical="center" wrapText="1"/>
    </xf>
    <xf numFmtId="0" fontId="0" fillId="0" borderId="0" xfId="0" applyAlignment="1">
      <alignment horizontal="left"/>
    </xf>
    <xf numFmtId="0" fontId="0" fillId="0" borderId="11" xfId="0" applyBorder="1" applyAlignment="1">
      <alignment horizontal="left"/>
    </xf>
    <xf numFmtId="0" fontId="0" fillId="0" borderId="2" xfId="0" applyBorder="1" applyAlignment="1">
      <alignment horizontal="left"/>
    </xf>
    <xf numFmtId="0" fontId="0" fillId="0" borderId="5" xfId="0" applyBorder="1" applyAlignment="1">
      <alignment horizontal="left"/>
    </xf>
    <xf numFmtId="0" fontId="7" fillId="0" borderId="0" xfId="11" applyFont="1" applyAlignment="1">
      <alignment horizontal="left" vertical="center" wrapText="1"/>
    </xf>
    <xf numFmtId="0" fontId="14" fillId="0" borderId="0" xfId="5" applyFont="1" applyAlignment="1">
      <alignment horizontal="left" vertical="center"/>
    </xf>
    <xf numFmtId="0" fontId="7" fillId="0" borderId="19" xfId="11" applyFont="1" applyBorder="1" applyAlignment="1">
      <alignment horizontal="center" vertical="center" wrapText="1"/>
    </xf>
    <xf numFmtId="1" fontId="6" fillId="0" borderId="62" xfId="11" applyNumberFormat="1" applyBorder="1" applyAlignment="1">
      <alignment vertical="center" wrapText="1"/>
    </xf>
    <xf numFmtId="0" fontId="7" fillId="0" borderId="37" xfId="11" applyFont="1" applyBorder="1" applyAlignment="1">
      <alignment horizontal="center" vertical="center" wrapText="1"/>
    </xf>
    <xf numFmtId="0" fontId="6" fillId="0" borderId="17" xfId="11" applyBorder="1" applyAlignment="1">
      <alignment horizontal="center" vertical="center"/>
    </xf>
    <xf numFmtId="2" fontId="6" fillId="0" borderId="17" xfId="11" applyNumberFormat="1" applyBorder="1" applyAlignment="1">
      <alignment horizontal="center" vertical="center"/>
    </xf>
    <xf numFmtId="2" fontId="6" fillId="0" borderId="17" xfId="12" applyNumberFormat="1" applyFont="1" applyFill="1" applyBorder="1" applyAlignment="1">
      <alignment horizontal="center" vertical="center"/>
    </xf>
    <xf numFmtId="175" fontId="6" fillId="0" borderId="17" xfId="11" applyNumberFormat="1" applyBorder="1" applyAlignment="1">
      <alignment horizontal="center" vertical="center"/>
    </xf>
    <xf numFmtId="173" fontId="6" fillId="0" borderId="38" xfId="13" applyNumberFormat="1" applyFont="1" applyFill="1" applyBorder="1" applyAlignment="1">
      <alignment horizontal="right" vertical="center"/>
    </xf>
    <xf numFmtId="0" fontId="14" fillId="4" borderId="10" xfId="5" applyFont="1" applyFill="1" applyBorder="1" applyAlignment="1">
      <alignment vertical="center"/>
    </xf>
    <xf numFmtId="0" fontId="7" fillId="4" borderId="11" xfId="11" applyFont="1" applyFill="1" applyBorder="1" applyAlignment="1">
      <alignment vertical="center" wrapText="1"/>
    </xf>
    <xf numFmtId="0" fontId="7" fillId="4" borderId="11" xfId="11" applyFont="1" applyFill="1" applyBorder="1" applyAlignment="1">
      <alignment horizontal="left" vertical="center" wrapText="1"/>
    </xf>
    <xf numFmtId="0" fontId="6" fillId="0" borderId="33" xfId="5" applyBorder="1" applyAlignment="1">
      <alignment vertical="center"/>
    </xf>
    <xf numFmtId="0" fontId="7" fillId="0" borderId="19" xfId="5" applyFont="1" applyBorder="1" applyAlignment="1">
      <alignment vertical="center"/>
    </xf>
    <xf numFmtId="0" fontId="21" fillId="0" borderId="25" xfId="17" applyFont="1" applyBorder="1" applyAlignment="1">
      <alignment horizontal="center" vertical="center"/>
    </xf>
    <xf numFmtId="0" fontId="6" fillId="0" borderId="36" xfId="5" applyBorder="1" applyAlignment="1">
      <alignment vertical="center"/>
    </xf>
    <xf numFmtId="0" fontId="7" fillId="0" borderId="24" xfId="5" applyFont="1" applyBorder="1" applyAlignment="1">
      <alignment vertical="center"/>
    </xf>
    <xf numFmtId="0" fontId="23" fillId="0" borderId="14" xfId="17" applyFont="1" applyBorder="1" applyAlignment="1">
      <alignment horizontal="left" vertical="center"/>
    </xf>
    <xf numFmtId="0" fontId="23" fillId="0" borderId="16" xfId="17" applyFont="1" applyBorder="1" applyAlignment="1">
      <alignment horizontal="left" vertical="center"/>
    </xf>
    <xf numFmtId="0" fontId="23" fillId="0" borderId="15" xfId="17" applyFont="1" applyBorder="1" applyAlignment="1">
      <alignment horizontal="left" vertical="center"/>
    </xf>
    <xf numFmtId="0" fontId="23" fillId="0" borderId="13" xfId="17" applyFont="1" applyBorder="1" applyAlignment="1">
      <alignment vertical="center" wrapText="1"/>
    </xf>
    <xf numFmtId="184" fontId="23" fillId="0" borderId="13" xfId="17" applyNumberFormat="1" applyFont="1" applyBorder="1" applyAlignment="1">
      <alignment horizontal="center" vertical="center" wrapText="1"/>
    </xf>
    <xf numFmtId="0" fontId="6" fillId="0" borderId="7" xfId="5" applyBorder="1" applyAlignment="1">
      <alignment horizontal="center" vertical="center"/>
    </xf>
    <xf numFmtId="0" fontId="6" fillId="0" borderId="0" xfId="5" applyAlignment="1">
      <alignment vertical="center"/>
    </xf>
    <xf numFmtId="0" fontId="6" fillId="0" borderId="8" xfId="5" applyBorder="1" applyAlignment="1">
      <alignment vertical="center"/>
    </xf>
    <xf numFmtId="181" fontId="24" fillId="0" borderId="22" xfId="17" applyNumberFormat="1" applyFont="1" applyBorder="1" applyAlignment="1">
      <alignment horizontal="center" vertical="center"/>
    </xf>
    <xf numFmtId="182" fontId="23" fillId="0" borderId="23" xfId="17" applyNumberFormat="1" applyFont="1" applyBorder="1" applyAlignment="1">
      <alignment horizontal="right" vertical="center" wrapText="1"/>
    </xf>
    <xf numFmtId="0" fontId="24" fillId="0" borderId="7" xfId="17" applyFont="1" applyBorder="1" applyAlignment="1">
      <alignment horizontal="center" vertical="center"/>
    </xf>
    <xf numFmtId="37" fontId="21" fillId="0" borderId="0" xfId="17" applyNumberFormat="1" applyFont="1" applyAlignment="1">
      <alignment vertical="center"/>
    </xf>
    <xf numFmtId="37" fontId="21" fillId="0" borderId="8" xfId="17" applyNumberFormat="1" applyFont="1" applyBorder="1" applyAlignment="1">
      <alignment vertical="center"/>
    </xf>
    <xf numFmtId="10" fontId="21" fillId="0" borderId="23" xfId="17" applyNumberFormat="1" applyFont="1" applyBorder="1" applyAlignment="1">
      <alignment horizontal="center" vertical="center"/>
    </xf>
    <xf numFmtId="0" fontId="21" fillId="5" borderId="22" xfId="17" applyFont="1" applyFill="1" applyBorder="1" applyAlignment="1">
      <alignment horizontal="center" vertical="center"/>
    </xf>
    <xf numFmtId="0" fontId="21" fillId="5" borderId="22" xfId="17" applyFont="1" applyFill="1" applyBorder="1" applyAlignment="1">
      <alignment horizontal="center" vertical="center" wrapText="1"/>
    </xf>
    <xf numFmtId="0" fontId="21" fillId="5" borderId="16" xfId="17" applyFont="1" applyFill="1" applyBorder="1" applyAlignment="1">
      <alignment horizontal="left" vertical="center" wrapText="1"/>
    </xf>
    <xf numFmtId="0" fontId="23" fillId="5" borderId="16" xfId="17" applyFont="1" applyFill="1" applyBorder="1" applyAlignment="1">
      <alignment vertical="center" wrapText="1"/>
    </xf>
    <xf numFmtId="0" fontId="23" fillId="5" borderId="15" xfId="17" applyFont="1" applyFill="1" applyBorder="1" applyAlignment="1">
      <alignment vertical="center" wrapText="1"/>
    </xf>
    <xf numFmtId="0" fontId="21" fillId="5" borderId="23" xfId="17" applyFont="1" applyFill="1" applyBorder="1" applyAlignment="1">
      <alignment horizontal="center" vertical="center"/>
    </xf>
    <xf numFmtId="0" fontId="21" fillId="5" borderId="13" xfId="17" applyFont="1" applyFill="1" applyBorder="1" applyAlignment="1">
      <alignment horizontal="center" vertical="center" wrapText="1"/>
    </xf>
    <xf numFmtId="182" fontId="21" fillId="0" borderId="58" xfId="17" applyNumberFormat="1" applyFont="1" applyBorder="1" applyAlignment="1">
      <alignment vertical="center"/>
    </xf>
    <xf numFmtId="182" fontId="21" fillId="0" borderId="49" xfId="17" applyNumberFormat="1" applyFont="1" applyBorder="1" applyAlignment="1">
      <alignment vertical="center"/>
    </xf>
    <xf numFmtId="181" fontId="24" fillId="0" borderId="24" xfId="17" applyNumberFormat="1" applyFont="1" applyBorder="1" applyAlignment="1">
      <alignment horizontal="center" vertical="center"/>
    </xf>
    <xf numFmtId="0" fontId="23" fillId="0" borderId="62" xfId="17" applyFont="1" applyBorder="1" applyAlignment="1">
      <alignment horizontal="left" vertical="center"/>
    </xf>
    <xf numFmtId="0" fontId="23" fillId="0" borderId="36" xfId="17" applyFont="1" applyBorder="1" applyAlignment="1">
      <alignment horizontal="left" vertical="center"/>
    </xf>
    <xf numFmtId="0" fontId="23" fillId="0" borderId="28" xfId="17" applyFont="1" applyBorder="1" applyAlignment="1">
      <alignment horizontal="left" vertical="center"/>
    </xf>
    <xf numFmtId="182" fontId="23" fillId="0" borderId="26" xfId="17" applyNumberFormat="1" applyFont="1" applyBorder="1" applyAlignment="1">
      <alignment horizontal="right" vertical="center" wrapText="1"/>
    </xf>
    <xf numFmtId="0" fontId="21" fillId="5" borderId="19" xfId="17" applyFont="1" applyFill="1" applyBorder="1" applyAlignment="1">
      <alignment horizontal="center" vertical="center"/>
    </xf>
    <xf numFmtId="0" fontId="23" fillId="0" borderId="25" xfId="17" applyFont="1" applyBorder="1" applyAlignment="1">
      <alignment vertical="center" wrapText="1"/>
    </xf>
    <xf numFmtId="0" fontId="25" fillId="0" borderId="25" xfId="17" applyFont="1" applyBorder="1" applyAlignment="1">
      <alignment horizontal="center" vertical="center" wrapText="1"/>
    </xf>
    <xf numFmtId="184" fontId="23" fillId="0" borderId="25" xfId="17" applyNumberFormat="1" applyFont="1" applyBorder="1" applyAlignment="1">
      <alignment horizontal="center" vertical="center" wrapText="1"/>
    </xf>
    <xf numFmtId="10" fontId="21" fillId="0" borderId="21" xfId="17" applyNumberFormat="1" applyFont="1" applyBorder="1" applyAlignment="1">
      <alignment horizontal="center" vertical="center"/>
    </xf>
    <xf numFmtId="10" fontId="21" fillId="0" borderId="26" xfId="17" applyNumberFormat="1" applyFont="1" applyBorder="1" applyAlignment="1">
      <alignment horizontal="center" vertical="center"/>
    </xf>
    <xf numFmtId="182" fontId="21" fillId="0" borderId="21" xfId="17" applyNumberFormat="1" applyFont="1" applyBorder="1" applyAlignment="1">
      <alignment vertical="center"/>
    </xf>
    <xf numFmtId="10" fontId="26" fillId="5" borderId="9" xfId="17" applyNumberFormat="1" applyFont="1" applyFill="1" applyBorder="1" applyAlignment="1">
      <alignment horizontal="center" vertical="center"/>
    </xf>
    <xf numFmtId="0" fontId="7" fillId="0" borderId="7" xfId="11" applyFont="1" applyBorder="1" applyAlignment="1">
      <alignment horizontal="center" vertical="center" wrapText="1"/>
    </xf>
    <xf numFmtId="168" fontId="6" fillId="0" borderId="20" xfId="10" applyNumberFormat="1" applyBorder="1" applyAlignment="1">
      <alignment vertical="center" wrapText="1"/>
    </xf>
    <xf numFmtId="1" fontId="6" fillId="0" borderId="20" xfId="11" applyNumberFormat="1" applyBorder="1" applyAlignment="1">
      <alignment vertical="center" wrapText="1"/>
    </xf>
    <xf numFmtId="0" fontId="7" fillId="0" borderId="7" xfId="11" applyFont="1" applyBorder="1" applyAlignment="1">
      <alignment horizontal="right" vertical="center" wrapText="1"/>
    </xf>
    <xf numFmtId="0" fontId="7" fillId="0" borderId="0" xfId="11" applyFont="1" applyAlignment="1">
      <alignment horizontal="right" vertical="center" wrapText="1"/>
    </xf>
    <xf numFmtId="0" fontId="7" fillId="0" borderId="42" xfId="11" applyFont="1" applyBorder="1" applyAlignment="1">
      <alignment horizontal="right" vertical="center" wrapText="1"/>
    </xf>
    <xf numFmtId="179" fontId="6" fillId="0" borderId="68" xfId="14" applyNumberFormat="1" applyFont="1" applyFill="1" applyBorder="1" applyAlignment="1">
      <alignment horizontal="center" vertical="center" wrapText="1"/>
    </xf>
    <xf numFmtId="179" fontId="6" fillId="0" borderId="8" xfId="14" applyNumberFormat="1" applyFont="1" applyFill="1" applyBorder="1" applyAlignment="1">
      <alignment horizontal="center" vertical="center" wrapText="1"/>
    </xf>
    <xf numFmtId="0" fontId="7" fillId="0" borderId="42" xfId="11" applyFont="1" applyBorder="1" applyAlignment="1">
      <alignment horizontal="center" vertical="center" wrapText="1"/>
    </xf>
    <xf numFmtId="179" fontId="6" fillId="0" borderId="0" xfId="14" applyNumberFormat="1" applyFont="1" applyFill="1" applyBorder="1" applyAlignment="1">
      <alignment horizontal="center" vertical="center" wrapText="1"/>
    </xf>
    <xf numFmtId="0" fontId="7" fillId="0" borderId="39" xfId="5" applyFont="1" applyBorder="1" applyAlignment="1">
      <alignment horizontal="center" vertical="center" wrapText="1"/>
    </xf>
    <xf numFmtId="2" fontId="27" fillId="0" borderId="9" xfId="0" applyNumberFormat="1" applyFont="1" applyBorder="1" applyAlignment="1">
      <alignment horizontal="center" vertical="center"/>
    </xf>
    <xf numFmtId="0" fontId="3" fillId="7" borderId="13" xfId="0" applyFont="1" applyFill="1" applyBorder="1" applyAlignment="1">
      <alignment horizontal="center" vertical="center" wrapText="1"/>
    </xf>
    <xf numFmtId="43" fontId="3" fillId="7" borderId="13" xfId="1" applyFont="1" applyFill="1" applyBorder="1" applyAlignment="1">
      <alignment horizontal="center" vertical="center" wrapText="1"/>
    </xf>
    <xf numFmtId="0" fontId="3" fillId="7" borderId="23"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3" fillId="7" borderId="48" xfId="0" applyFont="1" applyFill="1" applyBorder="1" applyAlignment="1">
      <alignment horizontal="center" vertical="center" wrapText="1"/>
    </xf>
    <xf numFmtId="43" fontId="3" fillId="7" borderId="25" xfId="1" applyFont="1" applyFill="1" applyBorder="1" applyAlignment="1">
      <alignment horizontal="center" vertical="center" wrapText="1"/>
    </xf>
    <xf numFmtId="0" fontId="3" fillId="7" borderId="26" xfId="0" applyFont="1" applyFill="1" applyBorder="1" applyAlignment="1">
      <alignment horizontal="center" vertical="center" wrapText="1"/>
    </xf>
    <xf numFmtId="0" fontId="3" fillId="7" borderId="39" xfId="0" applyFont="1" applyFill="1" applyBorder="1" applyAlignment="1">
      <alignment horizontal="center" vertical="center" wrapText="1"/>
    </xf>
    <xf numFmtId="0" fontId="3" fillId="7" borderId="40" xfId="0" applyFont="1" applyFill="1" applyBorder="1" applyAlignment="1">
      <alignment horizontal="center" vertical="center" wrapText="1"/>
    </xf>
    <xf numFmtId="0" fontId="3" fillId="7" borderId="41" xfId="0" applyFont="1" applyFill="1" applyBorder="1" applyAlignment="1">
      <alignment horizontal="center" vertical="center" wrapText="1"/>
    </xf>
    <xf numFmtId="0" fontId="4" fillId="7" borderId="4" xfId="0" applyFont="1" applyFill="1" applyBorder="1" applyAlignment="1">
      <alignment horizontal="center" vertical="center" wrapText="1"/>
    </xf>
    <xf numFmtId="44" fontId="3" fillId="7" borderId="65" xfId="2" applyFont="1" applyFill="1" applyBorder="1" applyAlignment="1">
      <alignment horizontal="center" vertical="center" wrapText="1"/>
    </xf>
    <xf numFmtId="0" fontId="4" fillId="7" borderId="1" xfId="0" applyFont="1" applyFill="1" applyBorder="1" applyAlignment="1">
      <alignment horizontal="center" vertical="center" wrapText="1"/>
    </xf>
    <xf numFmtId="44" fontId="3" fillId="7" borderId="60" xfId="2" applyFont="1" applyFill="1" applyBorder="1" applyAlignment="1">
      <alignment horizontal="center" vertical="center" wrapText="1"/>
    </xf>
    <xf numFmtId="0" fontId="4" fillId="7" borderId="10" xfId="0" applyFont="1" applyFill="1" applyBorder="1" applyAlignment="1">
      <alignment horizontal="center" vertical="center" wrapText="1"/>
    </xf>
    <xf numFmtId="10" fontId="3" fillId="7" borderId="9" xfId="3" applyNumberFormat="1" applyFont="1" applyFill="1" applyBorder="1" applyAlignment="1">
      <alignment horizontal="center" vertical="center" wrapText="1"/>
    </xf>
    <xf numFmtId="0" fontId="3" fillId="7" borderId="56" xfId="0" applyFont="1" applyFill="1" applyBorder="1" applyAlignment="1">
      <alignment horizontal="center" vertical="center" wrapText="1"/>
    </xf>
    <xf numFmtId="0" fontId="3" fillId="7" borderId="47" xfId="0" applyFont="1" applyFill="1" applyBorder="1" applyAlignment="1">
      <alignment horizontal="center" vertical="center" wrapText="1"/>
    </xf>
    <xf numFmtId="0" fontId="3" fillId="7" borderId="49" xfId="0" applyFont="1" applyFill="1" applyBorder="1" applyAlignment="1">
      <alignment horizontal="center" vertical="center" wrapText="1"/>
    </xf>
    <xf numFmtId="0" fontId="3" fillId="7" borderId="10" xfId="0" applyFont="1" applyFill="1" applyBorder="1" applyAlignment="1">
      <alignment vertical="center" wrapText="1"/>
    </xf>
    <xf numFmtId="10" fontId="15" fillId="7" borderId="9" xfId="0" applyNumberFormat="1" applyFont="1" applyFill="1" applyBorder="1" applyAlignment="1">
      <alignment horizontal="center" vertical="center" wrapText="1"/>
    </xf>
    <xf numFmtId="0" fontId="3" fillId="7" borderId="10" xfId="0" applyFont="1" applyFill="1" applyBorder="1" applyAlignment="1">
      <alignment horizontal="center" vertical="center" wrapText="1"/>
    </xf>
    <xf numFmtId="166" fontId="3" fillId="7" borderId="12" xfId="0" applyNumberFormat="1" applyFont="1" applyFill="1" applyBorder="1" applyAlignment="1">
      <alignment vertical="center" wrapText="1"/>
    </xf>
    <xf numFmtId="43" fontId="3" fillId="7" borderId="48" xfId="1" applyFont="1" applyFill="1" applyBorder="1" applyAlignment="1">
      <alignment horizontal="center" vertical="center" wrapText="1"/>
    </xf>
    <xf numFmtId="0" fontId="7" fillId="7" borderId="53" xfId="5" applyFont="1" applyFill="1" applyBorder="1" applyAlignment="1">
      <alignment vertical="center" wrapText="1"/>
    </xf>
    <xf numFmtId="176" fontId="7" fillId="7" borderId="53" xfId="14" applyNumberFormat="1" applyFont="1" applyFill="1" applyBorder="1" applyAlignment="1">
      <alignment vertical="center" wrapText="1"/>
    </xf>
    <xf numFmtId="0" fontId="7" fillId="7" borderId="25" xfId="11" applyFont="1" applyFill="1" applyBorder="1" applyAlignment="1">
      <alignment vertical="center"/>
    </xf>
    <xf numFmtId="173" fontId="7" fillId="7" borderId="25" xfId="11" applyNumberFormat="1" applyFont="1" applyFill="1" applyBorder="1" applyAlignment="1">
      <alignment vertical="center" wrapText="1"/>
    </xf>
    <xf numFmtId="10" fontId="8" fillId="7" borderId="13" xfId="16" applyNumberFormat="1" applyFont="1" applyFill="1" applyBorder="1" applyAlignment="1">
      <alignment horizontal="right" vertical="center"/>
    </xf>
    <xf numFmtId="166" fontId="9" fillId="0" borderId="12" xfId="2" applyNumberFormat="1" applyFont="1" applyFill="1" applyBorder="1" applyAlignment="1">
      <alignment horizontal="center" vertical="center" wrapText="1"/>
    </xf>
    <xf numFmtId="166" fontId="10" fillId="0" borderId="8" xfId="0" applyNumberFormat="1" applyFont="1" applyBorder="1" applyAlignment="1">
      <alignment horizontal="center" vertical="center" wrapText="1"/>
    </xf>
    <xf numFmtId="166" fontId="9" fillId="0" borderId="9" xfId="2" applyNumberFormat="1" applyFont="1" applyFill="1" applyBorder="1" applyAlignment="1">
      <alignment horizontal="center" vertical="center" wrapText="1"/>
    </xf>
    <xf numFmtId="10" fontId="0" fillId="0" borderId="0" xfId="3" applyNumberFormat="1" applyFont="1"/>
    <xf numFmtId="44" fontId="0" fillId="0" borderId="0" xfId="0" applyNumberFormat="1"/>
    <xf numFmtId="3" fontId="0" fillId="0" borderId="0" xfId="0" applyNumberFormat="1"/>
    <xf numFmtId="0" fontId="11" fillId="7" borderId="11" xfId="0" applyFont="1" applyFill="1" applyBorder="1" applyAlignment="1">
      <alignment horizontal="right" vertical="center" wrapText="1"/>
    </xf>
    <xf numFmtId="164" fontId="3" fillId="0" borderId="63" xfId="0" applyNumberFormat="1" applyFont="1" applyBorder="1" applyAlignment="1">
      <alignment horizontal="center" vertical="center" wrapText="1"/>
    </xf>
    <xf numFmtId="164" fontId="3" fillId="0" borderId="18" xfId="0" applyNumberFormat="1" applyFont="1" applyBorder="1" applyAlignment="1">
      <alignment horizontal="center" vertical="center" wrapText="1"/>
    </xf>
    <xf numFmtId="164" fontId="3" fillId="0" borderId="14" xfId="0" applyNumberFormat="1" applyFont="1" applyBorder="1" applyAlignment="1">
      <alignment horizontal="center" vertical="center" wrapText="1"/>
    </xf>
    <xf numFmtId="164" fontId="3" fillId="0" borderId="62" xfId="0" applyNumberFormat="1" applyFont="1" applyBorder="1" applyAlignment="1">
      <alignment horizontal="center" vertical="center" wrapText="1"/>
    </xf>
    <xf numFmtId="0" fontId="7" fillId="0" borderId="56" xfId="11" applyFont="1" applyBorder="1" applyAlignment="1">
      <alignment horizontal="center" vertical="center" wrapText="1"/>
    </xf>
    <xf numFmtId="0" fontId="7" fillId="7" borderId="48" xfId="5" applyFont="1" applyFill="1" applyBorder="1" applyAlignment="1">
      <alignment horizontal="center" vertical="center" wrapText="1"/>
    </xf>
    <xf numFmtId="176" fontId="7" fillId="7" borderId="48" xfId="14" applyNumberFormat="1" applyFont="1" applyFill="1" applyBorder="1" applyAlignment="1">
      <alignment horizontal="center" vertical="center" wrapText="1"/>
    </xf>
    <xf numFmtId="0" fontId="0" fillId="0" borderId="0" xfId="0" applyAlignment="1">
      <alignment horizontal="center" vertical="center"/>
    </xf>
    <xf numFmtId="168" fontId="6" fillId="0" borderId="13" xfId="10" applyNumberFormat="1" applyBorder="1" applyAlignment="1">
      <alignment horizontal="center" vertical="center" wrapText="1"/>
    </xf>
    <xf numFmtId="0" fontId="7" fillId="7" borderId="17" xfId="11" applyFont="1" applyFill="1" applyBorder="1" applyAlignment="1">
      <alignment horizontal="center" vertical="center"/>
    </xf>
    <xf numFmtId="173" fontId="7" fillId="7" borderId="17" xfId="11" applyNumberFormat="1" applyFont="1" applyFill="1" applyBorder="1" applyAlignment="1">
      <alignment vertical="center" wrapText="1"/>
    </xf>
    <xf numFmtId="0" fontId="7" fillId="7" borderId="50" xfId="11" applyFont="1" applyFill="1" applyBorder="1" applyAlignment="1">
      <alignment horizontal="center" vertical="center"/>
    </xf>
    <xf numFmtId="0" fontId="7" fillId="7" borderId="18" xfId="11" applyFont="1" applyFill="1" applyBorder="1" applyAlignment="1">
      <alignment vertical="center"/>
    </xf>
    <xf numFmtId="0" fontId="7" fillId="7" borderId="33" xfId="11" applyFont="1" applyFill="1" applyBorder="1" applyAlignment="1">
      <alignment vertical="center"/>
    </xf>
    <xf numFmtId="0" fontId="6" fillId="7" borderId="33" xfId="11" applyFill="1" applyBorder="1" applyAlignment="1">
      <alignment horizontal="left" vertical="center"/>
    </xf>
    <xf numFmtId="0" fontId="6" fillId="7" borderId="61" xfId="11" applyFill="1" applyBorder="1" applyAlignment="1">
      <alignment vertical="center"/>
    </xf>
    <xf numFmtId="177" fontId="6" fillId="7" borderId="51" xfId="15" applyNumberFormat="1" applyFont="1" applyFill="1" applyBorder="1" applyAlignment="1">
      <alignment horizontal="center" vertical="center" wrapText="1"/>
    </xf>
    <xf numFmtId="168" fontId="6" fillId="7" borderId="18" xfId="10" applyNumberFormat="1" applyFill="1" applyBorder="1" applyAlignment="1">
      <alignment horizontal="center" vertical="center" wrapText="1"/>
    </xf>
    <xf numFmtId="168" fontId="6" fillId="7" borderId="61" xfId="10" applyNumberFormat="1" applyFill="1" applyBorder="1" applyAlignment="1">
      <alignment horizontal="center" vertical="center" wrapText="1"/>
    </xf>
    <xf numFmtId="2" fontId="7" fillId="0" borderId="24" xfId="11" applyNumberFormat="1" applyFont="1" applyBorder="1" applyAlignment="1">
      <alignment horizontal="center" vertical="center"/>
    </xf>
    <xf numFmtId="168" fontId="6" fillId="0" borderId="25" xfId="10" applyNumberFormat="1" applyBorder="1" applyAlignment="1">
      <alignment horizontal="center" vertical="center" wrapText="1"/>
    </xf>
    <xf numFmtId="168" fontId="6" fillId="0" borderId="51" xfId="10" applyNumberFormat="1" applyBorder="1" applyAlignment="1">
      <alignment vertical="center" wrapText="1"/>
    </xf>
    <xf numFmtId="1" fontId="6" fillId="0" borderId="51" xfId="11" applyNumberFormat="1" applyBorder="1" applyAlignment="1">
      <alignment vertical="center" wrapText="1"/>
    </xf>
    <xf numFmtId="0" fontId="23" fillId="0" borderId="25" xfId="17" applyFont="1" applyBorder="1" applyAlignment="1">
      <alignment horizontal="center" vertical="center" wrapText="1"/>
    </xf>
    <xf numFmtId="0" fontId="21" fillId="7" borderId="50" xfId="17" applyFont="1" applyFill="1" applyBorder="1" applyAlignment="1">
      <alignment horizontal="center" vertical="center"/>
    </xf>
    <xf numFmtId="0" fontId="21" fillId="7" borderId="22" xfId="17" applyFont="1" applyFill="1" applyBorder="1" applyAlignment="1">
      <alignment horizontal="center" vertical="center" wrapText="1"/>
    </xf>
    <xf numFmtId="0" fontId="21" fillId="7" borderId="16" xfId="17" applyFont="1" applyFill="1" applyBorder="1" applyAlignment="1">
      <alignment horizontal="left" vertical="center" wrapText="1"/>
    </xf>
    <xf numFmtId="0" fontId="23" fillId="7" borderId="16" xfId="17" applyFont="1" applyFill="1" applyBorder="1" applyAlignment="1">
      <alignment vertical="center" wrapText="1"/>
    </xf>
    <xf numFmtId="0" fontId="23" fillId="7" borderId="15" xfId="17" applyFont="1" applyFill="1" applyBorder="1" applyAlignment="1">
      <alignment vertical="center" wrapText="1"/>
    </xf>
    <xf numFmtId="0" fontId="21" fillId="7" borderId="23" xfId="17" applyFont="1" applyFill="1" applyBorder="1" applyAlignment="1">
      <alignment horizontal="center" vertical="center"/>
    </xf>
    <xf numFmtId="0" fontId="21" fillId="7" borderId="19" xfId="17" applyFont="1" applyFill="1" applyBorder="1" applyAlignment="1">
      <alignment horizontal="center" vertical="center"/>
    </xf>
    <xf numFmtId="0" fontId="21" fillId="7" borderId="13" xfId="17" applyFont="1" applyFill="1" applyBorder="1" applyAlignment="1">
      <alignment horizontal="center" vertical="center" wrapText="1"/>
    </xf>
    <xf numFmtId="0" fontId="9" fillId="5" borderId="3" xfId="0" applyFont="1" applyFill="1" applyBorder="1" applyAlignment="1">
      <alignment horizontal="center" vertical="center" wrapText="1"/>
    </xf>
    <xf numFmtId="0" fontId="3" fillId="7" borderId="7" xfId="0" applyFont="1" applyFill="1" applyBorder="1" applyAlignment="1">
      <alignment horizontal="center" vertical="center" wrapText="1"/>
    </xf>
    <xf numFmtId="44" fontId="13" fillId="0" borderId="13" xfId="2" applyFont="1" applyFill="1" applyBorder="1" applyAlignment="1">
      <alignment horizontal="center" vertical="center"/>
    </xf>
    <xf numFmtId="169" fontId="4" fillId="0" borderId="13" xfId="0" applyNumberFormat="1" applyFont="1" applyBorder="1" applyAlignment="1">
      <alignment horizontal="center" vertical="center" wrapText="1"/>
    </xf>
    <xf numFmtId="1" fontId="12" fillId="0" borderId="20" xfId="0" applyNumberFormat="1" applyFont="1" applyBorder="1" applyAlignment="1">
      <alignment horizontal="center" vertical="center" wrapText="1"/>
    </xf>
    <xf numFmtId="44" fontId="13" fillId="0" borderId="20" xfId="2" applyFont="1" applyFill="1" applyBorder="1" applyAlignment="1">
      <alignment horizontal="center" vertical="center"/>
    </xf>
    <xf numFmtId="169" fontId="4" fillId="0" borderId="20" xfId="0" applyNumberFormat="1" applyFont="1" applyBorder="1" applyAlignment="1">
      <alignment horizontal="center" vertical="center" wrapText="1"/>
    </xf>
    <xf numFmtId="44" fontId="4" fillId="0" borderId="21" xfId="2" applyFont="1" applyBorder="1" applyAlignment="1">
      <alignment horizontal="center" vertical="center" wrapText="1"/>
    </xf>
    <xf numFmtId="44" fontId="4" fillId="0" borderId="23" xfId="2" applyFont="1" applyBorder="1" applyAlignment="1">
      <alignment horizontal="center" vertical="center" wrapText="1"/>
    </xf>
    <xf numFmtId="181" fontId="4" fillId="0" borderId="22" xfId="0" applyNumberFormat="1" applyFont="1" applyBorder="1" applyAlignment="1">
      <alignment horizontal="center" vertical="center" wrapText="1"/>
    </xf>
    <xf numFmtId="44" fontId="0" fillId="0" borderId="0" xfId="2" applyFont="1" applyAlignment="1">
      <alignment horizontal="center" vertical="center"/>
    </xf>
    <xf numFmtId="44" fontId="0" fillId="0" borderId="0" xfId="2" applyFont="1" applyFill="1" applyAlignment="1">
      <alignment horizontal="center" vertical="center"/>
    </xf>
    <xf numFmtId="0" fontId="4" fillId="0" borderId="37" xfId="0" applyFont="1" applyBorder="1" applyAlignment="1">
      <alignment horizontal="center" vertical="center" wrapText="1"/>
    </xf>
    <xf numFmtId="0" fontId="4" fillId="0" borderId="17" xfId="0" applyFont="1" applyBorder="1" applyAlignment="1">
      <alignment vertical="center" wrapText="1"/>
    </xf>
    <xf numFmtId="1" fontId="12" fillId="0" borderId="17" xfId="0" applyNumberFormat="1" applyFont="1" applyBorder="1" applyAlignment="1">
      <alignment horizontal="center" vertical="center" wrapText="1"/>
    </xf>
    <xf numFmtId="44" fontId="13" fillId="0" borderId="17" xfId="2" applyFont="1" applyFill="1" applyBorder="1" applyAlignment="1">
      <alignment horizontal="center" vertical="center"/>
    </xf>
    <xf numFmtId="169" fontId="4" fillId="0" borderId="17" xfId="0" applyNumberFormat="1" applyFont="1" applyBorder="1" applyAlignment="1">
      <alignment horizontal="center" vertical="center" wrapText="1"/>
    </xf>
    <xf numFmtId="9" fontId="4" fillId="0" borderId="17" xfId="3" applyFont="1" applyBorder="1" applyAlignment="1">
      <alignment horizontal="center" vertical="center" wrapText="1"/>
    </xf>
    <xf numFmtId="2" fontId="4" fillId="0" borderId="13" xfId="0" applyNumberFormat="1" applyFont="1" applyBorder="1" applyAlignment="1">
      <alignment horizontal="center" vertical="center" wrapText="1"/>
    </xf>
    <xf numFmtId="166" fontId="4" fillId="0" borderId="23" xfId="0" applyNumberFormat="1" applyFont="1" applyBorder="1" applyAlignment="1">
      <alignment horizontal="center" vertical="center" wrapText="1"/>
    </xf>
    <xf numFmtId="170" fontId="4" fillId="0" borderId="25" xfId="6" applyNumberFormat="1" applyFont="1" applyFill="1" applyBorder="1" applyAlignment="1">
      <alignment horizontal="right" vertical="center" wrapText="1"/>
    </xf>
    <xf numFmtId="9" fontId="4" fillId="6" borderId="20" xfId="3" applyFont="1" applyFill="1" applyBorder="1" applyAlignment="1">
      <alignment horizontal="right" vertical="center" wrapText="1"/>
    </xf>
    <xf numFmtId="9" fontId="4" fillId="6" borderId="13" xfId="3" applyFont="1" applyFill="1" applyBorder="1" applyAlignment="1">
      <alignment horizontal="right" vertical="center" wrapText="1"/>
    </xf>
    <xf numFmtId="0" fontId="7" fillId="0" borderId="0" xfId="11" applyFont="1" applyAlignment="1">
      <alignment vertical="center"/>
    </xf>
    <xf numFmtId="0" fontId="7" fillId="0" borderId="0" xfId="11" applyFont="1" applyAlignment="1">
      <alignment horizontal="left" vertical="center"/>
    </xf>
    <xf numFmtId="0" fontId="7" fillId="0" borderId="0" xfId="11" applyFont="1" applyAlignment="1">
      <alignment horizontal="center" vertical="center"/>
    </xf>
    <xf numFmtId="0" fontId="9" fillId="5" borderId="39" xfId="0" applyFont="1" applyFill="1" applyBorder="1" applyAlignment="1">
      <alignment horizontal="center" vertical="center" wrapText="1"/>
    </xf>
    <xf numFmtId="0" fontId="9" fillId="5" borderId="40" xfId="0" applyFont="1" applyFill="1" applyBorder="1" applyAlignment="1">
      <alignment horizontal="center" vertical="center" wrapText="1"/>
    </xf>
    <xf numFmtId="0" fontId="9" fillId="5" borderId="41" xfId="0" applyFont="1" applyFill="1" applyBorder="1" applyAlignment="1">
      <alignment horizontal="center" vertical="center" wrapText="1"/>
    </xf>
    <xf numFmtId="0" fontId="9"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6" fillId="0" borderId="13" xfId="11" applyBorder="1" applyAlignment="1">
      <alignment vertical="center"/>
    </xf>
    <xf numFmtId="0" fontId="6" fillId="0" borderId="13" xfId="11" applyBorder="1" applyAlignment="1">
      <alignment horizontal="center" vertical="center"/>
    </xf>
    <xf numFmtId="2" fontId="6" fillId="0" borderId="13" xfId="11" applyNumberFormat="1" applyBorder="1" applyAlignment="1">
      <alignment horizontal="center" vertical="center"/>
    </xf>
    <xf numFmtId="2" fontId="6" fillId="0" borderId="13" xfId="12" applyNumberFormat="1" applyFont="1" applyFill="1" applyBorder="1" applyAlignment="1">
      <alignment horizontal="center" vertical="center"/>
    </xf>
    <xf numFmtId="174" fontId="6" fillId="3" borderId="13" xfId="11" applyNumberFormat="1" applyFill="1" applyBorder="1" applyAlignment="1">
      <alignment horizontal="right" vertical="center"/>
    </xf>
    <xf numFmtId="175" fontId="6" fillId="0" borderId="13" xfId="11" applyNumberFormat="1" applyBorder="1" applyAlignment="1">
      <alignment horizontal="center" vertical="center"/>
    </xf>
    <xf numFmtId="173" fontId="6" fillId="0" borderId="23" xfId="13" applyNumberFormat="1" applyFont="1" applyFill="1" applyBorder="1" applyAlignment="1">
      <alignment horizontal="right" vertical="center"/>
    </xf>
    <xf numFmtId="0" fontId="6" fillId="0" borderId="25" xfId="11" applyBorder="1" applyAlignment="1">
      <alignment vertical="center"/>
    </xf>
    <xf numFmtId="0" fontId="6" fillId="0" borderId="25" xfId="11" applyBorder="1" applyAlignment="1">
      <alignment horizontal="center" vertical="center"/>
    </xf>
    <xf numFmtId="2" fontId="6" fillId="0" borderId="25" xfId="11" applyNumberFormat="1" applyBorder="1" applyAlignment="1">
      <alignment horizontal="center" vertical="center"/>
    </xf>
    <xf numFmtId="2" fontId="6" fillId="0" borderId="25" xfId="12" applyNumberFormat="1" applyFont="1" applyFill="1" applyBorder="1" applyAlignment="1">
      <alignment horizontal="center" vertical="center"/>
    </xf>
    <xf numFmtId="174" fontId="6" fillId="3" borderId="25" xfId="11" applyNumberFormat="1" applyFill="1" applyBorder="1" applyAlignment="1">
      <alignment horizontal="right" vertical="center"/>
    </xf>
    <xf numFmtId="175" fontId="6" fillId="0" borderId="25" xfId="11" applyNumberFormat="1" applyBorder="1" applyAlignment="1">
      <alignment horizontal="center" vertical="center"/>
    </xf>
    <xf numFmtId="173" fontId="6" fillId="0" borderId="26" xfId="13" applyNumberFormat="1" applyFont="1" applyFill="1" applyBorder="1" applyAlignment="1">
      <alignment horizontal="right" vertical="center"/>
    </xf>
    <xf numFmtId="0" fontId="7" fillId="0" borderId="39" xfId="11" applyFont="1" applyBorder="1" applyAlignment="1">
      <alignment horizontal="center" vertical="center" wrapText="1"/>
    </xf>
    <xf numFmtId="182" fontId="21" fillId="0" borderId="12" xfId="17" applyNumberFormat="1" applyFont="1" applyBorder="1" applyAlignment="1">
      <alignment vertical="center"/>
    </xf>
    <xf numFmtId="1" fontId="12" fillId="0" borderId="25" xfId="0" applyNumberFormat="1" applyFont="1" applyBorder="1" applyAlignment="1">
      <alignment horizontal="center" vertical="center" wrapText="1"/>
    </xf>
    <xf numFmtId="44" fontId="13" fillId="0" borderId="25" xfId="2" applyFont="1" applyFill="1" applyBorder="1" applyAlignment="1">
      <alignment horizontal="center" vertical="center"/>
    </xf>
    <xf numFmtId="169" fontId="4" fillId="0" borderId="25" xfId="0" applyNumberFormat="1" applyFont="1" applyBorder="1" applyAlignment="1">
      <alignment horizontal="center" vertical="center" wrapText="1"/>
    </xf>
    <xf numFmtId="44" fontId="4" fillId="0" borderId="26" xfId="2" applyFont="1" applyBorder="1" applyAlignment="1">
      <alignment horizontal="center" vertical="center" wrapText="1"/>
    </xf>
    <xf numFmtId="44" fontId="28" fillId="5" borderId="9" xfId="0" applyNumberFormat="1" applyFont="1" applyFill="1" applyBorder="1" applyAlignment="1">
      <alignment horizontal="center" vertical="center" wrapText="1"/>
    </xf>
    <xf numFmtId="0" fontId="7" fillId="7" borderId="40" xfId="11" applyFont="1" applyFill="1" applyBorder="1" applyAlignment="1">
      <alignment horizontal="center" vertical="center"/>
    </xf>
    <xf numFmtId="0" fontId="21" fillId="7" borderId="40" xfId="11" applyFont="1" applyFill="1" applyBorder="1" applyAlignment="1">
      <alignment horizontal="center" vertical="center"/>
    </xf>
    <xf numFmtId="0" fontId="21" fillId="7" borderId="40" xfId="11" applyFont="1" applyFill="1" applyBorder="1" applyAlignment="1">
      <alignment horizontal="center" vertical="center" wrapText="1"/>
    </xf>
    <xf numFmtId="173" fontId="7" fillId="7" borderId="40" xfId="11" applyNumberFormat="1" applyFont="1" applyFill="1" applyBorder="1" applyAlignment="1">
      <alignment horizontal="center" vertical="center" wrapText="1"/>
    </xf>
    <xf numFmtId="174" fontId="7" fillId="7" borderId="40" xfId="11" applyNumberFormat="1" applyFont="1" applyFill="1" applyBorder="1" applyAlignment="1">
      <alignment horizontal="center" vertical="center" wrapText="1"/>
    </xf>
    <xf numFmtId="173" fontId="7" fillId="7" borderId="41" xfId="11" applyNumberFormat="1" applyFont="1" applyFill="1" applyBorder="1" applyAlignment="1">
      <alignment horizontal="center" vertical="center" wrapText="1"/>
    </xf>
    <xf numFmtId="0" fontId="6" fillId="0" borderId="20" xfId="11" applyBorder="1" applyAlignment="1">
      <alignment vertical="center"/>
    </xf>
    <xf numFmtId="0" fontId="6" fillId="0" borderId="20" xfId="11" applyBorder="1" applyAlignment="1">
      <alignment horizontal="center" vertical="center"/>
    </xf>
    <xf numFmtId="2" fontId="6" fillId="0" borderId="20" xfId="11" applyNumberFormat="1" applyBorder="1" applyAlignment="1">
      <alignment horizontal="center" vertical="center"/>
    </xf>
    <xf numFmtId="2" fontId="6" fillId="0" borderId="20" xfId="12" applyNumberFormat="1" applyFont="1" applyFill="1" applyBorder="1" applyAlignment="1">
      <alignment horizontal="center" vertical="center"/>
    </xf>
    <xf numFmtId="174" fontId="6" fillId="3" borderId="20" xfId="11" applyNumberFormat="1" applyFill="1" applyBorder="1" applyAlignment="1">
      <alignment horizontal="right" vertical="center"/>
    </xf>
    <xf numFmtId="175" fontId="6" fillId="0" borderId="20" xfId="11" applyNumberFormat="1" applyBorder="1" applyAlignment="1">
      <alignment horizontal="center" vertical="center"/>
    </xf>
    <xf numFmtId="173" fontId="6" fillId="0" borderId="21" xfId="13" applyNumberFormat="1" applyFont="1" applyFill="1" applyBorder="1" applyAlignment="1">
      <alignment horizontal="right" vertical="center"/>
    </xf>
    <xf numFmtId="0" fontId="6" fillId="0" borderId="17" xfId="11" applyBorder="1" applyAlignment="1">
      <alignment vertical="center"/>
    </xf>
    <xf numFmtId="174" fontId="6" fillId="3" borderId="17" xfId="11" applyNumberFormat="1" applyFill="1" applyBorder="1" applyAlignment="1">
      <alignment horizontal="right" vertical="center"/>
    </xf>
    <xf numFmtId="0" fontId="6" fillId="0" borderId="14" xfId="11" applyBorder="1" applyAlignment="1">
      <alignment vertical="center"/>
    </xf>
    <xf numFmtId="0" fontId="6" fillId="0" borderId="16" xfId="11" applyBorder="1" applyAlignment="1">
      <alignment vertical="center"/>
    </xf>
    <xf numFmtId="0" fontId="6" fillId="0" borderId="15" xfId="11" applyBorder="1" applyAlignment="1">
      <alignment vertical="center"/>
    </xf>
    <xf numFmtId="44" fontId="10" fillId="0" borderId="8" xfId="0" applyNumberFormat="1" applyFont="1" applyBorder="1" applyAlignment="1">
      <alignment horizontal="center" vertical="center" wrapText="1"/>
    </xf>
    <xf numFmtId="0" fontId="29" fillId="0" borderId="80" xfId="20" applyBorder="1" applyAlignment="1">
      <alignment horizontal="center"/>
    </xf>
    <xf numFmtId="0" fontId="30" fillId="0" borderId="80" xfId="20" applyFont="1" applyBorder="1" applyAlignment="1">
      <alignment horizontal="left"/>
    </xf>
    <xf numFmtId="0" fontId="29" fillId="0" borderId="80" xfId="20" applyBorder="1" applyAlignment="1">
      <alignment horizontal="left"/>
    </xf>
    <xf numFmtId="0" fontId="9" fillId="5" borderId="79" xfId="0" applyFont="1" applyFill="1" applyBorder="1" applyAlignment="1">
      <alignment horizontal="center" vertical="center" wrapText="1"/>
    </xf>
    <xf numFmtId="167" fontId="10" fillId="0" borderId="21" xfId="0" applyNumberFormat="1" applyFont="1" applyBorder="1" applyAlignment="1">
      <alignment horizontal="center" vertical="center" wrapText="1"/>
    </xf>
    <xf numFmtId="167" fontId="10" fillId="0" borderId="23" xfId="0" applyNumberFormat="1" applyFont="1" applyBorder="1" applyAlignment="1">
      <alignment horizontal="center" vertical="center" wrapText="1"/>
    </xf>
    <xf numFmtId="167" fontId="10" fillId="0" borderId="26" xfId="0" applyNumberFormat="1" applyFont="1" applyBorder="1" applyAlignment="1">
      <alignment horizontal="center" vertical="center" wrapText="1"/>
    </xf>
    <xf numFmtId="185" fontId="30" fillId="0" borderId="80" xfId="21" applyNumberFormat="1" applyFont="1" applyFill="1" applyBorder="1" applyAlignment="1">
      <alignment horizontal="left"/>
    </xf>
    <xf numFmtId="185" fontId="29" fillId="0" borderId="80" xfId="21" applyNumberFormat="1" applyFont="1" applyFill="1" applyBorder="1" applyAlignment="1">
      <alignment horizontal="left"/>
    </xf>
    <xf numFmtId="0" fontId="10" fillId="0" borderId="20" xfId="0" applyFont="1" applyBorder="1" applyAlignment="1">
      <alignment horizontal="center" vertical="top" wrapText="1"/>
    </xf>
    <xf numFmtId="44" fontId="10" fillId="0" borderId="20" xfId="2" applyFont="1" applyBorder="1" applyAlignment="1">
      <alignment horizontal="center" vertical="center" wrapText="1"/>
    </xf>
    <xf numFmtId="44" fontId="10" fillId="0" borderId="13" xfId="2" applyFont="1" applyBorder="1" applyAlignment="1">
      <alignment horizontal="center" vertical="center" wrapText="1"/>
    </xf>
    <xf numFmtId="0" fontId="10" fillId="0" borderId="13" xfId="0" applyFont="1" applyBorder="1" applyAlignment="1">
      <alignment horizontal="center" vertical="top" wrapText="1"/>
    </xf>
    <xf numFmtId="44" fontId="10" fillId="0" borderId="25" xfId="2" applyFont="1" applyBorder="1" applyAlignment="1">
      <alignment horizontal="center" vertical="center" wrapText="1"/>
    </xf>
    <xf numFmtId="0" fontId="10" fillId="0" borderId="25" xfId="0" applyFont="1" applyBorder="1" applyAlignment="1">
      <alignment horizontal="center" vertical="top" wrapText="1"/>
    </xf>
    <xf numFmtId="0" fontId="0" fillId="0" borderId="0" xfId="0" applyAlignment="1">
      <alignment horizontal="center" vertical="center" wrapText="1"/>
    </xf>
    <xf numFmtId="0" fontId="14" fillId="0" borderId="13" xfId="23" applyFont="1" applyBorder="1" applyAlignment="1">
      <alignment horizontal="center" vertical="center"/>
    </xf>
    <xf numFmtId="4" fontId="14" fillId="0" borderId="13" xfId="9" applyNumberFormat="1" applyFont="1" applyBorder="1" applyAlignment="1">
      <alignment vertical="center" wrapText="1"/>
    </xf>
    <xf numFmtId="4" fontId="14" fillId="0" borderId="13" xfId="9" applyNumberFormat="1" applyFont="1" applyFill="1" applyBorder="1" applyAlignment="1">
      <alignment vertical="center" wrapText="1"/>
    </xf>
    <xf numFmtId="0" fontId="0" fillId="6" borderId="60" xfId="0" applyFill="1" applyBorder="1" applyAlignment="1">
      <alignment horizontal="center" vertical="center"/>
    </xf>
    <xf numFmtId="0" fontId="0" fillId="0" borderId="19" xfId="0" applyBorder="1" applyAlignment="1">
      <alignment horizontal="center" vertical="center"/>
    </xf>
    <xf numFmtId="0" fontId="14" fillId="0" borderId="20" xfId="23" applyFont="1" applyBorder="1" applyAlignment="1">
      <alignment horizontal="center" vertical="center"/>
    </xf>
    <xf numFmtId="4" fontId="14" fillId="0" borderId="20" xfId="9" applyNumberFormat="1" applyFont="1" applyBorder="1" applyAlignment="1">
      <alignment vertical="center" wrapText="1"/>
    </xf>
    <xf numFmtId="0" fontId="0" fillId="0" borderId="22" xfId="0" applyBorder="1" applyAlignment="1">
      <alignment horizontal="center" vertical="center"/>
    </xf>
    <xf numFmtId="0" fontId="0" fillId="0" borderId="24" xfId="0" applyBorder="1" applyAlignment="1">
      <alignment horizontal="center" vertical="center"/>
    </xf>
    <xf numFmtId="0" fontId="14" fillId="0" borderId="25" xfId="23" applyFont="1" applyBorder="1" applyAlignment="1">
      <alignment horizontal="center" vertical="center"/>
    </xf>
    <xf numFmtId="4" fontId="14" fillId="0" borderId="25" xfId="9" applyNumberFormat="1" applyFont="1" applyBorder="1" applyAlignment="1">
      <alignment vertical="center" wrapText="1"/>
    </xf>
    <xf numFmtId="2" fontId="0" fillId="0" borderId="20" xfId="0" applyNumberFormat="1" applyBorder="1" applyAlignment="1">
      <alignment horizontal="center" vertical="center"/>
    </xf>
    <xf numFmtId="44" fontId="0" fillId="0" borderId="20" xfId="2" applyFont="1" applyBorder="1" applyAlignment="1">
      <alignment horizontal="center" vertical="center"/>
    </xf>
    <xf numFmtId="44" fontId="0" fillId="0" borderId="0" xfId="2" applyFont="1" applyBorder="1" applyAlignment="1">
      <alignment horizontal="center" vertical="center" wrapText="1"/>
    </xf>
    <xf numFmtId="44" fontId="0" fillId="0" borderId="13" xfId="2" applyFont="1" applyBorder="1" applyAlignment="1">
      <alignment horizontal="center" vertical="center"/>
    </xf>
    <xf numFmtId="44" fontId="0" fillId="0" borderId="25" xfId="2" applyFont="1" applyBorder="1" applyAlignment="1">
      <alignment horizontal="center" vertical="center"/>
    </xf>
    <xf numFmtId="44" fontId="0" fillId="0" borderId="21" xfId="0" applyNumberFormat="1" applyBorder="1" applyAlignment="1">
      <alignment horizontal="center" vertical="center"/>
    </xf>
    <xf numFmtId="2" fontId="0" fillId="0" borderId="13" xfId="0" applyNumberFormat="1" applyBorder="1" applyAlignment="1">
      <alignment horizontal="center" vertical="center"/>
    </xf>
    <xf numFmtId="44" fontId="0" fillId="0" borderId="23" xfId="0" applyNumberFormat="1" applyBorder="1" applyAlignment="1">
      <alignment horizontal="center" vertical="center"/>
    </xf>
    <xf numFmtId="2" fontId="0" fillId="0" borderId="25" xfId="0" applyNumberFormat="1" applyBorder="1" applyAlignment="1">
      <alignment horizontal="center" vertical="center"/>
    </xf>
    <xf numFmtId="44" fontId="0" fillId="0" borderId="26" xfId="0" applyNumberFormat="1" applyBorder="1" applyAlignment="1">
      <alignment horizontal="center" vertical="center"/>
    </xf>
    <xf numFmtId="44" fontId="0" fillId="6" borderId="60" xfId="0" applyNumberFormat="1" applyFill="1" applyBorder="1" applyAlignment="1">
      <alignment horizontal="center" vertical="center"/>
    </xf>
    <xf numFmtId="44" fontId="0" fillId="6" borderId="8" xfId="0" applyNumberFormat="1" applyFill="1" applyBorder="1" applyAlignment="1">
      <alignment horizontal="center" vertical="center"/>
    </xf>
    <xf numFmtId="0" fontId="13" fillId="0" borderId="13" xfId="7" applyFont="1" applyBorder="1" applyAlignment="1">
      <alignment horizontal="center" vertical="center"/>
    </xf>
    <xf numFmtId="44" fontId="0" fillId="6" borderId="75" xfId="0" applyNumberFormat="1" applyFill="1" applyBorder="1" applyAlignment="1">
      <alignment horizontal="center" vertical="center"/>
    </xf>
    <xf numFmtId="0" fontId="13" fillId="0" borderId="20" xfId="7" applyFont="1" applyBorder="1" applyAlignment="1">
      <alignment horizontal="center" vertical="center"/>
    </xf>
    <xf numFmtId="0" fontId="13" fillId="0" borderId="25" xfId="7" applyFont="1" applyBorder="1" applyAlignment="1">
      <alignment horizontal="center" vertical="center"/>
    </xf>
    <xf numFmtId="0" fontId="33" fillId="0" borderId="81" xfId="20" applyFont="1" applyBorder="1" applyAlignment="1">
      <alignment horizontal="center"/>
    </xf>
    <xf numFmtId="0" fontId="34" fillId="0" borderId="81" xfId="20" applyFont="1" applyBorder="1" applyAlignment="1">
      <alignment horizontal="left"/>
    </xf>
    <xf numFmtId="185" fontId="34" fillId="0" borderId="81" xfId="21" applyNumberFormat="1" applyFont="1" applyFill="1" applyBorder="1" applyAlignment="1">
      <alignment horizontal="left"/>
    </xf>
    <xf numFmtId="166" fontId="0" fillId="0" borderId="0" xfId="0" applyNumberFormat="1"/>
    <xf numFmtId="44" fontId="27" fillId="0" borderId="12" xfId="2" applyFont="1" applyBorder="1" applyAlignment="1"/>
    <xf numFmtId="0" fontId="9" fillId="5" borderId="13" xfId="0" applyFont="1" applyFill="1" applyBorder="1" applyAlignment="1">
      <alignment vertical="center"/>
    </xf>
    <xf numFmtId="0" fontId="9" fillId="0" borderId="50" xfId="0" applyFont="1" applyBorder="1" applyAlignment="1">
      <alignment horizontal="center" vertical="center" wrapText="1"/>
    </xf>
    <xf numFmtId="0" fontId="10" fillId="0" borderId="51" xfId="0" applyFont="1" applyBorder="1" applyAlignment="1">
      <alignment horizontal="center" vertical="center" wrapText="1"/>
    </xf>
    <xf numFmtId="44" fontId="10" fillId="0" borderId="51" xfId="2" applyFont="1" applyBorder="1" applyAlignment="1">
      <alignment horizontal="center" vertical="center" wrapText="1"/>
    </xf>
    <xf numFmtId="0" fontId="10" fillId="0" borderId="51" xfId="0" applyFont="1" applyBorder="1" applyAlignment="1">
      <alignment horizontal="center" vertical="top" wrapText="1"/>
    </xf>
    <xf numFmtId="167" fontId="10" fillId="0" borderId="52" xfId="0" applyNumberFormat="1" applyFont="1" applyBorder="1" applyAlignment="1">
      <alignment horizontal="center" vertical="center" wrapText="1"/>
    </xf>
    <xf numFmtId="0" fontId="9" fillId="5" borderId="22" xfId="0" applyFont="1" applyFill="1" applyBorder="1" applyAlignment="1">
      <alignment vertical="center"/>
    </xf>
    <xf numFmtId="2" fontId="10" fillId="0" borderId="13" xfId="0" applyNumberFormat="1" applyFont="1" applyBorder="1" applyAlignment="1">
      <alignment horizontal="center" vertical="center" wrapText="1"/>
    </xf>
    <xf numFmtId="0" fontId="33" fillId="0" borderId="81" xfId="24" applyFont="1" applyBorder="1" applyAlignment="1">
      <alignment horizontal="center"/>
    </xf>
    <xf numFmtId="0" fontId="33" fillId="0" borderId="81" xfId="24" applyFont="1" applyBorder="1" applyAlignment="1">
      <alignment horizontal="left"/>
    </xf>
    <xf numFmtId="185" fontId="34" fillId="0" borderId="81" xfId="25" applyNumberFormat="1" applyFont="1" applyFill="1" applyBorder="1" applyAlignment="1">
      <alignment horizontal="left"/>
    </xf>
    <xf numFmtId="185" fontId="33" fillId="0" borderId="81" xfId="25" applyNumberFormat="1" applyFont="1" applyFill="1" applyBorder="1" applyAlignment="1">
      <alignment horizontal="left"/>
    </xf>
    <xf numFmtId="9" fontId="0" fillId="0" borderId="0" xfId="3" applyFont="1"/>
    <xf numFmtId="0" fontId="3" fillId="7" borderId="77" xfId="0" applyFont="1" applyFill="1" applyBorder="1" applyAlignment="1">
      <alignment horizontal="center" vertical="center" wrapText="1"/>
    </xf>
    <xf numFmtId="0" fontId="3" fillId="7" borderId="43" xfId="0" applyFont="1" applyFill="1" applyBorder="1" applyAlignment="1">
      <alignment horizontal="center" vertical="center" wrapText="1"/>
    </xf>
    <xf numFmtId="166" fontId="3" fillId="7" borderId="65" xfId="0" applyNumberFormat="1" applyFont="1" applyFill="1" applyBorder="1" applyAlignment="1">
      <alignment vertical="center" wrapText="1"/>
    </xf>
    <xf numFmtId="166" fontId="4" fillId="0" borderId="21" xfId="0" applyNumberFormat="1" applyFont="1" applyBorder="1" applyAlignment="1">
      <alignment horizontal="right" vertical="center" wrapText="1"/>
    </xf>
    <xf numFmtId="166" fontId="4" fillId="0" borderId="23" xfId="0" applyNumberFormat="1" applyFont="1" applyBorder="1" applyAlignment="1">
      <alignment horizontal="right" vertical="center" wrapText="1"/>
    </xf>
    <xf numFmtId="166" fontId="4" fillId="0" borderId="26" xfId="0" applyNumberFormat="1" applyFont="1" applyBorder="1" applyAlignment="1">
      <alignment horizontal="right" vertical="center" wrapText="1"/>
    </xf>
    <xf numFmtId="2" fontId="10" fillId="0" borderId="25" xfId="0" applyNumberFormat="1" applyFont="1" applyBorder="1" applyAlignment="1">
      <alignment horizontal="center" vertical="center" wrapText="1"/>
    </xf>
    <xf numFmtId="0" fontId="11" fillId="7" borderId="10" xfId="0" applyFont="1" applyFill="1" applyBorder="1" applyAlignment="1">
      <alignment horizontal="right" vertical="center" wrapText="1"/>
    </xf>
    <xf numFmtId="0" fontId="11" fillId="7" borderId="11" xfId="0" applyFont="1" applyFill="1" applyBorder="1" applyAlignment="1">
      <alignment horizontal="right" vertical="center" wrapText="1"/>
    </xf>
    <xf numFmtId="0" fontId="7" fillId="0" borderId="19" xfId="5" applyFont="1" applyBorder="1" applyAlignment="1">
      <alignment horizontal="center" vertical="center"/>
    </xf>
    <xf numFmtId="0" fontId="7" fillId="0" borderId="73" xfId="5" applyFont="1" applyBorder="1" applyAlignment="1">
      <alignment horizontal="center" vertical="center"/>
    </xf>
    <xf numFmtId="0" fontId="7" fillId="0" borderId="21" xfId="5" applyFont="1" applyBorder="1" applyAlignment="1">
      <alignment horizontal="center" vertical="center"/>
    </xf>
    <xf numFmtId="0" fontId="7" fillId="0" borderId="22" xfId="5" applyFont="1" applyBorder="1" applyAlignment="1">
      <alignment horizontal="center" vertical="center"/>
    </xf>
    <xf numFmtId="0" fontId="7" fillId="0" borderId="16" xfId="5" applyFont="1" applyBorder="1" applyAlignment="1">
      <alignment horizontal="center" vertical="center"/>
    </xf>
    <xf numFmtId="0" fontId="7" fillId="0" borderId="23" xfId="5" applyFont="1" applyBorder="1" applyAlignment="1">
      <alignment horizontal="center" vertical="center"/>
    </xf>
    <xf numFmtId="0" fontId="7" fillId="0" borderId="24" xfId="5" applyFont="1" applyBorder="1" applyAlignment="1">
      <alignment horizontal="center" vertical="center"/>
    </xf>
    <xf numFmtId="0" fontId="7" fillId="0" borderId="36" xfId="5" applyFont="1" applyBorder="1" applyAlignment="1">
      <alignment horizontal="center" vertical="center"/>
    </xf>
    <xf numFmtId="0" fontId="7" fillId="0" borderId="26" xfId="5" applyFont="1" applyBorder="1" applyAlignment="1">
      <alignment horizontal="center" vertical="center"/>
    </xf>
    <xf numFmtId="0" fontId="7" fillId="0" borderId="27" xfId="5" applyFont="1" applyBorder="1" applyAlignment="1">
      <alignment horizontal="center" vertical="center" wrapText="1"/>
    </xf>
    <xf numFmtId="0" fontId="7" fillId="0" borderId="20" xfId="5" applyFont="1" applyBorder="1" applyAlignment="1">
      <alignment horizontal="center" vertical="center" wrapText="1"/>
    </xf>
    <xf numFmtId="0" fontId="7" fillId="0" borderId="21" xfId="5" applyFont="1" applyBorder="1" applyAlignment="1">
      <alignment horizontal="center" vertical="center" wrapText="1"/>
    </xf>
    <xf numFmtId="0" fontId="7" fillId="0" borderId="15" xfId="5" applyFont="1" applyBorder="1" applyAlignment="1">
      <alignment horizontal="center" vertical="center" wrapText="1"/>
    </xf>
    <xf numFmtId="0" fontId="7" fillId="0" borderId="13" xfId="5" applyFont="1" applyBorder="1" applyAlignment="1">
      <alignment horizontal="center" vertical="center" wrapText="1"/>
    </xf>
    <xf numFmtId="0" fontId="7" fillId="0" borderId="23" xfId="5" applyFont="1" applyBorder="1" applyAlignment="1">
      <alignment horizontal="center" vertical="center" wrapText="1"/>
    </xf>
    <xf numFmtId="0" fontId="7" fillId="0" borderId="28" xfId="5" applyFont="1" applyBorder="1" applyAlignment="1">
      <alignment horizontal="center" vertical="center" wrapText="1"/>
    </xf>
    <xf numFmtId="0" fontId="7" fillId="0" borderId="25" xfId="5" applyFont="1" applyBorder="1" applyAlignment="1">
      <alignment horizontal="center" vertical="center" wrapText="1"/>
    </xf>
    <xf numFmtId="0" fontId="7" fillId="0" borderId="26" xfId="5" applyFont="1" applyBorder="1" applyAlignment="1">
      <alignment horizontal="center" vertical="center" wrapText="1"/>
    </xf>
    <xf numFmtId="0" fontId="7" fillId="0" borderId="27" xfId="5" applyFont="1" applyBorder="1" applyAlignment="1">
      <alignment horizontal="center" vertical="center"/>
    </xf>
    <xf numFmtId="0" fontId="7" fillId="0" borderId="20" xfId="5" applyFont="1" applyBorder="1" applyAlignment="1">
      <alignment horizontal="center" vertical="center"/>
    </xf>
    <xf numFmtId="0" fontId="7" fillId="0" borderId="29" xfId="5" applyFont="1" applyBorder="1" applyAlignment="1">
      <alignment horizontal="center" vertical="center"/>
    </xf>
    <xf numFmtId="0" fontId="7" fillId="0" borderId="44" xfId="5" applyFont="1" applyBorder="1" applyAlignment="1">
      <alignment horizontal="center" vertical="center"/>
    </xf>
    <xf numFmtId="0" fontId="7" fillId="0" borderId="45" xfId="5" applyFont="1" applyBorder="1" applyAlignment="1">
      <alignment horizontal="center" vertical="center"/>
    </xf>
    <xf numFmtId="0" fontId="7" fillId="0" borderId="46" xfId="5" applyFont="1" applyBorder="1" applyAlignment="1">
      <alignment horizontal="center" vertical="center"/>
    </xf>
    <xf numFmtId="0" fontId="6" fillId="0" borderId="22" xfId="5" applyBorder="1" applyAlignment="1">
      <alignment horizontal="center" vertical="center"/>
    </xf>
    <xf numFmtId="0" fontId="6" fillId="0" borderId="15" xfId="5" applyBorder="1" applyAlignment="1">
      <alignment horizontal="center" vertical="center"/>
    </xf>
    <xf numFmtId="0" fontId="6" fillId="0" borderId="13" xfId="5" applyBorder="1" applyAlignment="1">
      <alignment horizontal="center" vertical="center"/>
    </xf>
    <xf numFmtId="0" fontId="6" fillId="0" borderId="14" xfId="5" applyBorder="1" applyAlignment="1">
      <alignment horizontal="center" vertical="center"/>
    </xf>
    <xf numFmtId="0" fontId="8" fillId="0" borderId="30" xfId="5" applyFont="1" applyBorder="1" applyAlignment="1">
      <alignment horizontal="center" vertical="center"/>
    </xf>
    <xf numFmtId="0" fontId="8" fillId="0" borderId="31" xfId="5" applyFont="1" applyBorder="1" applyAlignment="1">
      <alignment horizontal="center" vertical="center"/>
    </xf>
    <xf numFmtId="0" fontId="8" fillId="0" borderId="7" xfId="5" applyFont="1" applyBorder="1" applyAlignment="1">
      <alignment horizontal="center" vertical="center"/>
    </xf>
    <xf numFmtId="0" fontId="8" fillId="0" borderId="0" xfId="5" applyFont="1" applyAlignment="1">
      <alignment horizontal="center" vertical="center"/>
    </xf>
    <xf numFmtId="0" fontId="8" fillId="0" borderId="32" xfId="5" applyFont="1" applyBorder="1" applyAlignment="1">
      <alignment horizontal="center" vertical="center"/>
    </xf>
    <xf numFmtId="0" fontId="8" fillId="0" borderId="33" xfId="5" applyFont="1" applyBorder="1" applyAlignment="1">
      <alignment horizontal="center" vertical="center"/>
    </xf>
    <xf numFmtId="0" fontId="7" fillId="0" borderId="35" xfId="5" applyFont="1" applyBorder="1" applyAlignment="1">
      <alignment horizontal="center" vertical="center"/>
    </xf>
    <xf numFmtId="0" fontId="28" fillId="7" borderId="10" xfId="0" applyFont="1" applyFill="1" applyBorder="1" applyAlignment="1">
      <alignment horizontal="right" vertical="center" wrapText="1"/>
    </xf>
    <xf numFmtId="0" fontId="28" fillId="7" borderId="11" xfId="0" applyFont="1" applyFill="1" applyBorder="1" applyAlignment="1">
      <alignment horizontal="right" vertical="center" wrapText="1"/>
    </xf>
    <xf numFmtId="0" fontId="27" fillId="0" borderId="10" xfId="0" applyFont="1" applyBorder="1" applyAlignment="1">
      <alignment horizontal="right"/>
    </xf>
    <xf numFmtId="0" fontId="27" fillId="0" borderId="11" xfId="0" applyFont="1" applyBorder="1" applyAlignment="1">
      <alignment horizontal="right"/>
    </xf>
    <xf numFmtId="0" fontId="31" fillId="6" borderId="1" xfId="22" applyFont="1" applyFill="1" applyBorder="1" applyAlignment="1">
      <alignment horizontal="center" vertical="center"/>
    </xf>
    <xf numFmtId="0" fontId="31" fillId="6" borderId="2" xfId="22" applyFont="1" applyFill="1" applyBorder="1" applyAlignment="1">
      <alignment horizontal="center" vertical="center"/>
    </xf>
    <xf numFmtId="0" fontId="31" fillId="6" borderId="3" xfId="22" applyFont="1" applyFill="1" applyBorder="1" applyAlignment="1">
      <alignment horizontal="center" vertical="center"/>
    </xf>
    <xf numFmtId="0" fontId="31" fillId="4" borderId="1" xfId="22" applyFont="1" applyFill="1" applyBorder="1" applyAlignment="1">
      <alignment horizontal="center" vertical="center"/>
    </xf>
    <xf numFmtId="0" fontId="31" fillId="4" borderId="2" xfId="22" applyFont="1" applyFill="1" applyBorder="1" applyAlignment="1">
      <alignment horizontal="center" vertical="center"/>
    </xf>
    <xf numFmtId="0" fontId="31" fillId="4" borderId="3" xfId="22" applyFont="1" applyFill="1" applyBorder="1" applyAlignment="1">
      <alignment horizontal="center" vertical="center"/>
    </xf>
    <xf numFmtId="4" fontId="31" fillId="5" borderId="20" xfId="22" applyNumberFormat="1" applyFont="1" applyFill="1" applyBorder="1" applyAlignment="1">
      <alignment horizontal="center" vertical="center" wrapText="1"/>
    </xf>
    <xf numFmtId="4" fontId="31" fillId="5" borderId="25" xfId="22" applyNumberFormat="1" applyFont="1" applyFill="1" applyBorder="1" applyAlignment="1">
      <alignment horizontal="center" vertical="center" wrapText="1"/>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9" xfId="0" applyFont="1" applyBorder="1" applyAlignment="1">
      <alignment horizontal="center" vertical="center"/>
    </xf>
    <xf numFmtId="0" fontId="2" fillId="0" borderId="22"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62" xfId="0" applyFont="1" applyBorder="1" applyAlignment="1">
      <alignment horizontal="center" vertical="center" wrapText="1"/>
    </xf>
    <xf numFmtId="0" fontId="2" fillId="0" borderId="24" xfId="0" applyFont="1"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31" fillId="5" borderId="19" xfId="22" applyFont="1" applyFill="1" applyBorder="1" applyAlignment="1">
      <alignment horizontal="center" vertical="center" wrapText="1"/>
    </xf>
    <xf numFmtId="0" fontId="31" fillId="5" borderId="24" xfId="22" applyFont="1" applyFill="1" applyBorder="1" applyAlignment="1">
      <alignment horizontal="center" vertical="center" wrapText="1"/>
    </xf>
    <xf numFmtId="0" fontId="31" fillId="5" borderId="20" xfId="22" applyFont="1" applyFill="1" applyBorder="1" applyAlignment="1">
      <alignment horizontal="center" vertical="center" wrapText="1"/>
    </xf>
    <xf numFmtId="0" fontId="31" fillId="5" borderId="25" xfId="22" applyFont="1" applyFill="1" applyBorder="1" applyAlignment="1">
      <alignment horizontal="center" vertical="center" wrapText="1"/>
    </xf>
    <xf numFmtId="44" fontId="31" fillId="5" borderId="20" xfId="2" applyFont="1" applyFill="1" applyBorder="1" applyAlignment="1">
      <alignment horizontal="center" vertical="center" wrapText="1"/>
    </xf>
    <xf numFmtId="44" fontId="31" fillId="5" borderId="25" xfId="2" applyFont="1" applyFill="1" applyBorder="1" applyAlignment="1">
      <alignment horizontal="center" vertical="center" wrapText="1"/>
    </xf>
    <xf numFmtId="0" fontId="31" fillId="5" borderId="40" xfId="22" applyFont="1" applyFill="1" applyBorder="1" applyAlignment="1">
      <alignment horizontal="center" vertical="center" wrapText="1"/>
    </xf>
    <xf numFmtId="0" fontId="31" fillId="5" borderId="48" xfId="22"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3" fillId="5" borderId="6"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8"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0" xfId="0" applyFont="1" applyFill="1" applyAlignment="1">
      <alignment horizontal="center" vertical="center"/>
    </xf>
    <xf numFmtId="0" fontId="3" fillId="3" borderId="8"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44" fontId="0" fillId="0" borderId="15" xfId="2" applyFont="1" applyBorder="1" applyAlignment="1">
      <alignment horizontal="center"/>
    </xf>
    <xf numFmtId="44" fontId="0" fillId="0" borderId="13" xfId="2" applyFont="1" applyBorder="1" applyAlignment="1">
      <alignment horizontal="center"/>
    </xf>
    <xf numFmtId="44" fontId="0" fillId="0" borderId="14" xfId="2" applyFont="1" applyBorder="1" applyAlignment="1">
      <alignment horizontal="center"/>
    </xf>
    <xf numFmtId="44" fontId="0" fillId="0" borderId="23" xfId="2" applyFont="1" applyBorder="1" applyAlignment="1">
      <alignment horizontal="center"/>
    </xf>
    <xf numFmtId="0" fontId="2" fillId="0" borderId="19" xfId="0" applyFont="1" applyBorder="1" applyAlignment="1">
      <alignment horizontal="center"/>
    </xf>
    <xf numFmtId="0" fontId="2" fillId="0" borderId="27" xfId="0" applyFont="1" applyBorder="1" applyAlignment="1">
      <alignment horizontal="center"/>
    </xf>
    <xf numFmtId="0" fontId="2" fillId="0" borderId="20" xfId="0" applyFont="1" applyBorder="1" applyAlignment="1">
      <alignment horizontal="center"/>
    </xf>
    <xf numFmtId="44" fontId="0" fillId="0" borderId="27" xfId="2" applyFont="1" applyBorder="1" applyAlignment="1">
      <alignment horizontal="center"/>
    </xf>
    <xf numFmtId="44" fontId="0" fillId="0" borderId="20" xfId="2" applyFont="1" applyBorder="1" applyAlignment="1">
      <alignment horizontal="center"/>
    </xf>
    <xf numFmtId="44" fontId="0" fillId="0" borderId="29" xfId="2" applyFont="1" applyBorder="1" applyAlignment="1">
      <alignment horizontal="center"/>
    </xf>
    <xf numFmtId="44" fontId="0" fillId="0" borderId="21" xfId="2" applyFont="1" applyBorder="1" applyAlignment="1">
      <alignment horizontal="center"/>
    </xf>
    <xf numFmtId="0" fontId="2" fillId="0" borderId="24" xfId="0" applyFont="1" applyBorder="1" applyAlignment="1">
      <alignment horizontal="center"/>
    </xf>
    <xf numFmtId="0" fontId="2" fillId="0" borderId="28" xfId="0" applyFont="1" applyBorder="1" applyAlignment="1">
      <alignment horizontal="center"/>
    </xf>
    <xf numFmtId="0" fontId="2" fillId="0" borderId="25" xfId="0" applyFont="1" applyBorder="1" applyAlignment="1">
      <alignment horizontal="center"/>
    </xf>
    <xf numFmtId="0" fontId="2" fillId="0" borderId="22" xfId="0" applyFont="1" applyBorder="1" applyAlignment="1">
      <alignment horizontal="center"/>
    </xf>
    <xf numFmtId="0" fontId="2" fillId="0" borderId="15" xfId="0" applyFont="1" applyBorder="1" applyAlignment="1">
      <alignment horizontal="center"/>
    </xf>
    <xf numFmtId="0" fontId="2" fillId="0" borderId="13" xfId="0" applyFont="1" applyBorder="1" applyAlignment="1">
      <alignment horizontal="center"/>
    </xf>
    <xf numFmtId="10" fontId="0" fillId="0" borderId="66" xfId="3" applyNumberFormat="1" applyFont="1" applyBorder="1" applyAlignment="1">
      <alignment horizontal="center"/>
    </xf>
    <xf numFmtId="10" fontId="0" fillId="0" borderId="16" xfId="3" applyNumberFormat="1" applyFont="1" applyBorder="1" applyAlignment="1">
      <alignment horizontal="center"/>
    </xf>
    <xf numFmtId="10" fontId="0" fillId="0" borderId="67" xfId="3" applyNumberFormat="1" applyFont="1" applyBorder="1" applyAlignment="1">
      <alignment horizontal="center"/>
    </xf>
    <xf numFmtId="0" fontId="0" fillId="0" borderId="28" xfId="0" applyBorder="1" applyAlignment="1">
      <alignment horizontal="center"/>
    </xf>
    <xf numFmtId="0" fontId="0" fillId="0" borderId="25" xfId="0" applyBorder="1" applyAlignment="1">
      <alignment horizontal="center"/>
    </xf>
    <xf numFmtId="0" fontId="0" fillId="0" borderId="62" xfId="0" applyBorder="1" applyAlignment="1">
      <alignment horizontal="center"/>
    </xf>
    <xf numFmtId="0" fontId="0" fillId="0" borderId="26" xfId="0" applyBorder="1" applyAlignment="1">
      <alignment horizontal="center"/>
    </xf>
    <xf numFmtId="0" fontId="0" fillId="0" borderId="0" xfId="0" applyAlignment="1">
      <alignment horizont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44" fontId="0" fillId="0" borderId="66" xfId="2" applyFont="1" applyBorder="1" applyAlignment="1">
      <alignment horizontal="center"/>
    </xf>
    <xf numFmtId="44" fontId="0" fillId="0" borderId="16" xfId="2" applyFont="1" applyBorder="1" applyAlignment="1">
      <alignment horizontal="center"/>
    </xf>
    <xf numFmtId="44" fontId="0" fillId="0" borderId="67" xfId="2" applyFont="1" applyBorder="1" applyAlignment="1">
      <alignment horizontal="center"/>
    </xf>
    <xf numFmtId="0" fontId="3" fillId="7" borderId="1" xfId="0" applyFont="1" applyFill="1" applyBorder="1" applyAlignment="1">
      <alignment horizontal="left" vertical="center" wrapText="1"/>
    </xf>
    <xf numFmtId="0" fontId="3" fillId="7" borderId="2" xfId="0" applyFont="1" applyFill="1" applyBorder="1" applyAlignment="1">
      <alignment horizontal="left" vertical="center" wrapText="1"/>
    </xf>
    <xf numFmtId="0" fontId="3" fillId="7" borderId="3" xfId="0" applyFont="1" applyFill="1" applyBorder="1" applyAlignment="1">
      <alignment horizontal="left" vertical="center" wrapText="1"/>
    </xf>
    <xf numFmtId="0" fontId="3" fillId="7" borderId="17" xfId="0" applyFont="1" applyFill="1" applyBorder="1" applyAlignment="1">
      <alignment horizontal="center" vertical="center" wrapText="1"/>
    </xf>
    <xf numFmtId="0" fontId="3" fillId="7" borderId="48" xfId="0" applyFont="1" applyFill="1" applyBorder="1" applyAlignment="1">
      <alignment horizontal="center" vertical="center" wrapText="1"/>
    </xf>
    <xf numFmtId="44" fontId="0" fillId="0" borderId="15" xfId="0" applyNumberFormat="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23" xfId="0" applyBorder="1" applyAlignment="1">
      <alignment horizontal="center"/>
    </xf>
    <xf numFmtId="44" fontId="0" fillId="0" borderId="28" xfId="0" applyNumberFormat="1" applyBorder="1" applyAlignment="1">
      <alignment horizontal="center"/>
    </xf>
    <xf numFmtId="0" fontId="5" fillId="0" borderId="19" xfId="0" applyFont="1" applyBorder="1" applyAlignment="1">
      <alignment horizontal="center" vertical="center"/>
    </xf>
    <xf numFmtId="0" fontId="5" fillId="0" borderId="27" xfId="0" applyFont="1" applyBorder="1" applyAlignment="1">
      <alignment horizontal="center" vertical="center"/>
    </xf>
    <xf numFmtId="0" fontId="5" fillId="0" borderId="20" xfId="0" applyFont="1" applyBorder="1" applyAlignment="1">
      <alignment horizontal="center" vertical="center"/>
    </xf>
    <xf numFmtId="0" fontId="5" fillId="0" borderId="24" xfId="0" applyFont="1" applyBorder="1" applyAlignment="1">
      <alignment horizontal="center" vertical="center"/>
    </xf>
    <xf numFmtId="0" fontId="5" fillId="0" borderId="28" xfId="0" applyFont="1" applyBorder="1" applyAlignment="1">
      <alignment horizontal="center" vertical="center"/>
    </xf>
    <xf numFmtId="0" fontId="5" fillId="0" borderId="25" xfId="0" applyFont="1" applyBorder="1" applyAlignment="1">
      <alignment horizontal="center" vertical="center"/>
    </xf>
    <xf numFmtId="44" fontId="5" fillId="5" borderId="27" xfId="0" applyNumberFormat="1" applyFont="1" applyFill="1" applyBorder="1" applyAlignment="1">
      <alignment horizontal="center" vertical="center"/>
    </xf>
    <xf numFmtId="0" fontId="5" fillId="5" borderId="20" xfId="0" applyFont="1" applyFill="1" applyBorder="1" applyAlignment="1">
      <alignment horizontal="center" vertical="center"/>
    </xf>
    <xf numFmtId="0" fontId="5" fillId="5" borderId="29" xfId="0" applyFont="1" applyFill="1" applyBorder="1" applyAlignment="1">
      <alignment horizontal="center" vertical="center"/>
    </xf>
    <xf numFmtId="0" fontId="5" fillId="5" borderId="21" xfId="0" applyFont="1" applyFill="1" applyBorder="1" applyAlignment="1">
      <alignment horizontal="center" vertical="center"/>
    </xf>
    <xf numFmtId="0" fontId="5" fillId="5" borderId="28" xfId="0" applyFont="1" applyFill="1" applyBorder="1" applyAlignment="1">
      <alignment horizontal="center" vertical="center"/>
    </xf>
    <xf numFmtId="0" fontId="5" fillId="5" borderId="25" xfId="0" applyFont="1" applyFill="1" applyBorder="1" applyAlignment="1">
      <alignment horizontal="center" vertical="center"/>
    </xf>
    <xf numFmtId="0" fontId="5" fillId="5" borderId="62" xfId="0" applyFont="1" applyFill="1" applyBorder="1" applyAlignment="1">
      <alignment horizontal="center" vertical="center"/>
    </xf>
    <xf numFmtId="0" fontId="5" fillId="5" borderId="26" xfId="0" applyFont="1" applyFill="1" applyBorder="1" applyAlignment="1">
      <alignment horizontal="center" vertical="center"/>
    </xf>
    <xf numFmtId="44" fontId="13" fillId="0" borderId="29" xfId="2" applyFont="1" applyFill="1" applyBorder="1" applyAlignment="1">
      <alignment horizontal="center" vertical="center"/>
    </xf>
    <xf numFmtId="44" fontId="13" fillId="0" borderId="27" xfId="2" applyFont="1" applyFill="1" applyBorder="1" applyAlignment="1">
      <alignment horizontal="center" vertical="center"/>
    </xf>
    <xf numFmtId="44" fontId="13" fillId="0" borderId="14" xfId="2" applyFont="1" applyFill="1" applyBorder="1" applyAlignment="1">
      <alignment horizontal="center" vertical="center"/>
    </xf>
    <xf numFmtId="44" fontId="13" fillId="0" borderId="15" xfId="2" applyFont="1" applyFill="1" applyBorder="1" applyAlignment="1">
      <alignment horizontal="center" vertical="center"/>
    </xf>
    <xf numFmtId="0" fontId="4" fillId="0" borderId="20" xfId="0" applyFont="1" applyBorder="1" applyAlignment="1">
      <alignment horizontal="left" vertical="center" wrapText="1"/>
    </xf>
    <xf numFmtId="44" fontId="13" fillId="0" borderId="62" xfId="2" applyFont="1" applyFill="1" applyBorder="1" applyAlignment="1">
      <alignment horizontal="center" vertical="center"/>
    </xf>
    <xf numFmtId="44" fontId="13" fillId="0" borderId="28" xfId="2" applyFont="1" applyFill="1" applyBorder="1" applyAlignment="1">
      <alignment horizontal="center" vertical="center"/>
    </xf>
    <xf numFmtId="0" fontId="3" fillId="7" borderId="10" xfId="0" applyFont="1" applyFill="1" applyBorder="1" applyAlignment="1">
      <alignment horizontal="left"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4"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7" borderId="14" xfId="0" applyFont="1" applyFill="1" applyBorder="1" applyAlignment="1">
      <alignment horizontal="center" vertical="center" wrapText="1"/>
    </xf>
    <xf numFmtId="0" fontId="3" fillId="7" borderId="16" xfId="0" applyFont="1" applyFill="1" applyBorder="1" applyAlignment="1">
      <alignment horizontal="center" vertical="center" wrapText="1"/>
    </xf>
    <xf numFmtId="0" fontId="3" fillId="7" borderId="15" xfId="0" applyFont="1" applyFill="1" applyBorder="1" applyAlignment="1">
      <alignment horizontal="center" vertical="center" wrapText="1"/>
    </xf>
    <xf numFmtId="43" fontId="3" fillId="7" borderId="54" xfId="1" applyFont="1" applyFill="1" applyBorder="1" applyAlignment="1">
      <alignment horizontal="center" vertical="center" wrapText="1"/>
    </xf>
    <xf numFmtId="43" fontId="3" fillId="7" borderId="57" xfId="1" applyFont="1" applyFill="1" applyBorder="1" applyAlignment="1">
      <alignment horizontal="center" vertical="center" wrapText="1"/>
    </xf>
    <xf numFmtId="0" fontId="3" fillId="7" borderId="19" xfId="0" applyFont="1" applyFill="1" applyBorder="1" applyAlignment="1">
      <alignment horizontal="center" vertical="center" wrapText="1"/>
    </xf>
    <xf numFmtId="0" fontId="3" fillId="7" borderId="22" xfId="0" applyFont="1" applyFill="1" applyBorder="1" applyAlignment="1">
      <alignment horizontal="center" vertical="center" wrapText="1"/>
    </xf>
    <xf numFmtId="0" fontId="3" fillId="7" borderId="24" xfId="0" applyFont="1" applyFill="1" applyBorder="1" applyAlignment="1">
      <alignment horizontal="center" vertical="center" wrapText="1"/>
    </xf>
    <xf numFmtId="0" fontId="3" fillId="7" borderId="20" xfId="0" applyFont="1" applyFill="1" applyBorder="1" applyAlignment="1">
      <alignment horizontal="center" vertical="center" wrapText="1"/>
    </xf>
    <xf numFmtId="0" fontId="3" fillId="7" borderId="21" xfId="0" applyFont="1" applyFill="1" applyBorder="1" applyAlignment="1">
      <alignment horizontal="center" vertical="center" wrapText="1"/>
    </xf>
    <xf numFmtId="0" fontId="3" fillId="7" borderId="13" xfId="0" applyFont="1" applyFill="1" applyBorder="1" applyAlignment="1">
      <alignment horizontal="left" vertical="center" wrapText="1"/>
    </xf>
    <xf numFmtId="0" fontId="3" fillId="7" borderId="23" xfId="0" applyFont="1" applyFill="1" applyBorder="1" applyAlignment="1">
      <alignment horizontal="left" vertical="center" wrapText="1"/>
    </xf>
    <xf numFmtId="0" fontId="3" fillId="7" borderId="13"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7" borderId="11" xfId="0" applyFont="1" applyFill="1" applyBorder="1" applyAlignment="1">
      <alignment horizontal="center" vertical="center" wrapText="1"/>
    </xf>
    <xf numFmtId="0" fontId="3" fillId="0" borderId="10" xfId="0" applyFont="1" applyBorder="1" applyAlignment="1">
      <alignment horizontal="right" vertical="center" wrapText="1"/>
    </xf>
    <xf numFmtId="0" fontId="3" fillId="0" borderId="11" xfId="0" applyFont="1" applyBorder="1" applyAlignment="1">
      <alignment horizontal="right" vertical="center" wrapText="1"/>
    </xf>
    <xf numFmtId="0" fontId="3" fillId="7" borderId="11" xfId="0" applyFont="1" applyFill="1" applyBorder="1" applyAlignment="1">
      <alignment horizontal="right"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64" xfId="0" applyFont="1" applyBorder="1" applyAlignment="1">
      <alignment horizontal="center" vertical="center" wrapText="1"/>
    </xf>
    <xf numFmtId="10" fontId="3" fillId="0" borderId="14" xfId="3" applyNumberFormat="1" applyFont="1" applyBorder="1" applyAlignment="1">
      <alignment horizontal="center" vertical="center" wrapText="1"/>
    </xf>
    <xf numFmtId="10" fontId="3" fillId="0" borderId="16" xfId="3" applyNumberFormat="1" applyFont="1" applyBorder="1" applyAlignment="1">
      <alignment horizontal="center" vertical="center" wrapText="1"/>
    </xf>
    <xf numFmtId="10" fontId="3" fillId="0" borderId="15" xfId="3" applyNumberFormat="1" applyFont="1" applyBorder="1" applyAlignment="1">
      <alignment horizontal="center" vertical="center" wrapText="1"/>
    </xf>
    <xf numFmtId="10" fontId="3" fillId="0" borderId="62" xfId="3" applyNumberFormat="1" applyFont="1" applyBorder="1" applyAlignment="1">
      <alignment horizontal="center" vertical="center" wrapText="1"/>
    </xf>
    <xf numFmtId="10" fontId="3" fillId="0" borderId="36" xfId="3" applyNumberFormat="1" applyFont="1" applyBorder="1" applyAlignment="1">
      <alignment horizontal="center" vertical="center" wrapText="1"/>
    </xf>
    <xf numFmtId="10" fontId="3" fillId="0" borderId="28" xfId="3" applyNumberFormat="1" applyFont="1" applyBorder="1" applyAlignment="1">
      <alignment horizontal="center" vertical="center" wrapText="1"/>
    </xf>
    <xf numFmtId="10" fontId="3" fillId="0" borderId="54" xfId="3" applyNumberFormat="1" applyFont="1" applyBorder="1" applyAlignment="1">
      <alignment horizontal="center" vertical="center" wrapText="1"/>
    </xf>
    <xf numFmtId="10" fontId="3" fillId="0" borderId="11" xfId="3" applyNumberFormat="1" applyFont="1" applyBorder="1" applyAlignment="1">
      <alignment horizontal="center" vertical="center" wrapText="1"/>
    </xf>
    <xf numFmtId="10" fontId="3" fillId="0" borderId="57" xfId="3" applyNumberFormat="1" applyFont="1" applyBorder="1" applyAlignment="1">
      <alignment horizontal="center" vertical="center" wrapText="1"/>
    </xf>
    <xf numFmtId="2" fontId="3" fillId="0" borderId="29" xfId="0" applyNumberFormat="1" applyFont="1" applyBorder="1" applyAlignment="1">
      <alignment horizontal="center" vertical="center" wrapText="1"/>
    </xf>
    <xf numFmtId="2" fontId="3" fillId="0" borderId="73" xfId="0" applyNumberFormat="1" applyFont="1" applyBorder="1" applyAlignment="1">
      <alignment horizontal="center" vertical="center" wrapText="1"/>
    </xf>
    <xf numFmtId="2" fontId="3" fillId="0" borderId="27" xfId="0" applyNumberFormat="1" applyFont="1" applyBorder="1" applyAlignment="1">
      <alignment horizontal="center" vertical="center" wrapText="1"/>
    </xf>
    <xf numFmtId="2" fontId="3" fillId="0" borderId="14" xfId="0" applyNumberFormat="1" applyFont="1" applyBorder="1" applyAlignment="1">
      <alignment horizontal="center" vertical="center" wrapText="1"/>
    </xf>
    <xf numFmtId="2" fontId="3" fillId="0" borderId="16" xfId="0" applyNumberFormat="1" applyFont="1" applyBorder="1" applyAlignment="1">
      <alignment horizontal="center" vertical="center" wrapText="1"/>
    </xf>
    <xf numFmtId="2" fontId="3" fillId="0" borderId="15" xfId="0" applyNumberFormat="1" applyFont="1" applyBorder="1" applyAlignment="1">
      <alignment horizontal="center" vertical="center" wrapText="1"/>
    </xf>
    <xf numFmtId="2" fontId="3" fillId="0" borderId="62" xfId="0" applyNumberFormat="1" applyFont="1" applyBorder="1" applyAlignment="1">
      <alignment horizontal="center" vertical="center" wrapText="1"/>
    </xf>
    <xf numFmtId="2" fontId="3" fillId="0" borderId="36" xfId="0" applyNumberFormat="1" applyFont="1" applyBorder="1" applyAlignment="1">
      <alignment horizontal="center" vertical="center" wrapText="1"/>
    </xf>
    <xf numFmtId="2" fontId="3" fillId="0" borderId="28" xfId="0" applyNumberFormat="1" applyFont="1" applyBorder="1" applyAlignment="1">
      <alignment horizontal="center" vertical="center" wrapText="1"/>
    </xf>
    <xf numFmtId="2" fontId="3" fillId="0" borderId="54" xfId="0" applyNumberFormat="1" applyFont="1" applyBorder="1" applyAlignment="1">
      <alignment horizontal="center" vertical="center" wrapText="1"/>
    </xf>
    <xf numFmtId="2" fontId="3" fillId="0" borderId="11" xfId="0" applyNumberFormat="1" applyFont="1" applyBorder="1" applyAlignment="1">
      <alignment horizontal="center" vertical="center" wrapText="1"/>
    </xf>
    <xf numFmtId="2" fontId="3" fillId="0" borderId="57" xfId="0" applyNumberFormat="1" applyFont="1" applyBorder="1" applyAlignment="1">
      <alignment horizontal="center" vertical="center" wrapText="1"/>
    </xf>
    <xf numFmtId="0" fontId="3" fillId="0" borderId="19" xfId="0" applyFont="1" applyBorder="1" applyAlignment="1">
      <alignment horizontal="center" vertical="center" wrapText="1"/>
    </xf>
    <xf numFmtId="0" fontId="3" fillId="0" borderId="21" xfId="0" applyFont="1" applyBorder="1" applyAlignment="1">
      <alignment horizontal="center" vertical="center" wrapText="1"/>
    </xf>
    <xf numFmtId="0" fontId="3" fillId="7" borderId="79"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3" fillId="7" borderId="78" xfId="0" applyFont="1" applyFill="1" applyBorder="1" applyAlignment="1">
      <alignment horizontal="center" vertical="center" wrapText="1"/>
    </xf>
    <xf numFmtId="10" fontId="4" fillId="0" borderId="20" xfId="3" applyNumberFormat="1" applyFont="1" applyFill="1" applyBorder="1" applyAlignment="1">
      <alignment horizontal="center" vertical="center" wrapText="1"/>
    </xf>
    <xf numFmtId="0" fontId="3" fillId="7" borderId="5" xfId="0" applyFont="1" applyFill="1" applyBorder="1" applyAlignment="1">
      <alignment horizontal="right" vertical="center" wrapText="1"/>
    </xf>
    <xf numFmtId="0" fontId="4" fillId="0" borderId="7" xfId="0" applyFont="1" applyBorder="1" applyAlignment="1">
      <alignment horizontal="center" vertical="center" wrapText="1"/>
    </xf>
    <xf numFmtId="0" fontId="4" fillId="0" borderId="0" xfId="0" applyFont="1" applyAlignment="1">
      <alignment horizontal="center" vertical="center" wrapText="1"/>
    </xf>
    <xf numFmtId="0" fontId="4" fillId="0" borderId="8" xfId="0" applyFont="1" applyBorder="1" applyAlignment="1">
      <alignment horizontal="center" vertical="center" wrapText="1"/>
    </xf>
    <xf numFmtId="0" fontId="3" fillId="7" borderId="2" xfId="0" applyFont="1" applyFill="1" applyBorder="1" applyAlignment="1">
      <alignment horizontal="right" vertical="center" wrapText="1"/>
    </xf>
    <xf numFmtId="0" fontId="3" fillId="7" borderId="59" xfId="0" applyFont="1" applyFill="1" applyBorder="1" applyAlignment="1">
      <alignment horizontal="left" vertical="center" wrapText="1"/>
    </xf>
    <xf numFmtId="0" fontId="3" fillId="7" borderId="58" xfId="0" applyFont="1" applyFill="1" applyBorder="1" applyAlignment="1">
      <alignment horizontal="left" vertical="center" wrapText="1"/>
    </xf>
    <xf numFmtId="0" fontId="3" fillId="7" borderId="53" xfId="0" applyFont="1" applyFill="1" applyBorder="1" applyAlignment="1">
      <alignment horizontal="left" vertical="center" wrapText="1"/>
    </xf>
    <xf numFmtId="10" fontId="4" fillId="0" borderId="13" xfId="3" applyNumberFormat="1" applyFont="1" applyFill="1" applyBorder="1" applyAlignment="1">
      <alignment horizontal="center" vertical="center" wrapText="1"/>
    </xf>
    <xf numFmtId="0" fontId="3" fillId="7" borderId="54" xfId="0" applyFont="1" applyFill="1" applyBorder="1" applyAlignment="1">
      <alignment horizontal="center" vertical="center" wrapText="1"/>
    </xf>
    <xf numFmtId="0" fontId="3" fillId="7" borderId="57" xfId="0" applyFont="1" applyFill="1" applyBorder="1" applyAlignment="1">
      <alignment horizontal="center" vertical="center" wrapText="1"/>
    </xf>
    <xf numFmtId="10" fontId="3" fillId="0" borderId="29" xfId="3" applyNumberFormat="1" applyFont="1" applyBorder="1" applyAlignment="1">
      <alignment horizontal="center" vertical="center" wrapText="1"/>
    </xf>
    <xf numFmtId="10" fontId="3" fillId="0" borderId="73" xfId="3" applyNumberFormat="1" applyFont="1" applyBorder="1" applyAlignment="1">
      <alignment horizontal="center" vertical="center" wrapText="1"/>
    </xf>
    <xf numFmtId="10" fontId="3" fillId="0" borderId="27" xfId="3" applyNumberFormat="1" applyFont="1" applyBorder="1" applyAlignment="1">
      <alignment horizontal="center" vertical="center" wrapText="1"/>
    </xf>
    <xf numFmtId="0" fontId="4" fillId="0" borderId="13" xfId="0" applyFont="1" applyBorder="1" applyAlignment="1">
      <alignment horizontal="left" vertical="center" wrapText="1"/>
    </xf>
    <xf numFmtId="0" fontId="3" fillId="7" borderId="48" xfId="0" applyFont="1" applyFill="1" applyBorder="1" applyAlignment="1">
      <alignment horizontal="left" vertical="center" wrapText="1"/>
    </xf>
    <xf numFmtId="0" fontId="4" fillId="0" borderId="25" xfId="0" applyFont="1" applyBorder="1" applyAlignment="1">
      <alignment horizontal="left" vertical="center" wrapText="1"/>
    </xf>
    <xf numFmtId="10" fontId="4" fillId="0" borderId="25" xfId="3" applyNumberFormat="1" applyFont="1" applyFill="1" applyBorder="1" applyAlignment="1">
      <alignment horizontal="center" vertical="center" wrapText="1"/>
    </xf>
    <xf numFmtId="0" fontId="6" fillId="0" borderId="79" xfId="11" applyBorder="1" applyAlignment="1">
      <alignment horizontal="center" vertical="center" wrapText="1"/>
    </xf>
    <xf numFmtId="0" fontId="6" fillId="0" borderId="78" xfId="11" applyBorder="1" applyAlignment="1">
      <alignment horizontal="center" vertical="center" wrapText="1"/>
    </xf>
    <xf numFmtId="0" fontId="6" fillId="0" borderId="68" xfId="11" applyBorder="1" applyAlignment="1">
      <alignment horizontal="center" vertical="center" wrapText="1"/>
    </xf>
    <xf numFmtId="0" fontId="6" fillId="0" borderId="42" xfId="11" applyBorder="1" applyAlignment="1">
      <alignment horizontal="center" vertical="center" wrapText="1"/>
    </xf>
    <xf numFmtId="0" fontId="6" fillId="0" borderId="63" xfId="11" applyBorder="1" applyAlignment="1">
      <alignment horizontal="center" vertical="center" wrapText="1"/>
    </xf>
    <xf numFmtId="0" fontId="6" fillId="0" borderId="64" xfId="11" applyBorder="1" applyAlignment="1">
      <alignment horizontal="center" vertical="center" wrapText="1"/>
    </xf>
    <xf numFmtId="0" fontId="7" fillId="0" borderId="39" xfId="11" applyFont="1" applyBorder="1" applyAlignment="1">
      <alignment horizontal="center" vertical="center" wrapText="1"/>
    </xf>
    <xf numFmtId="0" fontId="7" fillId="0" borderId="77" xfId="11" applyFont="1" applyBorder="1" applyAlignment="1">
      <alignment horizontal="center" vertical="center" wrapText="1"/>
    </xf>
    <xf numFmtId="0" fontId="7" fillId="0" borderId="47" xfId="11" applyFont="1" applyBorder="1" applyAlignment="1">
      <alignment horizontal="center" vertical="center" wrapText="1"/>
    </xf>
    <xf numFmtId="0" fontId="6" fillId="0" borderId="25" xfId="11" applyBorder="1" applyAlignment="1">
      <alignment horizontal="left" vertical="center"/>
    </xf>
    <xf numFmtId="0" fontId="2" fillId="0" borderId="26" xfId="0" applyFont="1" applyBorder="1" applyAlignment="1">
      <alignment horizontal="center"/>
    </xf>
    <xf numFmtId="0" fontId="2" fillId="0" borderId="21" xfId="0" applyFont="1" applyBorder="1" applyAlignment="1">
      <alignment horizontal="center"/>
    </xf>
    <xf numFmtId="0" fontId="2" fillId="0" borderId="23" xfId="0" applyFont="1" applyBorder="1" applyAlignment="1">
      <alignment horizontal="center"/>
    </xf>
    <xf numFmtId="0" fontId="5" fillId="0" borderId="21" xfId="0" applyFont="1" applyBorder="1" applyAlignment="1">
      <alignment horizontal="center" vertical="center"/>
    </xf>
    <xf numFmtId="0" fontId="5" fillId="0" borderId="26" xfId="0" applyFont="1" applyBorder="1" applyAlignment="1">
      <alignment horizontal="center" vertical="center"/>
    </xf>
    <xf numFmtId="0" fontId="7" fillId="7" borderId="1" xfId="10" applyFont="1" applyFill="1" applyBorder="1" applyAlignment="1">
      <alignment horizontal="center" vertical="center"/>
    </xf>
    <xf numFmtId="0" fontId="7" fillId="7" borderId="2" xfId="10" applyFont="1" applyFill="1" applyBorder="1" applyAlignment="1">
      <alignment horizontal="center" vertical="center"/>
    </xf>
    <xf numFmtId="0" fontId="7" fillId="7" borderId="3" xfId="10" applyFont="1" applyFill="1" applyBorder="1" applyAlignment="1">
      <alignment horizontal="center" vertical="center"/>
    </xf>
    <xf numFmtId="0" fontId="14" fillId="0" borderId="7" xfId="5" applyFont="1" applyBorder="1" applyAlignment="1">
      <alignment horizontal="center" vertical="center"/>
    </xf>
    <xf numFmtId="0" fontId="14" fillId="0" borderId="0" xfId="5" applyFont="1" applyAlignment="1">
      <alignment horizontal="center" vertical="center"/>
    </xf>
    <xf numFmtId="0" fontId="14" fillId="0" borderId="8" xfId="5" applyFont="1" applyBorder="1" applyAlignment="1">
      <alignment horizontal="center" vertical="center"/>
    </xf>
    <xf numFmtId="0" fontId="7" fillId="0" borderId="20" xfId="11" applyFont="1" applyBorder="1" applyAlignment="1">
      <alignment horizontal="center" vertical="center" wrapText="1"/>
    </xf>
    <xf numFmtId="0" fontId="7" fillId="0" borderId="21" xfId="11" applyFont="1" applyBorder="1" applyAlignment="1">
      <alignment horizontal="center" vertical="center" wrapText="1"/>
    </xf>
    <xf numFmtId="0" fontId="7" fillId="0" borderId="22" xfId="11" applyFont="1" applyBorder="1" applyAlignment="1">
      <alignment horizontal="center" vertical="center" wrapText="1"/>
    </xf>
    <xf numFmtId="0" fontId="7" fillId="0" borderId="24" xfId="11" applyFont="1" applyBorder="1" applyAlignment="1">
      <alignment horizontal="center" vertical="center" wrapText="1"/>
    </xf>
    <xf numFmtId="0" fontId="7" fillId="7" borderId="10" xfId="11" applyFont="1" applyFill="1" applyBorder="1" applyAlignment="1">
      <alignment horizontal="justify" vertical="center"/>
    </xf>
    <xf numFmtId="0" fontId="7" fillId="7" borderId="11" xfId="11" applyFont="1" applyFill="1" applyBorder="1" applyAlignment="1">
      <alignment horizontal="justify" vertical="center"/>
    </xf>
    <xf numFmtId="0" fontId="7" fillId="7" borderId="12" xfId="11" applyFont="1" applyFill="1" applyBorder="1" applyAlignment="1">
      <alignment horizontal="justify" vertical="center"/>
    </xf>
    <xf numFmtId="179" fontId="7" fillId="2" borderId="57" xfId="13" applyNumberFormat="1" applyFont="1" applyFill="1" applyBorder="1" applyAlignment="1">
      <alignment horizontal="right" vertical="center"/>
    </xf>
    <xf numFmtId="179" fontId="7" fillId="2" borderId="58" xfId="13" applyNumberFormat="1" applyFont="1" applyFill="1" applyBorder="1" applyAlignment="1">
      <alignment horizontal="right" vertical="center"/>
    </xf>
    <xf numFmtId="178" fontId="6" fillId="0" borderId="62" xfId="11" applyNumberFormat="1" applyBorder="1" applyAlignment="1">
      <alignment horizontal="center" vertical="center" wrapText="1"/>
    </xf>
    <xf numFmtId="178" fontId="6" fillId="0" borderId="28" xfId="11" applyNumberFormat="1" applyBorder="1" applyAlignment="1">
      <alignment horizontal="center" vertical="center" wrapText="1"/>
    </xf>
    <xf numFmtId="0" fontId="6" fillId="0" borderId="25" xfId="11" applyBorder="1" applyAlignment="1">
      <alignment horizontal="left" vertical="center" wrapText="1"/>
    </xf>
    <xf numFmtId="0" fontId="7" fillId="7" borderId="53" xfId="11" applyFont="1" applyFill="1" applyBorder="1" applyAlignment="1">
      <alignment horizontal="center" vertical="center"/>
    </xf>
    <xf numFmtId="0" fontId="7" fillId="7" borderId="43" xfId="11" applyFont="1" applyFill="1" applyBorder="1" applyAlignment="1">
      <alignment horizontal="center" vertical="center"/>
    </xf>
    <xf numFmtId="0" fontId="7" fillId="0" borderId="20" xfId="5" applyFont="1" applyBorder="1" applyAlignment="1">
      <alignment horizontal="left" vertical="center" wrapText="1"/>
    </xf>
    <xf numFmtId="0" fontId="7" fillId="0" borderId="21" xfId="5" applyFont="1" applyBorder="1" applyAlignment="1">
      <alignment horizontal="left" vertical="center" wrapText="1"/>
    </xf>
    <xf numFmtId="179" fontId="6" fillId="0" borderId="13" xfId="14" applyNumberFormat="1" applyFont="1" applyFill="1" applyBorder="1" applyAlignment="1">
      <alignment horizontal="right" vertical="center" wrapText="1"/>
    </xf>
    <xf numFmtId="179" fontId="6" fillId="0" borderId="23" xfId="14" applyNumberFormat="1" applyFont="1" applyFill="1" applyBorder="1" applyAlignment="1">
      <alignment horizontal="right" vertical="center" wrapText="1"/>
    </xf>
    <xf numFmtId="0" fontId="7" fillId="7" borderId="68" xfId="5" applyFont="1" applyFill="1" applyBorder="1" applyAlignment="1">
      <alignment horizontal="center" vertical="center"/>
    </xf>
    <xf numFmtId="0" fontId="7" fillId="7" borderId="0" xfId="5" applyFont="1" applyFill="1" applyAlignment="1">
      <alignment horizontal="center" vertical="center"/>
    </xf>
    <xf numFmtId="0" fontId="7" fillId="7" borderId="42" xfId="5" applyFont="1" applyFill="1" applyBorder="1" applyAlignment="1">
      <alignment horizontal="center" vertical="center"/>
    </xf>
    <xf numFmtId="10" fontId="0" fillId="0" borderId="15" xfId="3" applyNumberFormat="1" applyFont="1" applyBorder="1" applyAlignment="1">
      <alignment horizontal="center"/>
    </xf>
    <xf numFmtId="10" fontId="0" fillId="0" borderId="13" xfId="3" applyNumberFormat="1" applyFont="1" applyBorder="1" applyAlignment="1">
      <alignment horizontal="center"/>
    </xf>
    <xf numFmtId="10" fontId="0" fillId="0" borderId="23" xfId="3" applyNumberFormat="1" applyFont="1" applyBorder="1" applyAlignment="1">
      <alignment horizontal="center"/>
    </xf>
    <xf numFmtId="0" fontId="2" fillId="0" borderId="75" xfId="0" applyFont="1" applyBorder="1" applyAlignment="1">
      <alignment horizontal="center" vertical="center"/>
    </xf>
    <xf numFmtId="0" fontId="2" fillId="0" borderId="34" xfId="0" applyFont="1" applyBorder="1" applyAlignment="1">
      <alignment horizontal="center" vertical="center"/>
    </xf>
    <xf numFmtId="176" fontId="7" fillId="7" borderId="68" xfId="14" applyNumberFormat="1" applyFont="1" applyFill="1" applyBorder="1" applyAlignment="1">
      <alignment horizontal="center" vertical="center" wrapText="1"/>
    </xf>
    <xf numFmtId="176" fontId="7" fillId="7" borderId="42" xfId="14" applyNumberFormat="1" applyFont="1" applyFill="1" applyBorder="1" applyAlignment="1">
      <alignment horizontal="center" vertical="center" wrapText="1"/>
    </xf>
    <xf numFmtId="178" fontId="6" fillId="0" borderId="13" xfId="11" applyNumberFormat="1" applyBorder="1" applyAlignment="1">
      <alignment horizontal="center" vertical="center" wrapText="1"/>
    </xf>
    <xf numFmtId="0" fontId="6" fillId="0" borderId="13" xfId="11" applyBorder="1" applyAlignment="1">
      <alignment horizontal="left" vertical="center" wrapText="1"/>
    </xf>
    <xf numFmtId="0" fontId="6" fillId="0" borderId="13" xfId="5" applyBorder="1" applyAlignment="1">
      <alignment horizontal="left" vertical="center" wrapText="1"/>
    </xf>
    <xf numFmtId="0" fontId="6" fillId="0" borderId="25" xfId="5" applyBorder="1" applyAlignment="1">
      <alignment horizontal="left" vertical="center" wrapText="1"/>
    </xf>
    <xf numFmtId="0" fontId="6" fillId="0" borderId="62" xfId="11" applyBorder="1" applyAlignment="1">
      <alignment horizontal="left" vertical="center" wrapText="1"/>
    </xf>
    <xf numFmtId="0" fontId="6" fillId="0" borderId="28" xfId="11" applyBorder="1" applyAlignment="1">
      <alignment horizontal="left" vertical="center" wrapText="1"/>
    </xf>
    <xf numFmtId="0" fontId="7" fillId="7" borderId="7" xfId="5" applyFont="1" applyFill="1" applyBorder="1" applyAlignment="1">
      <alignment horizontal="center" vertical="center"/>
    </xf>
    <xf numFmtId="179" fontId="6" fillId="0" borderId="13" xfId="14" applyNumberFormat="1" applyFont="1" applyFill="1" applyBorder="1" applyAlignment="1">
      <alignment horizontal="center" vertical="center" wrapText="1"/>
    </xf>
    <xf numFmtId="179" fontId="6" fillId="0" borderId="23" xfId="14" applyNumberFormat="1" applyFont="1" applyFill="1" applyBorder="1" applyAlignment="1">
      <alignment horizontal="center" vertical="center" wrapText="1"/>
    </xf>
    <xf numFmtId="0" fontId="7" fillId="7" borderId="22" xfId="11" applyFont="1" applyFill="1" applyBorder="1" applyAlignment="1">
      <alignment horizontal="justify" vertical="center"/>
    </xf>
    <xf numFmtId="0" fontId="7" fillId="7" borderId="13" xfId="11" applyFont="1" applyFill="1" applyBorder="1" applyAlignment="1">
      <alignment horizontal="justify" vertical="center"/>
    </xf>
    <xf numFmtId="0" fontId="7" fillId="7" borderId="23" xfId="11" applyFont="1" applyFill="1" applyBorder="1" applyAlignment="1">
      <alignment horizontal="justify" vertical="center"/>
    </xf>
    <xf numFmtId="174" fontId="7" fillId="7" borderId="17" xfId="11" applyNumberFormat="1" applyFont="1" applyFill="1" applyBorder="1" applyAlignment="1">
      <alignment horizontal="center" vertical="center" wrapText="1"/>
    </xf>
    <xf numFmtId="174" fontId="7" fillId="7" borderId="38" xfId="11" applyNumberFormat="1" applyFont="1" applyFill="1" applyBorder="1" applyAlignment="1">
      <alignment horizontal="center" vertical="center" wrapText="1"/>
    </xf>
    <xf numFmtId="0" fontId="7" fillId="0" borderId="20" xfId="11" applyFont="1" applyBorder="1" applyAlignment="1">
      <alignment horizontal="justify" vertical="center" wrapText="1"/>
    </xf>
    <xf numFmtId="0" fontId="7" fillId="0" borderId="21" xfId="11" applyFont="1" applyBorder="1" applyAlignment="1">
      <alignment horizontal="justify" vertical="center" wrapText="1"/>
    </xf>
    <xf numFmtId="0" fontId="7" fillId="7" borderId="30" xfId="11" applyFont="1" applyFill="1" applyBorder="1" applyAlignment="1">
      <alignment horizontal="center" vertical="center"/>
    </xf>
    <xf numFmtId="0" fontId="7" fillId="7" borderId="31" xfId="11" applyFont="1" applyFill="1" applyBorder="1" applyAlignment="1">
      <alignment horizontal="center" vertical="center"/>
    </xf>
    <xf numFmtId="0" fontId="7" fillId="7" borderId="72" xfId="11" applyFont="1" applyFill="1" applyBorder="1" applyAlignment="1">
      <alignment horizontal="center" vertical="center"/>
    </xf>
    <xf numFmtId="173" fontId="7" fillId="7" borderId="55" xfId="11" applyNumberFormat="1" applyFont="1" applyFill="1" applyBorder="1" applyAlignment="1">
      <alignment horizontal="center" vertical="center" wrapText="1"/>
    </xf>
    <xf numFmtId="173" fontId="7" fillId="7" borderId="72" xfId="11" applyNumberFormat="1" applyFont="1" applyFill="1" applyBorder="1" applyAlignment="1">
      <alignment horizontal="center" vertical="center" wrapText="1"/>
    </xf>
    <xf numFmtId="0" fontId="7" fillId="0" borderId="51" xfId="11" applyFont="1" applyBorder="1" applyAlignment="1">
      <alignment horizontal="center" vertical="center" wrapText="1"/>
    </xf>
    <xf numFmtId="0" fontId="7" fillId="0" borderId="52" xfId="11" applyFont="1" applyBorder="1" applyAlignment="1">
      <alignment horizontal="center" vertical="center" wrapText="1"/>
    </xf>
    <xf numFmtId="0" fontId="7" fillId="0" borderId="37" xfId="11" applyFont="1" applyBorder="1" applyAlignment="1">
      <alignment horizontal="center" vertical="center" wrapText="1"/>
    </xf>
    <xf numFmtId="0" fontId="7" fillId="0" borderId="50" xfId="11" applyFont="1" applyBorder="1" applyAlignment="1">
      <alignment horizontal="center" vertical="center" wrapText="1"/>
    </xf>
    <xf numFmtId="0" fontId="6" fillId="0" borderId="55" xfId="11" applyBorder="1" applyAlignment="1">
      <alignment horizontal="center" vertical="center" wrapText="1"/>
    </xf>
    <xf numFmtId="0" fontId="6" fillId="0" borderId="72" xfId="11" applyBorder="1" applyAlignment="1">
      <alignment horizontal="center" vertical="center" wrapText="1"/>
    </xf>
    <xf numFmtId="0" fontId="6" fillId="0" borderId="18" xfId="11" applyBorder="1" applyAlignment="1">
      <alignment horizontal="center" vertical="center" wrapText="1"/>
    </xf>
    <xf numFmtId="0" fontId="6" fillId="0" borderId="61" xfId="11" applyBorder="1" applyAlignment="1">
      <alignment horizontal="center" vertical="center" wrapText="1"/>
    </xf>
    <xf numFmtId="0" fontId="8" fillId="7" borderId="22" xfId="11" applyFont="1" applyFill="1" applyBorder="1" applyAlignment="1">
      <alignment horizontal="center" vertical="center" wrapText="1"/>
    </xf>
    <xf numFmtId="0" fontId="8" fillId="7" borderId="13" xfId="11" applyFont="1" applyFill="1" applyBorder="1" applyAlignment="1">
      <alignment horizontal="center" vertical="center" wrapText="1"/>
    </xf>
    <xf numFmtId="4" fontId="8" fillId="7" borderId="13" xfId="14" applyNumberFormat="1" applyFont="1" applyFill="1" applyBorder="1" applyAlignment="1">
      <alignment horizontal="right" vertical="center" wrapText="1"/>
    </xf>
    <xf numFmtId="4" fontId="8" fillId="7" borderId="23" xfId="14" applyNumberFormat="1" applyFont="1" applyFill="1" applyBorder="1" applyAlignment="1">
      <alignment horizontal="right" vertical="center" wrapText="1"/>
    </xf>
    <xf numFmtId="0" fontId="8" fillId="7" borderId="66" xfId="11" applyFont="1" applyFill="1" applyBorder="1" applyAlignment="1">
      <alignment horizontal="center" vertical="center" wrapText="1"/>
    </xf>
    <xf numFmtId="0" fontId="8" fillId="7" borderId="16" xfId="11" applyFont="1" applyFill="1" applyBorder="1" applyAlignment="1">
      <alignment horizontal="center" vertical="center" wrapText="1"/>
    </xf>
    <xf numFmtId="0" fontId="8" fillId="7" borderId="15" xfId="11" applyFont="1" applyFill="1" applyBorder="1" applyAlignment="1">
      <alignment horizontal="center" vertical="center" wrapText="1"/>
    </xf>
    <xf numFmtId="180" fontId="8" fillId="7" borderId="13" xfId="14" applyNumberFormat="1" applyFont="1" applyFill="1" applyBorder="1" applyAlignment="1">
      <alignment horizontal="right" vertical="center" wrapText="1"/>
    </xf>
    <xf numFmtId="180" fontId="8" fillId="7" borderId="23" xfId="14" applyNumberFormat="1" applyFont="1" applyFill="1" applyBorder="1" applyAlignment="1">
      <alignment horizontal="right" vertical="center" wrapText="1"/>
    </xf>
    <xf numFmtId="0" fontId="8" fillId="7" borderId="24" xfId="11" applyFont="1" applyFill="1" applyBorder="1" applyAlignment="1">
      <alignment horizontal="center" vertical="center" wrapText="1"/>
    </xf>
    <xf numFmtId="0" fontId="8" fillId="7" borderId="25" xfId="11" applyFont="1" applyFill="1" applyBorder="1" applyAlignment="1">
      <alignment horizontal="center" vertical="center" wrapText="1"/>
    </xf>
    <xf numFmtId="180" fontId="8" fillId="7" borderId="25" xfId="14" applyNumberFormat="1" applyFont="1" applyFill="1" applyBorder="1" applyAlignment="1">
      <alignment horizontal="right" vertical="center" wrapText="1"/>
    </xf>
    <xf numFmtId="180" fontId="8" fillId="7" borderId="26" xfId="14" applyNumberFormat="1" applyFont="1" applyFill="1" applyBorder="1" applyAlignment="1">
      <alignment horizontal="right" vertical="center" wrapText="1"/>
    </xf>
    <xf numFmtId="173" fontId="7" fillId="4" borderId="15" xfId="13" applyNumberFormat="1" applyFont="1" applyFill="1" applyBorder="1" applyAlignment="1">
      <alignment horizontal="right" vertical="center"/>
    </xf>
    <xf numFmtId="173" fontId="7" fillId="4" borderId="23" xfId="13" applyNumberFormat="1" applyFont="1" applyFill="1" applyBorder="1" applyAlignment="1">
      <alignment horizontal="right" vertical="center"/>
    </xf>
    <xf numFmtId="0" fontId="7" fillId="4" borderId="66" xfId="11" applyFont="1" applyFill="1" applyBorder="1" applyAlignment="1">
      <alignment horizontal="right" vertical="center" wrapText="1"/>
    </xf>
    <xf numFmtId="0" fontId="7" fillId="4" borderId="16" xfId="11" applyFont="1" applyFill="1" applyBorder="1" applyAlignment="1">
      <alignment horizontal="right" vertical="center" wrapText="1"/>
    </xf>
    <xf numFmtId="0" fontId="7" fillId="4" borderId="15" xfId="11" applyFont="1" applyFill="1" applyBorder="1" applyAlignment="1">
      <alignment horizontal="right" vertical="center" wrapText="1"/>
    </xf>
    <xf numFmtId="0" fontId="6" fillId="0" borderId="22" xfId="11" applyBorder="1" applyAlignment="1">
      <alignment horizontal="justify" vertical="center" wrapText="1"/>
    </xf>
    <xf numFmtId="0" fontId="6" fillId="0" borderId="13" xfId="11" applyBorder="1" applyAlignment="1">
      <alignment horizontal="justify" vertical="center" wrapText="1"/>
    </xf>
    <xf numFmtId="0" fontId="6" fillId="0" borderId="23" xfId="11" applyBorder="1" applyAlignment="1">
      <alignment horizontal="justify" vertical="center" wrapText="1"/>
    </xf>
    <xf numFmtId="179" fontId="6" fillId="0" borderId="51" xfId="14" applyNumberFormat="1" applyFont="1" applyFill="1" applyBorder="1" applyAlignment="1">
      <alignment horizontal="right" vertical="center" wrapText="1"/>
    </xf>
    <xf numFmtId="179" fontId="6" fillId="0" borderId="52" xfId="14" applyNumberFormat="1" applyFont="1" applyFill="1" applyBorder="1" applyAlignment="1">
      <alignment horizontal="right" vertical="center" wrapText="1"/>
    </xf>
    <xf numFmtId="179" fontId="6" fillId="0" borderId="25" xfId="14" applyNumberFormat="1" applyFont="1" applyFill="1" applyBorder="1" applyAlignment="1">
      <alignment horizontal="right" vertical="center" wrapText="1"/>
    </xf>
    <xf numFmtId="179" fontId="6" fillId="0" borderId="26" xfId="14" applyNumberFormat="1" applyFont="1" applyFill="1" applyBorder="1" applyAlignment="1">
      <alignment horizontal="right" vertical="center" wrapText="1"/>
    </xf>
    <xf numFmtId="179" fontId="6" fillId="0" borderId="14" xfId="14" applyNumberFormat="1" applyFont="1" applyFill="1" applyBorder="1" applyAlignment="1">
      <alignment horizontal="center" vertical="center" wrapText="1"/>
    </xf>
    <xf numFmtId="179" fontId="6" fillId="0" borderId="67" xfId="14" applyNumberFormat="1" applyFont="1" applyFill="1" applyBorder="1" applyAlignment="1">
      <alignment horizontal="center" vertical="center" wrapText="1"/>
    </xf>
    <xf numFmtId="0" fontId="6" fillId="0" borderId="14" xfId="11" applyBorder="1" applyAlignment="1">
      <alignment horizontal="left" vertical="center" wrapText="1"/>
    </xf>
    <xf numFmtId="0" fontId="6" fillId="0" borderId="16" xfId="11" applyBorder="1" applyAlignment="1">
      <alignment horizontal="left" vertical="center" wrapText="1"/>
    </xf>
    <xf numFmtId="0" fontId="6" fillId="0" borderId="15" xfId="11" applyBorder="1" applyAlignment="1">
      <alignment horizontal="left" vertical="center" wrapText="1"/>
    </xf>
    <xf numFmtId="173" fontId="6" fillId="7" borderId="18" xfId="11" applyNumberFormat="1" applyFill="1" applyBorder="1" applyAlignment="1">
      <alignment horizontal="right" vertical="center" wrapText="1"/>
    </xf>
    <xf numFmtId="173" fontId="6" fillId="7" borderId="33" xfId="11" applyNumberFormat="1" applyFill="1" applyBorder="1" applyAlignment="1">
      <alignment horizontal="right" vertical="center" wrapText="1"/>
    </xf>
    <xf numFmtId="173" fontId="6" fillId="7" borderId="61" xfId="11" applyNumberFormat="1" applyFill="1" applyBorder="1" applyAlignment="1">
      <alignment horizontal="right" vertical="center" wrapText="1"/>
    </xf>
    <xf numFmtId="173" fontId="6" fillId="7" borderId="34" xfId="11" applyNumberFormat="1" applyFill="1" applyBorder="1" applyAlignment="1">
      <alignment horizontal="right" vertical="center" wrapText="1"/>
    </xf>
    <xf numFmtId="179" fontId="6" fillId="0" borderId="25" xfId="14" applyNumberFormat="1" applyFont="1" applyFill="1" applyBorder="1" applyAlignment="1">
      <alignment horizontal="center" vertical="center" wrapText="1"/>
    </xf>
    <xf numFmtId="179" fontId="6" fillId="0" borderId="26" xfId="14" applyNumberFormat="1" applyFont="1" applyFill="1" applyBorder="1" applyAlignment="1">
      <alignment horizontal="center" vertical="center" wrapText="1"/>
    </xf>
    <xf numFmtId="0" fontId="7" fillId="4" borderId="11" xfId="11" applyFont="1" applyFill="1" applyBorder="1" applyAlignment="1">
      <alignment horizontal="right" vertical="center" wrapText="1"/>
    </xf>
    <xf numFmtId="0" fontId="7" fillId="4" borderId="57" xfId="11" applyFont="1" applyFill="1" applyBorder="1" applyAlignment="1">
      <alignment horizontal="right" vertical="center" wrapText="1"/>
    </xf>
    <xf numFmtId="179" fontId="7" fillId="4" borderId="11" xfId="13" applyNumberFormat="1" applyFont="1" applyFill="1" applyBorder="1" applyAlignment="1">
      <alignment horizontal="right" vertical="center"/>
    </xf>
    <xf numFmtId="179" fontId="7" fillId="4" borderId="12" xfId="13" applyNumberFormat="1" applyFont="1" applyFill="1" applyBorder="1" applyAlignment="1">
      <alignment horizontal="right" vertical="center"/>
    </xf>
    <xf numFmtId="0" fontId="7" fillId="0" borderId="0" xfId="11" applyFont="1" applyAlignment="1">
      <alignment horizontal="center" vertical="center" wrapText="1"/>
    </xf>
    <xf numFmtId="173" fontId="7" fillId="0" borderId="0" xfId="13" applyNumberFormat="1" applyFont="1" applyFill="1" applyBorder="1" applyAlignment="1">
      <alignment horizontal="right" vertical="center"/>
    </xf>
    <xf numFmtId="173" fontId="7" fillId="0" borderId="8" xfId="13" applyNumberFormat="1" applyFont="1" applyFill="1" applyBorder="1" applyAlignment="1">
      <alignment horizontal="right" vertical="center"/>
    </xf>
    <xf numFmtId="178" fontId="6" fillId="0" borderId="20" xfId="11" applyNumberFormat="1" applyBorder="1" applyAlignment="1">
      <alignment horizontal="center" vertical="center" wrapText="1"/>
    </xf>
    <xf numFmtId="0" fontId="6" fillId="0" borderId="20" xfId="5" applyBorder="1" applyAlignment="1">
      <alignment horizontal="center" vertical="center" wrapText="1"/>
    </xf>
    <xf numFmtId="179" fontId="6" fillId="0" borderId="20" xfId="14" applyNumberFormat="1" applyFont="1" applyFill="1" applyBorder="1" applyAlignment="1">
      <alignment horizontal="right" vertical="center" wrapText="1"/>
    </xf>
    <xf numFmtId="179" fontId="6" fillId="0" borderId="21" xfId="14" applyNumberFormat="1" applyFont="1" applyFill="1" applyBorder="1" applyAlignment="1">
      <alignment horizontal="right" vertical="center" wrapText="1"/>
    </xf>
    <xf numFmtId="0" fontId="7" fillId="0" borderId="48" xfId="11" applyFont="1" applyBorder="1" applyAlignment="1">
      <alignment horizontal="center" vertical="center" wrapText="1"/>
    </xf>
    <xf numFmtId="179" fontId="7" fillId="0" borderId="48" xfId="13" applyNumberFormat="1" applyFont="1" applyFill="1" applyBorder="1" applyAlignment="1">
      <alignment horizontal="right" vertical="center"/>
    </xf>
    <xf numFmtId="179" fontId="7" fillId="0" borderId="49" xfId="13" applyNumberFormat="1" applyFont="1" applyFill="1" applyBorder="1" applyAlignment="1">
      <alignment horizontal="right" vertical="center"/>
    </xf>
    <xf numFmtId="178" fontId="6" fillId="0" borderId="25" xfId="11" applyNumberFormat="1" applyBorder="1" applyAlignment="1">
      <alignment horizontal="center" vertical="center" wrapText="1"/>
    </xf>
    <xf numFmtId="0" fontId="7" fillId="7" borderId="39" xfId="11" applyFont="1" applyFill="1" applyBorder="1" applyAlignment="1">
      <alignment horizontal="center" vertical="center"/>
    </xf>
    <xf numFmtId="0" fontId="7" fillId="7" borderId="40" xfId="11" applyFont="1" applyFill="1" applyBorder="1" applyAlignment="1">
      <alignment horizontal="center" vertical="center"/>
    </xf>
    <xf numFmtId="0" fontId="7" fillId="0" borderId="56" xfId="11" applyFont="1" applyBorder="1" applyAlignment="1">
      <alignment horizontal="center" vertical="center" wrapText="1"/>
    </xf>
    <xf numFmtId="0" fontId="7" fillId="0" borderId="59" xfId="11" applyFont="1" applyBorder="1" applyAlignment="1">
      <alignment horizontal="center" vertical="center" wrapText="1"/>
    </xf>
    <xf numFmtId="179" fontId="7" fillId="0" borderId="59" xfId="13" applyNumberFormat="1" applyFont="1" applyFill="1" applyBorder="1" applyAlignment="1">
      <alignment horizontal="right" vertical="center"/>
    </xf>
    <xf numFmtId="179" fontId="7" fillId="0" borderId="58" xfId="13" applyNumberFormat="1" applyFont="1" applyFill="1" applyBorder="1" applyAlignment="1">
      <alignment horizontal="right" vertical="center"/>
    </xf>
    <xf numFmtId="0" fontId="7" fillId="7" borderId="48" xfId="11" applyFont="1" applyFill="1" applyBorder="1" applyAlignment="1">
      <alignment horizontal="center" vertical="center"/>
    </xf>
    <xf numFmtId="0" fontId="7" fillId="7" borderId="49" xfId="11" applyFont="1" applyFill="1" applyBorder="1" applyAlignment="1">
      <alignment horizontal="center" vertical="center"/>
    </xf>
    <xf numFmtId="179" fontId="6" fillId="0" borderId="62" xfId="14" applyNumberFormat="1" applyFont="1" applyFill="1" applyBorder="1" applyAlignment="1">
      <alignment horizontal="right" vertical="center" wrapText="1"/>
    </xf>
    <xf numFmtId="179" fontId="6" fillId="0" borderId="76" xfId="14" applyNumberFormat="1" applyFont="1" applyFill="1" applyBorder="1" applyAlignment="1">
      <alignment horizontal="right" vertical="center" wrapText="1"/>
    </xf>
    <xf numFmtId="0" fontId="14" fillId="2" borderId="10" xfId="5" applyFont="1" applyFill="1" applyBorder="1" applyAlignment="1">
      <alignment horizontal="center" vertical="center"/>
    </xf>
    <xf numFmtId="0" fontId="14" fillId="2" borderId="11" xfId="5" applyFont="1" applyFill="1" applyBorder="1" applyAlignment="1">
      <alignment horizontal="center" vertical="center"/>
    </xf>
    <xf numFmtId="0" fontId="7" fillId="2" borderId="11" xfId="11" applyFont="1" applyFill="1" applyBorder="1" applyAlignment="1">
      <alignment horizontal="right" vertical="center" wrapText="1"/>
    </xf>
    <xf numFmtId="0" fontId="7" fillId="2" borderId="57" xfId="11" applyFont="1" applyFill="1" applyBorder="1" applyAlignment="1">
      <alignment horizontal="right" vertical="center" wrapText="1"/>
    </xf>
    <xf numFmtId="0" fontId="7" fillId="7" borderId="4" xfId="5" applyFont="1" applyFill="1" applyBorder="1" applyAlignment="1">
      <alignment horizontal="center" vertical="center"/>
    </xf>
    <xf numFmtId="0" fontId="7" fillId="7" borderId="5" xfId="5" applyFont="1" applyFill="1" applyBorder="1" applyAlignment="1">
      <alignment horizontal="center" vertical="center"/>
    </xf>
    <xf numFmtId="0" fontId="7" fillId="7" borderId="64" xfId="5" applyFont="1" applyFill="1" applyBorder="1" applyAlignment="1">
      <alignment horizontal="center" vertical="center"/>
    </xf>
    <xf numFmtId="0" fontId="7" fillId="7" borderId="63" xfId="5" applyFont="1" applyFill="1" applyBorder="1" applyAlignment="1">
      <alignment horizontal="center" vertical="center"/>
    </xf>
    <xf numFmtId="176" fontId="7" fillId="7" borderId="63" xfId="14" applyNumberFormat="1" applyFont="1" applyFill="1" applyBorder="1" applyAlignment="1">
      <alignment horizontal="center" vertical="center" wrapText="1"/>
    </xf>
    <xf numFmtId="176" fontId="7" fillId="7" borderId="64" xfId="14" applyNumberFormat="1" applyFont="1" applyFill="1" applyBorder="1" applyAlignment="1">
      <alignment horizontal="center" vertical="center" wrapText="1"/>
    </xf>
    <xf numFmtId="0" fontId="6" fillId="0" borderId="62" xfId="5" applyBorder="1" applyAlignment="1">
      <alignment horizontal="left" vertical="center" wrapText="1"/>
    </xf>
    <xf numFmtId="0" fontId="6" fillId="0" borderId="36" xfId="5" applyBorder="1" applyAlignment="1">
      <alignment horizontal="left" vertical="center" wrapText="1"/>
    </xf>
    <xf numFmtId="0" fontId="6" fillId="0" borderId="28" xfId="5" applyBorder="1" applyAlignment="1">
      <alignment horizontal="left" vertical="center" wrapText="1"/>
    </xf>
    <xf numFmtId="0" fontId="6" fillId="0" borderId="20" xfId="11" applyBorder="1" applyAlignment="1">
      <alignment horizontal="left" vertical="center"/>
    </xf>
    <xf numFmtId="0" fontId="6" fillId="0" borderId="13" xfId="11" applyBorder="1" applyAlignment="1">
      <alignment horizontal="left" vertical="center"/>
    </xf>
    <xf numFmtId="0" fontId="7" fillId="7" borderId="35" xfId="11" applyFont="1" applyFill="1" applyBorder="1" applyAlignment="1">
      <alignment horizontal="center" vertical="center"/>
    </xf>
    <xf numFmtId="0" fontId="7" fillId="7" borderId="36" xfId="11" applyFont="1" applyFill="1" applyBorder="1" applyAlignment="1">
      <alignment horizontal="center" vertical="center"/>
    </xf>
    <xf numFmtId="0" fontId="7" fillId="7" borderId="28" xfId="11" applyFont="1" applyFill="1" applyBorder="1" applyAlignment="1">
      <alignment horizontal="center" vertical="center"/>
    </xf>
    <xf numFmtId="0" fontId="7" fillId="7" borderId="62" xfId="11" applyFont="1" applyFill="1" applyBorder="1" applyAlignment="1">
      <alignment horizontal="center" vertical="center"/>
    </xf>
    <xf numFmtId="173" fontId="7" fillId="7" borderId="62" xfId="11" applyNumberFormat="1" applyFont="1" applyFill="1" applyBorder="1" applyAlignment="1">
      <alignment horizontal="center" vertical="center" wrapText="1"/>
    </xf>
    <xf numFmtId="173" fontId="7" fillId="7" borderId="28" xfId="11" applyNumberFormat="1" applyFont="1" applyFill="1" applyBorder="1" applyAlignment="1">
      <alignment horizontal="center" vertical="center" wrapText="1"/>
    </xf>
    <xf numFmtId="44" fontId="7" fillId="2" borderId="59" xfId="2" applyFont="1" applyFill="1" applyBorder="1" applyAlignment="1">
      <alignment horizontal="center" vertical="center" wrapText="1"/>
    </xf>
    <xf numFmtId="44" fontId="7" fillId="2" borderId="58" xfId="2" applyFont="1" applyFill="1" applyBorder="1" applyAlignment="1">
      <alignment horizontal="center" vertical="center" wrapText="1"/>
    </xf>
    <xf numFmtId="0" fontId="7" fillId="2" borderId="56" xfId="11" applyFont="1" applyFill="1" applyBorder="1" applyAlignment="1">
      <alignment horizontal="right" vertical="center" wrapText="1"/>
    </xf>
    <xf numFmtId="0" fontId="7" fillId="2" borderId="59" xfId="11" applyFont="1" applyFill="1" applyBorder="1" applyAlignment="1">
      <alignment horizontal="right" vertical="center" wrapText="1"/>
    </xf>
    <xf numFmtId="173" fontId="7" fillId="2" borderId="48" xfId="13" applyNumberFormat="1" applyFont="1" applyFill="1" applyBorder="1" applyAlignment="1">
      <alignment horizontal="right" vertical="center"/>
    </xf>
    <xf numFmtId="173" fontId="7" fillId="2" borderId="49" xfId="13" applyNumberFormat="1" applyFont="1" applyFill="1" applyBorder="1" applyAlignment="1">
      <alignment horizontal="right" vertical="center"/>
    </xf>
    <xf numFmtId="0" fontId="7" fillId="2" borderId="47" xfId="11" applyFont="1" applyFill="1" applyBorder="1" applyAlignment="1">
      <alignment horizontal="right" vertical="center"/>
    </xf>
    <xf numFmtId="0" fontId="7" fillId="2" borderId="48" xfId="11" applyFont="1" applyFill="1" applyBorder="1" applyAlignment="1">
      <alignment horizontal="right" vertical="center"/>
    </xf>
    <xf numFmtId="0" fontId="7" fillId="0" borderId="58" xfId="11" applyFont="1" applyBorder="1" applyAlignment="1">
      <alignment horizontal="center" vertical="center" wrapText="1"/>
    </xf>
    <xf numFmtId="0" fontId="6" fillId="0" borderId="51" xfId="11" applyBorder="1" applyAlignment="1">
      <alignment horizontal="left" vertical="center" wrapText="1"/>
    </xf>
    <xf numFmtId="0" fontId="6" fillId="0" borderId="51" xfId="5" applyBorder="1" applyAlignment="1">
      <alignment horizontal="left" vertical="center" wrapText="1"/>
    </xf>
    <xf numFmtId="0" fontId="7" fillId="7" borderId="19" xfId="11" applyFont="1" applyFill="1" applyBorder="1" applyAlignment="1">
      <alignment horizontal="center" vertical="center" wrapText="1"/>
    </xf>
    <xf numFmtId="0" fontId="7" fillId="7" borderId="20" xfId="11" applyFont="1" applyFill="1" applyBorder="1" applyAlignment="1">
      <alignment horizontal="center" vertical="center" wrapText="1"/>
    </xf>
    <xf numFmtId="0" fontId="7" fillId="7" borderId="21" xfId="11" applyFont="1" applyFill="1" applyBorder="1" applyAlignment="1">
      <alignment horizontal="center" vertical="center" wrapText="1"/>
    </xf>
    <xf numFmtId="174" fontId="7" fillId="7" borderId="25" xfId="11" applyNumberFormat="1" applyFont="1" applyFill="1" applyBorder="1" applyAlignment="1">
      <alignment horizontal="center" vertical="center" wrapText="1"/>
    </xf>
    <xf numFmtId="174" fontId="7" fillId="7" borderId="26" xfId="11" applyNumberFormat="1" applyFont="1" applyFill="1" applyBorder="1" applyAlignment="1">
      <alignment horizontal="center" vertical="center" wrapText="1"/>
    </xf>
    <xf numFmtId="0" fontId="7" fillId="0" borderId="40" xfId="11" applyFont="1" applyBorder="1" applyAlignment="1">
      <alignment horizontal="center" vertical="center" wrapText="1"/>
    </xf>
    <xf numFmtId="0" fontId="7" fillId="0" borderId="41" xfId="11" applyFont="1" applyBorder="1" applyAlignment="1">
      <alignment horizontal="center" vertical="center" wrapText="1"/>
    </xf>
    <xf numFmtId="0" fontId="21" fillId="0" borderId="10" xfId="17" applyFont="1" applyBorder="1" applyAlignment="1">
      <alignment horizontal="center" vertical="center"/>
    </xf>
    <xf numFmtId="0" fontId="21" fillId="0" borderId="11" xfId="17" applyFont="1" applyBorder="1" applyAlignment="1">
      <alignment horizontal="center" vertical="center"/>
    </xf>
    <xf numFmtId="0" fontId="21" fillId="0" borderId="12" xfId="17" applyFont="1" applyBorder="1" applyAlignment="1">
      <alignment horizontal="center" vertical="center"/>
    </xf>
    <xf numFmtId="182" fontId="23" fillId="0" borderId="62" xfId="17" applyNumberFormat="1" applyFont="1" applyBorder="1" applyAlignment="1">
      <alignment horizontal="center" vertical="center" wrapText="1"/>
    </xf>
    <xf numFmtId="182" fontId="23" fillId="0" borderId="28" xfId="17" applyNumberFormat="1" applyFont="1" applyBorder="1" applyAlignment="1">
      <alignment horizontal="center" vertical="center" wrapText="1"/>
    </xf>
    <xf numFmtId="9" fontId="23" fillId="0" borderId="25" xfId="17" applyNumberFormat="1" applyFont="1" applyBorder="1" applyAlignment="1">
      <alignment horizontal="center" vertical="center" wrapText="1"/>
    </xf>
    <xf numFmtId="10" fontId="23" fillId="0" borderId="62" xfId="17" applyNumberFormat="1" applyFont="1" applyBorder="1" applyAlignment="1">
      <alignment horizontal="center" vertical="center" wrapText="1"/>
    </xf>
    <xf numFmtId="10" fontId="23" fillId="0" borderId="28" xfId="17" applyNumberFormat="1" applyFont="1" applyBorder="1" applyAlignment="1">
      <alignment horizontal="center" vertical="center" wrapText="1"/>
    </xf>
    <xf numFmtId="0" fontId="21" fillId="0" borderId="0" xfId="17" applyFont="1" applyAlignment="1">
      <alignment horizontal="left" vertical="center"/>
    </xf>
    <xf numFmtId="0" fontId="21" fillId="0" borderId="8" xfId="17" applyFont="1" applyBorder="1" applyAlignment="1">
      <alignment horizontal="left" vertical="center"/>
    </xf>
    <xf numFmtId="0" fontId="21" fillId="0" borderId="19" xfId="17" applyFont="1" applyBorder="1" applyAlignment="1">
      <alignment horizontal="right" vertical="center"/>
    </xf>
    <xf numFmtId="0" fontId="21" fillId="0" borderId="20" xfId="17" applyFont="1" applyBorder="1" applyAlignment="1">
      <alignment horizontal="right" vertical="center"/>
    </xf>
    <xf numFmtId="0" fontId="21" fillId="0" borderId="24" xfId="17" applyFont="1" applyBorder="1" applyAlignment="1">
      <alignment horizontal="right" vertical="center"/>
    </xf>
    <xf numFmtId="0" fontId="21" fillId="0" borderId="25" xfId="17" applyFont="1" applyBorder="1" applyAlignment="1">
      <alignment horizontal="right" vertical="center"/>
    </xf>
    <xf numFmtId="37" fontId="21" fillId="0" borderId="10" xfId="17" applyNumberFormat="1" applyFont="1" applyBorder="1" applyAlignment="1">
      <alignment horizontal="right" vertical="center"/>
    </xf>
    <xf numFmtId="37" fontId="21" fillId="0" borderId="11" xfId="17" applyNumberFormat="1" applyFont="1" applyBorder="1" applyAlignment="1">
      <alignment horizontal="right" vertical="center"/>
    </xf>
    <xf numFmtId="37" fontId="21" fillId="0" borderId="12" xfId="17" applyNumberFormat="1" applyFont="1" applyBorder="1" applyAlignment="1">
      <alignment horizontal="right" vertical="center"/>
    </xf>
    <xf numFmtId="182" fontId="23" fillId="0" borderId="14" xfId="17" applyNumberFormat="1" applyFont="1" applyBorder="1" applyAlignment="1">
      <alignment horizontal="center" vertical="center" wrapText="1"/>
    </xf>
    <xf numFmtId="182" fontId="23" fillId="0" borderId="15" xfId="17" applyNumberFormat="1" applyFont="1" applyBorder="1" applyAlignment="1">
      <alignment horizontal="center" vertical="center" wrapText="1"/>
    </xf>
    <xf numFmtId="9" fontId="23" fillId="0" borderId="13" xfId="17" applyNumberFormat="1" applyFont="1" applyBorder="1" applyAlignment="1">
      <alignment horizontal="center" vertical="center" wrapText="1"/>
    </xf>
    <xf numFmtId="10" fontId="23" fillId="0" borderId="14" xfId="17" applyNumberFormat="1" applyFont="1" applyBorder="1" applyAlignment="1">
      <alignment horizontal="center" vertical="center" wrapText="1"/>
    </xf>
    <xf numFmtId="10" fontId="23" fillId="0" borderId="15" xfId="17" applyNumberFormat="1" applyFont="1" applyBorder="1" applyAlignment="1">
      <alignment horizontal="center" vertical="center" wrapText="1"/>
    </xf>
    <xf numFmtId="0" fontId="21" fillId="0" borderId="22" xfId="17" applyFont="1" applyBorder="1" applyAlignment="1">
      <alignment horizontal="right" vertical="center"/>
    </xf>
    <xf numFmtId="0" fontId="21" fillId="0" borderId="13" xfId="17" applyFont="1" applyBorder="1" applyAlignment="1">
      <alignment horizontal="right" vertical="center"/>
    </xf>
    <xf numFmtId="37" fontId="21" fillId="0" borderId="4" xfId="17" applyNumberFormat="1" applyFont="1" applyBorder="1" applyAlignment="1">
      <alignment horizontal="right" vertical="center"/>
    </xf>
    <xf numFmtId="37" fontId="21" fillId="0" borderId="5" xfId="17" applyNumberFormat="1" applyFont="1" applyBorder="1" applyAlignment="1">
      <alignment horizontal="right" vertical="center"/>
    </xf>
    <xf numFmtId="37" fontId="21" fillId="0" borderId="64" xfId="17" applyNumberFormat="1" applyFont="1" applyBorder="1" applyAlignment="1">
      <alignment horizontal="right" vertical="center"/>
    </xf>
    <xf numFmtId="0" fontId="21" fillId="7" borderId="20" xfId="17" applyFont="1" applyFill="1" applyBorder="1" applyAlignment="1">
      <alignment vertical="center"/>
    </xf>
    <xf numFmtId="0" fontId="21" fillId="7" borderId="21" xfId="17" applyFont="1" applyFill="1" applyBorder="1" applyAlignment="1">
      <alignment vertical="center"/>
    </xf>
    <xf numFmtId="0" fontId="21" fillId="7" borderId="10" xfId="17" applyFont="1" applyFill="1" applyBorder="1" applyAlignment="1">
      <alignment horizontal="center" vertical="center"/>
    </xf>
    <xf numFmtId="0" fontId="21" fillId="7" borderId="11" xfId="17" applyFont="1" applyFill="1" applyBorder="1" applyAlignment="1">
      <alignment horizontal="center" vertical="center"/>
    </xf>
    <xf numFmtId="0" fontId="21" fillId="7" borderId="12" xfId="17" applyFont="1" applyFill="1" applyBorder="1" applyAlignment="1">
      <alignment horizontal="center" vertical="center"/>
    </xf>
    <xf numFmtId="168" fontId="21" fillId="7" borderId="51" xfId="17" applyNumberFormat="1" applyFont="1" applyFill="1" applyBorder="1" applyAlignment="1">
      <alignment vertical="center"/>
    </xf>
    <xf numFmtId="168" fontId="21" fillId="7" borderId="52" xfId="17" applyNumberFormat="1" applyFont="1" applyFill="1" applyBorder="1" applyAlignment="1">
      <alignment vertical="center"/>
    </xf>
    <xf numFmtId="183" fontId="23" fillId="0" borderId="14" xfId="17" applyNumberFormat="1" applyFont="1" applyBorder="1" applyAlignment="1">
      <alignment horizontal="center" vertical="center" wrapText="1"/>
    </xf>
    <xf numFmtId="183" fontId="23" fillId="0" borderId="15" xfId="17" applyNumberFormat="1" applyFont="1" applyBorder="1" applyAlignment="1">
      <alignment horizontal="center" vertical="center" wrapText="1"/>
    </xf>
    <xf numFmtId="44" fontId="22" fillId="0" borderId="29" xfId="18" applyNumberFormat="1" applyFont="1" applyBorder="1" applyAlignment="1">
      <alignment horizontal="center" vertical="center"/>
    </xf>
    <xf numFmtId="44" fontId="22" fillId="0" borderId="73" xfId="18" applyNumberFormat="1" applyFont="1" applyBorder="1" applyAlignment="1">
      <alignment horizontal="center" vertical="center"/>
    </xf>
    <xf numFmtId="44" fontId="22" fillId="0" borderId="74" xfId="18" applyNumberFormat="1" applyFont="1" applyBorder="1" applyAlignment="1">
      <alignment horizontal="center" vertical="center"/>
    </xf>
    <xf numFmtId="15" fontId="6" fillId="0" borderId="20" xfId="5" applyNumberFormat="1" applyBorder="1" applyAlignment="1">
      <alignment horizontal="center" vertical="center"/>
    </xf>
    <xf numFmtId="15" fontId="6" fillId="0" borderId="21" xfId="5" applyNumberFormat="1" applyBorder="1" applyAlignment="1">
      <alignment horizontal="center" vertical="center"/>
    </xf>
    <xf numFmtId="0" fontId="21" fillId="0" borderId="24" xfId="17" applyFont="1" applyBorder="1" applyAlignment="1">
      <alignment horizontal="center" vertical="center"/>
    </xf>
    <xf numFmtId="0" fontId="21" fillId="0" borderId="25" xfId="17" applyFont="1" applyBorder="1" applyAlignment="1">
      <alignment horizontal="center" vertical="center"/>
    </xf>
    <xf numFmtId="0" fontId="21" fillId="0" borderId="26" xfId="17" applyFont="1" applyBorder="1" applyAlignment="1">
      <alignment horizontal="center" vertical="center"/>
    </xf>
    <xf numFmtId="0" fontId="6" fillId="0" borderId="25" xfId="5" applyBorder="1" applyAlignment="1">
      <alignment horizontal="center" vertical="center"/>
    </xf>
    <xf numFmtId="0" fontId="6" fillId="0" borderId="26" xfId="5" applyBorder="1" applyAlignment="1">
      <alignment horizontal="center" vertical="center"/>
    </xf>
    <xf numFmtId="0" fontId="23" fillId="0" borderId="17" xfId="17" applyFont="1" applyBorder="1" applyAlignment="1">
      <alignment horizontal="center" vertical="center" wrapText="1"/>
    </xf>
    <xf numFmtId="0" fontId="23" fillId="0" borderId="53" xfId="17" applyFont="1" applyBorder="1" applyAlignment="1">
      <alignment horizontal="center" vertical="center" wrapText="1"/>
    </xf>
    <xf numFmtId="0" fontId="23" fillId="0" borderId="51" xfId="17" applyFont="1" applyBorder="1" applyAlignment="1">
      <alignment horizontal="center" vertical="center" wrapText="1"/>
    </xf>
    <xf numFmtId="0" fontId="21" fillId="7" borderId="14" xfId="17" applyFont="1" applyFill="1" applyBorder="1" applyAlignment="1">
      <alignment horizontal="center" vertical="center" wrapText="1"/>
    </xf>
    <xf numFmtId="0" fontId="21" fillId="7" borderId="16" xfId="17" applyFont="1" applyFill="1" applyBorder="1" applyAlignment="1">
      <alignment horizontal="center" vertical="center" wrapText="1"/>
    </xf>
    <xf numFmtId="0" fontId="23" fillId="7" borderId="16" xfId="17" applyFont="1" applyFill="1" applyBorder="1" applyAlignment="1">
      <alignment horizontal="center" vertical="center" wrapText="1"/>
    </xf>
    <xf numFmtId="0" fontId="21" fillId="7" borderId="15" xfId="17" applyFont="1" applyFill="1" applyBorder="1" applyAlignment="1">
      <alignment horizontal="center" vertical="center" wrapText="1"/>
    </xf>
    <xf numFmtId="0" fontId="21" fillId="7" borderId="13" xfId="17" applyFont="1" applyFill="1" applyBorder="1" applyAlignment="1">
      <alignment horizontal="center" vertical="center"/>
    </xf>
    <xf numFmtId="0" fontId="21" fillId="7" borderId="14" xfId="17" applyFont="1" applyFill="1" applyBorder="1" applyAlignment="1">
      <alignment horizontal="center" vertical="center"/>
    </xf>
    <xf numFmtId="0" fontId="21" fillId="7" borderId="15" xfId="17" applyFont="1" applyFill="1" applyBorder="1" applyAlignment="1">
      <alignment horizontal="center" vertical="center"/>
    </xf>
    <xf numFmtId="0" fontId="21" fillId="0" borderId="19" xfId="17" applyFont="1" applyBorder="1" applyAlignment="1">
      <alignment horizontal="center" vertical="center"/>
    </xf>
    <xf numFmtId="0" fontId="21" fillId="0" borderId="20" xfId="17" applyFont="1" applyBorder="1" applyAlignment="1">
      <alignment horizontal="center" vertical="center"/>
    </xf>
    <xf numFmtId="0" fontId="8" fillId="5" borderId="24" xfId="11" applyFont="1" applyFill="1" applyBorder="1" applyAlignment="1">
      <alignment horizontal="center" vertical="center" wrapText="1"/>
    </xf>
    <xf numFmtId="0" fontId="8" fillId="5" borderId="25" xfId="11" applyFont="1" applyFill="1" applyBorder="1" applyAlignment="1">
      <alignment horizontal="center" vertical="center" wrapText="1"/>
    </xf>
    <xf numFmtId="180" fontId="8" fillId="5" borderId="25" xfId="14" applyNumberFormat="1" applyFont="1" applyFill="1" applyBorder="1" applyAlignment="1">
      <alignment horizontal="right" vertical="center" wrapText="1"/>
    </xf>
    <xf numFmtId="180" fontId="8" fillId="5" borderId="26" xfId="14" applyNumberFormat="1" applyFont="1" applyFill="1" applyBorder="1" applyAlignment="1">
      <alignment horizontal="right" vertical="center" wrapText="1"/>
    </xf>
    <xf numFmtId="0" fontId="6" fillId="0" borderId="25" xfId="5" applyBorder="1" applyAlignment="1">
      <alignment horizontal="center" vertical="center" wrapText="1"/>
    </xf>
    <xf numFmtId="0" fontId="7" fillId="2" borderId="4" xfId="11" applyFont="1" applyFill="1" applyBorder="1" applyAlignment="1">
      <alignment horizontal="right" vertical="center" wrapText="1"/>
    </xf>
    <xf numFmtId="0" fontId="7" fillId="2" borderId="5" xfId="11" applyFont="1" applyFill="1" applyBorder="1" applyAlignment="1">
      <alignment horizontal="right" vertical="center" wrapText="1"/>
    </xf>
    <xf numFmtId="0" fontId="7" fillId="2" borderId="64" xfId="11" applyFont="1" applyFill="1" applyBorder="1" applyAlignment="1">
      <alignment horizontal="right" vertical="center" wrapText="1"/>
    </xf>
    <xf numFmtId="179" fontId="7" fillId="2" borderId="64" xfId="13" applyNumberFormat="1" applyFont="1" applyFill="1" applyBorder="1" applyAlignment="1">
      <alignment horizontal="right" vertical="center"/>
    </xf>
    <xf numFmtId="179" fontId="7" fillId="2" borderId="49" xfId="13" applyNumberFormat="1" applyFont="1" applyFill="1" applyBorder="1" applyAlignment="1">
      <alignment horizontal="right" vertical="center"/>
    </xf>
    <xf numFmtId="0" fontId="8" fillId="5" borderId="22" xfId="11" applyFont="1" applyFill="1" applyBorder="1" applyAlignment="1">
      <alignment horizontal="center" vertical="center" wrapText="1"/>
    </xf>
    <xf numFmtId="0" fontId="8" fillId="5" borderId="13" xfId="11" applyFont="1" applyFill="1" applyBorder="1" applyAlignment="1">
      <alignment horizontal="center" vertical="center" wrapText="1"/>
    </xf>
    <xf numFmtId="4" fontId="8" fillId="5" borderId="13" xfId="14" applyNumberFormat="1" applyFont="1" applyFill="1" applyBorder="1" applyAlignment="1">
      <alignment horizontal="right" vertical="center" wrapText="1"/>
    </xf>
    <xf numFmtId="4" fontId="8" fillId="5" borderId="23" xfId="14" applyNumberFormat="1" applyFont="1" applyFill="1" applyBorder="1" applyAlignment="1">
      <alignment horizontal="right" vertical="center" wrapText="1"/>
    </xf>
    <xf numFmtId="0" fontId="8" fillId="5" borderId="66" xfId="11" applyFont="1" applyFill="1" applyBorder="1" applyAlignment="1">
      <alignment horizontal="center" vertical="center" wrapText="1"/>
    </xf>
    <xf numFmtId="0" fontId="8" fillId="5" borderId="16" xfId="11" applyFont="1" applyFill="1" applyBorder="1" applyAlignment="1">
      <alignment horizontal="center" vertical="center" wrapText="1"/>
    </xf>
    <xf numFmtId="0" fontId="8" fillId="5" borderId="15" xfId="11" applyFont="1" applyFill="1" applyBorder="1" applyAlignment="1">
      <alignment horizontal="center" vertical="center" wrapText="1"/>
    </xf>
    <xf numFmtId="180" fontId="8" fillId="5" borderId="13" xfId="14" applyNumberFormat="1" applyFont="1" applyFill="1" applyBorder="1" applyAlignment="1">
      <alignment horizontal="right" vertical="center" wrapText="1"/>
    </xf>
    <xf numFmtId="180" fontId="8" fillId="5" borderId="23" xfId="14" applyNumberFormat="1" applyFont="1" applyFill="1" applyBorder="1" applyAlignment="1">
      <alignment horizontal="right" vertical="center" wrapText="1"/>
    </xf>
    <xf numFmtId="0" fontId="6" fillId="0" borderId="13" xfId="5" applyBorder="1" applyAlignment="1">
      <alignment horizontal="center" vertical="center" wrapText="1"/>
    </xf>
    <xf numFmtId="0" fontId="7" fillId="5" borderId="10" xfId="11" applyFont="1" applyFill="1" applyBorder="1" applyAlignment="1">
      <alignment horizontal="justify" vertical="center"/>
    </xf>
    <xf numFmtId="0" fontId="7" fillId="5" borderId="11" xfId="11" applyFont="1" applyFill="1" applyBorder="1" applyAlignment="1">
      <alignment horizontal="justify" vertical="center"/>
    </xf>
    <xf numFmtId="0" fontId="7" fillId="5" borderId="12" xfId="11" applyFont="1" applyFill="1" applyBorder="1" applyAlignment="1">
      <alignment horizontal="justify" vertical="center"/>
    </xf>
    <xf numFmtId="0" fontId="7" fillId="5" borderId="7" xfId="5" applyFont="1" applyFill="1" applyBorder="1" applyAlignment="1">
      <alignment horizontal="center" vertical="center"/>
    </xf>
    <xf numFmtId="0" fontId="7" fillId="5" borderId="0" xfId="5" applyFont="1" applyFill="1" applyAlignment="1">
      <alignment horizontal="center" vertical="center"/>
    </xf>
    <xf numFmtId="0" fontId="7" fillId="5" borderId="42" xfId="5" applyFont="1" applyFill="1" applyBorder="1" applyAlignment="1">
      <alignment horizontal="center" vertical="center"/>
    </xf>
    <xf numFmtId="0" fontId="7" fillId="5" borderId="68" xfId="5" applyFont="1" applyFill="1" applyBorder="1" applyAlignment="1">
      <alignment horizontal="center" vertical="center"/>
    </xf>
    <xf numFmtId="176" fontId="7" fillId="5" borderId="68" xfId="14" applyNumberFormat="1" applyFont="1" applyFill="1" applyBorder="1" applyAlignment="1">
      <alignment horizontal="center" vertical="center" wrapText="1"/>
    </xf>
    <xf numFmtId="176" fontId="7" fillId="5" borderId="42" xfId="14" applyNumberFormat="1" applyFont="1" applyFill="1" applyBorder="1" applyAlignment="1">
      <alignment horizontal="center" vertical="center" wrapText="1"/>
    </xf>
    <xf numFmtId="0" fontId="7" fillId="5" borderId="53" xfId="11" applyFont="1" applyFill="1" applyBorder="1" applyAlignment="1">
      <alignment horizontal="center" vertical="center"/>
    </xf>
    <xf numFmtId="0" fontId="7" fillId="5" borderId="43" xfId="11" applyFont="1" applyFill="1" applyBorder="1" applyAlignment="1">
      <alignment horizontal="center" vertical="center"/>
    </xf>
    <xf numFmtId="0" fontId="7" fillId="0" borderId="7" xfId="11" applyFont="1" applyBorder="1" applyAlignment="1">
      <alignment horizontal="right" vertical="center" wrapText="1"/>
    </xf>
    <xf numFmtId="0" fontId="7" fillId="0" borderId="0" xfId="11" applyFont="1" applyAlignment="1">
      <alignment horizontal="right" vertical="center" wrapText="1"/>
    </xf>
    <xf numFmtId="0" fontId="7" fillId="2" borderId="10" xfId="11" applyFont="1" applyFill="1" applyBorder="1" applyAlignment="1">
      <alignment horizontal="right" vertical="center" wrapText="1"/>
    </xf>
    <xf numFmtId="0" fontId="7" fillId="0" borderId="40" xfId="5" applyFont="1" applyBorder="1" applyAlignment="1">
      <alignment horizontal="left" vertical="center" wrapText="1"/>
    </xf>
    <xf numFmtId="0" fontId="7" fillId="0" borderId="41" xfId="5" applyFont="1" applyBorder="1" applyAlignment="1">
      <alignment horizontal="left" vertical="center" wrapText="1"/>
    </xf>
    <xf numFmtId="0" fontId="6" fillId="0" borderId="36" xfId="11" applyBorder="1" applyAlignment="1">
      <alignment horizontal="left" vertical="center" wrapText="1"/>
    </xf>
    <xf numFmtId="0" fontId="6" fillId="0" borderId="20" xfId="11" applyBorder="1" applyAlignment="1">
      <alignment horizontal="left" vertical="center" wrapText="1"/>
    </xf>
    <xf numFmtId="179" fontId="6" fillId="0" borderId="10" xfId="14" applyNumberFormat="1" applyFont="1" applyFill="1" applyBorder="1" applyAlignment="1">
      <alignment horizontal="center" vertical="center" wrapText="1"/>
    </xf>
    <xf numFmtId="179" fontId="6" fillId="0" borderId="12" xfId="14" applyNumberFormat="1" applyFont="1" applyFill="1" applyBorder="1" applyAlignment="1">
      <alignment horizontal="center" vertical="center" wrapText="1"/>
    </xf>
    <xf numFmtId="179" fontId="6" fillId="0" borderId="4" xfId="14" applyNumberFormat="1" applyFont="1" applyFill="1" applyBorder="1" applyAlignment="1">
      <alignment horizontal="center" vertical="center" wrapText="1"/>
    </xf>
    <xf numFmtId="179" fontId="6" fillId="0" borderId="6" xfId="14" applyNumberFormat="1" applyFont="1" applyFill="1" applyBorder="1" applyAlignment="1">
      <alignment horizontal="center" vertical="center" wrapText="1"/>
    </xf>
    <xf numFmtId="0" fontId="6" fillId="0" borderId="18" xfId="11" applyBorder="1" applyAlignment="1">
      <alignment horizontal="left" vertical="center"/>
    </xf>
    <xf numFmtId="0" fontId="6" fillId="0" borderId="33" xfId="11" applyBorder="1" applyAlignment="1">
      <alignment horizontal="left" vertical="center"/>
    </xf>
    <xf numFmtId="0" fontId="7" fillId="2" borderId="56" xfId="11" applyFont="1" applyFill="1" applyBorder="1" applyAlignment="1">
      <alignment horizontal="right" vertical="center"/>
    </xf>
    <xf numFmtId="0" fontId="7" fillId="2" borderId="59" xfId="11" applyFont="1" applyFill="1" applyBorder="1" applyAlignment="1">
      <alignment horizontal="right" vertical="center"/>
    </xf>
    <xf numFmtId="173" fontId="7" fillId="2" borderId="59" xfId="13" applyNumberFormat="1" applyFont="1" applyFill="1" applyBorder="1" applyAlignment="1">
      <alignment horizontal="right" vertical="center"/>
    </xf>
    <xf numFmtId="173" fontId="7" fillId="2" borderId="58" xfId="13" applyNumberFormat="1" applyFont="1" applyFill="1" applyBorder="1" applyAlignment="1">
      <alignment horizontal="right" vertical="center"/>
    </xf>
    <xf numFmtId="0" fontId="7" fillId="5" borderId="10" xfId="11" applyFont="1" applyFill="1" applyBorder="1" applyAlignment="1">
      <alignment horizontal="center" vertical="center"/>
    </xf>
    <xf numFmtId="0" fontId="7" fillId="5" borderId="11" xfId="11" applyFont="1" applyFill="1" applyBorder="1" applyAlignment="1">
      <alignment horizontal="center" vertical="center"/>
    </xf>
    <xf numFmtId="44" fontId="5" fillId="0" borderId="27" xfId="0" applyNumberFormat="1" applyFont="1" applyBorder="1" applyAlignment="1">
      <alignment horizontal="center" vertical="center"/>
    </xf>
    <xf numFmtId="0" fontId="7" fillId="5" borderId="10" xfId="10" applyFont="1" applyFill="1" applyBorder="1" applyAlignment="1">
      <alignment horizontal="center" vertical="center"/>
    </xf>
    <xf numFmtId="0" fontId="7" fillId="5" borderId="11" xfId="10" applyFont="1" applyFill="1" applyBorder="1" applyAlignment="1">
      <alignment horizontal="center" vertical="center"/>
    </xf>
    <xf numFmtId="0" fontId="7" fillId="5" borderId="12" xfId="10" applyFont="1" applyFill="1" applyBorder="1" applyAlignment="1">
      <alignment horizontal="center" vertical="center"/>
    </xf>
    <xf numFmtId="37" fontId="21" fillId="0" borderId="57" xfId="17" applyNumberFormat="1" applyFont="1" applyBorder="1" applyAlignment="1">
      <alignment horizontal="right" vertical="center"/>
    </xf>
    <xf numFmtId="0" fontId="21" fillId="5" borderId="13" xfId="17" applyFont="1" applyFill="1" applyBorder="1" applyAlignment="1">
      <alignment horizontal="center" vertical="center"/>
    </xf>
    <xf numFmtId="0" fontId="21" fillId="5" borderId="14" xfId="17" applyFont="1" applyFill="1" applyBorder="1" applyAlignment="1">
      <alignment horizontal="center" vertical="center"/>
    </xf>
    <xf numFmtId="0" fontId="21" fillId="5" borderId="15" xfId="17" applyFont="1" applyFill="1" applyBorder="1" applyAlignment="1">
      <alignment horizontal="center" vertical="center"/>
    </xf>
    <xf numFmtId="0" fontId="21" fillId="5" borderId="14" xfId="17" applyFont="1" applyFill="1" applyBorder="1" applyAlignment="1">
      <alignment horizontal="center" vertical="center" wrapText="1"/>
    </xf>
    <xf numFmtId="0" fontId="21" fillId="5" borderId="15" xfId="17" applyFont="1" applyFill="1" applyBorder="1" applyAlignment="1">
      <alignment horizontal="center" vertical="center" wrapText="1"/>
    </xf>
    <xf numFmtId="0" fontId="25" fillId="0" borderId="17" xfId="17" applyFont="1" applyBorder="1" applyAlignment="1">
      <alignment horizontal="center" vertical="center" wrapText="1"/>
    </xf>
    <xf numFmtId="0" fontId="25" fillId="0" borderId="53" xfId="17" applyFont="1" applyBorder="1" applyAlignment="1">
      <alignment horizontal="center" vertical="center" wrapText="1"/>
    </xf>
    <xf numFmtId="0" fontId="21" fillId="5" borderId="20" xfId="17" applyFont="1" applyFill="1" applyBorder="1" applyAlignment="1">
      <alignment vertical="center"/>
    </xf>
    <xf numFmtId="0" fontId="21" fillId="5" borderId="21" xfId="17" applyFont="1" applyFill="1" applyBorder="1" applyAlignment="1">
      <alignment vertical="center"/>
    </xf>
    <xf numFmtId="0" fontId="21" fillId="5" borderId="19" xfId="17" applyFont="1" applyFill="1" applyBorder="1" applyAlignment="1">
      <alignment horizontal="left" vertical="center"/>
    </xf>
    <xf numFmtId="0" fontId="21" fillId="5" borderId="20" xfId="17" applyFont="1" applyFill="1" applyBorder="1" applyAlignment="1">
      <alignment horizontal="left" vertical="center"/>
    </xf>
    <xf numFmtId="0" fontId="21" fillId="5" borderId="21" xfId="17" applyFont="1" applyFill="1" applyBorder="1" applyAlignment="1">
      <alignment horizontal="left" vertical="center"/>
    </xf>
    <xf numFmtId="168" fontId="21" fillId="5" borderId="13" xfId="17" applyNumberFormat="1" applyFont="1" applyFill="1" applyBorder="1" applyAlignment="1">
      <alignment vertical="center"/>
    </xf>
    <xf numFmtId="168" fontId="21" fillId="5" borderId="23" xfId="17" applyNumberFormat="1" applyFont="1" applyFill="1" applyBorder="1" applyAlignment="1">
      <alignment vertical="center"/>
    </xf>
    <xf numFmtId="0" fontId="21" fillId="5" borderId="16" xfId="17" applyFont="1" applyFill="1" applyBorder="1" applyAlignment="1">
      <alignment horizontal="center" vertical="center" wrapText="1"/>
    </xf>
    <xf numFmtId="0" fontId="23" fillId="5" borderId="16" xfId="17" applyFont="1" applyFill="1" applyBorder="1" applyAlignment="1">
      <alignment horizontal="center" vertical="center" wrapText="1"/>
    </xf>
    <xf numFmtId="2" fontId="6" fillId="0" borderId="14" xfId="11" applyNumberFormat="1" applyBorder="1" applyAlignment="1">
      <alignment horizontal="center" vertical="center"/>
    </xf>
    <xf numFmtId="2" fontId="6" fillId="0" borderId="15" xfId="11" applyNumberFormat="1" applyBorder="1" applyAlignment="1">
      <alignment horizontal="center" vertical="center"/>
    </xf>
    <xf numFmtId="44" fontId="6" fillId="0" borderId="14" xfId="2" applyFont="1" applyBorder="1" applyAlignment="1">
      <alignment horizontal="center" vertical="center"/>
    </xf>
    <xf numFmtId="44" fontId="6" fillId="0" borderId="67" xfId="2" applyFont="1" applyBorder="1" applyAlignment="1">
      <alignment horizontal="center" vertical="center"/>
    </xf>
    <xf numFmtId="44" fontId="6" fillId="0" borderId="15" xfId="2" applyFont="1" applyBorder="1" applyAlignment="1">
      <alignment horizontal="center" vertical="center"/>
    </xf>
    <xf numFmtId="173" fontId="7" fillId="2" borderId="56" xfId="13" applyNumberFormat="1" applyFont="1" applyFill="1" applyBorder="1" applyAlignment="1">
      <alignment horizontal="right" vertical="center"/>
    </xf>
    <xf numFmtId="0" fontId="7" fillId="0" borderId="14" xfId="11" applyFont="1" applyBorder="1" applyAlignment="1">
      <alignment horizontal="left" vertical="center"/>
    </xf>
    <xf numFmtId="0" fontId="7" fillId="0" borderId="16" xfId="11" applyFont="1" applyBorder="1" applyAlignment="1">
      <alignment horizontal="left" vertical="center"/>
    </xf>
    <xf numFmtId="0" fontId="7" fillId="0" borderId="67" xfId="11" applyFont="1" applyBorder="1" applyAlignment="1">
      <alignment horizontal="left" vertical="center"/>
    </xf>
    <xf numFmtId="0" fontId="7" fillId="0" borderId="13" xfId="11" applyFont="1" applyBorder="1" applyAlignment="1">
      <alignment horizontal="left" vertical="center"/>
    </xf>
    <xf numFmtId="0" fontId="6" fillId="0" borderId="17" xfId="11" applyBorder="1" applyAlignment="1">
      <alignment horizontal="left" vertical="center"/>
    </xf>
    <xf numFmtId="0" fontId="7" fillId="0" borderId="29" xfId="11" applyFont="1" applyBorder="1" applyAlignment="1">
      <alignment horizontal="center" vertical="center"/>
    </xf>
    <xf numFmtId="0" fontId="7" fillId="0" borderId="73" xfId="11" applyFont="1" applyBorder="1" applyAlignment="1">
      <alignment horizontal="center" vertical="center"/>
    </xf>
    <xf numFmtId="0" fontId="7" fillId="0" borderId="74" xfId="11" applyFont="1" applyBorder="1" applyAlignment="1">
      <alignment horizontal="center" vertical="center"/>
    </xf>
    <xf numFmtId="0" fontId="7" fillId="2" borderId="54" xfId="11" applyFont="1" applyFill="1" applyBorder="1" applyAlignment="1">
      <alignment horizontal="right" vertical="center"/>
    </xf>
    <xf numFmtId="0" fontId="6" fillId="0" borderId="14" xfId="11" applyBorder="1" applyAlignment="1">
      <alignment horizontal="center" vertical="center"/>
    </xf>
    <xf numFmtId="0" fontId="6" fillId="0" borderId="15" xfId="11" applyBorder="1" applyAlignment="1">
      <alignment horizontal="center" vertical="center"/>
    </xf>
    <xf numFmtId="0" fontId="16" fillId="0" borderId="10" xfId="7" applyFont="1" applyBorder="1" applyAlignment="1">
      <alignment horizontal="center" vertical="center" wrapText="1"/>
    </xf>
    <xf numFmtId="0" fontId="16" fillId="0" borderId="11" xfId="7" applyFont="1" applyBorder="1" applyAlignment="1">
      <alignment horizontal="center" vertical="center" wrapText="1"/>
    </xf>
    <xf numFmtId="0" fontId="16" fillId="0" borderId="12" xfId="7" applyFont="1" applyBorder="1" applyAlignment="1">
      <alignment horizontal="center" vertical="center" wrapText="1"/>
    </xf>
    <xf numFmtId="0" fontId="7" fillId="5" borderId="10" xfId="7" applyFont="1" applyFill="1" applyBorder="1" applyAlignment="1">
      <alignment horizontal="center" vertical="center" wrapText="1"/>
    </xf>
    <xf numFmtId="0" fontId="7" fillId="5" borderId="11" xfId="7" applyFont="1" applyFill="1" applyBorder="1" applyAlignment="1">
      <alignment horizontal="center" vertical="center" wrapText="1"/>
    </xf>
    <xf numFmtId="0" fontId="7" fillId="5" borderId="12" xfId="7" applyFont="1" applyFill="1" applyBorder="1" applyAlignment="1">
      <alignment horizontal="center" vertical="center" wrapText="1"/>
    </xf>
    <xf numFmtId="0" fontId="18" fillId="5" borderId="10" xfId="0" applyFont="1" applyFill="1" applyBorder="1" applyAlignment="1">
      <alignment horizontal="right"/>
    </xf>
    <xf numFmtId="0" fontId="18" fillId="5" borderId="11" xfId="0" applyFont="1" applyFill="1" applyBorder="1" applyAlignment="1">
      <alignment horizontal="right"/>
    </xf>
    <xf numFmtId="0" fontId="18" fillId="0" borderId="10" xfId="0" applyFont="1" applyBorder="1" applyAlignment="1">
      <alignment horizontal="right"/>
    </xf>
    <xf numFmtId="0" fontId="18" fillId="0" borderId="11" xfId="0" applyFont="1" applyBorder="1" applyAlignment="1">
      <alignment horizontal="right"/>
    </xf>
  </cellXfs>
  <cellStyles count="26">
    <cellStyle name="Millares" xfId="1" builtinId="3"/>
    <cellStyle name="Millares 13 2 5" xfId="14" xr:uid="{00000000-0005-0000-0000-000001000000}"/>
    <cellStyle name="Millares 2" xfId="9" xr:uid="{00000000-0005-0000-0000-000002000000}"/>
    <cellStyle name="Millares_PRESUPUESTO  AMBIENTAL Y SOCIAL anexo 8A 2" xfId="15" xr:uid="{00000000-0005-0000-0000-000003000000}"/>
    <cellStyle name="Millares_PRESUPUESTOS Preliminares 2" xfId="13" xr:uid="{00000000-0005-0000-0000-000004000000}"/>
    <cellStyle name="Moneda" xfId="2" builtinId="4"/>
    <cellStyle name="Moneda [0] 2" xfId="4" xr:uid="{00000000-0005-0000-0000-000006000000}"/>
    <cellStyle name="Moneda 2" xfId="6" xr:uid="{00000000-0005-0000-0000-000007000000}"/>
    <cellStyle name="Moneda 2 2" xfId="21" xr:uid="{A8613425-A5CB-470F-9593-44A41F59828D}"/>
    <cellStyle name="Moneda 4 2" xfId="25" xr:uid="{0A80A3D4-0465-42BB-B45A-27DC32A8358D}"/>
    <cellStyle name="Normal" xfId="0" builtinId="0"/>
    <cellStyle name="Normal 10" xfId="5" xr:uid="{00000000-0005-0000-0000-000009000000}"/>
    <cellStyle name="Normal 11" xfId="24" xr:uid="{551F55C1-5A06-4883-B815-F120A84B2D1A}"/>
    <cellStyle name="Normal 17" xfId="20" xr:uid="{D0C71378-ADD5-40EF-945B-90F748D92C96}"/>
    <cellStyle name="Normal 2" xfId="22" xr:uid="{C0864AC5-CAB6-4C6B-9E41-E3984F03E9E1}"/>
    <cellStyle name="Normal 2 10" xfId="23" xr:uid="{E54F24EA-43C5-4647-B232-77CEFC8BAE24}"/>
    <cellStyle name="Normal 3" xfId="7" xr:uid="{00000000-0005-0000-0000-00000A000000}"/>
    <cellStyle name="Normal_CALCULO DEL AIU 2011_revisar" xfId="18" xr:uid="{00000000-0005-0000-0000-00000B000000}"/>
    <cellStyle name="Normal_PPTO-ETAPA- I-07-SEPTIEMBRE-12" xfId="17" xr:uid="{00000000-0005-0000-0000-00000C000000}"/>
    <cellStyle name="Normal_PRESUPUESTO Ambiental_PPTO-CANTON NORTE KR 11 100-106 + ALAMEDA-16-OCTUBRE-2012" xfId="10" xr:uid="{00000000-0005-0000-0000-00000D000000}"/>
    <cellStyle name="Normal_PRESUPUESTOS Preliminares_PPTO-ETAPA- I-16-MAYO-12-PREPLIEGO" xfId="11" xr:uid="{00000000-0005-0000-0000-00000E000000}"/>
    <cellStyle name="Porcentaje" xfId="3" builtinId="5"/>
    <cellStyle name="Porcentaje 2" xfId="8" xr:uid="{00000000-0005-0000-0000-000010000000}"/>
    <cellStyle name="Porcentaje 2 2" xfId="12" xr:uid="{00000000-0005-0000-0000-000011000000}"/>
    <cellStyle name="Porcentaje 2 4 2" xfId="16" xr:uid="{00000000-0005-0000-0000-000012000000}"/>
    <cellStyle name="Porcentual_CALCULO DEL AIU-2012" xfId="19" xr:uid="{00000000-0005-0000-0000-00001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171450</xdr:colOff>
      <xdr:row>1</xdr:row>
      <xdr:rowOff>37801</xdr:rowOff>
    </xdr:from>
    <xdr:to>
      <xdr:col>12</xdr:col>
      <xdr:colOff>1171575</xdr:colOff>
      <xdr:row>6</xdr:row>
      <xdr:rowOff>175684</xdr:rowOff>
    </xdr:to>
    <xdr:pic>
      <xdr:nvPicPr>
        <xdr:cNvPr id="2" name="Imagen 1">
          <a:extLst>
            <a:ext uri="{FF2B5EF4-FFF2-40B4-BE49-F238E27FC236}">
              <a16:creationId xmlns:a16="http://schemas.microsoft.com/office/drawing/2014/main" id="{CFCB6CE0-B8BA-48D7-8FA6-40D9DD68B32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62825" y="323551"/>
          <a:ext cx="1000125" cy="1090383"/>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180975</xdr:colOff>
      <xdr:row>1</xdr:row>
      <xdr:rowOff>269349</xdr:rowOff>
    </xdr:from>
    <xdr:to>
      <xdr:col>7</xdr:col>
      <xdr:colOff>1200636</xdr:colOff>
      <xdr:row>4</xdr:row>
      <xdr:rowOff>200025</xdr:rowOff>
    </xdr:to>
    <xdr:pic>
      <xdr:nvPicPr>
        <xdr:cNvPr id="2" name="Imagen 1">
          <a:extLst>
            <a:ext uri="{FF2B5EF4-FFF2-40B4-BE49-F238E27FC236}">
              <a16:creationId xmlns:a16="http://schemas.microsoft.com/office/drawing/2014/main" id="{459149C0-74DA-4511-866D-9BF01CB843C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58225" y="469374"/>
          <a:ext cx="1019661" cy="1073676"/>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N73"/>
  <sheetViews>
    <sheetView showGridLines="0" tabSelected="1" topLeftCell="A30" zoomScale="85" zoomScaleNormal="85" workbookViewId="0">
      <selection activeCell="L24" sqref="L24"/>
    </sheetView>
  </sheetViews>
  <sheetFormatPr baseColWidth="10" defaultColWidth="11.42578125" defaultRowHeight="15" x14ac:dyDescent="0.25"/>
  <cols>
    <col min="1" max="1" width="1.42578125" customWidth="1"/>
    <col min="2" max="2" width="4.28515625" customWidth="1"/>
    <col min="3" max="8" width="13.7109375" customWidth="1"/>
    <col min="9" max="9" width="15.7109375" customWidth="1"/>
    <col min="10" max="10" width="7.7109375" customWidth="1"/>
    <col min="11" max="11" width="20.7109375" customWidth="1"/>
    <col min="12" max="12" width="34.5703125" customWidth="1"/>
    <col min="13" max="13" width="20.7109375" customWidth="1"/>
    <col min="14" max="14" width="17.7109375" bestFit="1" customWidth="1"/>
  </cols>
  <sheetData>
    <row r="1" spans="2:14" ht="7.5" customHeight="1" thickBot="1" x14ac:dyDescent="0.3"/>
    <row r="2" spans="2:14" x14ac:dyDescent="0.25">
      <c r="B2" s="430" t="s">
        <v>0</v>
      </c>
      <c r="C2" s="448"/>
      <c r="D2" s="448"/>
      <c r="E2" s="449"/>
      <c r="F2" s="14" t="s">
        <v>3077</v>
      </c>
      <c r="G2" s="14"/>
      <c r="H2" s="14"/>
      <c r="I2" s="14"/>
      <c r="J2" s="449" t="s">
        <v>1</v>
      </c>
      <c r="K2" s="450"/>
      <c r="L2" s="450"/>
      <c r="M2" s="451"/>
    </row>
    <row r="3" spans="2:14" x14ac:dyDescent="0.25">
      <c r="B3" s="454"/>
      <c r="C3" s="455"/>
      <c r="D3" s="455"/>
      <c r="E3" s="456"/>
      <c r="F3" s="15">
        <v>2025</v>
      </c>
      <c r="G3" s="15"/>
      <c r="H3" s="15"/>
      <c r="I3" s="15"/>
      <c r="J3" s="456" t="s">
        <v>2</v>
      </c>
      <c r="K3" s="457"/>
      <c r="L3" s="457"/>
      <c r="M3" s="452"/>
    </row>
    <row r="4" spans="2:14" x14ac:dyDescent="0.25">
      <c r="B4" s="458" t="s">
        <v>3083</v>
      </c>
      <c r="C4" s="459"/>
      <c r="D4" s="459"/>
      <c r="E4" s="459"/>
      <c r="F4" s="459"/>
      <c r="G4" s="459"/>
      <c r="H4" s="459"/>
      <c r="I4" s="459"/>
      <c r="J4" s="459"/>
      <c r="K4" s="459"/>
      <c r="L4" s="459"/>
      <c r="M4" s="452"/>
    </row>
    <row r="5" spans="2:14" x14ac:dyDescent="0.25">
      <c r="B5" s="460"/>
      <c r="C5" s="461"/>
      <c r="D5" s="461"/>
      <c r="E5" s="461"/>
      <c r="F5" s="461"/>
      <c r="G5" s="461"/>
      <c r="H5" s="461"/>
      <c r="I5" s="461"/>
      <c r="J5" s="461"/>
      <c r="K5" s="461"/>
      <c r="L5" s="461"/>
      <c r="M5" s="452"/>
    </row>
    <row r="6" spans="2:14" x14ac:dyDescent="0.25">
      <c r="B6" s="462"/>
      <c r="C6" s="463"/>
      <c r="D6" s="463"/>
      <c r="E6" s="463"/>
      <c r="F6" s="463"/>
      <c r="G6" s="463"/>
      <c r="H6" s="463"/>
      <c r="I6" s="463"/>
      <c r="J6" s="463"/>
      <c r="K6" s="463"/>
      <c r="L6" s="463"/>
      <c r="M6" s="452"/>
    </row>
    <row r="7" spans="2:14" ht="15.75" thickBot="1" x14ac:dyDescent="0.3">
      <c r="B7" s="464" t="s">
        <v>10</v>
      </c>
      <c r="C7" s="437"/>
      <c r="D7" s="437"/>
      <c r="E7" s="437"/>
      <c r="F7" s="437"/>
      <c r="G7" s="437"/>
      <c r="H7" s="437"/>
      <c r="I7" s="437"/>
      <c r="J7" s="437"/>
      <c r="K7" s="437"/>
      <c r="L7" s="437"/>
      <c r="M7" s="453"/>
    </row>
    <row r="8" spans="2:14" ht="9.9499999999999993" customHeight="1" thickBot="1" x14ac:dyDescent="0.3">
      <c r="B8" s="16"/>
      <c r="C8" s="17"/>
      <c r="D8" s="17"/>
      <c r="E8" s="17"/>
      <c r="F8" s="17"/>
      <c r="G8" s="17"/>
      <c r="H8" s="17"/>
      <c r="I8" s="17"/>
      <c r="J8" s="17"/>
      <c r="K8" s="17"/>
      <c r="L8" s="17"/>
      <c r="M8" s="18"/>
    </row>
    <row r="9" spans="2:14" ht="15.75" customHeight="1" x14ac:dyDescent="0.25">
      <c r="B9" s="430" t="s">
        <v>3</v>
      </c>
      <c r="C9" s="431"/>
      <c r="D9" s="431"/>
      <c r="E9" s="432"/>
      <c r="F9" s="439" t="s">
        <v>3829</v>
      </c>
      <c r="G9" s="439"/>
      <c r="H9" s="439"/>
      <c r="I9" s="439"/>
      <c r="J9" s="440"/>
      <c r="K9" s="440"/>
      <c r="L9" s="440"/>
      <c r="M9" s="441"/>
    </row>
    <row r="10" spans="2:14" x14ac:dyDescent="0.25">
      <c r="B10" s="433"/>
      <c r="C10" s="434"/>
      <c r="D10" s="434"/>
      <c r="E10" s="435"/>
      <c r="F10" s="442"/>
      <c r="G10" s="442"/>
      <c r="H10" s="442"/>
      <c r="I10" s="442"/>
      <c r="J10" s="443"/>
      <c r="K10" s="443"/>
      <c r="L10" s="443"/>
      <c r="M10" s="444"/>
    </row>
    <row r="11" spans="2:14" x14ac:dyDescent="0.25">
      <c r="B11" s="433"/>
      <c r="C11" s="434"/>
      <c r="D11" s="434"/>
      <c r="E11" s="435"/>
      <c r="F11" s="442"/>
      <c r="G11" s="442"/>
      <c r="H11" s="442"/>
      <c r="I11" s="442"/>
      <c r="J11" s="443"/>
      <c r="K11" s="443"/>
      <c r="L11" s="443"/>
      <c r="M11" s="444"/>
    </row>
    <row r="12" spans="2:14" ht="15.75" thickBot="1" x14ac:dyDescent="0.3">
      <c r="B12" s="436"/>
      <c r="C12" s="437"/>
      <c r="D12" s="437"/>
      <c r="E12" s="438"/>
      <c r="F12" s="445"/>
      <c r="G12" s="445"/>
      <c r="H12" s="445"/>
      <c r="I12" s="445"/>
      <c r="J12" s="446"/>
      <c r="K12" s="446"/>
      <c r="L12" s="446"/>
      <c r="M12" s="447"/>
    </row>
    <row r="13" spans="2:14" ht="9.9499999999999993" customHeight="1" thickBot="1" x14ac:dyDescent="0.3">
      <c r="B13" s="6"/>
      <c r="C13" s="7"/>
      <c r="D13" s="7"/>
      <c r="E13" s="7"/>
      <c r="F13" s="7"/>
      <c r="G13" s="7"/>
      <c r="H13" s="7"/>
      <c r="I13" s="7"/>
      <c r="J13" s="7"/>
      <c r="K13" s="7"/>
      <c r="L13" s="7"/>
      <c r="M13" s="8"/>
    </row>
    <row r="14" spans="2:14" s="264" customFormat="1" ht="30" customHeight="1" thickBot="1" x14ac:dyDescent="0.3">
      <c r="B14" s="315" t="s">
        <v>3827</v>
      </c>
      <c r="C14" s="316" t="s">
        <v>3078</v>
      </c>
      <c r="D14" s="316" t="s">
        <v>3087</v>
      </c>
      <c r="E14" s="316" t="s">
        <v>3079</v>
      </c>
      <c r="F14" s="316" t="s">
        <v>3080</v>
      </c>
      <c r="G14" s="316" t="s">
        <v>3081</v>
      </c>
      <c r="H14" s="316" t="s">
        <v>3828</v>
      </c>
      <c r="I14" s="316" t="s">
        <v>3082</v>
      </c>
      <c r="J14" s="316" t="s">
        <v>4198</v>
      </c>
      <c r="K14" s="363" t="s">
        <v>3088</v>
      </c>
      <c r="L14" s="317" t="s">
        <v>12</v>
      </c>
      <c r="M14" s="289" t="s">
        <v>13</v>
      </c>
    </row>
    <row r="15" spans="2:14" s="264" customFormat="1" ht="50.1" customHeight="1" x14ac:dyDescent="0.25">
      <c r="B15" s="318">
        <v>1</v>
      </c>
      <c r="C15" s="319">
        <v>17000181</v>
      </c>
      <c r="D15" s="319">
        <v>189747</v>
      </c>
      <c r="E15" s="319" t="s">
        <v>4164</v>
      </c>
      <c r="F15" s="319" t="s">
        <v>4165</v>
      </c>
      <c r="G15" s="319" t="s">
        <v>4166</v>
      </c>
      <c r="H15" s="319" t="s">
        <v>4192</v>
      </c>
      <c r="I15" s="319" t="s">
        <v>3788</v>
      </c>
      <c r="J15" s="319">
        <v>665.7</v>
      </c>
      <c r="K15" s="370">
        <f>VLOOKUP(L15,'VALORES DE REFERENCIA'!$C$2:$E$17,3,0)</f>
        <v>108638</v>
      </c>
      <c r="L15" s="369" t="s">
        <v>3815</v>
      </c>
      <c r="M15" s="364">
        <f>K15*J15</f>
        <v>72320316.600000009</v>
      </c>
      <c r="N15" s="264">
        <f>SUM(J15:J30)/3500</f>
        <v>2.2026857142857144</v>
      </c>
    </row>
    <row r="16" spans="2:14" s="264" customFormat="1" ht="50.1" customHeight="1" x14ac:dyDescent="0.25">
      <c r="B16" s="26">
        <v>2</v>
      </c>
      <c r="C16" s="27">
        <v>17000118</v>
      </c>
      <c r="D16" s="27">
        <v>189762</v>
      </c>
      <c r="E16" s="27" t="s">
        <v>4167</v>
      </c>
      <c r="F16" s="27" t="s">
        <v>4168</v>
      </c>
      <c r="G16" s="27" t="s">
        <v>4169</v>
      </c>
      <c r="H16" s="27" t="s">
        <v>4192</v>
      </c>
      <c r="I16" s="27" t="s">
        <v>3788</v>
      </c>
      <c r="J16" s="27">
        <v>719.97</v>
      </c>
      <c r="K16" s="371">
        <f>VLOOKUP(L16,'VALORES DE REFERENCIA'!$C$2:$E$17,3,0)</f>
        <v>108638</v>
      </c>
      <c r="L16" s="372" t="s">
        <v>3815</v>
      </c>
      <c r="M16" s="365">
        <f>K16*J16</f>
        <v>78216100.859999999</v>
      </c>
    </row>
    <row r="17" spans="2:13" s="264" customFormat="1" ht="50.1" customHeight="1" x14ac:dyDescent="0.25">
      <c r="B17" s="26">
        <v>3</v>
      </c>
      <c r="C17" s="27">
        <v>17000146</v>
      </c>
      <c r="D17" s="27">
        <v>189749</v>
      </c>
      <c r="E17" s="27" t="s">
        <v>4164</v>
      </c>
      <c r="F17" s="27" t="s">
        <v>4180</v>
      </c>
      <c r="G17" s="27" t="s">
        <v>4169</v>
      </c>
      <c r="H17" s="27" t="s">
        <v>4192</v>
      </c>
      <c r="I17" s="27" t="s">
        <v>3788</v>
      </c>
      <c r="J17" s="27">
        <v>688.06</v>
      </c>
      <c r="K17" s="371">
        <f>VLOOKUP(L17,'VALORES DE REFERENCIA'!$C$2:$E$17,3,0)</f>
        <v>108638</v>
      </c>
      <c r="L17" s="372" t="s">
        <v>3815</v>
      </c>
      <c r="M17" s="365">
        <f t="shared" ref="M17:M26" si="0">K17*J17</f>
        <v>74749462.280000001</v>
      </c>
    </row>
    <row r="18" spans="2:13" s="264" customFormat="1" ht="50.1" customHeight="1" x14ac:dyDescent="0.25">
      <c r="B18" s="26">
        <v>4</v>
      </c>
      <c r="C18" s="27">
        <v>17000116</v>
      </c>
      <c r="D18" s="27">
        <v>189797</v>
      </c>
      <c r="E18" s="27" t="s">
        <v>4170</v>
      </c>
      <c r="F18" s="27" t="s">
        <v>4171</v>
      </c>
      <c r="G18" s="27" t="s">
        <v>4172</v>
      </c>
      <c r="H18" s="27" t="s">
        <v>4193</v>
      </c>
      <c r="I18" s="27" t="s">
        <v>3788</v>
      </c>
      <c r="J18" s="27">
        <v>235.59</v>
      </c>
      <c r="K18" s="371">
        <v>211981</v>
      </c>
      <c r="L18" s="372" t="s">
        <v>3816</v>
      </c>
      <c r="M18" s="365">
        <f t="shared" si="0"/>
        <v>49940603.789999999</v>
      </c>
    </row>
    <row r="19" spans="2:13" s="264" customFormat="1" ht="50.1" customHeight="1" x14ac:dyDescent="0.25">
      <c r="B19" s="26">
        <v>5</v>
      </c>
      <c r="C19" s="27">
        <v>17000163</v>
      </c>
      <c r="D19" s="27">
        <v>189748</v>
      </c>
      <c r="E19" s="27" t="s">
        <v>4164</v>
      </c>
      <c r="F19" s="27" t="s">
        <v>4166</v>
      </c>
      <c r="G19" s="27" t="s">
        <v>4180</v>
      </c>
      <c r="H19" s="27" t="s">
        <v>4192</v>
      </c>
      <c r="I19" s="27" t="s">
        <v>4188</v>
      </c>
      <c r="J19" s="27">
        <v>726.31</v>
      </c>
      <c r="K19" s="371">
        <f>VLOOKUP(L19,'VALORES DE REFERENCIA'!$C$2:$E$17,3,0)</f>
        <v>211981</v>
      </c>
      <c r="L19" s="372" t="s">
        <v>3816</v>
      </c>
      <c r="M19" s="365">
        <f t="shared" si="0"/>
        <v>153963920.10999998</v>
      </c>
    </row>
    <row r="20" spans="2:13" s="264" customFormat="1" ht="50.1" customHeight="1" x14ac:dyDescent="0.25">
      <c r="B20" s="26">
        <v>6</v>
      </c>
      <c r="C20" s="27">
        <v>17000424</v>
      </c>
      <c r="D20" s="27">
        <v>189820</v>
      </c>
      <c r="E20" s="27" t="s">
        <v>4175</v>
      </c>
      <c r="F20" s="27" t="s">
        <v>4171</v>
      </c>
      <c r="G20" s="27" t="s">
        <v>4176</v>
      </c>
      <c r="H20" s="27" t="s">
        <v>4193</v>
      </c>
      <c r="I20" s="27" t="s">
        <v>4188</v>
      </c>
      <c r="J20" s="27">
        <v>250.34</v>
      </c>
      <c r="K20" s="371">
        <v>482401</v>
      </c>
      <c r="L20" s="372" t="s">
        <v>3822</v>
      </c>
      <c r="M20" s="365">
        <f t="shared" si="0"/>
        <v>120764266.34</v>
      </c>
    </row>
    <row r="21" spans="2:13" s="264" customFormat="1" ht="50.1" customHeight="1" x14ac:dyDescent="0.25">
      <c r="B21" s="26">
        <v>7</v>
      </c>
      <c r="C21" s="27">
        <v>17000290</v>
      </c>
      <c r="D21" s="27">
        <v>189655</v>
      </c>
      <c r="E21" s="27" t="s">
        <v>4166</v>
      </c>
      <c r="F21" s="27" t="s">
        <v>4177</v>
      </c>
      <c r="G21" s="27" t="s">
        <v>4178</v>
      </c>
      <c r="H21" s="27" t="s">
        <v>4192</v>
      </c>
      <c r="I21" s="27" t="s">
        <v>3788</v>
      </c>
      <c r="J21" s="27">
        <v>588.98</v>
      </c>
      <c r="K21" s="371">
        <f>VLOOKUP(L21,'VALORES DE REFERENCIA'!$C$2:$E$17,3,0)</f>
        <v>108638</v>
      </c>
      <c r="L21" s="372" t="s">
        <v>3815</v>
      </c>
      <c r="M21" s="365">
        <f t="shared" si="0"/>
        <v>63985609.240000002</v>
      </c>
    </row>
    <row r="22" spans="2:13" s="264" customFormat="1" ht="50.1" customHeight="1" x14ac:dyDescent="0.25">
      <c r="B22" s="26">
        <v>8</v>
      </c>
      <c r="C22" s="27">
        <v>17000137</v>
      </c>
      <c r="D22" s="27">
        <v>189761</v>
      </c>
      <c r="E22" s="27" t="s">
        <v>4179</v>
      </c>
      <c r="F22" s="27" t="s">
        <v>4166</v>
      </c>
      <c r="G22" s="27" t="s">
        <v>4180</v>
      </c>
      <c r="H22" s="27" t="s">
        <v>4192</v>
      </c>
      <c r="I22" s="27" t="s">
        <v>3788</v>
      </c>
      <c r="J22" s="27">
        <v>591.66999999999996</v>
      </c>
      <c r="K22" s="371">
        <f>VLOOKUP(L22,'VALORES DE REFERENCIA'!$C$2:$E$17,3,0)</f>
        <v>108638</v>
      </c>
      <c r="L22" s="372" t="s">
        <v>3815</v>
      </c>
      <c r="M22" s="365">
        <f t="shared" si="0"/>
        <v>64277845.459999993</v>
      </c>
    </row>
    <row r="23" spans="2:13" s="264" customFormat="1" ht="50.1" customHeight="1" x14ac:dyDescent="0.25">
      <c r="B23" s="26">
        <v>9</v>
      </c>
      <c r="C23" s="27">
        <v>17000100</v>
      </c>
      <c r="D23" s="27">
        <v>189763</v>
      </c>
      <c r="E23" s="27" t="s">
        <v>4179</v>
      </c>
      <c r="F23" s="27" t="s">
        <v>4169</v>
      </c>
      <c r="G23" s="27" t="s">
        <v>4174</v>
      </c>
      <c r="H23" s="27" t="s">
        <v>4192</v>
      </c>
      <c r="I23" s="27" t="s">
        <v>3788</v>
      </c>
      <c r="J23" s="27">
        <v>686.56</v>
      </c>
      <c r="K23" s="371">
        <f>VLOOKUP(L23,'VALORES DE REFERENCIA'!$C$2:$E$17,3,0)</f>
        <v>108638</v>
      </c>
      <c r="L23" s="372" t="s">
        <v>3815</v>
      </c>
      <c r="M23" s="365">
        <f t="shared" si="0"/>
        <v>74586505.280000001</v>
      </c>
    </row>
    <row r="24" spans="2:13" s="264" customFormat="1" ht="50.1" customHeight="1" x14ac:dyDescent="0.25">
      <c r="B24" s="26">
        <v>10</v>
      </c>
      <c r="C24" s="27">
        <v>17000091</v>
      </c>
      <c r="D24" s="27">
        <v>189778</v>
      </c>
      <c r="E24" s="27" t="s">
        <v>4167</v>
      </c>
      <c r="F24" s="27" t="s">
        <v>4166</v>
      </c>
      <c r="G24" s="27" t="s">
        <v>4181</v>
      </c>
      <c r="H24" s="27" t="s">
        <v>4192</v>
      </c>
      <c r="I24" s="27" t="s">
        <v>3788</v>
      </c>
      <c r="J24" s="27">
        <v>662.03</v>
      </c>
      <c r="K24" s="371">
        <f>VLOOKUP(L24,'VALORES DE REFERENCIA'!$C$2:$E$17,3,0)</f>
        <v>108638</v>
      </c>
      <c r="L24" s="372" t="s">
        <v>3815</v>
      </c>
      <c r="M24" s="365">
        <f t="shared" si="0"/>
        <v>71921615.140000001</v>
      </c>
    </row>
    <row r="25" spans="2:13" s="264" customFormat="1" ht="50.1" customHeight="1" x14ac:dyDescent="0.25">
      <c r="B25" s="26">
        <v>11</v>
      </c>
      <c r="C25" s="27">
        <v>17000046</v>
      </c>
      <c r="D25" s="27">
        <v>189697</v>
      </c>
      <c r="E25" s="27" t="s">
        <v>4182</v>
      </c>
      <c r="F25" s="27" t="s">
        <v>4173</v>
      </c>
      <c r="G25" s="27" t="s">
        <v>4183</v>
      </c>
      <c r="H25" s="27" t="s">
        <v>4192</v>
      </c>
      <c r="I25" s="27" t="s">
        <v>3788</v>
      </c>
      <c r="J25" s="27">
        <v>674.72</v>
      </c>
      <c r="K25" s="371">
        <v>482401</v>
      </c>
      <c r="L25" s="372" t="s">
        <v>3814</v>
      </c>
      <c r="M25" s="365">
        <f t="shared" si="0"/>
        <v>325485602.72000003</v>
      </c>
    </row>
    <row r="26" spans="2:13" s="264" customFormat="1" ht="50.1" customHeight="1" x14ac:dyDescent="0.25">
      <c r="B26" s="26">
        <v>12</v>
      </c>
      <c r="C26" s="27">
        <v>17000341</v>
      </c>
      <c r="D26" s="27">
        <v>189667</v>
      </c>
      <c r="E26" s="27" t="s">
        <v>4180</v>
      </c>
      <c r="F26" s="27" t="s">
        <v>4184</v>
      </c>
      <c r="G26" s="27" t="s">
        <v>4185</v>
      </c>
      <c r="H26" s="27" t="s">
        <v>4192</v>
      </c>
      <c r="I26" s="27" t="s">
        <v>3788</v>
      </c>
      <c r="J26" s="27">
        <v>208.34</v>
      </c>
      <c r="K26" s="371">
        <f>VLOOKUP(L26,'VALORES DE REFERENCIA'!$C$2:$E$17,3,0)</f>
        <v>390101</v>
      </c>
      <c r="L26" s="372" t="s">
        <v>3813</v>
      </c>
      <c r="M26" s="365">
        <f t="shared" si="0"/>
        <v>81273642.340000004</v>
      </c>
    </row>
    <row r="27" spans="2:13" s="264" customFormat="1" ht="50.1" customHeight="1" x14ac:dyDescent="0.25">
      <c r="B27" s="26">
        <v>13</v>
      </c>
      <c r="C27" s="27">
        <v>17000159</v>
      </c>
      <c r="D27" s="27">
        <v>189591</v>
      </c>
      <c r="E27" s="27" t="s">
        <v>4189</v>
      </c>
      <c r="F27" s="27" t="s">
        <v>4191</v>
      </c>
      <c r="G27" s="27" t="s">
        <v>4183</v>
      </c>
      <c r="H27" s="27" t="s">
        <v>4193</v>
      </c>
      <c r="I27" s="27" t="s">
        <v>3788</v>
      </c>
      <c r="J27" s="415">
        <v>158.94999999999999</v>
      </c>
      <c r="K27" s="371">
        <v>482401</v>
      </c>
      <c r="L27" s="372" t="s">
        <v>3814</v>
      </c>
      <c r="M27" s="365">
        <f t="shared" ref="M27:M39" si="1">K27*J27</f>
        <v>76677638.949999988</v>
      </c>
    </row>
    <row r="28" spans="2:13" s="264" customFormat="1" ht="50.1" customHeight="1" x14ac:dyDescent="0.25">
      <c r="B28" s="26">
        <v>14</v>
      </c>
      <c r="C28" s="27">
        <v>17000299</v>
      </c>
      <c r="D28" s="27">
        <v>189727</v>
      </c>
      <c r="E28" s="27" t="s">
        <v>4187</v>
      </c>
      <c r="F28" s="27" t="s">
        <v>4180</v>
      </c>
      <c r="G28" s="27" t="s">
        <v>4169</v>
      </c>
      <c r="H28" s="27" t="s">
        <v>4192</v>
      </c>
      <c r="I28" s="27" t="s">
        <v>4188</v>
      </c>
      <c r="J28" s="27">
        <v>352.42</v>
      </c>
      <c r="K28" s="371">
        <f>VLOOKUP(L28,'VALORES DE REFERENCIA'!$C$2:$E$17,3,1)</f>
        <v>108638</v>
      </c>
      <c r="L28" s="372" t="s">
        <v>3815</v>
      </c>
      <c r="M28" s="365">
        <f t="shared" si="1"/>
        <v>38286203.960000001</v>
      </c>
    </row>
    <row r="29" spans="2:13" s="264" customFormat="1" ht="50.1" customHeight="1" x14ac:dyDescent="0.25">
      <c r="B29" s="26">
        <v>15</v>
      </c>
      <c r="C29" s="27">
        <v>17000182</v>
      </c>
      <c r="D29" s="27">
        <v>189589</v>
      </c>
      <c r="E29" s="27" t="s">
        <v>4189</v>
      </c>
      <c r="F29" s="27" t="s">
        <v>4173</v>
      </c>
      <c r="G29" s="27" t="s">
        <v>4190</v>
      </c>
      <c r="H29" s="27" t="s">
        <v>4193</v>
      </c>
      <c r="I29" s="27" t="s">
        <v>3788</v>
      </c>
      <c r="J29" s="27">
        <v>257.70999999999998</v>
      </c>
      <c r="K29" s="371">
        <v>482401</v>
      </c>
      <c r="L29" s="372" t="s">
        <v>3814</v>
      </c>
      <c r="M29" s="365">
        <f t="shared" si="1"/>
        <v>124319561.70999999</v>
      </c>
    </row>
    <row r="30" spans="2:13" s="264" customFormat="1" ht="50.1" customHeight="1" x14ac:dyDescent="0.25">
      <c r="B30" s="26">
        <v>16</v>
      </c>
      <c r="C30" s="27">
        <v>17000168</v>
      </c>
      <c r="D30" s="27">
        <v>189590</v>
      </c>
      <c r="E30" s="27" t="s">
        <v>4189</v>
      </c>
      <c r="F30" s="27" t="s">
        <v>4190</v>
      </c>
      <c r="G30" s="27" t="s">
        <v>4191</v>
      </c>
      <c r="H30" s="27" t="s">
        <v>4193</v>
      </c>
      <c r="I30" s="27" t="s">
        <v>3788</v>
      </c>
      <c r="J30" s="27">
        <v>242.05</v>
      </c>
      <c r="K30" s="371">
        <v>482401</v>
      </c>
      <c r="L30" s="372" t="s">
        <v>3814</v>
      </c>
      <c r="M30" s="365">
        <f t="shared" si="1"/>
        <v>116765162.05000001</v>
      </c>
    </row>
    <row r="31" spans="2:13" s="264" customFormat="1" ht="15" customHeight="1" x14ac:dyDescent="0.25">
      <c r="B31" s="414" t="s">
        <v>4194</v>
      </c>
      <c r="C31" s="408"/>
      <c r="D31" s="408"/>
      <c r="E31" s="408"/>
      <c r="F31" s="408"/>
      <c r="G31" s="408"/>
      <c r="H31" s="408"/>
      <c r="I31" s="408"/>
      <c r="J31" s="408"/>
      <c r="K31" s="408"/>
      <c r="L31" s="408"/>
      <c r="M31" s="365"/>
    </row>
    <row r="32" spans="2:13" s="264" customFormat="1" ht="50.1" customHeight="1" x14ac:dyDescent="0.25">
      <c r="B32" s="26">
        <v>17</v>
      </c>
      <c r="C32" s="27">
        <v>17000178</v>
      </c>
      <c r="D32" s="27">
        <v>81882</v>
      </c>
      <c r="E32" s="27" t="s">
        <v>4181</v>
      </c>
      <c r="F32" s="27" t="s">
        <v>4186</v>
      </c>
      <c r="G32" s="27" t="s">
        <v>4196</v>
      </c>
      <c r="H32" s="27" t="s">
        <v>4197</v>
      </c>
      <c r="I32" s="27" t="s">
        <v>3788</v>
      </c>
      <c r="J32" s="27">
        <v>284.08999999999997</v>
      </c>
      <c r="K32" s="371">
        <v>292684</v>
      </c>
      <c r="L32" s="372" t="s">
        <v>4195</v>
      </c>
      <c r="M32" s="365">
        <f t="shared" si="1"/>
        <v>83148597.559999987</v>
      </c>
    </row>
    <row r="33" spans="1:14" s="264" customFormat="1" ht="50.1" customHeight="1" thickBot="1" x14ac:dyDescent="0.3">
      <c r="B33" s="28">
        <v>18</v>
      </c>
      <c r="C33" s="29">
        <v>17000178</v>
      </c>
      <c r="D33" s="29">
        <v>81881</v>
      </c>
      <c r="E33" s="29" t="s">
        <v>4181</v>
      </c>
      <c r="F33" s="29" t="s">
        <v>4186</v>
      </c>
      <c r="G33" s="29" t="s">
        <v>4196</v>
      </c>
      <c r="H33" s="29" t="s">
        <v>4197</v>
      </c>
      <c r="I33" s="29" t="s">
        <v>3788</v>
      </c>
      <c r="J33" s="427">
        <v>113.2231748535344</v>
      </c>
      <c r="K33" s="373">
        <v>292684</v>
      </c>
      <c r="L33" s="374" t="s">
        <v>4195</v>
      </c>
      <c r="M33" s="366">
        <f t="shared" si="1"/>
        <v>33138611.708831862</v>
      </c>
    </row>
    <row r="34" spans="1:14" s="264" customFormat="1" ht="30" hidden="1" customHeight="1" x14ac:dyDescent="0.25">
      <c r="B34" s="409">
        <v>26</v>
      </c>
      <c r="C34" s="410"/>
      <c r="D34" s="410"/>
      <c r="E34" s="410"/>
      <c r="F34" s="410"/>
      <c r="G34" s="410"/>
      <c r="H34" s="410"/>
      <c r="I34" s="410"/>
      <c r="J34" s="410"/>
      <c r="K34" s="411"/>
      <c r="L34" s="412"/>
      <c r="M34" s="413">
        <f t="shared" si="1"/>
        <v>0</v>
      </c>
    </row>
    <row r="35" spans="1:14" s="264" customFormat="1" ht="30" hidden="1" customHeight="1" x14ac:dyDescent="0.25">
      <c r="B35" s="26">
        <v>27</v>
      </c>
      <c r="C35" s="27"/>
      <c r="D35" s="27"/>
      <c r="E35" s="27"/>
      <c r="F35" s="27"/>
      <c r="G35" s="27"/>
      <c r="H35" s="27"/>
      <c r="I35" s="27"/>
      <c r="J35" s="27"/>
      <c r="K35" s="371"/>
      <c r="L35" s="372"/>
      <c r="M35" s="365">
        <f t="shared" si="1"/>
        <v>0</v>
      </c>
    </row>
    <row r="36" spans="1:14" s="264" customFormat="1" ht="30" hidden="1" customHeight="1" x14ac:dyDescent="0.25">
      <c r="B36" s="26">
        <v>28</v>
      </c>
      <c r="C36" s="27"/>
      <c r="D36" s="27"/>
      <c r="E36" s="27"/>
      <c r="F36" s="27"/>
      <c r="G36" s="27"/>
      <c r="H36" s="27"/>
      <c r="I36" s="27"/>
      <c r="J36" s="27"/>
      <c r="K36" s="371"/>
      <c r="L36" s="372"/>
      <c r="M36" s="365">
        <f t="shared" si="1"/>
        <v>0</v>
      </c>
    </row>
    <row r="37" spans="1:14" s="264" customFormat="1" ht="30" hidden="1" customHeight="1" x14ac:dyDescent="0.25">
      <c r="B37" s="26">
        <v>29</v>
      </c>
      <c r="C37" s="27"/>
      <c r="D37" s="27"/>
      <c r="E37" s="27"/>
      <c r="F37" s="27"/>
      <c r="G37" s="27"/>
      <c r="H37" s="27"/>
      <c r="I37" s="27"/>
      <c r="J37" s="27"/>
      <c r="K37" s="371"/>
      <c r="L37" s="372"/>
      <c r="M37" s="365">
        <f t="shared" si="1"/>
        <v>0</v>
      </c>
    </row>
    <row r="38" spans="1:14" s="264" customFormat="1" ht="30" hidden="1" customHeight="1" x14ac:dyDescent="0.25">
      <c r="B38" s="26">
        <v>30</v>
      </c>
      <c r="C38" s="27"/>
      <c r="D38" s="27"/>
      <c r="E38" s="27"/>
      <c r="F38" s="27"/>
      <c r="G38" s="27"/>
      <c r="H38" s="27"/>
      <c r="I38" s="27"/>
      <c r="J38" s="27"/>
      <c r="K38" s="371"/>
      <c r="L38" s="372"/>
      <c r="M38" s="365">
        <f t="shared" si="1"/>
        <v>0</v>
      </c>
    </row>
    <row r="39" spans="1:14" s="264" customFormat="1" ht="30" hidden="1" customHeight="1" thickBot="1" x14ac:dyDescent="0.3">
      <c r="B39" s="28">
        <v>31</v>
      </c>
      <c r="C39" s="29"/>
      <c r="D39" s="29"/>
      <c r="E39" s="29"/>
      <c r="F39" s="29"/>
      <c r="G39" s="29"/>
      <c r="H39" s="29"/>
      <c r="I39" s="29"/>
      <c r="J39" s="29"/>
      <c r="K39" s="373"/>
      <c r="L39" s="374"/>
      <c r="M39" s="366">
        <f t="shared" si="1"/>
        <v>0</v>
      </c>
    </row>
    <row r="40" spans="1:14" ht="9.9499999999999993" customHeight="1" thickBot="1" x14ac:dyDescent="0.3">
      <c r="B40" s="9"/>
      <c r="M40" s="10"/>
    </row>
    <row r="41" spans="1:14" ht="18" customHeight="1" thickBot="1" x14ac:dyDescent="0.3">
      <c r="B41" s="428" t="s">
        <v>3795</v>
      </c>
      <c r="C41" s="429"/>
      <c r="D41" s="429"/>
      <c r="E41" s="429"/>
      <c r="F41" s="429"/>
      <c r="G41" s="429"/>
      <c r="H41" s="429"/>
      <c r="I41" s="429"/>
      <c r="J41" s="429"/>
      <c r="K41" s="429"/>
      <c r="L41" s="429"/>
      <c r="M41" s="62">
        <f>ROUND(SUM(M15:M39),0)</f>
        <v>1703821266</v>
      </c>
    </row>
    <row r="42" spans="1:14" ht="9.9499999999999993" customHeight="1" thickBot="1" x14ac:dyDescent="0.3">
      <c r="B42" s="9"/>
      <c r="M42" s="10"/>
    </row>
    <row r="43" spans="1:14" ht="18" customHeight="1" thickBot="1" x14ac:dyDescent="0.3">
      <c r="B43" s="428" t="s">
        <v>3796</v>
      </c>
      <c r="C43" s="429"/>
      <c r="D43" s="429"/>
      <c r="E43" s="429"/>
      <c r="F43" s="429"/>
      <c r="G43" s="429"/>
      <c r="H43" s="429"/>
      <c r="I43" s="429"/>
      <c r="J43" s="429"/>
      <c r="K43" s="429"/>
      <c r="L43" s="429"/>
      <c r="M43" s="62">
        <f>ROUND(M41*0.11,0)</f>
        <v>187420339</v>
      </c>
    </row>
    <row r="44" spans="1:14" ht="9.9499999999999993" customHeight="1" thickBot="1" x14ac:dyDescent="0.3">
      <c r="B44" s="9"/>
      <c r="M44" s="10"/>
    </row>
    <row r="45" spans="1:14" ht="18" customHeight="1" thickBot="1" x14ac:dyDescent="0.3">
      <c r="A45" s="21"/>
      <c r="B45" s="428" t="s">
        <v>14</v>
      </c>
      <c r="C45" s="429"/>
      <c r="D45" s="429"/>
      <c r="E45" s="429"/>
      <c r="F45" s="429"/>
      <c r="G45" s="429"/>
      <c r="H45" s="429"/>
      <c r="I45" s="429"/>
      <c r="J45" s="429"/>
      <c r="K45" s="429"/>
      <c r="L45" s="429"/>
      <c r="M45" s="62">
        <f>M43+M41</f>
        <v>1891241605</v>
      </c>
    </row>
    <row r="46" spans="1:14" ht="9.9499999999999993" customHeight="1" thickBot="1" x14ac:dyDescent="0.3">
      <c r="A46" s="22"/>
      <c r="B46" s="19"/>
      <c r="C46" s="23"/>
      <c r="D46" s="23"/>
      <c r="E46" s="23"/>
      <c r="F46" s="23"/>
      <c r="G46" s="23"/>
      <c r="H46" s="23"/>
      <c r="I46" s="23"/>
      <c r="J46" s="19"/>
      <c r="K46" s="23"/>
      <c r="L46" s="23"/>
      <c r="M46" s="30"/>
    </row>
    <row r="47" spans="1:14" ht="18" customHeight="1" thickBot="1" x14ac:dyDescent="0.3">
      <c r="A47" s="21"/>
      <c r="B47" s="428" t="s">
        <v>15</v>
      </c>
      <c r="C47" s="429"/>
      <c r="D47" s="429"/>
      <c r="E47" s="429"/>
      <c r="F47" s="429"/>
      <c r="G47" s="429"/>
      <c r="H47" s="429"/>
      <c r="I47" s="429"/>
      <c r="J47" s="429"/>
      <c r="K47" s="256"/>
      <c r="L47" s="31">
        <f>AIU!G10</f>
        <v>0.33251068186499627</v>
      </c>
      <c r="M47" s="250">
        <f>ROUND(L47*M45,0)</f>
        <v>628858036</v>
      </c>
      <c r="N47" s="420"/>
    </row>
    <row r="48" spans="1:14" ht="9.9499999999999993" customHeight="1" thickBot="1" x14ac:dyDescent="0.3">
      <c r="A48" s="22"/>
      <c r="B48" s="19"/>
      <c r="C48" s="23"/>
      <c r="D48" s="23"/>
      <c r="E48" s="23"/>
      <c r="F48" s="23"/>
      <c r="G48" s="23"/>
      <c r="H48" s="23"/>
      <c r="I48" s="23"/>
      <c r="J48" s="19"/>
      <c r="K48" s="23"/>
      <c r="L48" s="23"/>
      <c r="M48" s="251"/>
    </row>
    <row r="49" spans="1:14" ht="18" customHeight="1" thickBot="1" x14ac:dyDescent="0.3">
      <c r="A49" s="21"/>
      <c r="B49" s="428" t="s">
        <v>16</v>
      </c>
      <c r="C49" s="429"/>
      <c r="D49" s="429"/>
      <c r="E49" s="429"/>
      <c r="F49" s="429"/>
      <c r="G49" s="429"/>
      <c r="H49" s="429"/>
      <c r="I49" s="429"/>
      <c r="J49" s="429"/>
      <c r="K49" s="429"/>
      <c r="L49" s="429"/>
      <c r="M49" s="252">
        <f>M45+M47</f>
        <v>2520099641</v>
      </c>
    </row>
    <row r="50" spans="1:14" ht="9.9499999999999993" customHeight="1" thickBot="1" x14ac:dyDescent="0.3">
      <c r="A50" s="24"/>
      <c r="B50" s="20"/>
      <c r="C50" s="33"/>
      <c r="D50" s="33"/>
      <c r="E50" s="33"/>
      <c r="F50" s="33"/>
      <c r="G50" s="33"/>
      <c r="H50" s="33"/>
      <c r="I50" s="33"/>
      <c r="J50" s="20"/>
      <c r="K50" s="33"/>
      <c r="L50" s="33"/>
      <c r="M50" s="34"/>
    </row>
    <row r="51" spans="1:14" ht="18" customHeight="1" thickBot="1" x14ac:dyDescent="0.3">
      <c r="A51" s="21"/>
      <c r="B51" s="428" t="s">
        <v>17</v>
      </c>
      <c r="C51" s="429"/>
      <c r="D51" s="429"/>
      <c r="E51" s="429"/>
      <c r="F51" s="429"/>
      <c r="G51" s="429"/>
      <c r="H51" s="429"/>
      <c r="I51" s="429"/>
      <c r="J51" s="429"/>
      <c r="K51" s="256"/>
      <c r="L51" s="31">
        <f>M51/M45</f>
        <v>3.4882907517255049E-2</v>
      </c>
      <c r="M51" s="32">
        <f>'AMBIENTAL -SST'!M103</f>
        <v>65972006</v>
      </c>
      <c r="N51" s="253"/>
    </row>
    <row r="52" spans="1:14" ht="9.9499999999999993" customHeight="1" thickBot="1" x14ac:dyDescent="0.3">
      <c r="A52" s="24"/>
      <c r="B52" s="20"/>
      <c r="C52" s="33"/>
      <c r="D52" s="33"/>
      <c r="E52" s="33"/>
      <c r="F52" s="33"/>
      <c r="G52" s="33"/>
      <c r="H52" s="33"/>
      <c r="I52" s="33"/>
      <c r="J52" s="20"/>
      <c r="K52" s="33"/>
      <c r="L52" s="33"/>
      <c r="M52" s="34"/>
      <c r="N52" s="253"/>
    </row>
    <row r="53" spans="1:14" ht="18" customHeight="1" thickBot="1" x14ac:dyDescent="0.3">
      <c r="A53" s="24"/>
      <c r="B53" s="428" t="s">
        <v>3794</v>
      </c>
      <c r="C53" s="429"/>
      <c r="D53" s="429"/>
      <c r="E53" s="429"/>
      <c r="F53" s="429"/>
      <c r="G53" s="429"/>
      <c r="H53" s="429"/>
      <c r="I53" s="429"/>
      <c r="J53" s="429"/>
      <c r="K53" s="256"/>
      <c r="L53" s="31">
        <f>M53/M45</f>
        <v>4.6803063006854696E-2</v>
      </c>
      <c r="M53" s="32">
        <f>PMT!M53</f>
        <v>88515900</v>
      </c>
      <c r="N53" s="253"/>
    </row>
    <row r="54" spans="1:14" ht="9.9499999999999993" customHeight="1" thickBot="1" x14ac:dyDescent="0.3">
      <c r="A54" s="24"/>
      <c r="B54" s="19"/>
      <c r="C54" s="23"/>
      <c r="D54" s="23"/>
      <c r="E54" s="23"/>
      <c r="F54" s="23"/>
      <c r="G54" s="23"/>
      <c r="H54" s="23"/>
      <c r="I54" s="23"/>
      <c r="J54" s="19"/>
      <c r="K54" s="23"/>
      <c r="L54" s="23"/>
      <c r="M54" s="30"/>
      <c r="N54" s="253"/>
    </row>
    <row r="55" spans="1:14" ht="18" customHeight="1" thickBot="1" x14ac:dyDescent="0.3">
      <c r="A55" s="24"/>
      <c r="B55" s="428" t="s">
        <v>3809</v>
      </c>
      <c r="C55" s="429"/>
      <c r="D55" s="429"/>
      <c r="E55" s="429"/>
      <c r="F55" s="429"/>
      <c r="G55" s="429"/>
      <c r="H55" s="429"/>
      <c r="I55" s="429"/>
      <c r="J55" s="429"/>
      <c r="K55" s="256"/>
      <c r="L55" s="31">
        <f>M55/M49</f>
        <v>2.4999999990079756E-2</v>
      </c>
      <c r="M55" s="32">
        <f>ROUND(M49*0.025,0)</f>
        <v>63002491</v>
      </c>
      <c r="N55" s="253"/>
    </row>
    <row r="56" spans="1:14" ht="9.9499999999999993" customHeight="1" thickBot="1" x14ac:dyDescent="0.3">
      <c r="A56" s="24"/>
      <c r="B56" s="19"/>
      <c r="C56" s="23"/>
      <c r="D56" s="23"/>
      <c r="E56" s="23"/>
      <c r="F56" s="23"/>
      <c r="G56" s="23"/>
      <c r="H56" s="23"/>
      <c r="I56" s="23"/>
      <c r="J56" s="23"/>
      <c r="K56" s="23"/>
      <c r="L56" s="23"/>
      <c r="M56" s="359"/>
      <c r="N56" s="253"/>
    </row>
    <row r="57" spans="1:14" ht="18" customHeight="1" thickBot="1" x14ac:dyDescent="0.3">
      <c r="A57" s="24"/>
      <c r="B57" s="428" t="s">
        <v>3810</v>
      </c>
      <c r="C57" s="429"/>
      <c r="D57" s="429"/>
      <c r="E57" s="429"/>
      <c r="F57" s="429"/>
      <c r="G57" s="429"/>
      <c r="H57" s="429"/>
      <c r="I57" s="429"/>
      <c r="J57" s="429"/>
      <c r="K57" s="256"/>
      <c r="L57" s="31">
        <f>M57/M55</f>
        <v>0.1899999953970074</v>
      </c>
      <c r="M57" s="32">
        <f>ROUND(M55*0.19,0)</f>
        <v>11970473</v>
      </c>
      <c r="N57" s="253"/>
    </row>
    <row r="58" spans="1:14" ht="9.9499999999999993" customHeight="1" thickBot="1" x14ac:dyDescent="0.3">
      <c r="A58" s="24"/>
      <c r="B58" s="19"/>
      <c r="C58" s="23"/>
      <c r="D58" s="23"/>
      <c r="E58" s="23"/>
      <c r="F58" s="23"/>
      <c r="G58" s="23"/>
      <c r="H58" s="23"/>
      <c r="I58" s="23"/>
      <c r="J58" s="23"/>
      <c r="K58" s="23"/>
      <c r="L58" s="23"/>
      <c r="M58" s="30"/>
      <c r="N58" s="253"/>
    </row>
    <row r="59" spans="1:14" ht="18" customHeight="1" thickBot="1" x14ac:dyDescent="0.3">
      <c r="A59" s="21"/>
      <c r="B59" s="428" t="s">
        <v>18</v>
      </c>
      <c r="C59" s="429"/>
      <c r="D59" s="429"/>
      <c r="E59" s="429"/>
      <c r="F59" s="429"/>
      <c r="G59" s="429"/>
      <c r="H59" s="429"/>
      <c r="I59" s="429"/>
      <c r="J59" s="429"/>
      <c r="K59" s="256"/>
      <c r="L59" s="31">
        <f>M59/M45</f>
        <v>1.2623546847151768E-2</v>
      </c>
      <c r="M59" s="32">
        <f>SOCIAL!M54</f>
        <v>23874177</v>
      </c>
      <c r="N59" s="253"/>
    </row>
    <row r="60" spans="1:14" ht="9.9499999999999993" customHeight="1" thickBot="1" x14ac:dyDescent="0.3">
      <c r="A60" s="23"/>
      <c r="B60" s="19"/>
      <c r="C60" s="23"/>
      <c r="D60" s="23"/>
      <c r="E60" s="23"/>
      <c r="F60" s="23"/>
      <c r="G60" s="23"/>
      <c r="H60" s="23"/>
      <c r="I60" s="23"/>
      <c r="J60" s="19"/>
      <c r="K60" s="23"/>
      <c r="L60" s="23"/>
      <c r="M60" s="30"/>
    </row>
    <row r="61" spans="1:14" ht="18" customHeight="1" thickBot="1" x14ac:dyDescent="0.3">
      <c r="A61" s="25"/>
      <c r="B61" s="465" t="s">
        <v>19</v>
      </c>
      <c r="C61" s="466"/>
      <c r="D61" s="466"/>
      <c r="E61" s="466"/>
      <c r="F61" s="466"/>
      <c r="G61" s="466"/>
      <c r="H61" s="466"/>
      <c r="I61" s="466"/>
      <c r="J61" s="466"/>
      <c r="K61" s="466"/>
      <c r="L61" s="466"/>
      <c r="M61" s="340">
        <f>M59+M57+M55+M53+M51+M49</f>
        <v>2773434688</v>
      </c>
      <c r="N61" s="254"/>
    </row>
    <row r="62" spans="1:14" ht="16.5" thickBot="1" x14ac:dyDescent="0.3">
      <c r="B62" s="467" t="s">
        <v>20</v>
      </c>
      <c r="C62" s="468"/>
      <c r="D62" s="468"/>
      <c r="E62" s="468"/>
      <c r="F62" s="468"/>
      <c r="G62" s="468"/>
      <c r="H62" s="468"/>
      <c r="I62" s="468"/>
      <c r="J62" s="468"/>
      <c r="K62" s="468"/>
      <c r="L62" s="407">
        <v>1423500</v>
      </c>
      <c r="M62" s="220">
        <f>M61/L62</f>
        <v>1948.3208205128205</v>
      </c>
    </row>
    <row r="64" spans="1:14" x14ac:dyDescent="0.25">
      <c r="M64" s="112"/>
    </row>
    <row r="65" spans="13:13" x14ac:dyDescent="0.25">
      <c r="M65" s="112"/>
    </row>
    <row r="66" spans="13:13" x14ac:dyDescent="0.25">
      <c r="M66" s="406"/>
    </row>
    <row r="67" spans="13:13" x14ac:dyDescent="0.25">
      <c r="M67" s="406"/>
    </row>
    <row r="68" spans="13:13" x14ac:dyDescent="0.25">
      <c r="M68" s="406"/>
    </row>
    <row r="69" spans="13:13" x14ac:dyDescent="0.25">
      <c r="M69" s="406"/>
    </row>
    <row r="70" spans="13:13" x14ac:dyDescent="0.25">
      <c r="M70" s="406"/>
    </row>
    <row r="71" spans="13:13" x14ac:dyDescent="0.25">
      <c r="M71" s="406"/>
    </row>
    <row r="72" spans="13:13" x14ac:dyDescent="0.25">
      <c r="M72" s="406"/>
    </row>
    <row r="73" spans="13:13" x14ac:dyDescent="0.25">
      <c r="M73" s="406"/>
    </row>
  </sheetData>
  <mergeCells count="21">
    <mergeCell ref="B61:L61"/>
    <mergeCell ref="B51:J51"/>
    <mergeCell ref="B59:J59"/>
    <mergeCell ref="B53:J53"/>
    <mergeCell ref="B62:K62"/>
    <mergeCell ref="B2:E2"/>
    <mergeCell ref="J2:L2"/>
    <mergeCell ref="M2:M7"/>
    <mergeCell ref="B3:E3"/>
    <mergeCell ref="J3:L3"/>
    <mergeCell ref="B4:L6"/>
    <mergeCell ref="B7:L7"/>
    <mergeCell ref="B43:L43"/>
    <mergeCell ref="B41:L41"/>
    <mergeCell ref="B55:J55"/>
    <mergeCell ref="B57:J57"/>
    <mergeCell ref="B9:E12"/>
    <mergeCell ref="F9:M12"/>
    <mergeCell ref="B45:L45"/>
    <mergeCell ref="B47:J47"/>
    <mergeCell ref="B49:L49"/>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2DAD727A-49B5-448B-B4DD-3253DB0F2998}">
          <x14:formula1>
            <xm:f>'VALORES DE REFERENCIA'!$C$2:$C$17</xm:f>
          </x14:formula1>
          <xm:sqref>L34:L39 L15:L30</xm:sqref>
        </x14:dataValidation>
        <x14:dataValidation type="list" allowBlank="1" showInputMessage="1" showErrorMessage="1" xr:uid="{0B948119-AD32-438B-8FE1-4405E1CE2FFD}">
          <x14:formula1>
            <xm:f>'VALORES DE REFERENCIA'!$C$2:$C$18</xm:f>
          </x14:formula1>
          <xm:sqref>L32:L33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75901-3E57-4E5C-9B3D-6C670F82E2FB}">
  <dimension ref="B1:H195"/>
  <sheetViews>
    <sheetView topLeftCell="A100" zoomScale="70" zoomScaleNormal="70" workbookViewId="0">
      <selection activeCell="G187" sqref="G187"/>
    </sheetView>
  </sheetViews>
  <sheetFormatPr baseColWidth="10" defaultRowHeight="15" x14ac:dyDescent="0.25"/>
  <cols>
    <col min="1" max="1" width="2.85546875" style="264" customWidth="1"/>
    <col min="2" max="3" width="10.7109375" style="264" customWidth="1"/>
    <col min="4" max="4" width="130.7109375" style="264" customWidth="1"/>
    <col min="5" max="5" width="10.7109375" style="264" customWidth="1"/>
    <col min="6" max="6" width="20.7109375" style="299" customWidth="1"/>
    <col min="7" max="7" width="10.7109375" style="264" customWidth="1"/>
    <col min="8" max="8" width="20.7109375" style="264" customWidth="1"/>
    <col min="9" max="16384" width="11.42578125" style="264"/>
  </cols>
  <sheetData>
    <row r="1" spans="2:8" ht="15.75" thickBot="1" x14ac:dyDescent="0.3"/>
    <row r="2" spans="2:8" ht="30" customHeight="1" x14ac:dyDescent="0.25">
      <c r="B2" s="477" t="s">
        <v>3831</v>
      </c>
      <c r="C2" s="478"/>
      <c r="D2" s="478"/>
      <c r="E2" s="478"/>
      <c r="F2" s="478"/>
      <c r="G2" s="479"/>
      <c r="H2" s="488"/>
    </row>
    <row r="3" spans="2:8" ht="30" customHeight="1" x14ac:dyDescent="0.25">
      <c r="B3" s="480" t="s">
        <v>3832</v>
      </c>
      <c r="C3" s="481"/>
      <c r="D3" s="481"/>
      <c r="E3" s="481"/>
      <c r="F3" s="481"/>
      <c r="G3" s="482"/>
      <c r="H3" s="489"/>
    </row>
    <row r="4" spans="2:8" ht="30" customHeight="1" x14ac:dyDescent="0.25">
      <c r="B4" s="480" t="s">
        <v>3833</v>
      </c>
      <c r="C4" s="483" t="s">
        <v>3829</v>
      </c>
      <c r="D4" s="483"/>
      <c r="E4" s="483"/>
      <c r="F4" s="483"/>
      <c r="G4" s="484"/>
      <c r="H4" s="489"/>
    </row>
    <row r="5" spans="2:8" ht="30" customHeight="1" thickBot="1" x14ac:dyDescent="0.3">
      <c r="B5" s="487"/>
      <c r="C5" s="485"/>
      <c r="D5" s="485"/>
      <c r="E5" s="485"/>
      <c r="F5" s="485"/>
      <c r="G5" s="486"/>
      <c r="H5" s="490"/>
    </row>
    <row r="6" spans="2:8" ht="6.95" customHeight="1" thickBot="1" x14ac:dyDescent="0.3">
      <c r="C6" s="375"/>
      <c r="D6" s="375"/>
      <c r="E6" s="375"/>
      <c r="F6" s="389"/>
      <c r="G6" s="375"/>
    </row>
    <row r="7" spans="2:8" x14ac:dyDescent="0.25">
      <c r="B7" s="491" t="s">
        <v>4</v>
      </c>
      <c r="C7" s="493" t="s">
        <v>33</v>
      </c>
      <c r="D7" s="493" t="s">
        <v>54</v>
      </c>
      <c r="E7" s="493" t="s">
        <v>3830</v>
      </c>
      <c r="F7" s="495" t="s">
        <v>98</v>
      </c>
      <c r="G7" s="497" t="s">
        <v>6</v>
      </c>
      <c r="H7" s="475" t="s">
        <v>99</v>
      </c>
    </row>
    <row r="8" spans="2:8" ht="15.75" thickBot="1" x14ac:dyDescent="0.3">
      <c r="B8" s="492"/>
      <c r="C8" s="494"/>
      <c r="D8" s="494"/>
      <c r="E8" s="494"/>
      <c r="F8" s="496"/>
      <c r="G8" s="498"/>
      <c r="H8" s="476"/>
    </row>
    <row r="9" spans="2:8" ht="30" customHeight="1" thickBot="1" x14ac:dyDescent="0.3">
      <c r="B9" s="469" t="s">
        <v>3834</v>
      </c>
      <c r="C9" s="470"/>
      <c r="D9" s="470"/>
      <c r="E9" s="470"/>
      <c r="F9" s="470"/>
      <c r="G9" s="471"/>
      <c r="H9" s="379"/>
    </row>
    <row r="10" spans="2:8" ht="30" customHeight="1" x14ac:dyDescent="0.25">
      <c r="B10" s="380" t="s">
        <v>3983</v>
      </c>
      <c r="C10" s="381">
        <v>3007</v>
      </c>
      <c r="D10" s="382" t="str">
        <f>VLOOKUP(C10,'PRECIOS IDU1'!$B$2:$E$3190,2,0)</f>
        <v>REPLANTEO GENERAL</v>
      </c>
      <c r="E10" s="387" t="str">
        <f>VLOOKUP(C10,'PRECIOS IDU1'!$B$2:$E$3190,3,0)</f>
        <v>M2</v>
      </c>
      <c r="F10" s="388">
        <f>VLOOKUP(C10,'PRECIOS IDU1'!$B$2:$E$3190,4,0)</f>
        <v>909</v>
      </c>
      <c r="G10" s="387">
        <v>1</v>
      </c>
      <c r="H10" s="392">
        <f>G10*F10</f>
        <v>909</v>
      </c>
    </row>
    <row r="11" spans="2:8" ht="30" customHeight="1" x14ac:dyDescent="0.25">
      <c r="B11" s="383" t="s">
        <v>3984</v>
      </c>
      <c r="C11" s="376">
        <v>3710</v>
      </c>
      <c r="D11" s="377" t="str">
        <f>VLOOKUP(C11,'PRECIOS IDU1'!$B$2:$E$3190,2,0)</f>
        <v>EXCAVACIÓN MECÁNICA EN MATERIAL COMÚN (INCLUYE CARGUE)</v>
      </c>
      <c r="E11" s="393" t="str">
        <f>VLOOKUP(C11,'PRECIOS IDU1'!$B$2:$E$3190,3,0)</f>
        <v>M3</v>
      </c>
      <c r="F11" s="390">
        <f>VLOOKUP(C11,'PRECIOS IDU1'!$B$2:$E$3190,4,0)</f>
        <v>5741</v>
      </c>
      <c r="G11" s="393">
        <v>1</v>
      </c>
      <c r="H11" s="394">
        <f t="shared" ref="H11:H72" si="0">G11*F11</f>
        <v>5741</v>
      </c>
    </row>
    <row r="12" spans="2:8" ht="30" customHeight="1" x14ac:dyDescent="0.25">
      <c r="B12" s="383" t="s">
        <v>3985</v>
      </c>
      <c r="C12" s="376">
        <v>3010</v>
      </c>
      <c r="D12" s="377" t="str">
        <f>VLOOKUP(C12,'PRECIOS IDU1'!$B$2:$E$3190,2,0)</f>
        <v>DEMOLICION PAVIMENTO ASFALTICO (INCLUYE CARGUE). NO INCLUYE TRANSPORTE Y DISPOSICIÓN FINAL DE SOBRANTES.</v>
      </c>
      <c r="E12" s="393" t="str">
        <f>VLOOKUP(C12,'PRECIOS IDU1'!$B$2:$E$3190,3,0)</f>
        <v>M3</v>
      </c>
      <c r="F12" s="390">
        <f>VLOOKUP(C12,'PRECIOS IDU1'!$B$2:$E$3190,4,0)</f>
        <v>38781</v>
      </c>
      <c r="G12" s="393">
        <v>1</v>
      </c>
      <c r="H12" s="394">
        <f t="shared" si="0"/>
        <v>38781</v>
      </c>
    </row>
    <row r="13" spans="2:8" ht="30" customHeight="1" x14ac:dyDescent="0.25">
      <c r="B13" s="383" t="s">
        <v>3986</v>
      </c>
      <c r="C13" s="376">
        <v>3011</v>
      </c>
      <c r="D13" s="377" t="str">
        <f>VLOOKUP(C13,'PRECIOS IDU1'!$B$2:$E$3190,2,0)</f>
        <v>DEMOLICION MANUAL SARDINEL EXISTENTE (INCLUYE CARGUE). NO INCLUYE TRANSPORTE Y DISPOSICIÓN FINAL DE SOBRANTES.</v>
      </c>
      <c r="E13" s="393" t="str">
        <f>VLOOKUP(C13,'PRECIOS IDU1'!$B$2:$E$3190,3,0)</f>
        <v>ML</v>
      </c>
      <c r="F13" s="390">
        <f>VLOOKUP(C13,'PRECIOS IDU1'!$B$2:$E$3190,4,0)</f>
        <v>6417</v>
      </c>
      <c r="G13" s="393">
        <v>1</v>
      </c>
      <c r="H13" s="394">
        <f t="shared" si="0"/>
        <v>6417</v>
      </c>
    </row>
    <row r="14" spans="2:8" ht="30" customHeight="1" x14ac:dyDescent="0.25">
      <c r="B14" s="383" t="s">
        <v>3987</v>
      </c>
      <c r="C14" s="376">
        <v>3486</v>
      </c>
      <c r="D14" s="377" t="str">
        <f>VLOOKUP(C14,'PRECIOS IDU1'!$B$2:$E$3190,2,0)</f>
        <v>DEMOLICIÓN CONCRETO ESTRUCTURAL (INCLUYE CARGUE MANUAL). NO INCLUYE TRANSPORTE Y DISPOSICIÓN FINAL DE SOBRANTES.</v>
      </c>
      <c r="E14" s="393" t="str">
        <f>VLOOKUP(C14,'PRECIOS IDU1'!$B$2:$E$3190,3,0)</f>
        <v>M3</v>
      </c>
      <c r="F14" s="390">
        <f>VLOOKUP(C14,'PRECIOS IDU1'!$B$2:$E$3190,4,0)</f>
        <v>187178</v>
      </c>
      <c r="G14" s="393">
        <v>1</v>
      </c>
      <c r="H14" s="394">
        <f t="shared" si="0"/>
        <v>187178</v>
      </c>
    </row>
    <row r="15" spans="2:8" ht="30" customHeight="1" x14ac:dyDescent="0.25">
      <c r="B15" s="383" t="s">
        <v>3988</v>
      </c>
      <c r="C15" s="376">
        <v>4613</v>
      </c>
      <c r="D15" s="378" t="str">
        <f>VLOOKUP(C15,'PRECIOS IDU1'!$B$2:$E$3190,2,0)</f>
        <v>TRANSPORTE Y DISPOSICION FINAL DE ESCOMBROS EN SITIO AUTORIZADO (DISTANCIA DE TRANSPORTE 28 KM)</v>
      </c>
      <c r="E15" s="393" t="str">
        <f>VLOOKUP(C15,'PRECIOS IDU1'!$B$2:$E$3190,3,0)</f>
        <v>M3</v>
      </c>
      <c r="F15" s="390">
        <f>VLOOKUP(C15,'PRECIOS IDU1'!$B$2:$E$3190,4,0)</f>
        <v>58200</v>
      </c>
      <c r="G15" s="393">
        <v>1</v>
      </c>
      <c r="H15" s="394">
        <f t="shared" si="0"/>
        <v>58200</v>
      </c>
    </row>
    <row r="16" spans="2:8" ht="30" customHeight="1" x14ac:dyDescent="0.25">
      <c r="B16" s="383" t="s">
        <v>3989</v>
      </c>
      <c r="C16" s="376">
        <v>5380</v>
      </c>
      <c r="D16" s="378" t="str">
        <f>VLOOKUP(C16,'PRECIOS IDU1'!$B$2:$E$3190,2,0)</f>
        <v>TRANSPORTE DE MATERIAL PROVENIENTE DE SITIO DE OBRA AL SITIO DISPUESTO PARA MEZCLAS, ESTABILIZAR O DEJAR EN PATIOS DE ACOPIO DEL IDU, EN DISTANCIA HASTA 21 KM.</v>
      </c>
      <c r="E16" s="393" t="str">
        <f>VLOOKUP(C16,'PRECIOS IDU1'!$B$2:$E$3190,3,0)</f>
        <v>M3</v>
      </c>
      <c r="F16" s="390">
        <f>VLOOKUP(C16,'PRECIOS IDU1'!$B$2:$E$3190,4,0)</f>
        <v>44369</v>
      </c>
      <c r="G16" s="393">
        <v>1</v>
      </c>
      <c r="H16" s="394">
        <f t="shared" si="0"/>
        <v>44369</v>
      </c>
    </row>
    <row r="17" spans="2:8" ht="30" customHeight="1" x14ac:dyDescent="0.25">
      <c r="B17" s="383" t="s">
        <v>3990</v>
      </c>
      <c r="C17" s="376">
        <v>7967</v>
      </c>
      <c r="D17" s="378" t="str">
        <f>VLOOKUP(C17,'PRECIOS IDU1'!$B$2:$E$3190,2,0)</f>
        <v>TRANSPORTE DE MATERIAL FRESADO PROVENIENTE DE SITIO DE OBRA AL SITIO DISPUESTO PARA MEZCLAS, ESTABILIZAR O DEJAR EN PATIOS DE ACOPIO DEL IDU.</v>
      </c>
      <c r="E17" s="393" t="str">
        <f>VLOOKUP(C17,'PRECIOS IDU1'!$B$2:$E$3190,3,0)</f>
        <v>M3</v>
      </c>
      <c r="F17" s="390">
        <f>VLOOKUP(C17,'PRECIOS IDU1'!$B$2:$E$3190,4,0)</f>
        <v>8369</v>
      </c>
      <c r="G17" s="393">
        <v>1</v>
      </c>
      <c r="H17" s="394">
        <f t="shared" si="0"/>
        <v>8369</v>
      </c>
    </row>
    <row r="18" spans="2:8" ht="30" customHeight="1" x14ac:dyDescent="0.25">
      <c r="B18" s="383" t="s">
        <v>3991</v>
      </c>
      <c r="C18" s="376">
        <v>4034</v>
      </c>
      <c r="D18" s="377" t="str">
        <f>VLOOKUP(C18,'PRECIOS IDU1'!$B$2:$E$3190,2,0)</f>
        <v>GEOTEXTIL TEJIDO CON RESISTENCIA A LA TENSION METODO TIRA ANCHA SENTIDO LONGITUDINAL: ENTRE 90 KN/M Y 110 KN/M. PARA SEPARACION SUBRASANTE/CAPAS GRANULARES. (INCLUYE SUMINISTRO E INSTALACION).</v>
      </c>
      <c r="E18" s="393" t="str">
        <f>VLOOKUP(C18,'PRECIOS IDU1'!$B$2:$E$3190,3,0)</f>
        <v>M2</v>
      </c>
      <c r="F18" s="390">
        <f>VLOOKUP(C18,'PRECIOS IDU1'!$B$2:$E$3190,4,0)</f>
        <v>30940</v>
      </c>
      <c r="G18" s="393">
        <v>1</v>
      </c>
      <c r="H18" s="394">
        <f t="shared" si="0"/>
        <v>30940</v>
      </c>
    </row>
    <row r="19" spans="2:8" ht="30" customHeight="1" x14ac:dyDescent="0.25">
      <c r="B19" s="383" t="s">
        <v>3992</v>
      </c>
      <c r="C19" s="376">
        <v>5843</v>
      </c>
      <c r="D19" s="377" t="str">
        <f>VLOOKUP(C19,'PRECIOS IDU1'!$B$2:$E$3190,2,0)</f>
        <v>GEOMALLA BIAXIAL PARA EL CONTROL DEL REFLEJO DE AGRIETAMIENTO EN CAPAS DE CONCRETO ASFALTICO, CON MODULO DE TENSION CICLICA MINIMO DE 2340 KN/M. (INCLUYE SUMINISTRO E INSTALACION).</v>
      </c>
      <c r="E19" s="393" t="str">
        <f>VLOOKUP(C19,'PRECIOS IDU1'!$B$2:$E$3190,3,0)</f>
        <v>M2</v>
      </c>
      <c r="F19" s="390">
        <f>VLOOKUP(C19,'PRECIOS IDU1'!$B$2:$E$3190,4,0)</f>
        <v>32622</v>
      </c>
      <c r="G19" s="393">
        <v>1</v>
      </c>
      <c r="H19" s="394">
        <f t="shared" si="0"/>
        <v>32622</v>
      </c>
    </row>
    <row r="20" spans="2:8" ht="30" customHeight="1" x14ac:dyDescent="0.25">
      <c r="B20" s="383" t="s">
        <v>3993</v>
      </c>
      <c r="C20" s="376">
        <v>7900</v>
      </c>
      <c r="D20" s="377" t="str">
        <f>VLOOKUP(C20,'PRECIOS IDU1'!$B$2:$E$3190,2,0)</f>
        <v>GEOCELDA DE POLIETILENO DE ALTA DENSIDAD (PEAD-HDPE) CON ALTURA DE 150 MM. (INCLUYE SUMINISTRO E INSTALACION).</v>
      </c>
      <c r="E20" s="393" t="str">
        <f>VLOOKUP(C20,'PRECIOS IDU1'!$B$2:$E$3190,3,0)</f>
        <v>M2</v>
      </c>
      <c r="F20" s="390">
        <f>VLOOKUP(C20,'PRECIOS IDU1'!$B$2:$E$3190,4,0)</f>
        <v>73638</v>
      </c>
      <c r="G20" s="393">
        <v>1</v>
      </c>
      <c r="H20" s="394">
        <f t="shared" si="0"/>
        <v>73638</v>
      </c>
    </row>
    <row r="21" spans="2:8" ht="30" customHeight="1" x14ac:dyDescent="0.25">
      <c r="B21" s="383" t="s">
        <v>3994</v>
      </c>
      <c r="C21" s="376">
        <v>8622</v>
      </c>
      <c r="D21" s="377" t="str">
        <f>VLOOKUP(C21,'PRECIOS IDU1'!$B$2:$E$3190,2,0)</f>
        <v>GEOTEXTIL TEJIDO PARA SEPARACIÓN SUBRASANTE/CAPAS GRANULARES (Incluye Suministro e Instalación)</v>
      </c>
      <c r="E21" s="393" t="str">
        <f>VLOOKUP(C21,'PRECIOS IDU1'!$B$2:$E$3190,3,0)</f>
        <v>M2</v>
      </c>
      <c r="F21" s="390">
        <f>VLOOKUP(C21,'PRECIOS IDU1'!$B$2:$E$3190,4,0)</f>
        <v>15087</v>
      </c>
      <c r="G21" s="393">
        <v>1</v>
      </c>
      <c r="H21" s="394">
        <f t="shared" si="0"/>
        <v>15087</v>
      </c>
    </row>
    <row r="22" spans="2:8" ht="30" customHeight="1" x14ac:dyDescent="0.25">
      <c r="B22" s="383" t="s">
        <v>3995</v>
      </c>
      <c r="C22" s="376">
        <v>3800</v>
      </c>
      <c r="D22" s="377" t="str">
        <f>VLOOKUP(C22,'PRECIOS IDU1'!$B$2:$E$3190,2,0)</f>
        <v>NIVELACION Y COMPACTACIÓN DE SUBRASANTE</v>
      </c>
      <c r="E22" s="393" t="str">
        <f>VLOOKUP(C22,'PRECIOS IDU1'!$B$2:$E$3190,3,0)</f>
        <v>M2</v>
      </c>
      <c r="F22" s="390">
        <f>VLOOKUP(C22,'PRECIOS IDU1'!$B$2:$E$3190,4,0)</f>
        <v>1757</v>
      </c>
      <c r="G22" s="393">
        <v>1</v>
      </c>
      <c r="H22" s="394">
        <f t="shared" si="0"/>
        <v>1757</v>
      </c>
    </row>
    <row r="23" spans="2:8" ht="30" customHeight="1" x14ac:dyDescent="0.25">
      <c r="B23" s="383" t="s">
        <v>3996</v>
      </c>
      <c r="C23" s="376">
        <v>4157</v>
      </c>
      <c r="D23" s="377" t="str">
        <f>VLOOKUP(C23,'PRECIOS IDU1'!$B$2:$E$3190,2,0)</f>
        <v>BASE GRANULAR CLASE B (BG_B) (SUMINISTRO, EXTENDIDO, NIVELACIÓN, HUMEDECIMIENTO Y COMPACTACIÓN CON VIBROCOMPACTADOR)</v>
      </c>
      <c r="E23" s="393" t="str">
        <f>VLOOKUP(C23,'PRECIOS IDU1'!$B$2:$E$3190,3,0)</f>
        <v>M3</v>
      </c>
      <c r="F23" s="390">
        <f>VLOOKUP(C23,'PRECIOS IDU1'!$B$2:$E$3190,4,0)</f>
        <v>187846</v>
      </c>
      <c r="G23" s="393">
        <v>1</v>
      </c>
      <c r="H23" s="394">
        <f t="shared" si="0"/>
        <v>187846</v>
      </c>
    </row>
    <row r="24" spans="2:8" ht="30" customHeight="1" x14ac:dyDescent="0.25">
      <c r="B24" s="383" t="s">
        <v>3997</v>
      </c>
      <c r="C24" s="376">
        <v>4159</v>
      </c>
      <c r="D24" s="377" t="str">
        <f>VLOOKUP(C24,'PRECIOS IDU1'!$B$2:$E$3190,2,0)</f>
        <v>SUBBASE GRANULAR CLASE C (SBG_C) (SUMINISTRO, EXTENDIDO, NIVELACIÓN, HUMEDECIMIENTO Y COMPACTACIÓN CON VIBROCOMPACTADOR)</v>
      </c>
      <c r="E24" s="393" t="str">
        <f>VLOOKUP(C24,'PRECIOS IDU1'!$B$2:$E$3190,3,0)</f>
        <v>M3</v>
      </c>
      <c r="F24" s="390">
        <f>VLOOKUP(C24,'PRECIOS IDU1'!$B$2:$E$3190,4,0)</f>
        <v>167049</v>
      </c>
      <c r="G24" s="393">
        <v>1</v>
      </c>
      <c r="H24" s="394">
        <f t="shared" si="0"/>
        <v>167049</v>
      </c>
    </row>
    <row r="25" spans="2:8" ht="30" customHeight="1" x14ac:dyDescent="0.25">
      <c r="B25" s="383" t="s">
        <v>3998</v>
      </c>
      <c r="C25" s="376">
        <v>4488</v>
      </c>
      <c r="D25" s="377" t="str">
        <f>VLOOKUP(C25,'PRECIOS IDU1'!$B$2:$E$3190,2,0)</f>
        <v>BASE GRANULAR CLASE B (BG_B) (SUMINISTRO, EXTENDIDO MANUAL, HUMEDECIMIENTO Y COMPACTACIÓN)</v>
      </c>
      <c r="E25" s="393" t="str">
        <f>VLOOKUP(C25,'PRECIOS IDU1'!$B$2:$E$3190,3,0)</f>
        <v>M3</v>
      </c>
      <c r="F25" s="390">
        <f>VLOOKUP(C25,'PRECIOS IDU1'!$B$2:$E$3190,4,0)</f>
        <v>194138</v>
      </c>
      <c r="G25" s="393">
        <v>1</v>
      </c>
      <c r="H25" s="394">
        <f t="shared" si="0"/>
        <v>194138</v>
      </c>
    </row>
    <row r="26" spans="2:8" ht="30" customHeight="1" x14ac:dyDescent="0.25">
      <c r="B26" s="383" t="s">
        <v>3999</v>
      </c>
      <c r="C26" s="376">
        <v>4489</v>
      </c>
      <c r="D26" s="377" t="str">
        <f>VLOOKUP(C26,'PRECIOS IDU1'!$B$2:$E$3190,2,0)</f>
        <v>SUBBASE GRANULAR CLASE B (SBG_B) (SUMINISTRO, EXTENDIDO MANUAL, HUMEDECIMIENTO Y COMPACTACIÓN)</v>
      </c>
      <c r="E26" s="393" t="str">
        <f>VLOOKUP(C26,'PRECIOS IDU1'!$B$2:$E$3190,3,0)</f>
        <v>M3</v>
      </c>
      <c r="F26" s="390">
        <f>VLOOKUP(C26,'PRECIOS IDU1'!$B$2:$E$3190,4,0)</f>
        <v>176435</v>
      </c>
      <c r="G26" s="393">
        <v>1</v>
      </c>
      <c r="H26" s="394">
        <f t="shared" si="0"/>
        <v>176435</v>
      </c>
    </row>
    <row r="27" spans="2:8" ht="30" customHeight="1" x14ac:dyDescent="0.25">
      <c r="B27" s="383" t="s">
        <v>4000</v>
      </c>
      <c r="C27" s="376">
        <v>4747</v>
      </c>
      <c r="D27" s="377" t="str">
        <f>VLOOKUP(C27,'PRECIOS IDU1'!$B$2:$E$3190,2,0)</f>
        <v>SUBBASE GRANULAR CLASE B (SBG_B) CON RECICLADO DE CONCRETO (SUMINISTRO, EXTENDIDO, NIVELACIÓN, HUMEDECIMIENTO Y COMPACTACIÓN CON VIBROCOMPACTADOR)</v>
      </c>
      <c r="E27" s="393" t="str">
        <f>VLOOKUP(C27,'PRECIOS IDU1'!$B$2:$E$3190,3,0)</f>
        <v>M3</v>
      </c>
      <c r="F27" s="390">
        <f>VLOOKUP(C27,'PRECIOS IDU1'!$B$2:$E$3190,4,0)</f>
        <v>163490</v>
      </c>
      <c r="G27" s="393">
        <v>1</v>
      </c>
      <c r="H27" s="394">
        <f t="shared" si="0"/>
        <v>163490</v>
      </c>
    </row>
    <row r="28" spans="2:8" ht="30" customHeight="1" x14ac:dyDescent="0.25">
      <c r="B28" s="383" t="s">
        <v>4001</v>
      </c>
      <c r="C28" s="376">
        <v>5355</v>
      </c>
      <c r="D28" s="377" t="str">
        <f>VLOOKUP(C28,'PRECIOS IDU1'!$B$2:$E$3190,2,0)</f>
        <v>RECICLAJE DE PAVIMENTO ASFALTICO EN EL SITIO CON 5% DE EMULSION ASFALTICA, INCLUYE 1.5% DE CEMENTO PORTLAND. TRANSPORTE PETREOS 23 KM.</v>
      </c>
      <c r="E28" s="393" t="str">
        <f>VLOOKUP(C28,'PRECIOS IDU1'!$B$2:$E$3190,3,0)</f>
        <v>M3</v>
      </c>
      <c r="F28" s="390">
        <f>VLOOKUP(C28,'PRECIOS IDU1'!$B$2:$E$3190,4,0)</f>
        <v>448260</v>
      </c>
      <c r="G28" s="393">
        <v>1</v>
      </c>
      <c r="H28" s="394">
        <f t="shared" si="0"/>
        <v>448260</v>
      </c>
    </row>
    <row r="29" spans="2:8" ht="30" customHeight="1" x14ac:dyDescent="0.25">
      <c r="B29" s="383" t="s">
        <v>4002</v>
      </c>
      <c r="C29" s="376">
        <v>6016</v>
      </c>
      <c r="D29" s="377" t="str">
        <f>VLOOKUP(C29,'PRECIOS IDU1'!$B$2:$E$3190,2,0)</f>
        <v>ESTABILIZACIÓN DE SUBRASANTE CON RAJÓN, INCLUYE EQUIPO DE COMPACTACIÓN (SUMINISTRO, EXTENDIDO, NIVELACIÓN Y COMPACTACIÓN CON EQUIPO MECÁNICO. NO INCLUYE MATERIAL DE SELLO)</v>
      </c>
      <c r="E29" s="393" t="str">
        <f>VLOOKUP(C29,'PRECIOS IDU1'!$B$2:$E$3190,3,0)</f>
        <v>M3</v>
      </c>
      <c r="F29" s="390">
        <f>VLOOKUP(C29,'PRECIOS IDU1'!$B$2:$E$3190,4,0)</f>
        <v>147164</v>
      </c>
      <c r="G29" s="393">
        <v>1</v>
      </c>
      <c r="H29" s="394">
        <f t="shared" si="0"/>
        <v>147164</v>
      </c>
    </row>
    <row r="30" spans="2:8" ht="30" customHeight="1" x14ac:dyDescent="0.25">
      <c r="B30" s="383" t="s">
        <v>4003</v>
      </c>
      <c r="C30" s="376">
        <v>8617</v>
      </c>
      <c r="D30" s="377" t="str">
        <f>VLOOKUP(C30,'PRECIOS IDU1'!$B$2:$E$3190,2,0)</f>
        <v>AGREGADOS RECICLADOS PARA SUBBASE GRANULAR (AR_SBG50) (Suministro, Extendido, Nivelación, Humedecimiento y Compactación con vibrocompactador)</v>
      </c>
      <c r="E30" s="393" t="str">
        <f>VLOOKUP(C30,'PRECIOS IDU1'!$B$2:$E$3190,3,0)</f>
        <v>M3</v>
      </c>
      <c r="F30" s="390">
        <f>VLOOKUP(C30,'PRECIOS IDU1'!$B$2:$E$3190,4,0)</f>
        <v>191200</v>
      </c>
      <c r="G30" s="393">
        <v>1</v>
      </c>
      <c r="H30" s="394">
        <f t="shared" si="0"/>
        <v>191200</v>
      </c>
    </row>
    <row r="31" spans="2:8" ht="30" customHeight="1" x14ac:dyDescent="0.25">
      <c r="B31" s="383" t="s">
        <v>4004</v>
      </c>
      <c r="C31" s="376">
        <v>4758</v>
      </c>
      <c r="D31" s="377" t="str">
        <f>VLOOKUP(C31,'PRECIOS IDU1'!$B$2:$E$3190,2,0)</f>
        <v>SELLO DE FISURAS</v>
      </c>
      <c r="E31" s="393" t="str">
        <f>VLOOKUP(C31,'PRECIOS IDU1'!$B$2:$E$3190,3,0)</f>
        <v>ML</v>
      </c>
      <c r="F31" s="390">
        <f>VLOOKUP(C31,'PRECIOS IDU1'!$B$2:$E$3190,4,0)</f>
        <v>8877</v>
      </c>
      <c r="G31" s="393">
        <v>1</v>
      </c>
      <c r="H31" s="394">
        <f t="shared" si="0"/>
        <v>8877</v>
      </c>
    </row>
    <row r="32" spans="2:8" ht="30" customHeight="1" x14ac:dyDescent="0.25">
      <c r="B32" s="383" t="s">
        <v>4005</v>
      </c>
      <c r="C32" s="376">
        <v>4784</v>
      </c>
      <c r="D32" s="377" t="str">
        <f>VLOOKUP(C32,'PRECIOS IDU1'!$B$2:$E$3190,2,0)</f>
        <v>PROCESO DE INSTALACION DE RECICLADO DE MATERIAL DE PAVIMENTO ASFALTICO (INCLUYE EXTENDIDO, NIVELACION Y COMPACTACION)</v>
      </c>
      <c r="E32" s="393" t="str">
        <f>VLOOKUP(C32,'PRECIOS IDU1'!$B$2:$E$3190,3,0)</f>
        <v>M3</v>
      </c>
      <c r="F32" s="390">
        <f>VLOOKUP(C32,'PRECIOS IDU1'!$B$2:$E$3190,4,0)</f>
        <v>23175</v>
      </c>
      <c r="G32" s="393">
        <v>1</v>
      </c>
      <c r="H32" s="394">
        <f t="shared" si="0"/>
        <v>23175</v>
      </c>
    </row>
    <row r="33" spans="2:8" ht="30" customHeight="1" x14ac:dyDescent="0.25">
      <c r="B33" s="383" t="s">
        <v>4006</v>
      </c>
      <c r="C33" s="376">
        <v>6053</v>
      </c>
      <c r="D33" s="377" t="str">
        <f>VLOOKUP(C33,'PRECIOS IDU1'!$B$2:$E$3190,2,0)</f>
        <v>CAPA DE SUELO DE SUBRASANTE ESTABILIZADA CON CAL HIDRATADA TIPO N, IN SITU AL 4%. (SUMINISTRO, EXTENDIDO, NIVELACION, HUMEDECIMIENTO Y COMPACTACION).</v>
      </c>
      <c r="E33" s="393" t="str">
        <f>VLOOKUP(C33,'PRECIOS IDU1'!$B$2:$E$3190,3,0)</f>
        <v>M3</v>
      </c>
      <c r="F33" s="390">
        <f>VLOOKUP(C33,'PRECIOS IDU1'!$B$2:$E$3190,4,0)</f>
        <v>111723</v>
      </c>
      <c r="G33" s="393">
        <v>1</v>
      </c>
      <c r="H33" s="394">
        <f t="shared" si="0"/>
        <v>111723</v>
      </c>
    </row>
    <row r="34" spans="2:8" ht="30" customHeight="1" x14ac:dyDescent="0.25">
      <c r="B34" s="383" t="s">
        <v>4007</v>
      </c>
      <c r="C34" s="376">
        <v>3204</v>
      </c>
      <c r="D34" s="377" t="str">
        <f>VLOOKUP(C34,'PRECIOS IDU1'!$B$2:$E$3190,2,0)</f>
        <v>LOSA DE CONCRETO MR43 (SUMINISTRO, FORMALETEADO, COLOCACIÓN Y ACABADO. NO INCLUYE ACERO, CURADO, JUNTAS)</v>
      </c>
      <c r="E34" s="393" t="str">
        <f>VLOOKUP(C34,'PRECIOS IDU1'!$B$2:$E$3190,3,0)</f>
        <v>M3</v>
      </c>
      <c r="F34" s="390">
        <f>VLOOKUP(C34,'PRECIOS IDU1'!$B$2:$E$3190,4,0)</f>
        <v>890453</v>
      </c>
      <c r="G34" s="393">
        <v>1</v>
      </c>
      <c r="H34" s="394">
        <f t="shared" si="0"/>
        <v>890453</v>
      </c>
    </row>
    <row r="35" spans="2:8" ht="30" customHeight="1" x14ac:dyDescent="0.25">
      <c r="B35" s="383" t="s">
        <v>4008</v>
      </c>
      <c r="C35" s="376">
        <v>7785</v>
      </c>
      <c r="D35" s="377" t="str">
        <f>VLOOKUP(C35,'PRECIOS IDU1'!$B$2:$E$3190,2,0)</f>
        <v>LOSA DE CONCRETO MR45 (SUMINISTRO, FORMALETEADO, COLOCACIÓN, CURADO, JUNTAS Y ACABADO. INCLUYE CANASTILLA PASA JUNTA.</v>
      </c>
      <c r="E35" s="393" t="str">
        <f>VLOOKUP(C35,'PRECIOS IDU1'!$B$2:$E$3190,3,0)</f>
        <v>M3</v>
      </c>
      <c r="F35" s="390">
        <f>VLOOKUP(C35,'PRECIOS IDU1'!$B$2:$E$3190,4,0)</f>
        <v>1238205</v>
      </c>
      <c r="G35" s="393">
        <v>1</v>
      </c>
      <c r="H35" s="394">
        <f t="shared" si="0"/>
        <v>1238205</v>
      </c>
    </row>
    <row r="36" spans="2:8" ht="30" customHeight="1" x14ac:dyDescent="0.25">
      <c r="B36" s="383" t="s">
        <v>4009</v>
      </c>
      <c r="C36" s="376">
        <v>7898</v>
      </c>
      <c r="D36" s="377" t="str">
        <f>VLOOKUP(C36,'PRECIOS IDU1'!$B$2:$E$3190,2,0)</f>
        <v>LOSA DE CONCRETO MR45 ACELERADO A 3 DÍAS (SUMINISTRO, FORMALETEADO, COLOCACIÓN Y ACABADO. NO INCLUYE ACERO, CURADO Y JUNTAS).</v>
      </c>
      <c r="E36" s="393" t="str">
        <f>VLOOKUP(C36,'PRECIOS IDU1'!$B$2:$E$3190,3,0)</f>
        <v>M3</v>
      </c>
      <c r="F36" s="390">
        <f>VLOOKUP(C36,'PRECIOS IDU1'!$B$2:$E$3190,4,0)</f>
        <v>970435</v>
      </c>
      <c r="G36" s="393">
        <v>1</v>
      </c>
      <c r="H36" s="394">
        <f t="shared" si="0"/>
        <v>970435</v>
      </c>
    </row>
    <row r="37" spans="2:8" ht="30" customHeight="1" x14ac:dyDescent="0.25">
      <c r="B37" s="383" t="s">
        <v>4010</v>
      </c>
      <c r="C37" s="376">
        <v>10275</v>
      </c>
      <c r="D37" s="377" t="str">
        <f>VLOOKUP(C37,'PRECIOS IDU1'!$B$2:$E$3190,2,0)</f>
        <v>PISO EN CONCRETO MR45 (315 Kg/Cm2) GRAVA COMÚN ACELERADO A 7 DÍAS, ESTAMPADO PARA POMPEYANOS Y VIAS A DESNIVEL, COLOR OCRE (Incluye suministro y colocación de concreto, juego de moldes, desmoldante en polvo, curador para concreto, corte y sellado de juntas)</v>
      </c>
      <c r="E37" s="393" t="str">
        <f>VLOOKUP(C37,'PRECIOS IDU1'!$B$2:$E$3190,3,0)</f>
        <v>M2</v>
      </c>
      <c r="F37" s="390">
        <f>VLOOKUP(C37,'PRECIOS IDU1'!$B$2:$E$3190,4,0)</f>
        <v>300993</v>
      </c>
      <c r="G37" s="393">
        <v>1</v>
      </c>
      <c r="H37" s="394">
        <f t="shared" si="0"/>
        <v>300993</v>
      </c>
    </row>
    <row r="38" spans="2:8" ht="30" customHeight="1" x14ac:dyDescent="0.25">
      <c r="B38" s="383" t="s">
        <v>4011</v>
      </c>
      <c r="C38" s="376">
        <v>3806</v>
      </c>
      <c r="D38" s="377" t="str">
        <f>VLOOKUP(C38,'PRECIOS IDU1'!$B$2:$E$3190,2,0)</f>
        <v>CURADO DE LOSAS DE CONCRETO (SUMINISTRO Y APLICACIÓN)</v>
      </c>
      <c r="E38" s="393" t="str">
        <f>VLOOKUP(C38,'PRECIOS IDU1'!$B$2:$E$3190,3,0)</f>
        <v>M2</v>
      </c>
      <c r="F38" s="390">
        <f>VLOOKUP(C38,'PRECIOS IDU1'!$B$2:$E$3190,4,0)</f>
        <v>2554</v>
      </c>
      <c r="G38" s="393">
        <v>1</v>
      </c>
      <c r="H38" s="394">
        <f t="shared" si="0"/>
        <v>2554</v>
      </c>
    </row>
    <row r="39" spans="2:8" ht="30" customHeight="1" x14ac:dyDescent="0.25">
      <c r="B39" s="383" t="s">
        <v>4012</v>
      </c>
      <c r="C39" s="376">
        <v>3811</v>
      </c>
      <c r="D39" s="377" t="str">
        <f>VLOOKUP(C39,'PRECIOS IDU1'!$B$2:$E$3190,2,0)</f>
        <v>CORTE DE PAVIMENTO - INCLUYE EQUIPO: CORTADORA DE CONCRETO INCLUYE OPERARIO Y COMBUSTIBLE. INCLUYE DISCO DIAMANTADO ASFALTO-CONCRETO 350 MM, AGUA Y MANO DE OBRA</v>
      </c>
      <c r="E39" s="393" t="str">
        <f>VLOOKUP(C39,'PRECIOS IDU1'!$B$2:$E$3190,3,0)</f>
        <v>ML</v>
      </c>
      <c r="F39" s="390">
        <f>VLOOKUP(C39,'PRECIOS IDU1'!$B$2:$E$3190,4,0)</f>
        <v>2659</v>
      </c>
      <c r="G39" s="393">
        <v>1</v>
      </c>
      <c r="H39" s="394">
        <f t="shared" si="0"/>
        <v>2659</v>
      </c>
    </row>
    <row r="40" spans="2:8" ht="30" customHeight="1" x14ac:dyDescent="0.25">
      <c r="B40" s="383" t="s">
        <v>4013</v>
      </c>
      <c r="C40" s="376">
        <v>3841</v>
      </c>
      <c r="D40" s="377" t="str">
        <f>VLOOKUP(C40,'PRECIOS IDU1'!$B$2:$E$3190,2,0)</f>
        <v>MEZCLA DENSA EN CALIENTE MD20 ASFALTO 80-100 (SUMINISTRO, EXTENDIDO, NIVELACIÓN Y COMPACTACIÓN MECANICA)</v>
      </c>
      <c r="E40" s="393" t="str">
        <f>VLOOKUP(C40,'PRECIOS IDU1'!$B$2:$E$3190,3,0)</f>
        <v>M3</v>
      </c>
      <c r="F40" s="390">
        <f>VLOOKUP(C40,'PRECIOS IDU1'!$B$2:$E$3190,4,0)</f>
        <v>1341971</v>
      </c>
      <c r="G40" s="393">
        <v>1</v>
      </c>
      <c r="H40" s="394">
        <f t="shared" si="0"/>
        <v>1341971</v>
      </c>
    </row>
    <row r="41" spans="2:8" ht="30" customHeight="1" x14ac:dyDescent="0.25">
      <c r="B41" s="383" t="s">
        <v>4014</v>
      </c>
      <c r="C41" s="376">
        <v>3837</v>
      </c>
      <c r="D41" s="377" t="str">
        <f>VLOOKUP(C41,'PRECIOS IDU1'!$B$2:$E$3190,2,0)</f>
        <v>SELLADO DE JUNTAS EN PAVIMENTO DE CONCRETO HIDRAULICO (INCLUYE LIMPIEZA, SUMINISTRO E INSTALACIÓN DE FONDO Y SELLANTE)</v>
      </c>
      <c r="E41" s="393" t="str">
        <f>VLOOKUP(C41,'PRECIOS IDU1'!$B$2:$E$3190,3,0)</f>
        <v>ML</v>
      </c>
      <c r="F41" s="390">
        <f>VLOOKUP(C41,'PRECIOS IDU1'!$B$2:$E$3190,4,0)</f>
        <v>13778</v>
      </c>
      <c r="G41" s="393">
        <v>1</v>
      </c>
      <c r="H41" s="394">
        <f t="shared" si="0"/>
        <v>13778</v>
      </c>
    </row>
    <row r="42" spans="2:8" ht="30" customHeight="1" x14ac:dyDescent="0.25">
      <c r="B42" s="383" t="s">
        <v>4015</v>
      </c>
      <c r="C42" s="376">
        <v>3866</v>
      </c>
      <c r="D42" s="377" t="str">
        <f>VLOOKUP(C42,'PRECIOS IDU1'!$B$2:$E$3190,2,0)</f>
        <v>RIEGO DE LIGA CON EMULSION ASFALTICA CRR-1 (SUMINISTRO, BARRIDO SUPERFICIE Y RIEGO MECANICO)</v>
      </c>
      <c r="E42" s="393" t="str">
        <f>VLOOKUP(C42,'PRECIOS IDU1'!$B$2:$E$3190,3,0)</f>
        <v>M2</v>
      </c>
      <c r="F42" s="390">
        <f>VLOOKUP(C42,'PRECIOS IDU1'!$B$2:$E$3190,4,0)</f>
        <v>3605</v>
      </c>
      <c r="G42" s="393">
        <v>1</v>
      </c>
      <c r="H42" s="394">
        <f t="shared" si="0"/>
        <v>3605</v>
      </c>
    </row>
    <row r="43" spans="2:8" ht="30" customHeight="1" x14ac:dyDescent="0.25">
      <c r="B43" s="383" t="s">
        <v>4016</v>
      </c>
      <c r="C43" s="376">
        <v>4203</v>
      </c>
      <c r="D43" s="378" t="str">
        <f>VLOOKUP(C43,'PRECIOS IDU1'!$B$2:$E$3190,2,0)</f>
        <v>MEZCLA ASFÁLTICA EN CALIENTE TIPO DENSO MD12 ASFALTO 80-100 (INCLUYE SUMINISTRO, EXTENDIDO, NIVELACIÓN, COMPACTACIÓN MECANICA CON VIBROCOMPACTADOR Y COMPACTADOR DE LLANTAS, FACTOR DE COMPACTACION Y TRANSPORTE DE MATERIAL A 21 KMS)</v>
      </c>
      <c r="E43" s="393" t="str">
        <f>VLOOKUP(C43,'PRECIOS IDU1'!$B$2:$E$3190,3,0)</f>
        <v>M3</v>
      </c>
      <c r="F43" s="390">
        <f>VLOOKUP(C43,'PRECIOS IDU1'!$B$2:$E$3190,4,0)</f>
        <v>1369842</v>
      </c>
      <c r="G43" s="393">
        <v>1</v>
      </c>
      <c r="H43" s="394">
        <f t="shared" si="0"/>
        <v>1369842</v>
      </c>
    </row>
    <row r="44" spans="2:8" ht="30" customHeight="1" x14ac:dyDescent="0.25">
      <c r="B44" s="383" t="s">
        <v>4017</v>
      </c>
      <c r="C44" s="376">
        <v>4239</v>
      </c>
      <c r="D44" s="377" t="str">
        <f>VLOOKUP(C44,'PRECIOS IDU1'!$B$2:$E$3190,2,0)</f>
        <v>CORTE Y AMPLIACIÓN DE JUNTA EN PAVIMENTO DE CONCRETO HIDRAULICO</v>
      </c>
      <c r="E44" s="393" t="str">
        <f>VLOOKUP(C44,'PRECIOS IDU1'!$B$2:$E$3190,3,0)</f>
        <v>ML</v>
      </c>
      <c r="F44" s="390">
        <f>VLOOKUP(C44,'PRECIOS IDU1'!$B$2:$E$3190,4,0)</f>
        <v>6643</v>
      </c>
      <c r="G44" s="393">
        <v>1</v>
      </c>
      <c r="H44" s="394">
        <f t="shared" si="0"/>
        <v>6643</v>
      </c>
    </row>
    <row r="45" spans="2:8" ht="30" customHeight="1" x14ac:dyDescent="0.25">
      <c r="B45" s="383" t="s">
        <v>4018</v>
      </c>
      <c r="C45" s="376">
        <v>4485</v>
      </c>
      <c r="D45" s="378" t="str">
        <f>VLOOKUP(C45,'PRECIOS IDU1'!$B$2:$E$3190,2,0)</f>
        <v>MEZCLA ASFÁLTICA EN CALIENTE TIPO DENSO MD20 ASFALTO 80-100. (INCLUYE SUMINISTRO, EXTENDIDO, NIVELACIÓN MANUAL Y COMPACTACIÓN MECÁNICA CON VIBROCOMPACTADOR TÁNDEM PEQUEÑO CON OPERARIO Y COMBUSTIBLE, FACTOR DE COMPACTACION Y TRANSPORTE DE MATERIAL A 21 KMS).</v>
      </c>
      <c r="E45" s="393" t="str">
        <f>VLOOKUP(C45,'PRECIOS IDU1'!$B$2:$E$3190,3,0)</f>
        <v>M3</v>
      </c>
      <c r="F45" s="390">
        <f>VLOOKUP(C45,'PRECIOS IDU1'!$B$2:$E$3190,4,0)</f>
        <v>1399993</v>
      </c>
      <c r="G45" s="393">
        <v>1</v>
      </c>
      <c r="H45" s="394">
        <f t="shared" si="0"/>
        <v>1399993</v>
      </c>
    </row>
    <row r="46" spans="2:8" ht="30" customHeight="1" x14ac:dyDescent="0.25">
      <c r="B46" s="383" t="s">
        <v>4019</v>
      </c>
      <c r="C46" s="376">
        <v>4525</v>
      </c>
      <c r="D46" s="377" t="str">
        <f>VLOOKUP(C46,'PRECIOS IDU1'!$B$2:$E$3190,2,0)</f>
        <v>SELLADO DE JUNTAS EN PAVIMENTO FLEXIBLE (INCLUYE LIMPIEZA, SUMINISTRO E INSTALACIÓN DE FONDO Y EMULSIÓN ASFÁLTICA CRR-1)</v>
      </c>
      <c r="E46" s="393" t="str">
        <f>VLOOKUP(C46,'PRECIOS IDU1'!$B$2:$E$3190,3,0)</f>
        <v>ML</v>
      </c>
      <c r="F46" s="390">
        <f>VLOOKUP(C46,'PRECIOS IDU1'!$B$2:$E$3190,4,0)</f>
        <v>7115</v>
      </c>
      <c r="G46" s="393">
        <v>1</v>
      </c>
      <c r="H46" s="394">
        <f t="shared" si="0"/>
        <v>7115</v>
      </c>
    </row>
    <row r="47" spans="2:8" ht="30" customHeight="1" x14ac:dyDescent="0.25">
      <c r="B47" s="383" t="s">
        <v>4020</v>
      </c>
      <c r="C47" s="376">
        <v>4567</v>
      </c>
      <c r="D47" s="378" t="str">
        <f>VLOOKUP(C47,'PRECIOS IDU1'!$B$2:$E$3190,2,0)</f>
        <v>MEZCLA ASFÁLTICA EN CALIENTE TIPO DENSO MD12 ASFALTO 80-100. (INCLUYE SUMINISTRO, EXTENDIDO, NIVELACIÓN MANUAL, COMPACTACIÓN MECÁNICA CON VIBROCOMPACTADOR TÁNDEM PEQUEÑO CON OPERARIO Y COMBUSTIBLE, FACTOR DE COMPACTACION Y TRANSPORTE DE MATERIAL A 21 KMS).</v>
      </c>
      <c r="E47" s="393" t="str">
        <f>VLOOKUP(C47,'PRECIOS IDU1'!$B$2:$E$3190,3,0)</f>
        <v>M3</v>
      </c>
      <c r="F47" s="390">
        <f>VLOOKUP(C47,'PRECIOS IDU1'!$B$2:$E$3190,4,0)</f>
        <v>1427864</v>
      </c>
      <c r="G47" s="393">
        <v>1</v>
      </c>
      <c r="H47" s="394">
        <f t="shared" si="0"/>
        <v>1427864</v>
      </c>
    </row>
    <row r="48" spans="2:8" ht="30" customHeight="1" x14ac:dyDescent="0.25">
      <c r="B48" s="383" t="s">
        <v>4021</v>
      </c>
      <c r="C48" s="376">
        <v>4712</v>
      </c>
      <c r="D48" s="377" t="str">
        <f>VLOOKUP(C48,'PRECIOS IDU1'!$B$2:$E$3190,2,0)</f>
        <v>MEZCLA ASFALTICA CON ASFALTO CAUCHO (SUMINISTRO, EXTENDIDO, NIVELACIÓN Y COMPACTACIÓN MECANICA)</v>
      </c>
      <c r="E48" s="393" t="str">
        <f>VLOOKUP(C48,'PRECIOS IDU1'!$B$2:$E$3190,3,0)</f>
        <v>M3</v>
      </c>
      <c r="F48" s="390">
        <f>VLOOKUP(C48,'PRECIOS IDU1'!$B$2:$E$3190,4,0)</f>
        <v>1556215</v>
      </c>
      <c r="G48" s="393">
        <v>1</v>
      </c>
      <c r="H48" s="394">
        <f t="shared" si="0"/>
        <v>1556215</v>
      </c>
    </row>
    <row r="49" spans="2:8" ht="30" customHeight="1" x14ac:dyDescent="0.25">
      <c r="B49" s="383" t="s">
        <v>4022</v>
      </c>
      <c r="C49" s="376">
        <v>4857</v>
      </c>
      <c r="D49" s="377" t="str">
        <f>VLOOKUP(C49,'PRECIOS IDU1'!$B$2:$E$3190,2,0)</f>
        <v>IMPRIMACIÓN CON EMULSIÓN ASFÁLTICA CRL-1 (INCLUYE SUMINISTRO, BARRIDO DE SUPERFICIE Y RIEGO MECANICO).</v>
      </c>
      <c r="E49" s="393" t="str">
        <f>VLOOKUP(C49,'PRECIOS IDU1'!$B$2:$E$3190,3,0)</f>
        <v>M2</v>
      </c>
      <c r="F49" s="390">
        <f>VLOOKUP(C49,'PRECIOS IDU1'!$B$2:$E$3190,4,0)</f>
        <v>3508</v>
      </c>
      <c r="G49" s="393">
        <v>1</v>
      </c>
      <c r="H49" s="394">
        <f t="shared" si="0"/>
        <v>3508</v>
      </c>
    </row>
    <row r="50" spans="2:8" ht="30" customHeight="1" x14ac:dyDescent="0.25">
      <c r="B50" s="383" t="s">
        <v>4023</v>
      </c>
      <c r="C50" s="376">
        <v>5360</v>
      </c>
      <c r="D50" s="377" t="str">
        <f>VLOOKUP(C50,'PRECIOS IDU1'!$B$2:$E$3190,2,0)</f>
        <v>ACOPIO Y TRASIEGO MECANICO DE MATERIAL DE FRESADO EN EL SITIO DE ALMACENAMIENTO TRANSITORIO.</v>
      </c>
      <c r="E50" s="393" t="str">
        <f>VLOOKUP(C50,'PRECIOS IDU1'!$B$2:$E$3190,3,0)</f>
        <v>HR</v>
      </c>
      <c r="F50" s="390">
        <f>VLOOKUP(C50,'PRECIOS IDU1'!$B$2:$E$3190,4,0)</f>
        <v>175575</v>
      </c>
      <c r="G50" s="393">
        <v>1</v>
      </c>
      <c r="H50" s="394">
        <f t="shared" si="0"/>
        <v>175575</v>
      </c>
    </row>
    <row r="51" spans="2:8" ht="30" customHeight="1" x14ac:dyDescent="0.25">
      <c r="B51" s="383" t="s">
        <v>4024</v>
      </c>
      <c r="C51" s="376">
        <v>10269</v>
      </c>
      <c r="D51" s="377" t="str">
        <f>VLOOKUP(C51,'PRECIOS IDU1'!$B$2:$E$3190,2,0)</f>
        <v>PISO EN CONCRETO MR43 (315 KG/CM2) GRAVA COMÚN ACELERADO A 7 DÍAS, ESTAMPADO PARA POMPEYANOS, e=0.23m (INCLUYE SUMINISTRO Y COLOCACIÓN DE CONCRETO, JUEGO DE MOLDES, DESMOLDANTE EN POLVO, CURADOR PARA CONCRETO, CORTE Y SELLADO DE JUNTAS</v>
      </c>
      <c r="E51" s="393" t="str">
        <f>VLOOKUP(C51,'PRECIOS IDU1'!$B$2:$E$3190,3,0)</f>
        <v>M2</v>
      </c>
      <c r="F51" s="390">
        <f>VLOOKUP(C51,'PRECIOS IDU1'!$B$2:$E$3190,4,0)</f>
        <v>299063</v>
      </c>
      <c r="G51" s="393">
        <v>1</v>
      </c>
      <c r="H51" s="394">
        <f t="shared" si="0"/>
        <v>299063</v>
      </c>
    </row>
    <row r="52" spans="2:8" ht="30" customHeight="1" x14ac:dyDescent="0.25">
      <c r="B52" s="383" t="s">
        <v>4025</v>
      </c>
      <c r="C52" s="376">
        <v>6313</v>
      </c>
      <c r="D52" s="377" t="str">
        <f>VLOOKUP(C52,'PRECIOS IDU1'!$B$2:$E$3190,2,0)</f>
        <v>MEZCLA ASFÁLTICA DENSA EN CALIENTE MD12 CON CEMENTO ASFÁLTICO 60-70 (SUMINISTRO, EXTENDIDO, NIVELACIÓN Y COMPACTACIÓN MECANICA CON VIBROCOMPACTADOR Y COMPACTADOR DE LLANTAS)</v>
      </c>
      <c r="E52" s="393" t="str">
        <f>VLOOKUP(C52,'PRECIOS IDU1'!$B$2:$E$3190,3,0)</f>
        <v>M3</v>
      </c>
      <c r="F52" s="390">
        <f>VLOOKUP(C52,'PRECIOS IDU1'!$B$2:$E$3190,4,0)</f>
        <v>1241977</v>
      </c>
      <c r="G52" s="393">
        <v>1</v>
      </c>
      <c r="H52" s="394">
        <f t="shared" si="0"/>
        <v>1241977</v>
      </c>
    </row>
    <row r="53" spans="2:8" ht="30" customHeight="1" x14ac:dyDescent="0.25">
      <c r="B53" s="383" t="s">
        <v>4026</v>
      </c>
      <c r="C53" s="376">
        <v>7751</v>
      </c>
      <c r="D53" s="377" t="str">
        <f>VLOOKUP(C53,'PRECIOS IDU1'!$B$2:$E$3190,2,0)</f>
        <v>FRESADO PAVIMENTO ASFÁLTICO (INCLUYE CARGUE) INCLUYE AGUA, PUNTAS. NO INCLUYE TRANSPORTE DE MAQUINARIA, TRANSPORTE DEL FRESADO NI DISPOSICIÓN FINAL).</v>
      </c>
      <c r="E53" s="393" t="str">
        <f>VLOOKUP(C53,'PRECIOS IDU1'!$B$2:$E$3190,3,0)</f>
        <v>M3</v>
      </c>
      <c r="F53" s="390">
        <f>VLOOKUP(C53,'PRECIOS IDU1'!$B$2:$E$3190,4,0)</f>
        <v>122468</v>
      </c>
      <c r="G53" s="393">
        <v>1</v>
      </c>
      <c r="H53" s="394">
        <f t="shared" si="0"/>
        <v>122468</v>
      </c>
    </row>
    <row r="54" spans="2:8" ht="30" customHeight="1" x14ac:dyDescent="0.25">
      <c r="B54" s="383" t="s">
        <v>4027</v>
      </c>
      <c r="C54" s="376">
        <v>7800</v>
      </c>
      <c r="D54" s="377" t="str">
        <f>VLOOKUP(C54,'PRECIOS IDU1'!$B$2:$E$3190,2,0)</f>
        <v>MEZCLA ASFÁLTICA EN CALIENTE TIPO DENSO MD12 CON CEMENTO ASFÁLTICO 60-70 - HORARIO NOCTURNO.  (SUMINISTRO, EXTENDIDO, NIVELACIÓN MANUAL Y COMPACTACIÓN MECÁNICA CON VIBROCOMPACTADOR TÁNDEM PEQUEÑO, INCLUYE OPERARIO Y COMBUSTIBLE).</v>
      </c>
      <c r="E54" s="393" t="str">
        <f>VLOOKUP(C54,'PRECIOS IDU1'!$B$2:$E$3190,3,0)</f>
        <v>M3</v>
      </c>
      <c r="F54" s="390">
        <f>VLOOKUP(C54,'PRECIOS IDU1'!$B$2:$E$3190,4,0)</f>
        <v>1381096</v>
      </c>
      <c r="G54" s="393">
        <v>1</v>
      </c>
      <c r="H54" s="394">
        <f t="shared" si="0"/>
        <v>1381096</v>
      </c>
    </row>
    <row r="55" spans="2:8" ht="30" customHeight="1" x14ac:dyDescent="0.25">
      <c r="B55" s="383" t="s">
        <v>4028</v>
      </c>
      <c r="C55" s="376">
        <v>7972</v>
      </c>
      <c r="D55" s="377" t="str">
        <f>VLOOKUP(C55,'PRECIOS IDU1'!$B$2:$E$3190,2,0)</f>
        <v>INSTALACIÓN DE MATERIAL DE FRESADO. (EXTENDIDO Y COMPACTACIÓN CON VIBROCOMPACTADOR).</v>
      </c>
      <c r="E55" s="393" t="str">
        <f>VLOOKUP(C55,'PRECIOS IDU1'!$B$2:$E$3190,3,0)</f>
        <v>M3</v>
      </c>
      <c r="F55" s="390">
        <f>VLOOKUP(C55,'PRECIOS IDU1'!$B$2:$E$3190,4,0)</f>
        <v>25303</v>
      </c>
      <c r="G55" s="393">
        <v>1</v>
      </c>
      <c r="H55" s="394">
        <f t="shared" si="0"/>
        <v>25303</v>
      </c>
    </row>
    <row r="56" spans="2:8" ht="30" customHeight="1" x14ac:dyDescent="0.25">
      <c r="B56" s="383" t="s">
        <v>4029</v>
      </c>
      <c r="C56" s="376">
        <v>8613</v>
      </c>
      <c r="D56" s="377" t="str">
        <f>VLOOKUP(C56,'PRECIOS IDU1'!$B$2:$E$3190,2,0)</f>
        <v>MEZCLA ASFÁLTICA EN CALIENTE DENSA MD19 CON CEMENTO ASFÁLTICO CA 14. (SUMINISTRO, EXTENDIDO, NIVELACIÓN MANUAL Y COMPACTACIÓN MECÁNICA CON VIBROCOMPACTADOR TÁNDEM PEQUEÑO, INCLUYE OPERARIO Y COMBUSTIBLE).</v>
      </c>
      <c r="E56" s="393" t="str">
        <f>VLOOKUP(C56,'PRECIOS IDU1'!$B$2:$E$3190,3,0)</f>
        <v>M3</v>
      </c>
      <c r="F56" s="390">
        <f>VLOOKUP(C56,'PRECIOS IDU1'!$B$2:$E$3190,4,0)</f>
        <v>1364622</v>
      </c>
      <c r="G56" s="393">
        <v>1</v>
      </c>
      <c r="H56" s="394">
        <f t="shared" si="0"/>
        <v>1364622</v>
      </c>
    </row>
    <row r="57" spans="2:8" ht="30" customHeight="1" x14ac:dyDescent="0.25">
      <c r="B57" s="383" t="s">
        <v>4030</v>
      </c>
      <c r="C57" s="376">
        <v>8614</v>
      </c>
      <c r="D57" s="377" t="str">
        <f>VLOOKUP(C57,'PRECIOS IDU1'!$B$2:$E$3190,2,0)</f>
        <v>MEZCLA ASFÁLTICA EN CALIENTE DENSA MD25 CON CEMENTO ASFÁLTICO CA 14. (SUMINISTRO, EXTENDIDO  Y NIVELACIÓN MANUAL, COMPACTACIÓN MECÁNICA CON VIBROCOMPACTADOR TÁNDEM PEQUEÑO, INCLUYE OPERARIO Y COMBUSTIBLE).</v>
      </c>
      <c r="E57" s="393" t="str">
        <f>VLOOKUP(C57,'PRECIOS IDU1'!$B$2:$E$3190,3,0)</f>
        <v>M3</v>
      </c>
      <c r="F57" s="390">
        <f>VLOOKUP(C57,'PRECIOS IDU1'!$B$2:$E$3190,4,0)</f>
        <v>1261579</v>
      </c>
      <c r="G57" s="393">
        <v>1</v>
      </c>
      <c r="H57" s="394">
        <f t="shared" si="0"/>
        <v>1261579</v>
      </c>
    </row>
    <row r="58" spans="2:8" ht="30" customHeight="1" x14ac:dyDescent="0.25">
      <c r="B58" s="383" t="s">
        <v>4031</v>
      </c>
      <c r="C58" s="376">
        <v>8618</v>
      </c>
      <c r="D58" s="377" t="str">
        <f>VLOOKUP(C58,'PRECIOS IDU1'!$B$2:$E$3190,2,0)</f>
        <v>MEZCLA ASFÁLTICA EN CALIENTE DENSA MD19 CON CEMENTO ASFÁLTICO CA 14 (Suministro, Extendido, Nivelación y Compactación mecánica con vibrocompactador y compactador de llantas)</v>
      </c>
      <c r="E58" s="393" t="str">
        <f>VLOOKUP(C58,'PRECIOS IDU1'!$B$2:$E$3190,3,0)</f>
        <v>M3</v>
      </c>
      <c r="F58" s="390">
        <f>VLOOKUP(C58,'PRECIOS IDU1'!$B$2:$E$3190,4,0)</f>
        <v>1256298</v>
      </c>
      <c r="G58" s="393">
        <v>1</v>
      </c>
      <c r="H58" s="394">
        <f t="shared" si="0"/>
        <v>1256298</v>
      </c>
    </row>
    <row r="59" spans="2:8" ht="30" customHeight="1" x14ac:dyDescent="0.25">
      <c r="B59" s="383" t="s">
        <v>4032</v>
      </c>
      <c r="C59" s="376">
        <v>8619</v>
      </c>
      <c r="D59" s="377" t="str">
        <f>VLOOKUP(C59,'PRECIOS IDU1'!$B$2:$E$3190,2,0)</f>
        <v>MEZCLA ASFÁLTICA EN CALIENTE DENSA MD19 CON CEMENTO ASFÁLTICO CA 14 - HORARIO NOCTURNO.  (SUMINISTRO, EXTENDIDO, NIVELACIÓN MANUAL, HUMEDECIMIENTO Y COMPACTACIÓN MECÁNICA CON VIBROCOMPACTADOR TÁNDEM PEQUEÑO, INCLUYE OPERARIO Y COMBUSTIBLE).</v>
      </c>
      <c r="E59" s="393" t="str">
        <f>VLOOKUP(C59,'PRECIOS IDU1'!$B$2:$E$3190,3,0)</f>
        <v>M3</v>
      </c>
      <c r="F59" s="390">
        <f>VLOOKUP(C59,'PRECIOS IDU1'!$B$2:$E$3190,4,0)</f>
        <v>1395418</v>
      </c>
      <c r="G59" s="393">
        <v>1</v>
      </c>
      <c r="H59" s="394">
        <f t="shared" si="0"/>
        <v>1395418</v>
      </c>
    </row>
    <row r="60" spans="2:8" ht="30" customHeight="1" x14ac:dyDescent="0.25">
      <c r="B60" s="383" t="s">
        <v>4033</v>
      </c>
      <c r="C60" s="376">
        <v>8620</v>
      </c>
      <c r="D60" s="377" t="str">
        <f>VLOOKUP(C60,'PRECIOS IDU1'!$B$2:$E$3190,2,0)</f>
        <v>MEZCLA ASFÁLTICA EN CALIENTE DENSA MD25 CON CEMENTO ASFÁLTICO - HORARIO NOCTURNO. (Suministro, Extendido, Nivelación y Compactación mecanica con vibrocompactador y compactador de llantas)</v>
      </c>
      <c r="E60" s="393" t="str">
        <f>VLOOKUP(C60,'PRECIOS IDU1'!$B$2:$E$3190,3,0)</f>
        <v>M3</v>
      </c>
      <c r="F60" s="390">
        <f>VLOOKUP(C60,'PRECIOS IDU1'!$B$2:$E$3190,4,0)</f>
        <v>1269267</v>
      </c>
      <c r="G60" s="393">
        <v>1</v>
      </c>
      <c r="H60" s="394">
        <f t="shared" si="0"/>
        <v>1269267</v>
      </c>
    </row>
    <row r="61" spans="2:8" ht="30" customHeight="1" x14ac:dyDescent="0.25">
      <c r="B61" s="383" t="s">
        <v>4034</v>
      </c>
      <c r="C61" s="376">
        <v>9998</v>
      </c>
      <c r="D61" s="377" t="str">
        <f>VLOOKUP(C61,'PRECIOS IDU1'!$B$2:$E$3190,2,0)</f>
        <v>MEZCLA ASFÁLTICA EN CALIENTE MCCh25-A CON CEMENTO ASFÁLTICO MODIFICADO CON CAUCHO (SUMINISTRO, EXTENDIDO, NIVELACIÓN Y COMPACTACIÓN MECÁNICA)</v>
      </c>
      <c r="E61" s="393" t="str">
        <f>VLOOKUP(C61,'PRECIOS IDU1'!$B$2:$E$3190,3,0)</f>
        <v>M3</v>
      </c>
      <c r="F61" s="390">
        <f>VLOOKUP(C61,'PRECIOS IDU1'!$B$2:$E$3190,4,0)</f>
        <v>1555325</v>
      </c>
      <c r="G61" s="393">
        <v>1</v>
      </c>
      <c r="H61" s="394">
        <f t="shared" si="0"/>
        <v>1555325</v>
      </c>
    </row>
    <row r="62" spans="2:8" ht="30" customHeight="1" x14ac:dyDescent="0.25">
      <c r="B62" s="383" t="s">
        <v>4035</v>
      </c>
      <c r="C62" s="376">
        <v>8621</v>
      </c>
      <c r="D62" s="377" t="str">
        <f>VLOOKUP(C62,'PRECIOS IDU1'!$B$2:$E$3190,2,0)</f>
        <v>MEZCLA ASFÁLTICA EN CALIENTE DENSA MD25 CON CEMENTO ASFÁLTICO (Suministro, Extendido, Nivelación y Compactación mecanica con vibrocompactador y compactador de llantas)</v>
      </c>
      <c r="E62" s="393" t="str">
        <f>VLOOKUP(C62,'PRECIOS IDU1'!$B$2:$E$3190,3,0)</f>
        <v>M3</v>
      </c>
      <c r="F62" s="390">
        <f>VLOOKUP(C62,'PRECIOS IDU1'!$B$2:$E$3190,4,0)</f>
        <v>1237920</v>
      </c>
      <c r="G62" s="393">
        <v>1</v>
      </c>
      <c r="H62" s="394">
        <f t="shared" si="0"/>
        <v>1237920</v>
      </c>
    </row>
    <row r="63" spans="2:8" ht="30" customHeight="1" x14ac:dyDescent="0.25">
      <c r="B63" s="383" t="s">
        <v>4036</v>
      </c>
      <c r="C63" s="376">
        <v>3708</v>
      </c>
      <c r="D63" s="377" t="str">
        <f>VLOOKUP(C63,'PRECIOS IDU1'!$B$2:$E$3190,2,0)</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63" s="393" t="str">
        <f>VLOOKUP(C63,'PRECIOS IDU1'!$B$2:$E$3190,3,0)</f>
        <v>KG</v>
      </c>
      <c r="F63" s="390">
        <f>VLOOKUP(C63,'PRECIOS IDU1'!$B$2:$E$3190,4,0)</f>
        <v>5591</v>
      </c>
      <c r="G63" s="393">
        <v>1</v>
      </c>
      <c r="H63" s="394">
        <f t="shared" si="0"/>
        <v>5591</v>
      </c>
    </row>
    <row r="64" spans="2:8" ht="30" customHeight="1" x14ac:dyDescent="0.25">
      <c r="B64" s="383" t="s">
        <v>4037</v>
      </c>
      <c r="C64" s="376">
        <v>4959</v>
      </c>
      <c r="D64" s="377" t="str">
        <f>VLOOKUP(C64,'PRECIOS IDU1'!$B$2:$E$3190,2,0)</f>
        <v>ACERO LISO PARA TRANSFERENCIA DE LOSAS D= 1 1/4" (NO INCLUYE CANASTILLA). SUMINISTRO E INSTALACIÓN.</v>
      </c>
      <c r="E64" s="393" t="str">
        <f>VLOOKUP(C64,'PRECIOS IDU1'!$B$2:$E$3190,3,0)</f>
        <v>KG</v>
      </c>
      <c r="F64" s="390">
        <f>VLOOKUP(C64,'PRECIOS IDU1'!$B$2:$E$3190,4,0)</f>
        <v>8404</v>
      </c>
      <c r="G64" s="393">
        <v>1</v>
      </c>
      <c r="H64" s="394">
        <f t="shared" si="0"/>
        <v>8404</v>
      </c>
    </row>
    <row r="65" spans="2:8" ht="30" customHeight="1" x14ac:dyDescent="0.25">
      <c r="B65" s="383" t="s">
        <v>4038</v>
      </c>
      <c r="C65" s="376">
        <v>5404</v>
      </c>
      <c r="D65" s="377" t="str">
        <f>VLOOKUP(C65,'PRECIOS IDU1'!$B$2:$E$3190,2,0)</f>
        <v>CANASTILLA PASAJUNTAS (INCLUYE SUMINISTRO Y FIJACIÓN)</v>
      </c>
      <c r="E65" s="393" t="str">
        <f>VLOOKUP(C65,'PRECIOS IDU1'!$B$2:$E$3190,3,0)</f>
        <v>KG</v>
      </c>
      <c r="F65" s="390">
        <f>VLOOKUP(C65,'PRECIOS IDU1'!$B$2:$E$3190,4,0)</f>
        <v>10578</v>
      </c>
      <c r="G65" s="393">
        <v>1</v>
      </c>
      <c r="H65" s="394">
        <f t="shared" si="0"/>
        <v>10578</v>
      </c>
    </row>
    <row r="66" spans="2:8" ht="30" customHeight="1" x14ac:dyDescent="0.25">
      <c r="B66" s="383" t="s">
        <v>4039</v>
      </c>
      <c r="C66" s="376">
        <v>7713</v>
      </c>
      <c r="D66" s="377" t="str">
        <f>VLOOKUP(C66,'PRECIOS IDU1'!$B$2:$E$3190,2,0)</f>
        <v>(DOVELAS) ACERO LISO PARA TRANSFERENCIA DE LOSAS D= 1 1/2" (NO INCLUYE CANASTILLA). SUMINISTRO E INSTALACIÓN.</v>
      </c>
      <c r="E66" s="393" t="str">
        <f>VLOOKUP(C66,'PRECIOS IDU1'!$B$2:$E$3190,3,0)</f>
        <v>KG</v>
      </c>
      <c r="F66" s="390">
        <f>VLOOKUP(C66,'PRECIOS IDU1'!$B$2:$E$3190,4,0)</f>
        <v>7882</v>
      </c>
      <c r="G66" s="393">
        <v>1</v>
      </c>
      <c r="H66" s="394">
        <f t="shared" si="0"/>
        <v>7882</v>
      </c>
    </row>
    <row r="67" spans="2:8" ht="30" customHeight="1" x14ac:dyDescent="0.25">
      <c r="B67" s="383" t="s">
        <v>4040</v>
      </c>
      <c r="C67" s="376">
        <v>7714</v>
      </c>
      <c r="D67" s="377" t="str">
        <f>VLOOKUP(C67,'PRECIOS IDU1'!$B$2:$E$3190,2,0)</f>
        <v>(DOVELAS) ACERO LISO PARA TRANSFERENCIA DE LOSAS D= 1" (NO INCLUYE CANASTILLA). SUMINISTRO E INSTALACIÓN.</v>
      </c>
      <c r="E67" s="393" t="str">
        <f>VLOOKUP(C67,'PRECIOS IDU1'!$B$2:$E$3190,3,0)</f>
        <v>KG</v>
      </c>
      <c r="F67" s="390">
        <f>VLOOKUP(C67,'PRECIOS IDU1'!$B$2:$E$3190,4,0)</f>
        <v>7882</v>
      </c>
      <c r="G67" s="393">
        <v>1</v>
      </c>
      <c r="H67" s="394">
        <f t="shared" si="0"/>
        <v>7882</v>
      </c>
    </row>
    <row r="68" spans="2:8" ht="30" customHeight="1" x14ac:dyDescent="0.25">
      <c r="B68" s="383" t="s">
        <v>4041</v>
      </c>
      <c r="C68" s="376">
        <v>3027</v>
      </c>
      <c r="D68" s="377" t="str">
        <f>VLOOKUP(C68,'PRECIOS IDU1'!$B$2:$E$3190,2,0)</f>
        <v>SARDINEL TIPO A10 (SUMINISTRO E INSTALACIÓN. INCLUYE 3CM MORTERO 1:5)</v>
      </c>
      <c r="E68" s="393" t="str">
        <f>VLOOKUP(C68,'PRECIOS IDU1'!$B$2:$E$3190,3,0)</f>
        <v>ML</v>
      </c>
      <c r="F68" s="390">
        <f>VLOOKUP(C68,'PRECIOS IDU1'!$B$2:$E$3190,4,0)</f>
        <v>80323</v>
      </c>
      <c r="G68" s="393">
        <v>1</v>
      </c>
      <c r="H68" s="394">
        <f t="shared" si="0"/>
        <v>80323</v>
      </c>
    </row>
    <row r="69" spans="2:8" ht="30" customHeight="1" x14ac:dyDescent="0.25">
      <c r="B69" s="383" t="s">
        <v>4042</v>
      </c>
      <c r="C69" s="376">
        <v>3207</v>
      </c>
      <c r="D69" s="377" t="str">
        <f>VLOOKUP(C69,'PRECIOS IDU1'!$B$2:$E$3190,2,0)</f>
        <v>SARDINEL ESPECIAL A100 PARA RAMPA TIPO A (SUMINISTRO E INSTALACIÓN. INCLUYE 3CM MORTERO 1:5)</v>
      </c>
      <c r="E69" s="393" t="str">
        <f>VLOOKUP(C69,'PRECIOS IDU1'!$B$2:$E$3190,3,0)</f>
        <v>UN</v>
      </c>
      <c r="F69" s="390">
        <f>VLOOKUP(C69,'PRECIOS IDU1'!$B$2:$E$3190,4,0)</f>
        <v>58670</v>
      </c>
      <c r="G69" s="393">
        <v>1</v>
      </c>
      <c r="H69" s="394">
        <f t="shared" si="0"/>
        <v>58670</v>
      </c>
    </row>
    <row r="70" spans="2:8" ht="30" customHeight="1" x14ac:dyDescent="0.25">
      <c r="B70" s="383" t="s">
        <v>4043</v>
      </c>
      <c r="C70" s="376">
        <v>3426</v>
      </c>
      <c r="D70" s="377" t="str">
        <f>VLOOKUP(C70,'PRECIOS IDU1'!$B$2:$E$3190,2,0)</f>
        <v>SARDINEL H=0.40M, E=0.15M CONCRETO 3000 PSI (FUNDIDO EN SITIO, CONCRETO HECHO EN OBRA. INC. SUMIN, FORMALET. Y CONST.)</v>
      </c>
      <c r="E70" s="393" t="str">
        <f>VLOOKUP(C70,'PRECIOS IDU1'!$B$2:$E$3190,3,0)</f>
        <v>ML</v>
      </c>
      <c r="F70" s="390">
        <f>VLOOKUP(C70,'PRECIOS IDU1'!$B$2:$E$3190,4,0)</f>
        <v>47880</v>
      </c>
      <c r="G70" s="393">
        <v>1</v>
      </c>
      <c r="H70" s="394">
        <f t="shared" si="0"/>
        <v>47880</v>
      </c>
    </row>
    <row r="71" spans="2:8" ht="30" customHeight="1" x14ac:dyDescent="0.25">
      <c r="B71" s="383" t="s">
        <v>4044</v>
      </c>
      <c r="C71" s="376">
        <v>4049</v>
      </c>
      <c r="D71" s="377" t="str">
        <f>VLOOKUP(C71,'PRECIOS IDU1'!$B$2:$E$3190,2,0)</f>
        <v>CAÑUELA TIPO A120 (SUMINISTRO E INSTALACIÓN. INCLUYE 3CM MORTERO 2000 PSI)</v>
      </c>
      <c r="E71" s="393" t="str">
        <f>VLOOKUP(C71,'PRECIOS IDU1'!$B$2:$E$3190,3,0)</f>
        <v>ML</v>
      </c>
      <c r="F71" s="390">
        <f>VLOOKUP(C71,'PRECIOS IDU1'!$B$2:$E$3190,4,0)</f>
        <v>81732</v>
      </c>
      <c r="G71" s="393">
        <v>1</v>
      </c>
      <c r="H71" s="394">
        <f t="shared" si="0"/>
        <v>81732</v>
      </c>
    </row>
    <row r="72" spans="2:8" ht="30" customHeight="1" x14ac:dyDescent="0.25">
      <c r="B72" s="383" t="s">
        <v>4045</v>
      </c>
      <c r="C72" s="376">
        <v>4088</v>
      </c>
      <c r="D72" s="377" t="str">
        <f>VLOOKUP(C72,'PRECIOS IDU1'!$B$2:$E$3190,2,0)</f>
        <v>SARDINEL BAJO A85 PARA RAMPAS (SUMINISTRO E INSTALACIÓN. INCLUYE 3CM MORTERO 2000 PSI)</v>
      </c>
      <c r="E72" s="393" t="str">
        <f>VLOOKUP(C72,'PRECIOS IDU1'!$B$2:$E$3190,3,0)</f>
        <v>ML</v>
      </c>
      <c r="F72" s="390">
        <f>VLOOKUP(C72,'PRECIOS IDU1'!$B$2:$E$3190,4,0)</f>
        <v>65490</v>
      </c>
      <c r="G72" s="393">
        <v>1</v>
      </c>
      <c r="H72" s="394">
        <f t="shared" si="0"/>
        <v>65490</v>
      </c>
    </row>
    <row r="73" spans="2:8" ht="30" customHeight="1" x14ac:dyDescent="0.25">
      <c r="B73" s="383" t="s">
        <v>4046</v>
      </c>
      <c r="C73" s="376">
        <v>6219</v>
      </c>
      <c r="D73" s="377" t="str">
        <f>VLOOKUP(C73,'PRECIOS IDU1'!$B$2:$E$3190,2,0)</f>
        <v>TRATAMIENTO SILVICULTURAL PODA DE RAÍCES (INCLUYE EXCAVACIÓN MANUAL, CORTE, CICATRIZACIÓN Y DISPOSICIÓN FINAL DE ESCOMBROS A 28 KILÓMETROS)</v>
      </c>
      <c r="E73" s="393" t="str">
        <f>VLOOKUP(C73,'PRECIOS IDU1'!$B$2:$E$3190,3,0)</f>
        <v>UN</v>
      </c>
      <c r="F73" s="390">
        <f>VLOOKUP(C73,'PRECIOS IDU1'!$B$2:$E$3190,4,0)</f>
        <v>717850</v>
      </c>
      <c r="G73" s="393">
        <v>1</v>
      </c>
      <c r="H73" s="394">
        <f t="shared" ref="H73:H121" si="1">G73*F73</f>
        <v>717850</v>
      </c>
    </row>
    <row r="74" spans="2:8" ht="30" customHeight="1" x14ac:dyDescent="0.25">
      <c r="B74" s="383" t="s">
        <v>4047</v>
      </c>
      <c r="C74" s="376">
        <v>4491</v>
      </c>
      <c r="D74" s="378" t="str">
        <f>VLOOKUP(C74,'PRECIOS IDU1'!$B$2:$E$3190,2,0)</f>
        <v>REHABILITACIÓN DE PAVIMENTO FLEXIBLE E= 0.12M</v>
      </c>
      <c r="E74" s="393" t="str">
        <f>VLOOKUP(C74,'PRECIOS IDU1'!$B$2:$E$3190,3,0)</f>
        <v>M2</v>
      </c>
      <c r="F74" s="390">
        <f>VLOOKUP(C74,'PRECIOS IDU1'!$B$2:$E$3190,4,0)</f>
        <v>320540</v>
      </c>
      <c r="G74" s="393">
        <v>1</v>
      </c>
      <c r="H74" s="394">
        <f t="shared" si="1"/>
        <v>320540</v>
      </c>
    </row>
    <row r="75" spans="2:8" ht="30" customHeight="1" x14ac:dyDescent="0.25">
      <c r="B75" s="383" t="s">
        <v>4048</v>
      </c>
      <c r="C75" s="376">
        <v>4667</v>
      </c>
      <c r="D75" s="378" t="str">
        <f>VLOOKUP(C75,'PRECIOS IDU1'!$B$2:$E$3190,2,0)</f>
        <v>CONSTRUCCIÓN DE PAVIMENTO RÍGIDO: LOSAS EN CONCRETO HIDRÁULICO MR45 E=0.20M (NO INCLUYE SARDINEL)</v>
      </c>
      <c r="E75" s="393" t="str">
        <f>VLOOKUP(C75,'PRECIOS IDU1'!$B$2:$E$3190,3,0)</f>
        <v>M2</v>
      </c>
      <c r="F75" s="390">
        <f>VLOOKUP(C75,'PRECIOS IDU1'!$B$2:$E$3190,4,0)</f>
        <v>389330</v>
      </c>
      <c r="G75" s="393">
        <v>1</v>
      </c>
      <c r="H75" s="394">
        <f t="shared" si="1"/>
        <v>389330</v>
      </c>
    </row>
    <row r="76" spans="2:8" ht="30" customHeight="1" x14ac:dyDescent="0.25">
      <c r="B76" s="383" t="s">
        <v>4049</v>
      </c>
      <c r="C76" s="376">
        <v>6311</v>
      </c>
      <c r="D76" s="378" t="str">
        <f>VLOOKUP(C76,'PRECIOS IDU1'!$B$2:$E$3190,2,0)</f>
        <v>REHABILITACIÓN DE PAVIMENTO RÍGIDO: LOSAS EN CONCRETO HIDRÁULICO MR45 E=0.24M PARA TRONCAL</v>
      </c>
      <c r="E76" s="393" t="str">
        <f>VLOOKUP(C76,'PRECIOS IDU1'!$B$2:$E$3190,3,0)</f>
        <v>M2</v>
      </c>
      <c r="F76" s="390">
        <f>VLOOKUP(C76,'PRECIOS IDU1'!$B$2:$E$3190,4,0)</f>
        <v>501149</v>
      </c>
      <c r="G76" s="393">
        <v>1</v>
      </c>
      <c r="H76" s="394">
        <f t="shared" si="1"/>
        <v>501149</v>
      </c>
    </row>
    <row r="77" spans="2:8" ht="30" customHeight="1" thickBot="1" x14ac:dyDescent="0.3">
      <c r="B77" s="384" t="s">
        <v>4050</v>
      </c>
      <c r="C77" s="385">
        <v>7953</v>
      </c>
      <c r="D77" s="386" t="str">
        <f>VLOOKUP(C77,'PRECIOS IDU1'!$B$2:$E$3190,2,0)</f>
        <v>REDUCTOR DE VELOCIDAD TIPO RESALTO PARABOLICO DE 4 METROS DE ANCHO. EN CONCRETO PREMEZCLADO 4000 PSI  (280 Kg/cm2) GRAVA COMÚN.  SUMINISTRO E INSTALACION. (INCLUYE FORMALETA,  REFUERZO, CURADO Y PINTURA).</v>
      </c>
      <c r="E77" s="395" t="str">
        <f>VLOOKUP(C77,'PRECIOS IDU1'!$B$2:$E$3190,3,0)</f>
        <v>ML</v>
      </c>
      <c r="F77" s="391">
        <f>VLOOKUP(C77,'PRECIOS IDU1'!$B$2:$E$3190,4,0)</f>
        <v>1642168</v>
      </c>
      <c r="G77" s="395">
        <v>1</v>
      </c>
      <c r="H77" s="396">
        <f t="shared" si="1"/>
        <v>1642168</v>
      </c>
    </row>
    <row r="78" spans="2:8" ht="30" customHeight="1" thickBot="1" x14ac:dyDescent="0.3">
      <c r="B78" s="469" t="s">
        <v>3894</v>
      </c>
      <c r="C78" s="470"/>
      <c r="D78" s="470"/>
      <c r="E78" s="470"/>
      <c r="F78" s="470"/>
      <c r="G78" s="471"/>
      <c r="H78" s="397"/>
    </row>
    <row r="79" spans="2:8" ht="30" customHeight="1" x14ac:dyDescent="0.25">
      <c r="B79" s="380" t="s">
        <v>4051</v>
      </c>
      <c r="C79" s="381">
        <v>3012</v>
      </c>
      <c r="D79" s="382" t="str">
        <f>VLOOKUP(C79,'PRECIOS IDU1'!$B$2:$E$3190,2,0)</f>
        <v>DEMOLICIÓN PISOS DE CONCRETO (ESPESOR VARIABLE HASTA 0.10 M. INCLUYE CARGUE). NO INCLUYE TRANSPORTE Y DISPOSICIÓN FINAL DE SOBRANTES.</v>
      </c>
      <c r="E79" s="387" t="str">
        <f>VLOOKUP(C79,'PRECIOS IDU1'!$B$2:$E$3190,3,0)</f>
        <v>M2</v>
      </c>
      <c r="F79" s="388">
        <f>VLOOKUP(C79,'PRECIOS IDU1'!$B$2:$E$3190,4,0)</f>
        <v>8262</v>
      </c>
      <c r="G79" s="387">
        <v>1</v>
      </c>
      <c r="H79" s="392">
        <f t="shared" si="1"/>
        <v>8262</v>
      </c>
    </row>
    <row r="80" spans="2:8" ht="30" customHeight="1" x14ac:dyDescent="0.25">
      <c r="B80" s="383" t="s">
        <v>4053</v>
      </c>
      <c r="C80" s="376">
        <v>5050</v>
      </c>
      <c r="D80" s="377" t="str">
        <f>VLOOKUP(C80,'PRECIOS IDU1'!$B$2:$E$3190,2,0)</f>
        <v>DEMOLICIÓN MANUAL DE CAMARA DE PASO DOBLE ETB (INCLUYE DEMOLICIÓN DE PLACA PISO, TAPA, MUROS Y CAÑUELAS Y CARGUE)</v>
      </c>
      <c r="E80" s="393" t="str">
        <f>VLOOKUP(C80,'PRECIOS IDU1'!$B$2:$E$3190,3,0)</f>
        <v>UN</v>
      </c>
      <c r="F80" s="390">
        <f>VLOOKUP(C80,'PRECIOS IDU1'!$B$2:$E$3190,4,0)</f>
        <v>169067</v>
      </c>
      <c r="G80" s="393">
        <v>1</v>
      </c>
      <c r="H80" s="394">
        <f t="shared" si="1"/>
        <v>169067</v>
      </c>
    </row>
    <row r="81" spans="2:8" ht="30" customHeight="1" x14ac:dyDescent="0.25">
      <c r="B81" s="383" t="s">
        <v>4054</v>
      </c>
      <c r="C81" s="376">
        <v>3464</v>
      </c>
      <c r="D81" s="377" t="str">
        <f>VLOOKUP(C81,'PRECIOS IDU1'!$B$2:$E$3190,2,0)</f>
        <v>EXCAVACION MANUAL EN MATERIAL COMUN. INCLUYE CARGUE.</v>
      </c>
      <c r="E81" s="393" t="str">
        <f>VLOOKUP(C81,'PRECIOS IDU1'!$B$2:$E$3190,3,0)</f>
        <v>M3</v>
      </c>
      <c r="F81" s="390">
        <f>VLOOKUP(C81,'PRECIOS IDU1'!$B$2:$E$3190,4,0)</f>
        <v>46379</v>
      </c>
      <c r="G81" s="393">
        <v>1</v>
      </c>
      <c r="H81" s="394">
        <f t="shared" si="1"/>
        <v>46379</v>
      </c>
    </row>
    <row r="82" spans="2:8" ht="30" customHeight="1" x14ac:dyDescent="0.25">
      <c r="B82" s="383" t="s">
        <v>4055</v>
      </c>
      <c r="C82" s="376">
        <v>4021</v>
      </c>
      <c r="D82" s="377" t="str">
        <f>VLOOKUP(C82,'PRECIOS IDU1'!$B$2:$E$3190,2,0)</f>
        <v>GEOTEXTIL NO TEJIDO CON RESISTENCIA A LA TENSION GRAB: ENTRE 850 N Y 980 N. PARA ESTABILIZACION SUBRASANTE/CAPAS GRANULARES. (INCLUYE SUMINISTRO E INSTALACION).</v>
      </c>
      <c r="E82" s="393" t="str">
        <f>VLOOKUP(C82,'PRECIOS IDU1'!$B$2:$E$3190,3,0)</f>
        <v>M2</v>
      </c>
      <c r="F82" s="390">
        <f>VLOOKUP(C82,'PRECIOS IDU1'!$B$2:$E$3190,4,0)</f>
        <v>13158</v>
      </c>
      <c r="G82" s="393">
        <v>1</v>
      </c>
      <c r="H82" s="394">
        <f t="shared" si="1"/>
        <v>13158</v>
      </c>
    </row>
    <row r="83" spans="2:8" ht="30" customHeight="1" x14ac:dyDescent="0.25">
      <c r="B83" s="383" t="s">
        <v>4056</v>
      </c>
      <c r="C83" s="376">
        <v>4907</v>
      </c>
      <c r="D83" s="377" t="str">
        <f>VLOOKUP(C83,'PRECIOS IDU1'!$B$2:$E$3190,2,0)</f>
        <v>SUBBASE GRANULAR PEATONAL SBG_PEA. SUMINISTRO, EXTENDIDO MANUAL, NIVELACIÓN, HUMEDECIMIENTO Y COMPACTACIÓN</v>
      </c>
      <c r="E83" s="393" t="str">
        <f>VLOOKUP(C83,'PRECIOS IDU1'!$B$2:$E$3190,3,0)</f>
        <v>M3</v>
      </c>
      <c r="F83" s="390">
        <f>VLOOKUP(C83,'PRECIOS IDU1'!$B$2:$E$3190,4,0)</f>
        <v>166688</v>
      </c>
      <c r="G83" s="393">
        <v>1</v>
      </c>
      <c r="H83" s="394">
        <f t="shared" si="1"/>
        <v>166688</v>
      </c>
    </row>
    <row r="84" spans="2:8" ht="30" customHeight="1" x14ac:dyDescent="0.25">
      <c r="B84" s="383" t="s">
        <v>4057</v>
      </c>
      <c r="C84" s="376">
        <v>3394</v>
      </c>
      <c r="D84" s="378" t="str">
        <f>VLOOKUP(C84,'PRECIOS IDU1'!$B$2:$E$3190,2,0)</f>
        <v>LOSA DE CONCRETO MR41 (SUMINISTRO, FORMALETEADO, COLOCACIÓN Y ACABADO. NO INCLUYE ACERO, CURADO, JUNTAS)</v>
      </c>
      <c r="E84" s="393" t="str">
        <f>VLOOKUP(C84,'PRECIOS IDU1'!$B$2:$E$3190,3,0)</f>
        <v>M3</v>
      </c>
      <c r="F84" s="390">
        <f>VLOOKUP(C84,'PRECIOS IDU1'!$B$2:$E$3190,4,0)</f>
        <v>875661</v>
      </c>
      <c r="G84" s="393">
        <v>1</v>
      </c>
      <c r="H84" s="394">
        <f t="shared" si="1"/>
        <v>875661</v>
      </c>
    </row>
    <row r="85" spans="2:8" ht="30" customHeight="1" x14ac:dyDescent="0.25">
      <c r="B85" s="383" t="s">
        <v>4058</v>
      </c>
      <c r="C85" s="376">
        <v>4593</v>
      </c>
      <c r="D85" s="378" t="str">
        <f>VLOOKUP(C85,'PRECIOS IDU1'!$B$2:$E$3190,2,0)</f>
        <v>ADOQUIN DE ARCILLA TR. LIVIANO 20X10X6CM (SUMINISTRO E INSTALACIÓN. INCLUYE BASE 4CM MORTERO 2000 Y ARENA DE SELLO)</v>
      </c>
      <c r="E85" s="393" t="str">
        <f>VLOOKUP(C85,'PRECIOS IDU1'!$B$2:$E$3190,3,0)</f>
        <v>M2</v>
      </c>
      <c r="F85" s="390">
        <f>VLOOKUP(C85,'PRECIOS IDU1'!$B$2:$E$3190,4,0)</f>
        <v>106337</v>
      </c>
      <c r="G85" s="393">
        <v>1</v>
      </c>
      <c r="H85" s="394">
        <f t="shared" si="1"/>
        <v>106337</v>
      </c>
    </row>
    <row r="86" spans="2:8" ht="30" customHeight="1" x14ac:dyDescent="0.25">
      <c r="B86" s="383" t="s">
        <v>4059</v>
      </c>
      <c r="C86" s="376">
        <v>8471</v>
      </c>
      <c r="D86" s="377" t="str">
        <f>VLOOKUP(C86,'PRECIOS IDU1'!$B$2:$E$3190,2,0)</f>
        <v>MALLA ELECTROSOLDADA 0.15 X 0.15 M, D= 8,5 MM, 8,5 MM (INCLUYE SUMINISTRO, FIJACIÓN E INSTALACIÓN)</v>
      </c>
      <c r="E86" s="393" t="str">
        <f>VLOOKUP(C86,'PRECIOS IDU1'!$B$2:$E$3190,3,0)</f>
        <v>KG</v>
      </c>
      <c r="F86" s="390">
        <f>VLOOKUP(C86,'PRECIOS IDU1'!$B$2:$E$3190,4,0)</f>
        <v>6948</v>
      </c>
      <c r="G86" s="393">
        <v>1</v>
      </c>
      <c r="H86" s="394">
        <f t="shared" si="1"/>
        <v>6948</v>
      </c>
    </row>
    <row r="87" spans="2:8" ht="30" customHeight="1" x14ac:dyDescent="0.25">
      <c r="B87" s="383" t="s">
        <v>4060</v>
      </c>
      <c r="C87" s="376">
        <v>3465</v>
      </c>
      <c r="D87" s="377" t="str">
        <f>VLOOKUP(C87,'PRECIOS IDU1'!$B$2:$E$3190,2,0)</f>
        <v>CONCRETO 3000 PSI (HECHO EN OBRA 1:2:2 CON ARENA DE RÍO Y TRITURADO DE 3/4")</v>
      </c>
      <c r="E87" s="393" t="str">
        <f>VLOOKUP(C87,'PRECIOS IDU1'!$B$2:$E$3190,3,0)</f>
        <v>M3</v>
      </c>
      <c r="F87" s="390">
        <f>VLOOKUP(C87,'PRECIOS IDU1'!$B$2:$E$3190,4,0)</f>
        <v>546086</v>
      </c>
      <c r="G87" s="393">
        <v>1</v>
      </c>
      <c r="H87" s="394">
        <f t="shared" si="1"/>
        <v>546086</v>
      </c>
    </row>
    <row r="88" spans="2:8" ht="30" customHeight="1" x14ac:dyDescent="0.25">
      <c r="B88" s="383" t="s">
        <v>4061</v>
      </c>
      <c r="C88" s="376">
        <v>3639</v>
      </c>
      <c r="D88" s="377" t="str">
        <f>VLOOKUP(C88,'PRECIOS IDU1'!$B$2:$E$3190,2,0)</f>
        <v>VIGA EN CONCRETO PREMEZCLADO DE 3500 PSI (24 Mpa) GRAVA COMUN (Incluye Sumin., bombeo con autobomba, Formaleteo en madera, Colocación y Curado. No incl. Refuerzo)</v>
      </c>
      <c r="E88" s="393" t="str">
        <f>VLOOKUP(C88,'PRECIOS IDU1'!$B$2:$E$3190,3,0)</f>
        <v>M3</v>
      </c>
      <c r="F88" s="390">
        <f>VLOOKUP(C88,'PRECIOS IDU1'!$B$2:$E$3190,4,0)</f>
        <v>896409</v>
      </c>
      <c r="G88" s="393">
        <v>1</v>
      </c>
      <c r="H88" s="394">
        <f t="shared" si="1"/>
        <v>896409</v>
      </c>
    </row>
    <row r="89" spans="2:8" ht="30" customHeight="1" x14ac:dyDescent="0.25">
      <c r="B89" s="383" t="s">
        <v>4062</v>
      </c>
      <c r="C89" s="376">
        <v>3729</v>
      </c>
      <c r="D89" s="377" t="str">
        <f>VLOOKUP(C89,'PRECIOS IDU1'!$B$2:$E$3190,2,0)</f>
        <v>CONCRETO 1500 PSI GRAVA COMÚN PARA SOLADOS (PREMEZCLADO. INCLUYE SUMINISTRO Y COLOCACIÓN)</v>
      </c>
      <c r="E89" s="393" t="str">
        <f>VLOOKUP(C89,'PRECIOS IDU1'!$B$2:$E$3190,3,0)</f>
        <v>M3</v>
      </c>
      <c r="F89" s="390">
        <f>VLOOKUP(C89,'PRECIOS IDU1'!$B$2:$E$3190,4,0)</f>
        <v>609612</v>
      </c>
      <c r="G89" s="393">
        <v>1</v>
      </c>
      <c r="H89" s="394">
        <f t="shared" si="1"/>
        <v>609612</v>
      </c>
    </row>
    <row r="90" spans="2:8" ht="30" customHeight="1" x14ac:dyDescent="0.25">
      <c r="B90" s="383" t="s">
        <v>4063</v>
      </c>
      <c r="C90" s="376">
        <v>4047</v>
      </c>
      <c r="D90" s="377" t="str">
        <f>VLOOKUP(C90,'PRECIOS IDU1'!$B$2:$E$3190,2,0)</f>
        <v>BORDILLO PREFABRICADO A80 (SUMINISTRO E INSTALACIÓN. INCLUYE 3CM MORTERO DE NIVELACIÓN 1:5)</v>
      </c>
      <c r="E90" s="393" t="str">
        <f>VLOOKUP(C90,'PRECIOS IDU1'!$B$2:$E$3190,3,0)</f>
        <v>ML</v>
      </c>
      <c r="F90" s="390">
        <f>VLOOKUP(C90,'PRECIOS IDU1'!$B$2:$E$3190,4,0)</f>
        <v>67349</v>
      </c>
      <c r="G90" s="393">
        <v>1</v>
      </c>
      <c r="H90" s="394">
        <f t="shared" si="1"/>
        <v>67349</v>
      </c>
    </row>
    <row r="91" spans="2:8" ht="30" customHeight="1" x14ac:dyDescent="0.25">
      <c r="B91" s="383" t="s">
        <v>4064</v>
      </c>
      <c r="C91" s="376">
        <v>4751</v>
      </c>
      <c r="D91" s="377" t="str">
        <f>VLOOKUP(C91,'PRECIOS IDU1'!$B$2:$E$3190,2,0)</f>
        <v>FRANJA DE AJUSTE EN CONCRETO 3000 PSI E= 10 CM ANCHO ENTRE 12-20CM</v>
      </c>
      <c r="E91" s="393" t="str">
        <f>VLOOKUP(C91,'PRECIOS IDU1'!$B$2:$E$3190,3,0)</f>
        <v>ML</v>
      </c>
      <c r="F91" s="390">
        <f>VLOOKUP(C91,'PRECIOS IDU1'!$B$2:$E$3190,4,0)</f>
        <v>15013</v>
      </c>
      <c r="G91" s="393">
        <v>1</v>
      </c>
      <c r="H91" s="394">
        <f t="shared" si="1"/>
        <v>15013</v>
      </c>
    </row>
    <row r="92" spans="2:8" ht="30" customHeight="1" x14ac:dyDescent="0.25">
      <c r="B92" s="383" t="s">
        <v>4065</v>
      </c>
      <c r="C92" s="376">
        <v>8169</v>
      </c>
      <c r="D92" s="377" t="str">
        <f>VLOOKUP(C92,'PRECIOS IDU1'!$B$2:$E$3190,2,0)</f>
        <v>CENEFA EN LOSETA PREFABRICADA A57 TÁCTIL ALERTA (20X20X6) CM. SUMINISTRO E INSTALACIÓN. (INCLUYE 4CM DE MORTERO 1:5 HECHO EN OBRA PARA BASE Y ARENA DE PEÑA PARA SELLO)</v>
      </c>
      <c r="E92" s="393" t="str">
        <f>VLOOKUP(C92,'PRECIOS IDU1'!$B$2:$E$3190,3,0)</f>
        <v>M2</v>
      </c>
      <c r="F92" s="390">
        <f>VLOOKUP(C92,'PRECIOS IDU1'!$B$2:$E$3190,4,0)</f>
        <v>112423</v>
      </c>
      <c r="G92" s="393">
        <v>1</v>
      </c>
      <c r="H92" s="394">
        <f t="shared" si="1"/>
        <v>112423</v>
      </c>
    </row>
    <row r="93" spans="2:8" ht="30" customHeight="1" x14ac:dyDescent="0.25">
      <c r="B93" s="383" t="s">
        <v>4066</v>
      </c>
      <c r="C93" s="376">
        <v>3548</v>
      </c>
      <c r="D93" s="377" t="str">
        <f>VLOOKUP(C93,'PRECIOS IDU1'!$B$2:$E$3190,2,0)</f>
        <v>BOLARDO EN HIERRO TIPO M63 (SUMINISTRO E INSTALACIÓN. INCLUYE BASE EN CONCRETO 1500 PSI, HECHO EN OBRA)</v>
      </c>
      <c r="E93" s="393" t="str">
        <f>VLOOKUP(C93,'PRECIOS IDU1'!$B$2:$E$3190,3,0)</f>
        <v>UN</v>
      </c>
      <c r="F93" s="390">
        <f>VLOOKUP(C93,'PRECIOS IDU1'!$B$2:$E$3190,4,0)</f>
        <v>218497</v>
      </c>
      <c r="G93" s="393">
        <v>1</v>
      </c>
      <c r="H93" s="394">
        <f t="shared" si="1"/>
        <v>218497</v>
      </c>
    </row>
    <row r="94" spans="2:8" ht="30" customHeight="1" x14ac:dyDescent="0.25">
      <c r="B94" s="383" t="s">
        <v>4067</v>
      </c>
      <c r="C94" s="376">
        <v>3549</v>
      </c>
      <c r="D94" s="377" t="str">
        <f>VLOOKUP(C94,'PRECIOS IDU1'!$B$2:$E$3190,2,0)</f>
        <v>BOLARDO EN CONCRETO TIPO M60 (SUMINISTRO E INSTALACIÓN. INCLUYE BASE EN CONCRETO 1500 PSI, PREMEZCLADO)</v>
      </c>
      <c r="E94" s="393" t="str">
        <f>VLOOKUP(C94,'PRECIOS IDU1'!$B$2:$E$3190,3,0)</f>
        <v>UN</v>
      </c>
      <c r="F94" s="390">
        <f>VLOOKUP(C94,'PRECIOS IDU1'!$B$2:$E$3190,4,0)</f>
        <v>229387</v>
      </c>
      <c r="G94" s="393">
        <v>1</v>
      </c>
      <c r="H94" s="394">
        <f t="shared" si="1"/>
        <v>229387</v>
      </c>
    </row>
    <row r="95" spans="2:8" ht="30" customHeight="1" x14ac:dyDescent="0.25">
      <c r="B95" s="383" t="s">
        <v>4068</v>
      </c>
      <c r="C95" s="376">
        <v>3396</v>
      </c>
      <c r="D95" s="377" t="str">
        <f>VLOOKUP(C95,'PRECIOS IDU1'!$B$2:$E$3190,2,0)</f>
        <v>BANCA EN CONCRETO TIPO M30 (SUMINISTRO E INSTALACIÓN. NO INCLUYE MATERIAL DE BASE)</v>
      </c>
      <c r="E95" s="393" t="str">
        <f>VLOOKUP(C95,'PRECIOS IDU1'!$B$2:$E$3190,3,0)</f>
        <v>UN</v>
      </c>
      <c r="F95" s="390">
        <f>VLOOKUP(C95,'PRECIOS IDU1'!$B$2:$E$3190,4,0)</f>
        <v>715015</v>
      </c>
      <c r="G95" s="393">
        <v>1</v>
      </c>
      <c r="H95" s="394">
        <f t="shared" si="1"/>
        <v>715015</v>
      </c>
    </row>
    <row r="96" spans="2:8" ht="30" customHeight="1" x14ac:dyDescent="0.25">
      <c r="B96" s="383" t="s">
        <v>4069</v>
      </c>
      <c r="C96" s="376">
        <v>4689</v>
      </c>
      <c r="D96" s="377" t="str">
        <f>VLOOKUP(C96,'PRECIOS IDU1'!$B$2:$E$3190,2,0)</f>
        <v>BOLARDO EN CONCRETO TIPO M60 (SUMINISTRO E INSTALACIÓN. INCLUYE BASE EN CONCRETO 3000 PSI, HECHO EN OBRA)</v>
      </c>
      <c r="E96" s="393" t="str">
        <f>VLOOKUP(C96,'PRECIOS IDU1'!$B$2:$E$3190,3,0)</f>
        <v>UN</v>
      </c>
      <c r="F96" s="390">
        <f>VLOOKUP(C96,'PRECIOS IDU1'!$B$2:$E$3190,4,0)</f>
        <v>231485</v>
      </c>
      <c r="G96" s="393">
        <v>1</v>
      </c>
      <c r="H96" s="394">
        <f t="shared" si="1"/>
        <v>231485</v>
      </c>
    </row>
    <row r="97" spans="2:8" ht="30" customHeight="1" x14ac:dyDescent="0.25">
      <c r="B97" s="383" t="s">
        <v>4070</v>
      </c>
      <c r="C97" s="376">
        <v>4699</v>
      </c>
      <c r="D97" s="377" t="str">
        <f>VLOOKUP(C97,'PRECIOS IDU1'!$B$2:$E$3190,2,0)</f>
        <v>BOLARDO EN HIERRO TIPO M63 (SUMINISTRO E INSTALACIÓN. INCLUYE BASE EN CONCRETO 3000 PSI PREMEZCLADO)</v>
      </c>
      <c r="E97" s="393" t="str">
        <f>VLOOKUP(C97,'PRECIOS IDU1'!$B$2:$E$3190,3,0)</f>
        <v>UN</v>
      </c>
      <c r="F97" s="390">
        <f>VLOOKUP(C97,'PRECIOS IDU1'!$B$2:$E$3190,4,0)</f>
        <v>227107</v>
      </c>
      <c r="G97" s="393">
        <v>1</v>
      </c>
      <c r="H97" s="394">
        <f t="shared" si="1"/>
        <v>227107</v>
      </c>
    </row>
    <row r="98" spans="2:8" ht="30" customHeight="1" thickBot="1" x14ac:dyDescent="0.3">
      <c r="B98" s="383" t="s">
        <v>4071</v>
      </c>
      <c r="C98" s="376">
        <v>5952</v>
      </c>
      <c r="D98" s="377" t="str">
        <f>VLOOKUP(C98,'PRECIOS IDU1'!$B$2:$E$3190,2,0)</f>
        <v>BARANDA METÁLICA M81 (INSTALADO Y PINTADO)</v>
      </c>
      <c r="E98" s="393" t="str">
        <f>VLOOKUP(C98,'PRECIOS IDU1'!$B$2:$E$3190,3,0)</f>
        <v>ML</v>
      </c>
      <c r="F98" s="390">
        <f>VLOOKUP(C98,'PRECIOS IDU1'!$B$2:$E$3190,4,0)</f>
        <v>315350</v>
      </c>
      <c r="G98" s="393">
        <v>1</v>
      </c>
      <c r="H98" s="394">
        <f t="shared" si="1"/>
        <v>315350</v>
      </c>
    </row>
    <row r="99" spans="2:8" ht="30" customHeight="1" thickBot="1" x14ac:dyDescent="0.3">
      <c r="B99" s="472" t="s">
        <v>3914</v>
      </c>
      <c r="C99" s="473"/>
      <c r="D99" s="473"/>
      <c r="E99" s="473"/>
      <c r="F99" s="473"/>
      <c r="G99" s="474"/>
      <c r="H99" s="397"/>
    </row>
    <row r="100" spans="2:8" ht="30" customHeight="1" x14ac:dyDescent="0.25">
      <c r="B100" s="380" t="s">
        <v>4072</v>
      </c>
      <c r="C100" s="381">
        <v>4848</v>
      </c>
      <c r="D100" s="382" t="str">
        <f>VLOOKUP(C100,'PRECIOS IDU1'!$B$2:$E$3190,2,0)</f>
        <v>DEMOLICION DE TUBERIAS DE ACUEDUCTO Y ALCANTARILLADO Ø &lt; 36" (INCLUYE MARTILLO NEUMÁTICO DE 60 LB Y CARGUE).</v>
      </c>
      <c r="E100" s="387" t="str">
        <f>VLOOKUP(C100,'PRECIOS IDU1'!$B$2:$E$3190,3,0)</f>
        <v>ML</v>
      </c>
      <c r="F100" s="388">
        <f>VLOOKUP(C100,'PRECIOS IDU1'!$B$2:$E$3190,4,0)</f>
        <v>10836</v>
      </c>
      <c r="G100" s="387">
        <v>1</v>
      </c>
      <c r="H100" s="392">
        <f t="shared" si="1"/>
        <v>10836</v>
      </c>
    </row>
    <row r="101" spans="2:8" ht="30" customHeight="1" x14ac:dyDescent="0.25">
      <c r="B101" s="383" t="s">
        <v>4073</v>
      </c>
      <c r="C101" s="376">
        <v>7512</v>
      </c>
      <c r="D101" s="377" t="str">
        <f>VLOOKUP(C101,'PRECIOS IDU1'!$B$2:$E$3190,2,0)</f>
        <v>DEMOLICION DE POZO, DIAMETRO INTERIOR D=1.20M, DIAMETRO EXTERIOR D=1.70M, H=1.50M (INCLUYE CARGUE, RETIRO DE MATERIAL, TRANSPORTE Y DISPOSICIÓN FINAL DE ESCOMBROS EN SITIO AUTORIZADO).</v>
      </c>
      <c r="E101" s="393" t="str">
        <f>VLOOKUP(C101,'PRECIOS IDU1'!$B$2:$E$3190,3,0)</f>
        <v>UN</v>
      </c>
      <c r="F101" s="390">
        <f>VLOOKUP(C101,'PRECIOS IDU1'!$B$2:$E$3190,4,0)</f>
        <v>619550</v>
      </c>
      <c r="G101" s="393">
        <v>1</v>
      </c>
      <c r="H101" s="394">
        <f t="shared" si="1"/>
        <v>619550</v>
      </c>
    </row>
    <row r="102" spans="2:8" ht="30" customHeight="1" x14ac:dyDescent="0.25">
      <c r="B102" s="383" t="s">
        <v>4074</v>
      </c>
      <c r="C102" s="376">
        <v>3155</v>
      </c>
      <c r="D102" s="377" t="str">
        <f>VLOOKUP(C102,'PRECIOS IDU1'!$B$2:$E$3190,2,0)</f>
        <v>DEMOLICION SUMIDERO EXISTENTE (INCLUYE CARGUE)</v>
      </c>
      <c r="E102" s="393" t="str">
        <f>VLOOKUP(C102,'PRECIOS IDU1'!$B$2:$E$3190,3,0)</f>
        <v>UN</v>
      </c>
      <c r="F102" s="390">
        <f>VLOOKUP(C102,'PRECIOS IDU1'!$B$2:$E$3190,4,0)</f>
        <v>189054</v>
      </c>
      <c r="G102" s="393">
        <v>1</v>
      </c>
      <c r="H102" s="394">
        <f t="shared" si="1"/>
        <v>189054</v>
      </c>
    </row>
    <row r="103" spans="2:8" ht="30" customHeight="1" x14ac:dyDescent="0.25">
      <c r="B103" s="383" t="s">
        <v>4075</v>
      </c>
      <c r="C103" s="376">
        <v>3009</v>
      </c>
      <c r="D103" s="377" t="str">
        <f>VLOOKUP(C103,'PRECIOS IDU1'!$B$2:$E$3190,2,0)</f>
        <v>EXCAVACION MANUAL PARA REDES PROFUNDIDAD 0M - 2M (INCLUYE CARGUE)</v>
      </c>
      <c r="E103" s="393" t="str">
        <f>VLOOKUP(C103,'PRECIOS IDU1'!$B$2:$E$3190,3,0)</f>
        <v>M3</v>
      </c>
      <c r="F103" s="390">
        <f>VLOOKUP(C103,'PRECIOS IDU1'!$B$2:$E$3190,4,0)</f>
        <v>46379</v>
      </c>
      <c r="G103" s="393">
        <v>1</v>
      </c>
      <c r="H103" s="394">
        <f t="shared" si="1"/>
        <v>46379</v>
      </c>
    </row>
    <row r="104" spans="2:8" ht="30" customHeight="1" x14ac:dyDescent="0.25">
      <c r="B104" s="383" t="s">
        <v>4076</v>
      </c>
      <c r="C104" s="376">
        <v>4262</v>
      </c>
      <c r="D104" s="377" t="str">
        <f>VLOOKUP(C104,'PRECIOS IDU1'!$B$2:$E$3190,2,0)</f>
        <v>EXCAVACION MECANICA PARA REDES PROFUNDIDAD 0M - 3.5M (INCLUYE CARGUE)</v>
      </c>
      <c r="E104" s="393" t="str">
        <f>VLOOKUP(C104,'PRECIOS IDU1'!$B$2:$E$3190,3,0)</f>
        <v>M3</v>
      </c>
      <c r="F104" s="390">
        <f>VLOOKUP(C104,'PRECIOS IDU1'!$B$2:$E$3190,4,0)</f>
        <v>5741</v>
      </c>
      <c r="G104" s="393">
        <v>1</v>
      </c>
      <c r="H104" s="394">
        <f t="shared" si="1"/>
        <v>5741</v>
      </c>
    </row>
    <row r="105" spans="2:8" ht="30" customHeight="1" x14ac:dyDescent="0.25">
      <c r="B105" s="383" t="s">
        <v>4077</v>
      </c>
      <c r="C105" s="376">
        <v>4266</v>
      </c>
      <c r="D105" s="378" t="str">
        <f>VLOOKUP(C105,'PRECIOS IDU1'!$B$2:$E$3190,2,0)</f>
        <v>EXCAVACION MANUAL PARA REDES PROFUNDIDAD 2M - 3.50M (INCLUYE CARGUE)</v>
      </c>
      <c r="E105" s="393" t="str">
        <f>VLOOKUP(C105,'PRECIOS IDU1'!$B$2:$E$3190,3,0)</f>
        <v>M3</v>
      </c>
      <c r="F105" s="390">
        <f>VLOOKUP(C105,'PRECIOS IDU1'!$B$2:$E$3190,4,0)</f>
        <v>60189</v>
      </c>
      <c r="G105" s="393">
        <v>1</v>
      </c>
      <c r="H105" s="394">
        <f t="shared" si="1"/>
        <v>60189</v>
      </c>
    </row>
    <row r="106" spans="2:8" ht="30" customHeight="1" x14ac:dyDescent="0.25">
      <c r="B106" s="383" t="s">
        <v>4078</v>
      </c>
      <c r="C106" s="376">
        <v>5890</v>
      </c>
      <c r="D106" s="378" t="str">
        <f>VLOOKUP(C106,'PRECIOS IDU1'!$B$2:$E$3190,2,0)</f>
        <v>ENTIBADO TIPO ED2, DISCONTINUO EN MADERA, CON PERFILES METALICOS Y PARALES TELESCOPICOS (INCLUYE SUMINISTRO E INSTALACION).</v>
      </c>
      <c r="E106" s="393" t="str">
        <f>VLOOKUP(C106,'PRECIOS IDU1'!$B$2:$E$3190,3,0)</f>
        <v>M2</v>
      </c>
      <c r="F106" s="390">
        <f>VLOOKUP(C106,'PRECIOS IDU1'!$B$2:$E$3190,4,0)</f>
        <v>35223</v>
      </c>
      <c r="G106" s="393">
        <v>1</v>
      </c>
      <c r="H106" s="394">
        <f t="shared" si="1"/>
        <v>35223</v>
      </c>
    </row>
    <row r="107" spans="2:8" ht="30" customHeight="1" x14ac:dyDescent="0.25">
      <c r="B107" s="383" t="s">
        <v>4079</v>
      </c>
      <c r="C107" s="376">
        <v>6015</v>
      </c>
      <c r="D107" s="378" t="str">
        <f>VLOOKUP(C107,'PRECIOS IDU1'!$B$2:$E$3190,2,0)</f>
        <v>ENTIBADO TIPO EC3 CONTINUO METÁLICO CON PARALES METÁLICOS. INCLUYE SUMINISTRO E INSTALACIÓN</v>
      </c>
      <c r="E107" s="393" t="str">
        <f>VLOOKUP(C107,'PRECIOS IDU1'!$B$2:$E$3190,3,0)</f>
        <v>M2</v>
      </c>
      <c r="F107" s="390">
        <f>VLOOKUP(C107,'PRECIOS IDU1'!$B$2:$E$3190,4,0)</f>
        <v>54934</v>
      </c>
      <c r="G107" s="393">
        <v>1</v>
      </c>
      <c r="H107" s="394">
        <f t="shared" si="1"/>
        <v>54934</v>
      </c>
    </row>
    <row r="108" spans="2:8" ht="30" customHeight="1" x14ac:dyDescent="0.25">
      <c r="B108" s="383" t="s">
        <v>4080</v>
      </c>
      <c r="C108" s="376">
        <v>3041</v>
      </c>
      <c r="D108" s="377" t="str">
        <f>VLOOKUP(C108,'PRECIOS IDU1'!$B$2:$E$3190,2,0)</f>
        <v>TUBERIA PVC U.M. EXT CORRUGADO/INT LISO U.M. NORMA NTC 3722-1 D=4" (INCLUYE SUMINISTRO E INSTALACIÓN)</v>
      </c>
      <c r="E108" s="393" t="str">
        <f>VLOOKUP(C108,'PRECIOS IDU1'!$B$2:$E$3190,3,0)</f>
        <v>ML</v>
      </c>
      <c r="F108" s="390">
        <f>VLOOKUP(C108,'PRECIOS IDU1'!$B$2:$E$3190,4,0)</f>
        <v>37349</v>
      </c>
      <c r="G108" s="393">
        <v>1</v>
      </c>
      <c r="H108" s="394">
        <f t="shared" si="1"/>
        <v>37349</v>
      </c>
    </row>
    <row r="109" spans="2:8" ht="30" customHeight="1" x14ac:dyDescent="0.25">
      <c r="B109" s="383" t="s">
        <v>4081</v>
      </c>
      <c r="C109" s="376">
        <v>3042</v>
      </c>
      <c r="D109" s="377" t="str">
        <f>VLOOKUP(C109,'PRECIOS IDU1'!$B$2:$E$3190,2,0)</f>
        <v>TUBERIA PVC U.M. EXT CORRUGADO/INT LISO U.M. NORMA NTC 3722-1 D=6" (INCLUYE SUMINISTRO E INSTALACIÓN)</v>
      </c>
      <c r="E109" s="393" t="str">
        <f>VLOOKUP(C109,'PRECIOS IDU1'!$B$2:$E$3190,3,0)</f>
        <v>ML</v>
      </c>
      <c r="F109" s="390">
        <f>VLOOKUP(C109,'PRECIOS IDU1'!$B$2:$E$3190,4,0)</f>
        <v>63957</v>
      </c>
      <c r="G109" s="393">
        <v>1</v>
      </c>
      <c r="H109" s="394">
        <f t="shared" si="1"/>
        <v>63957</v>
      </c>
    </row>
    <row r="110" spans="2:8" ht="30" customHeight="1" x14ac:dyDescent="0.25">
      <c r="B110" s="383" t="s">
        <v>4082</v>
      </c>
      <c r="C110" s="376">
        <v>3043</v>
      </c>
      <c r="D110" s="377" t="str">
        <f>VLOOKUP(C110,'PRECIOS IDU1'!$B$2:$E$3190,2,0)</f>
        <v>TUBERIA PVC U.M. EXT CORRUGADO/INT LISO U.M. NORMA NTC 3722-1 D=8" (INCLUYE SUMINISTRO E INSTALACIÓN)</v>
      </c>
      <c r="E110" s="393" t="str">
        <f>VLOOKUP(C110,'PRECIOS IDU1'!$B$2:$E$3190,3,0)</f>
        <v>ML</v>
      </c>
      <c r="F110" s="390">
        <f>VLOOKUP(C110,'PRECIOS IDU1'!$B$2:$E$3190,4,0)</f>
        <v>88930</v>
      </c>
      <c r="G110" s="393">
        <v>1</v>
      </c>
      <c r="H110" s="394">
        <f t="shared" si="1"/>
        <v>88930</v>
      </c>
    </row>
    <row r="111" spans="2:8" ht="30" customHeight="1" x14ac:dyDescent="0.25">
      <c r="B111" s="383" t="s">
        <v>4083</v>
      </c>
      <c r="C111" s="376">
        <v>3044</v>
      </c>
      <c r="D111" s="377" t="str">
        <f>VLOOKUP(C111,'PRECIOS IDU1'!$B$2:$E$3190,2,0)</f>
        <v>TUBERIA PVC U.M. EXT CORRUGADO/INT LISO U.M. NORMA NTC 3722-1 D=10" (INCLUYE SUMINISTRO E INSTALACIÓN)</v>
      </c>
      <c r="E111" s="393" t="str">
        <f>VLOOKUP(C111,'PRECIOS IDU1'!$B$2:$E$3190,3,0)</f>
        <v>ML</v>
      </c>
      <c r="F111" s="390">
        <f>VLOOKUP(C111,'PRECIOS IDU1'!$B$2:$E$3190,4,0)</f>
        <v>125950</v>
      </c>
      <c r="G111" s="393">
        <v>1</v>
      </c>
      <c r="H111" s="394">
        <f t="shared" si="1"/>
        <v>125950</v>
      </c>
    </row>
    <row r="112" spans="2:8" ht="30" customHeight="1" x14ac:dyDescent="0.25">
      <c r="B112" s="383" t="s">
        <v>4084</v>
      </c>
      <c r="C112" s="376">
        <v>3045</v>
      </c>
      <c r="D112" s="377" t="str">
        <f>VLOOKUP(C112,'PRECIOS IDU1'!$B$2:$E$3190,2,0)</f>
        <v>TUBERIA PVC U.M. EXT CORRUGADO/INT LISO U.M. NORMA NTC 3722-1 D=12" (INCLUYE SUMINISTRO E INSTALACIÓN)</v>
      </c>
      <c r="E112" s="393" t="str">
        <f>VLOOKUP(C112,'PRECIOS IDU1'!$B$2:$E$3190,3,0)</f>
        <v>ML</v>
      </c>
      <c r="F112" s="390">
        <f>VLOOKUP(C112,'PRECIOS IDU1'!$B$2:$E$3190,4,0)</f>
        <v>176674</v>
      </c>
      <c r="G112" s="393">
        <v>1</v>
      </c>
      <c r="H112" s="394">
        <f t="shared" si="1"/>
        <v>176674</v>
      </c>
    </row>
    <row r="113" spans="2:8" ht="30" customHeight="1" x14ac:dyDescent="0.25">
      <c r="B113" s="383" t="s">
        <v>4085</v>
      </c>
      <c r="C113" s="376">
        <v>3046</v>
      </c>
      <c r="D113" s="377" t="str">
        <f>VLOOKUP(C113,'PRECIOS IDU1'!$B$2:$E$3190,2,0)</f>
        <v>TUBERIA PVC U.M. EXT CORRUGADO/INT LISO U.M. NORMA NTC 3722-1 D=16" (INCLUYE SUMINISTRO E INSTALACIÓN)</v>
      </c>
      <c r="E113" s="393" t="str">
        <f>VLOOKUP(C113,'PRECIOS IDU1'!$B$2:$E$3190,3,0)</f>
        <v>ML</v>
      </c>
      <c r="F113" s="390">
        <f>VLOOKUP(C113,'PRECIOS IDU1'!$B$2:$E$3190,4,0)</f>
        <v>314109</v>
      </c>
      <c r="G113" s="393">
        <v>1</v>
      </c>
      <c r="H113" s="394">
        <f t="shared" si="1"/>
        <v>314109</v>
      </c>
    </row>
    <row r="114" spans="2:8" ht="30" customHeight="1" x14ac:dyDescent="0.25">
      <c r="B114" s="383" t="s">
        <v>4086</v>
      </c>
      <c r="C114" s="376">
        <v>6538</v>
      </c>
      <c r="D114" s="377" t="str">
        <f>VLOOKUP(C114,'PRECIOS IDU1'!$B$2:$E$3190,2,0)</f>
        <v>TUBERIA PVC U.M. EXT CORRUGADO/INT LISO U.M. NORMA NTC 3722-1 D=14" (INCLUYE SUMINISTRO E INSTALACIÓN)</v>
      </c>
      <c r="E114" s="393" t="str">
        <f>VLOOKUP(C114,'PRECIOS IDU1'!$B$2:$E$3190,3,0)</f>
        <v>ML</v>
      </c>
      <c r="F114" s="390">
        <f>VLOOKUP(C114,'PRECIOS IDU1'!$B$2:$E$3190,4,0)</f>
        <v>259164</v>
      </c>
      <c r="G114" s="393">
        <v>1</v>
      </c>
      <c r="H114" s="394">
        <f t="shared" si="1"/>
        <v>259164</v>
      </c>
    </row>
    <row r="115" spans="2:8" ht="30" customHeight="1" x14ac:dyDescent="0.25">
      <c r="B115" s="383" t="s">
        <v>4087</v>
      </c>
      <c r="C115" s="376">
        <v>3048</v>
      </c>
      <c r="D115" s="377" t="str">
        <f>VLOOKUP(C115,'PRECIOS IDU1'!$B$2:$E$3190,2,0)</f>
        <v>TUBERIA PVC U.M. EXT CORRUGADO/INT LISO U.M. NORMA NTC 3722-1 D=20" (INCLUYE SUMINISTRO E INSTALACIÓN)</v>
      </c>
      <c r="E115" s="393" t="str">
        <f>VLOOKUP(C115,'PRECIOS IDU1'!$B$2:$E$3190,3,0)</f>
        <v>ML</v>
      </c>
      <c r="F115" s="390">
        <f>VLOOKUP(C115,'PRECIOS IDU1'!$B$2:$E$3190,4,0)</f>
        <v>520777</v>
      </c>
      <c r="G115" s="393">
        <v>1</v>
      </c>
      <c r="H115" s="394">
        <f t="shared" si="1"/>
        <v>520777</v>
      </c>
    </row>
    <row r="116" spans="2:8" ht="30" customHeight="1" x14ac:dyDescent="0.25">
      <c r="B116" s="383" t="s">
        <v>4088</v>
      </c>
      <c r="C116" s="376">
        <v>3779</v>
      </c>
      <c r="D116" s="377" t="str">
        <f>VLOOKUP(C116,'PRECIOS IDU1'!$B$2:$E$3190,2,0)</f>
        <v>CAJA DE INSPECCIÓN DE 0.6X0.6M (H=0.6M. INCLUYE SUMINISTRO Y CONSTRUCCIÓN. INCLUYE MARCO Y TAPA. NO INC. BASE Y CAÑUELA)</v>
      </c>
      <c r="E116" s="393" t="str">
        <f>VLOOKUP(C116,'PRECIOS IDU1'!$B$2:$E$3190,3,0)</f>
        <v>UN</v>
      </c>
      <c r="F116" s="390">
        <f>VLOOKUP(C116,'PRECIOS IDU1'!$B$2:$E$3190,4,0)</f>
        <v>525103</v>
      </c>
      <c r="G116" s="393">
        <v>1</v>
      </c>
      <c r="H116" s="394">
        <f t="shared" si="1"/>
        <v>525103</v>
      </c>
    </row>
    <row r="117" spans="2:8" ht="30" customHeight="1" x14ac:dyDescent="0.25">
      <c r="B117" s="383" t="s">
        <v>4089</v>
      </c>
      <c r="C117" s="376">
        <v>3471</v>
      </c>
      <c r="D117" s="377" t="str">
        <f>VLOOKUP(C117,'PRECIOS IDU1'!$B$2:$E$3190,2,0)</f>
        <v>CILINDRO POZO INSP. EN MAMPOSTERIA E=0.25M (INC. SUMIN. Y CONST, ACERO PARA ESCALERAS, GEOTEXTIL NO TEJIDO CON RESISTENCIA A LA TENSION GRAB: ENTRE 450 N Y 500 N Y PAÑETE IMPERMEAB.)</v>
      </c>
      <c r="E117" s="393" t="str">
        <f>VLOOKUP(C117,'PRECIOS IDU1'!$B$2:$E$3190,3,0)</f>
        <v>ML</v>
      </c>
      <c r="F117" s="390">
        <f>VLOOKUP(C117,'PRECIOS IDU1'!$B$2:$E$3190,4,0)</f>
        <v>739808</v>
      </c>
      <c r="G117" s="393">
        <v>1</v>
      </c>
      <c r="H117" s="394">
        <f t="shared" si="1"/>
        <v>739808</v>
      </c>
    </row>
    <row r="118" spans="2:8" ht="30" customHeight="1" x14ac:dyDescent="0.25">
      <c r="B118" s="383" t="s">
        <v>4090</v>
      </c>
      <c r="C118" s="376">
        <v>3722</v>
      </c>
      <c r="D118" s="377" t="str">
        <f>VLOOKUP(C118,'PRECIOS IDU1'!$B$2:$E$3190,2,0)</f>
        <v>NIVELACIÓN DE POZO (HASTA RASANTE EN CONCRETO 3000 PSI HECHO EN OBRA, H=0.15M. INCLUYE SUMINISTRO Y CONSTRUCCIÓN)</v>
      </c>
      <c r="E118" s="393" t="str">
        <f>VLOOKUP(C118,'PRECIOS IDU1'!$B$2:$E$3190,3,0)</f>
        <v>UN</v>
      </c>
      <c r="F118" s="390">
        <f>VLOOKUP(C118,'PRECIOS IDU1'!$B$2:$E$3190,4,0)</f>
        <v>135984</v>
      </c>
      <c r="G118" s="393">
        <v>1</v>
      </c>
      <c r="H118" s="394">
        <f t="shared" si="1"/>
        <v>135984</v>
      </c>
    </row>
    <row r="119" spans="2:8" ht="30" customHeight="1" x14ac:dyDescent="0.25">
      <c r="B119" s="383" t="s">
        <v>4091</v>
      </c>
      <c r="C119" s="376">
        <v>3723</v>
      </c>
      <c r="D119" s="377" t="str">
        <f>VLOOKUP(C119,'PRECIOS IDU1'!$B$2:$E$3190,2,0)</f>
        <v>LIMPIEZA DE POZOS (INCLUYE CARGUE, RETIRO Y DISPOSICIÓN FINAL DE SOBRANTES)</v>
      </c>
      <c r="E119" s="393" t="str">
        <f>VLOOKUP(C119,'PRECIOS IDU1'!$B$2:$E$3190,3,0)</f>
        <v>UN</v>
      </c>
      <c r="F119" s="390">
        <f>VLOOKUP(C119,'PRECIOS IDU1'!$B$2:$E$3190,4,0)</f>
        <v>104695</v>
      </c>
      <c r="G119" s="393">
        <v>1</v>
      </c>
      <c r="H119" s="394">
        <f t="shared" si="1"/>
        <v>104695</v>
      </c>
    </row>
    <row r="120" spans="2:8" ht="30" customHeight="1" x14ac:dyDescent="0.25">
      <c r="B120" s="383" t="s">
        <v>4092</v>
      </c>
      <c r="C120" s="376">
        <v>3724</v>
      </c>
      <c r="D120" s="377" t="str">
        <f>VLOOKUP(C120,'PRECIOS IDU1'!$B$2:$E$3190,2,0)</f>
        <v>LIMPIEZA DE SUMIDEROS (INCLUYE CARGUE, RETIRO Y DISPOSICIÓN FINAL DE SOBRANTES)</v>
      </c>
      <c r="E120" s="393" t="str">
        <f>VLOOKUP(C120,'PRECIOS IDU1'!$B$2:$E$3190,3,0)</f>
        <v>UN</v>
      </c>
      <c r="F120" s="390">
        <f>VLOOKUP(C120,'PRECIOS IDU1'!$B$2:$E$3190,4,0)</f>
        <v>104695</v>
      </c>
      <c r="G120" s="393">
        <v>1</v>
      </c>
      <c r="H120" s="394">
        <f t="shared" si="1"/>
        <v>104695</v>
      </c>
    </row>
    <row r="121" spans="2:8" ht="30" customHeight="1" x14ac:dyDescent="0.25">
      <c r="B121" s="383" t="s">
        <v>4093</v>
      </c>
      <c r="C121" s="376">
        <v>3878</v>
      </c>
      <c r="D121" s="377" t="str">
        <f>VLOOKUP(C121,'PRECIOS IDU1'!$B$2:$E$3190,2,0)</f>
        <v>PLACA CUBIERTA D=1.70M POZO INSPEC. (PREFABRICADA. INCLUYE SUMINISTRO E INSTALACIÓN. INCLUYE TAPA)</v>
      </c>
      <c r="E121" s="393" t="str">
        <f>VLOOKUP(C121,'PRECIOS IDU1'!$B$2:$E$3190,3,0)</f>
        <v>UN</v>
      </c>
      <c r="F121" s="390">
        <f>VLOOKUP(C121,'PRECIOS IDU1'!$B$2:$E$3190,4,0)</f>
        <v>1895915</v>
      </c>
      <c r="G121" s="393">
        <v>1</v>
      </c>
      <c r="H121" s="394">
        <f t="shared" si="1"/>
        <v>1895915</v>
      </c>
    </row>
    <row r="122" spans="2:8" ht="30" customHeight="1" x14ac:dyDescent="0.25">
      <c r="B122" s="383" t="s">
        <v>4094</v>
      </c>
      <c r="C122" s="376">
        <v>3879</v>
      </c>
      <c r="D122" s="377" t="str">
        <f>VLOOKUP(C122,'PRECIOS IDU1'!$B$2:$E$3190,2,0)</f>
        <v>PLACA FONDO D=1.70M POZO INSPEC. (PREFABRICADA. INCL. SUMIN, INST.)</v>
      </c>
      <c r="E122" s="393" t="str">
        <f>VLOOKUP(C122,'PRECIOS IDU1'!$B$2:$E$3190,3,0)</f>
        <v>UN</v>
      </c>
      <c r="F122" s="390">
        <f>VLOOKUP(C122,'PRECIOS IDU1'!$B$2:$E$3190,4,0)</f>
        <v>1127434</v>
      </c>
      <c r="G122" s="393">
        <v>1</v>
      </c>
      <c r="H122" s="394">
        <f t="shared" ref="H122:H177" si="2">G122*F122</f>
        <v>1127434</v>
      </c>
    </row>
    <row r="123" spans="2:8" ht="30" customHeight="1" x14ac:dyDescent="0.25">
      <c r="B123" s="383" t="s">
        <v>4095</v>
      </c>
      <c r="C123" s="376">
        <v>3888</v>
      </c>
      <c r="D123" s="377" t="str">
        <f>VLOOKUP(C123,'PRECIOS IDU1'!$B$2:$E$3190,2,0)</f>
        <v>SUMIDERO LATERAL SL-250, H=1.25M (FUNDIDO EN SITIO, CONCRETO PREMEZCLADO. INCL. SUMIN, FORM, REF. Y CONSTR. INCL. TAPA)</v>
      </c>
      <c r="E123" s="393" t="str">
        <f>VLOOKUP(C123,'PRECIOS IDU1'!$B$2:$E$3190,3,0)</f>
        <v>UN</v>
      </c>
      <c r="F123" s="390">
        <f>VLOOKUP(C123,'PRECIOS IDU1'!$B$2:$E$3190,4,0)</f>
        <v>5196419</v>
      </c>
      <c r="G123" s="393">
        <v>1</v>
      </c>
      <c r="H123" s="394">
        <f t="shared" si="2"/>
        <v>5196419</v>
      </c>
    </row>
    <row r="124" spans="2:8" ht="30" customHeight="1" thickBot="1" x14ac:dyDescent="0.3">
      <c r="B124" s="383" t="s">
        <v>4096</v>
      </c>
      <c r="C124" s="376">
        <v>3895</v>
      </c>
      <c r="D124" s="377" t="str">
        <f>VLOOKUP(C124,'PRECIOS IDU1'!$B$2:$E$3190,2,0)</f>
        <v>SUMIDERO LATERAL SL-250A, H=1.7M (FUNDIDO EN SITIO, CONCRETO PREMEZCLADO. INCL. SUMIN, FORM, REF. Y CONSTR. INCL. TAPA)</v>
      </c>
      <c r="E124" s="393" t="str">
        <f>VLOOKUP(C124,'PRECIOS IDU1'!$B$2:$E$3190,3,0)</f>
        <v>UN</v>
      </c>
      <c r="F124" s="390">
        <f>VLOOKUP(C124,'PRECIOS IDU1'!$B$2:$E$3190,4,0)</f>
        <v>5648989</v>
      </c>
      <c r="G124" s="393">
        <v>1</v>
      </c>
      <c r="H124" s="394">
        <f t="shared" si="2"/>
        <v>5648989</v>
      </c>
    </row>
    <row r="125" spans="2:8" ht="30" customHeight="1" x14ac:dyDescent="0.25">
      <c r="B125" s="383" t="s">
        <v>4097</v>
      </c>
      <c r="C125" s="376">
        <v>3899</v>
      </c>
      <c r="D125" s="382" t="str">
        <f>VLOOKUP(C125,'PRECIOS IDU1'!$B$2:$E$3190,2,0)</f>
        <v>SUMIDERO LATERAL SL-250, H=0.85M (PREFABRICADO. INCLUYE SUMINISTRO E INSTALACIÓN. INCLUYE SOBRETAPA Y TAPA)</v>
      </c>
      <c r="E125" s="387" t="str">
        <f>VLOOKUP(C125,'PRECIOS IDU1'!$B$2:$E$3190,3,0)</f>
        <v>UN</v>
      </c>
      <c r="F125" s="388">
        <f>VLOOKUP(C125,'PRECIOS IDU1'!$B$2:$E$3190,4,0)</f>
        <v>9240903</v>
      </c>
      <c r="G125" s="393">
        <v>1</v>
      </c>
      <c r="H125" s="394">
        <f t="shared" si="2"/>
        <v>9240903</v>
      </c>
    </row>
    <row r="126" spans="2:8" ht="30" customHeight="1" x14ac:dyDescent="0.25">
      <c r="B126" s="383" t="s">
        <v>4098</v>
      </c>
      <c r="C126" s="376">
        <v>4558</v>
      </c>
      <c r="D126" s="377" t="str">
        <f>VLOOKUP(C126,'PRECIOS IDU1'!$B$2:$E$3190,2,0)</f>
        <v>SUMIDERO ALCANTARILLADO PLUVIAL EN VIA NS-047-1V4 EAAB</v>
      </c>
      <c r="E126" s="393" t="str">
        <f>VLOOKUP(C126,'PRECIOS IDU1'!$B$2:$E$3190,3,0)</f>
        <v>UN</v>
      </c>
      <c r="F126" s="390">
        <f>VLOOKUP(C126,'PRECIOS IDU1'!$B$2:$E$3190,4,0)</f>
        <v>7624362</v>
      </c>
      <c r="G126" s="393">
        <v>1</v>
      </c>
      <c r="H126" s="394">
        <f t="shared" si="2"/>
        <v>7624362</v>
      </c>
    </row>
    <row r="127" spans="2:8" ht="30" customHeight="1" x14ac:dyDescent="0.25">
      <c r="B127" s="383" t="s">
        <v>4099</v>
      </c>
      <c r="C127" s="376">
        <v>4786</v>
      </c>
      <c r="D127" s="377" t="str">
        <f>VLOOKUP(C127,'PRECIOS IDU1'!$B$2:$E$3190,2,0)</f>
        <v>CONSTRUCCIÓN CANALETA DE AGUAS LLUVIAS DE 0.4 X 0.4 MT EN CONCRETO DE 3000 PSI GRAVA COMÚN INCLUYE REJILLA PREFABRICADA.</v>
      </c>
      <c r="E127" s="393" t="str">
        <f>VLOOKUP(C127,'PRECIOS IDU1'!$B$2:$E$3190,3,0)</f>
        <v>ML</v>
      </c>
      <c r="F127" s="390">
        <f>VLOOKUP(C127,'PRECIOS IDU1'!$B$2:$E$3190,4,0)</f>
        <v>345017</v>
      </c>
      <c r="G127" s="393">
        <v>1</v>
      </c>
      <c r="H127" s="394">
        <f t="shared" si="2"/>
        <v>345017</v>
      </c>
    </row>
    <row r="128" spans="2:8" ht="30" customHeight="1" x14ac:dyDescent="0.25">
      <c r="B128" s="383" t="s">
        <v>4100</v>
      </c>
      <c r="C128" s="376">
        <v>7432</v>
      </c>
      <c r="D128" s="377" t="str">
        <f>VLOOKUP(C128,'PRECIOS IDU1'!$B$2:$E$3190,2,0)</f>
        <v>TUBERIA PVC U.M. EXT CORRUGADO/INT LISO U.M. NORMA NTC 3722-1 D=24" (INCLUYE SUMINISTRO E INSTALACIÓN)</v>
      </c>
      <c r="E128" s="393" t="str">
        <f>VLOOKUP(C128,'PRECIOS IDU1'!$B$2:$E$3190,3,0)</f>
        <v>ML</v>
      </c>
      <c r="F128" s="390">
        <f>VLOOKUP(C128,'PRECIOS IDU1'!$B$2:$E$3190,4,0)</f>
        <v>729078</v>
      </c>
      <c r="G128" s="393">
        <v>1</v>
      </c>
      <c r="H128" s="394">
        <f t="shared" si="2"/>
        <v>729078</v>
      </c>
    </row>
    <row r="129" spans="2:8" ht="30" customHeight="1" x14ac:dyDescent="0.25">
      <c r="B129" s="383" t="s">
        <v>4101</v>
      </c>
      <c r="C129" s="376">
        <v>7434</v>
      </c>
      <c r="D129" s="377" t="str">
        <f>VLOOKUP(C129,'PRECIOS IDU1'!$B$2:$E$3190,2,0)</f>
        <v>TUBERIA PVC U.M. EXT CORRUGADO/INT LISO U.M. NORMA NTC 3722-1 D=30" (INCLUYE SUMINISTRO E INSTALACIÓN)</v>
      </c>
      <c r="E129" s="393" t="str">
        <f>VLOOKUP(C129,'PRECIOS IDU1'!$B$2:$E$3190,3,0)</f>
        <v>ML</v>
      </c>
      <c r="F129" s="390">
        <f>VLOOKUP(C129,'PRECIOS IDU1'!$B$2:$E$3190,4,0)</f>
        <v>1053533</v>
      </c>
      <c r="G129" s="393">
        <v>1</v>
      </c>
      <c r="H129" s="394">
        <f t="shared" si="2"/>
        <v>1053533</v>
      </c>
    </row>
    <row r="130" spans="2:8" ht="30" customHeight="1" x14ac:dyDescent="0.25">
      <c r="B130" s="383" t="s">
        <v>4102</v>
      </c>
      <c r="C130" s="376">
        <v>7865</v>
      </c>
      <c r="D130" s="378" t="str">
        <f>VLOOKUP(C130,'PRECIOS IDU1'!$B$2:$E$3190,2,0)</f>
        <v>MARCO REJILLA SUMIDERO LATERAL 100 X 65 (SUMINISTRO E INSTALACIÓN)</v>
      </c>
      <c r="E130" s="393" t="str">
        <f>VLOOKUP(C130,'PRECIOS IDU1'!$B$2:$E$3190,3,0)</f>
        <v>UN</v>
      </c>
      <c r="F130" s="390">
        <f>VLOOKUP(C130,'PRECIOS IDU1'!$B$2:$E$3190,4,0)</f>
        <v>217413</v>
      </c>
      <c r="G130" s="393">
        <v>1</v>
      </c>
      <c r="H130" s="394">
        <f t="shared" si="2"/>
        <v>217413</v>
      </c>
    </row>
    <row r="131" spans="2:8" ht="30" customHeight="1" x14ac:dyDescent="0.25">
      <c r="B131" s="383" t="s">
        <v>4103</v>
      </c>
      <c r="C131" s="376">
        <v>8001</v>
      </c>
      <c r="D131" s="378" t="str">
        <f>VLOOKUP(C131,'PRECIOS IDU1'!$B$2:$E$3190,2,0)</f>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E131" s="393" t="str">
        <f>VLOOKUP(C131,'PRECIOS IDU1'!$B$2:$E$3190,3,0)</f>
        <v>ML</v>
      </c>
      <c r="F131" s="390">
        <f>VLOOKUP(C131,'PRECIOS IDU1'!$B$2:$E$3190,4,0)</f>
        <v>1725500</v>
      </c>
      <c r="G131" s="393">
        <v>1</v>
      </c>
      <c r="H131" s="394">
        <f t="shared" si="2"/>
        <v>1725500</v>
      </c>
    </row>
    <row r="132" spans="2:8" ht="30" customHeight="1" x14ac:dyDescent="0.25">
      <c r="B132" s="383" t="s">
        <v>4104</v>
      </c>
      <c r="C132" s="376">
        <v>8002</v>
      </c>
      <c r="D132" s="378" t="str">
        <f>VLOOKUP(C132,'PRECIOS IDU1'!$B$2:$E$3190,2,0)</f>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E132" s="393" t="str">
        <f>VLOOKUP(C132,'PRECIOS IDU1'!$B$2:$E$3190,3,0)</f>
        <v>ML</v>
      </c>
      <c r="F132" s="390">
        <f>VLOOKUP(C132,'PRECIOS IDU1'!$B$2:$E$3190,4,0)</f>
        <v>1892100</v>
      </c>
      <c r="G132" s="393">
        <v>1</v>
      </c>
      <c r="H132" s="394">
        <f t="shared" si="2"/>
        <v>1892100</v>
      </c>
    </row>
    <row r="133" spans="2:8" ht="30" customHeight="1" x14ac:dyDescent="0.25">
      <c r="B133" s="383" t="s">
        <v>4105</v>
      </c>
      <c r="C133" s="376">
        <v>8003</v>
      </c>
      <c r="D133" s="377" t="str">
        <f>VLOOKUP(C133,'PRECIOS IDU1'!$B$2:$E$3190,2,0)</f>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E133" s="393" t="str">
        <f>VLOOKUP(C133,'PRECIOS IDU1'!$B$2:$E$3190,3,0)</f>
        <v>ML</v>
      </c>
      <c r="F133" s="390">
        <f>VLOOKUP(C133,'PRECIOS IDU1'!$B$2:$E$3190,4,0)</f>
        <v>2082500</v>
      </c>
      <c r="G133" s="393">
        <v>1</v>
      </c>
      <c r="H133" s="394">
        <f t="shared" si="2"/>
        <v>2082500</v>
      </c>
    </row>
    <row r="134" spans="2:8" ht="30" customHeight="1" x14ac:dyDescent="0.25">
      <c r="B134" s="383" t="s">
        <v>4106</v>
      </c>
      <c r="C134" s="376">
        <v>8007</v>
      </c>
      <c r="D134" s="377" t="str">
        <f>VLOOKUP(C134,'PRECIOS IDU1'!$B$2:$E$3190,2,0)</f>
        <v>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E134" s="393" t="str">
        <f>VLOOKUP(C134,'PRECIOS IDU1'!$B$2:$E$3190,3,0)</f>
        <v>ML</v>
      </c>
      <c r="F134" s="390">
        <f>VLOOKUP(C134,'PRECIOS IDU1'!$B$2:$E$3190,4,0)</f>
        <v>3790150</v>
      </c>
      <c r="G134" s="393">
        <v>1</v>
      </c>
      <c r="H134" s="394">
        <f t="shared" si="2"/>
        <v>3790150</v>
      </c>
    </row>
    <row r="135" spans="2:8" ht="30" customHeight="1" x14ac:dyDescent="0.25">
      <c r="B135" s="383" t="s">
        <v>4107</v>
      </c>
      <c r="C135" s="376">
        <v>8726</v>
      </c>
      <c r="D135" s="377" t="str">
        <f>VLOOKUP(C135,'PRECIOS IDU1'!$B$2:$E$3190,2,0)</f>
        <v>CAJA PARA CONEXIÓN DE DRENAJE EN MAMPOSTERÍA (Dimensiones internas: (0.6x0.6) m, H=0.77 m) (Incluye muros, impermeabilización interna y externa, relleno en recebo e=0.10 m, placa de base e=0.20 m, cañuela, placa de cubierta e=0,20 m y tapa en concreto tipo vehicular. Suministro y construcción).</v>
      </c>
      <c r="E135" s="393" t="str">
        <f>VLOOKUP(C135,'PRECIOS IDU1'!$B$2:$E$3190,3,0)</f>
        <v>UN</v>
      </c>
      <c r="F135" s="390">
        <f>VLOOKUP(C135,'PRECIOS IDU1'!$B$2:$E$3190,4,0)</f>
        <v>1210343</v>
      </c>
      <c r="G135" s="393">
        <v>1</v>
      </c>
      <c r="H135" s="394">
        <f t="shared" si="2"/>
        <v>1210343</v>
      </c>
    </row>
    <row r="136" spans="2:8" ht="30" customHeight="1" x14ac:dyDescent="0.25">
      <c r="B136" s="383" t="s">
        <v>4108</v>
      </c>
      <c r="C136" s="376">
        <v>4878</v>
      </c>
      <c r="D136" s="377" t="str">
        <f>VLOOKUP(C136,'PRECIOS IDU1'!$B$2:$E$3190,2,0)</f>
        <v>CONEXIONES KIT SILLA YEE 200 X 160 PVC. SUMINISTRO E INSTALACIÓN.</v>
      </c>
      <c r="E136" s="393" t="str">
        <f>VLOOKUP(C136,'PRECIOS IDU1'!$B$2:$E$3190,3,0)</f>
        <v>UN</v>
      </c>
      <c r="F136" s="390">
        <f>VLOOKUP(C136,'PRECIOS IDU1'!$B$2:$E$3190,4,0)</f>
        <v>222015</v>
      </c>
      <c r="G136" s="393">
        <v>1</v>
      </c>
      <c r="H136" s="394">
        <f t="shared" si="2"/>
        <v>222015</v>
      </c>
    </row>
    <row r="137" spans="2:8" ht="30" customHeight="1" x14ac:dyDescent="0.25">
      <c r="B137" s="383" t="s">
        <v>4109</v>
      </c>
      <c r="C137" s="376">
        <v>4879</v>
      </c>
      <c r="D137" s="377" t="str">
        <f>VLOOKUP(C137,'PRECIOS IDU1'!$B$2:$E$3190,2,0)</f>
        <v>CONEXIONES KIT SILLA YEE 315 X 160 PVC. SUMINISTRO E INSTALACIÓN.</v>
      </c>
      <c r="E137" s="393" t="str">
        <f>VLOOKUP(C137,'PRECIOS IDU1'!$B$2:$E$3190,3,0)</f>
        <v>UN</v>
      </c>
      <c r="F137" s="390">
        <f>VLOOKUP(C137,'PRECIOS IDU1'!$B$2:$E$3190,4,0)</f>
        <v>374504</v>
      </c>
      <c r="G137" s="393">
        <v>1</v>
      </c>
      <c r="H137" s="394">
        <f t="shared" si="2"/>
        <v>374504</v>
      </c>
    </row>
    <row r="138" spans="2:8" ht="30" customHeight="1" x14ac:dyDescent="0.25">
      <c r="B138" s="383" t="s">
        <v>4110</v>
      </c>
      <c r="C138" s="376">
        <v>5186</v>
      </c>
      <c r="D138" s="377" t="str">
        <f>VLOOKUP(C138,'PRECIOS IDU1'!$B$2:$E$3190,2,0)</f>
        <v>ACOMETIDA DOMICILIARIA DE 1/2" CON COLLAR DE DERIVACION DE 4" X 1/2". SUMINISTRO E INSTALACION. (INCLUYE TUBERIA PF, REGISTROS Y ACCESORIOS, LONGITUD PROMEDIO DE 6.5M, INCLUYE CAJILLA EN POLIPROPILENO PARA MEDIDOR)</v>
      </c>
      <c r="E138" s="393" t="str">
        <f>VLOOKUP(C138,'PRECIOS IDU1'!$B$2:$E$3190,3,0)</f>
        <v>UN</v>
      </c>
      <c r="F138" s="390">
        <f>VLOOKUP(C138,'PRECIOS IDU1'!$B$2:$E$3190,4,0)</f>
        <v>466864</v>
      </c>
      <c r="G138" s="393">
        <v>1</v>
      </c>
      <c r="H138" s="394">
        <f t="shared" si="2"/>
        <v>466864</v>
      </c>
    </row>
    <row r="139" spans="2:8" ht="30" customHeight="1" x14ac:dyDescent="0.25">
      <c r="B139" s="383" t="s">
        <v>4111</v>
      </c>
      <c r="C139" s="376">
        <v>7341</v>
      </c>
      <c r="D139" s="377" t="str">
        <f>VLOOKUP(C139,'PRECIOS IDU1'!$B$2:$E$3190,2,0)</f>
        <v>CARCAMO AGUAS LLUVIAS 0.45 X 0.60 M. (INCLUYE REJILLA) SUMINISTRO E INSTALACIÓN</v>
      </c>
      <c r="E139" s="393" t="str">
        <f>VLOOKUP(C139,'PRECIOS IDU1'!$B$2:$E$3190,3,0)</f>
        <v>ML</v>
      </c>
      <c r="F139" s="390">
        <f>VLOOKUP(C139,'PRECIOS IDU1'!$B$2:$E$3190,4,0)</f>
        <v>1331383</v>
      </c>
      <c r="G139" s="393">
        <v>1</v>
      </c>
      <c r="H139" s="394">
        <f t="shared" si="2"/>
        <v>1331383</v>
      </c>
    </row>
    <row r="140" spans="2:8" ht="30" customHeight="1" x14ac:dyDescent="0.25">
      <c r="B140" s="383" t="s">
        <v>4112</v>
      </c>
      <c r="C140" s="376">
        <v>8970</v>
      </c>
      <c r="D140" s="377" t="str">
        <f>VLOOKUP(C140,'PRECIOS IDU1'!$B$2:$E$3190,2,0)</f>
        <v>CAJILLA PLASTICA Y TAPA EN POLIPROPILENO PARA MEDIDOR. SUMINISTRO E INSTALACION</v>
      </c>
      <c r="E140" s="393" t="str">
        <f>VLOOKUP(C140,'PRECIOS IDU1'!$B$2:$E$3190,3,0)</f>
        <v>UN</v>
      </c>
      <c r="F140" s="390">
        <f>VLOOKUP(C140,'PRECIOS IDU1'!$B$2:$E$3190,4,0)</f>
        <v>407062</v>
      </c>
      <c r="G140" s="393">
        <v>1</v>
      </c>
      <c r="H140" s="394">
        <f t="shared" si="2"/>
        <v>407062</v>
      </c>
    </row>
    <row r="141" spans="2:8" ht="30" customHeight="1" x14ac:dyDescent="0.25">
      <c r="B141" s="383" t="s">
        <v>4113</v>
      </c>
      <c r="C141" s="376">
        <v>4788</v>
      </c>
      <c r="D141" s="377" t="str">
        <f>VLOOKUP(C141,'PRECIOS IDU1'!$B$2:$E$3190,2,0)</f>
        <v>GEODREN (RED DRENANTE DE POLIETILENO DE ALTA DENSIDAD PEAD-HDPE Y GEOTEXTIL NO TEJIDO) CON ALTURA DE 1.0 M. (SUMINISTRO E INSTALACION).</v>
      </c>
      <c r="E141" s="393" t="str">
        <f>VLOOKUP(C141,'PRECIOS IDU1'!$B$2:$E$3190,3,0)</f>
        <v>ML</v>
      </c>
      <c r="F141" s="390">
        <f>VLOOKUP(C141,'PRECIOS IDU1'!$B$2:$E$3190,4,0)</f>
        <v>49536</v>
      </c>
      <c r="G141" s="393">
        <v>1</v>
      </c>
      <c r="H141" s="394">
        <f t="shared" si="2"/>
        <v>49536</v>
      </c>
    </row>
    <row r="142" spans="2:8" ht="30" customHeight="1" x14ac:dyDescent="0.25">
      <c r="B142" s="383" t="s">
        <v>4114</v>
      </c>
      <c r="C142" s="376">
        <v>5728</v>
      </c>
      <c r="D142" s="377" t="str">
        <f>VLOOKUP(C142,'PRECIOS IDU1'!$B$2:$E$3190,2,0)</f>
        <v>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v>
      </c>
      <c r="E142" s="393" t="str">
        <f>VLOOKUP(C142,'PRECIOS IDU1'!$B$2:$E$3190,3,0)</f>
        <v>ML</v>
      </c>
      <c r="F142" s="390">
        <f>VLOOKUP(C142,'PRECIOS IDU1'!$B$2:$E$3190,4,0)</f>
        <v>192207</v>
      </c>
      <c r="G142" s="393">
        <v>1</v>
      </c>
      <c r="H142" s="394">
        <f t="shared" si="2"/>
        <v>192207</v>
      </c>
    </row>
    <row r="143" spans="2:8" ht="30" customHeight="1" x14ac:dyDescent="0.25">
      <c r="B143" s="383" t="s">
        <v>4115</v>
      </c>
      <c r="C143" s="376">
        <v>4028</v>
      </c>
      <c r="D143" s="377" t="str">
        <f>VLOOKUP(C143,'PRECIOS IDU1'!$B$2:$E$3190,2,0)</f>
        <v>GEOTEXTIL TEJIDO CON RESISTENCIA A LA TENSION METODO TIRA ANCHA SENTIDO LONGITUDINAL DE 60 KN/M. PARA SUBDRENES/FILTROS. (INCLUYE SUMINISTRO E INSTALACION).</v>
      </c>
      <c r="E143" s="393" t="str">
        <f>VLOOKUP(C143,'PRECIOS IDU1'!$B$2:$E$3190,3,0)</f>
        <v>M2</v>
      </c>
      <c r="F143" s="390">
        <f>VLOOKUP(C143,'PRECIOS IDU1'!$B$2:$E$3190,4,0)</f>
        <v>16493</v>
      </c>
      <c r="G143" s="393">
        <v>1</v>
      </c>
      <c r="H143" s="394">
        <f t="shared" si="2"/>
        <v>16493</v>
      </c>
    </row>
    <row r="144" spans="2:8" ht="30" customHeight="1" x14ac:dyDescent="0.25">
      <c r="B144" s="383" t="s">
        <v>4116</v>
      </c>
      <c r="C144" s="376">
        <v>3024</v>
      </c>
      <c r="D144" s="377" t="str">
        <f>VLOOKUP(C144,'PRECIOS IDU1'!$B$2:$E$3190,2,0)</f>
        <v>RELLENO PARA REDES EN ARENA DE PEÑA (SUMINISTRO, EXTENDIDO, HUMEDECIMIENTO Y COMPACTACIÓN)</v>
      </c>
      <c r="E144" s="393" t="str">
        <f>VLOOKUP(C144,'PRECIOS IDU1'!$B$2:$E$3190,3,0)</f>
        <v>M3</v>
      </c>
      <c r="F144" s="390">
        <f>VLOOKUP(C144,'PRECIOS IDU1'!$B$2:$E$3190,4,0)</f>
        <v>155503</v>
      </c>
      <c r="G144" s="393">
        <v>1</v>
      </c>
      <c r="H144" s="394">
        <f t="shared" si="2"/>
        <v>155503</v>
      </c>
    </row>
    <row r="145" spans="2:8" ht="30" customHeight="1" x14ac:dyDescent="0.25">
      <c r="B145" s="383" t="s">
        <v>4117</v>
      </c>
      <c r="C145" s="376">
        <v>3052</v>
      </c>
      <c r="D145" s="377" t="str">
        <f>VLOOKUP(C145,'PRECIOS IDU1'!$B$2:$E$3190,2,0)</f>
        <v>RELLENO PARA REDES EN SUBBASE GRANULAR B-200 (SUMINISTRO, EXTENDIDO, HUMEDECIMIENTO Y COMPACTACIÓN)</v>
      </c>
      <c r="E145" s="393" t="str">
        <f>VLOOKUP(C145,'PRECIOS IDU1'!$B$2:$E$3190,3,0)</f>
        <v>M3</v>
      </c>
      <c r="F145" s="390">
        <f>VLOOKUP(C145,'PRECIOS IDU1'!$B$2:$E$3190,4,0)</f>
        <v>111213</v>
      </c>
      <c r="G145" s="393">
        <v>1</v>
      </c>
      <c r="H145" s="394">
        <f t="shared" si="2"/>
        <v>111213</v>
      </c>
    </row>
    <row r="146" spans="2:8" ht="30" customHeight="1" x14ac:dyDescent="0.25">
      <c r="B146" s="383" t="s">
        <v>4118</v>
      </c>
      <c r="C146" s="376">
        <v>5412</v>
      </c>
      <c r="D146" s="377" t="str">
        <f>VLOOKUP(C146,'PRECIOS IDU1'!$B$2:$E$3190,2,0)</f>
        <v>RELLENO EN TRITURADO DE 3/4`` (INCLUYE TRANSPORTE, SUMINISTRO, EXTENDIDO MANUAL Y COLOCACIÓN)</v>
      </c>
      <c r="E146" s="393" t="str">
        <f>VLOOKUP(C146,'PRECIOS IDU1'!$B$2:$E$3190,3,0)</f>
        <v>M3</v>
      </c>
      <c r="F146" s="390">
        <f>VLOOKUP(C146,'PRECIOS IDU1'!$B$2:$E$3190,4,0)</f>
        <v>167159</v>
      </c>
      <c r="G146" s="393">
        <v>1</v>
      </c>
      <c r="H146" s="394">
        <f t="shared" si="2"/>
        <v>167159</v>
      </c>
    </row>
    <row r="147" spans="2:8" ht="30" customHeight="1" thickBot="1" x14ac:dyDescent="0.3">
      <c r="B147" s="384" t="s">
        <v>4119</v>
      </c>
      <c r="C147" s="385">
        <v>3202</v>
      </c>
      <c r="D147" s="377" t="str">
        <f>VLOOKUP(C147,'PRECIOS IDU1'!$B$2:$E$3190,2,0)</f>
        <v>CONCRETO 3000 PSI HECHO EN OBRA PARA REDES (SUMINISTRO Y COLOCACIÓN)</v>
      </c>
      <c r="E147" s="393" t="str">
        <f>VLOOKUP(C147,'PRECIOS IDU1'!$B$2:$E$3190,3,0)</f>
        <v>M3</v>
      </c>
      <c r="F147" s="390">
        <f>VLOOKUP(C147,'PRECIOS IDU1'!$B$2:$E$3190,4,0)</f>
        <v>695290</v>
      </c>
      <c r="G147" s="395">
        <v>1</v>
      </c>
      <c r="H147" s="396">
        <f t="shared" si="2"/>
        <v>695290</v>
      </c>
    </row>
    <row r="148" spans="2:8" ht="30" customHeight="1" thickBot="1" x14ac:dyDescent="0.3">
      <c r="B148" s="469" t="s">
        <v>3959</v>
      </c>
      <c r="C148" s="470"/>
      <c r="D148" s="470"/>
      <c r="E148" s="470"/>
      <c r="F148" s="470"/>
      <c r="G148" s="471"/>
      <c r="H148" s="398"/>
    </row>
    <row r="149" spans="2:8" ht="30" customHeight="1" x14ac:dyDescent="0.25">
      <c r="B149" s="380" t="s">
        <v>4120</v>
      </c>
      <c r="C149" s="381">
        <v>3433</v>
      </c>
      <c r="D149" s="382" t="str">
        <f>VLOOKUP(C149,'PRECIOS IDU1'!$B$2:$E$3190,2,0)</f>
        <v>TACHA REFLECTIVA UNIDIRECCIONAL (INCLUYE SUMINISTRO E INSTALACIÓN)</v>
      </c>
      <c r="E149" s="387" t="str">
        <f>VLOOKUP(C149,'PRECIOS IDU1'!$B$2:$E$3190,3,0)</f>
        <v>UN</v>
      </c>
      <c r="F149" s="388">
        <f>VLOOKUP(C149,'PRECIOS IDU1'!$B$2:$E$3190,4,0)</f>
        <v>9046</v>
      </c>
      <c r="G149" s="387">
        <v>1</v>
      </c>
      <c r="H149" s="392">
        <f t="shared" si="2"/>
        <v>9046</v>
      </c>
    </row>
    <row r="150" spans="2:8" ht="30" customHeight="1" x14ac:dyDescent="0.25">
      <c r="B150" s="383" t="s">
        <v>4122</v>
      </c>
      <c r="C150" s="376">
        <v>4240</v>
      </c>
      <c r="D150" s="377" t="str">
        <f>VLOOKUP(C150,'PRECIOS IDU1'!$B$2:$E$3190,2,0)</f>
        <v>DEMARCACION LINEA CONTINUA A=0.12M (E=2.3MM,TERMOPLÁSTICA. INC. SUMINISTRO Y APLICACIÓN CON EQUIPO. INCL. MICROESFERAS)</v>
      </c>
      <c r="E150" s="393" t="str">
        <f>VLOOKUP(C150,'PRECIOS IDU1'!$B$2:$E$3190,3,0)</f>
        <v>ML</v>
      </c>
      <c r="F150" s="390">
        <f>VLOOKUP(C150,'PRECIOS IDU1'!$B$2:$E$3190,4,0)</f>
        <v>18177</v>
      </c>
      <c r="G150" s="393">
        <v>1</v>
      </c>
      <c r="H150" s="394">
        <f t="shared" si="2"/>
        <v>18177</v>
      </c>
    </row>
    <row r="151" spans="2:8" ht="30" customHeight="1" x14ac:dyDescent="0.25">
      <c r="B151" s="383" t="s">
        <v>4123</v>
      </c>
      <c r="C151" s="376">
        <v>4241</v>
      </c>
      <c r="D151" s="377" t="str">
        <f>VLOOKUP(C151,'PRECIOS IDU1'!$B$2:$E$3190,2,0)</f>
        <v>DEMARCACION LINEA DISCONTINUA A=0.12M (E=2.3MM,TERMOPLÁSTICA. INC. SUMINISTRO Y APLICACIÓN CON EQUIPO. INCL. MICROESFERA</v>
      </c>
      <c r="E151" s="393" t="str">
        <f>VLOOKUP(C151,'PRECIOS IDU1'!$B$2:$E$3190,3,0)</f>
        <v>ML</v>
      </c>
      <c r="F151" s="390">
        <f>VLOOKUP(C151,'PRECIOS IDU1'!$B$2:$E$3190,4,0)</f>
        <v>18177</v>
      </c>
      <c r="G151" s="393">
        <v>1</v>
      </c>
      <c r="H151" s="394">
        <f t="shared" si="2"/>
        <v>18177</v>
      </c>
    </row>
    <row r="152" spans="2:8" ht="30" customHeight="1" x14ac:dyDescent="0.25">
      <c r="B152" s="383" t="s">
        <v>4124</v>
      </c>
      <c r="C152" s="376">
        <v>4244</v>
      </c>
      <c r="D152" s="377" t="str">
        <f>VLOOKUP(C152,'PRECIOS IDU1'!$B$2:$E$3190,2,0)</f>
        <v>FLECHA DIRECCIONAL "A LA DERECHA" (E=2.3MM,TERMOPLÁSTICA. INC. SUMINISTRO Y APLICACIÓN CON EQUIPO. INC MICROESFERAS). MARCA VIAL PARA VELOCIDADES MENORES O IGUALES A 60 KM/H AREA DE LA MARCA: 1.51M2</v>
      </c>
      <c r="E152" s="393" t="str">
        <f>VLOOKUP(C152,'PRECIOS IDU1'!$B$2:$E$3190,3,0)</f>
        <v>UN</v>
      </c>
      <c r="F152" s="390">
        <f>VLOOKUP(C152,'PRECIOS IDU1'!$B$2:$E$3190,4,0)</f>
        <v>228720</v>
      </c>
      <c r="G152" s="393">
        <v>1</v>
      </c>
      <c r="H152" s="394">
        <f t="shared" si="2"/>
        <v>228720</v>
      </c>
    </row>
    <row r="153" spans="2:8" ht="30" customHeight="1" x14ac:dyDescent="0.25">
      <c r="B153" s="383" t="s">
        <v>4125</v>
      </c>
      <c r="C153" s="376">
        <v>4245</v>
      </c>
      <c r="D153" s="377" t="str">
        <f>VLOOKUP(C153,'PRECIOS IDU1'!$B$2:$E$3190,2,0)</f>
        <v>FLECHA DIRECCIONAL "DE FRENTE A LA DERECHA" (E=2.3MM,TERMOPLÁSTICA. INC. SUMIN. Y APLIC. CON EQUIPO. INC. MICROESFERAS). MARCA VIAL PARA VELOCIDADES MENORES O IGUALES A 60 KM/H AREA DE LA MARCA: 2.18M2</v>
      </c>
      <c r="E153" s="393" t="str">
        <f>VLOOKUP(C153,'PRECIOS IDU1'!$B$2:$E$3190,3,0)</f>
        <v>UN</v>
      </c>
      <c r="F153" s="390">
        <f>VLOOKUP(C153,'PRECIOS IDU1'!$B$2:$E$3190,4,0)</f>
        <v>330205</v>
      </c>
      <c r="G153" s="393">
        <v>1</v>
      </c>
      <c r="H153" s="394">
        <f t="shared" si="2"/>
        <v>330205</v>
      </c>
    </row>
    <row r="154" spans="2:8" ht="30" customHeight="1" x14ac:dyDescent="0.25">
      <c r="B154" s="383" t="s">
        <v>4052</v>
      </c>
      <c r="C154" s="376">
        <v>4246</v>
      </c>
      <c r="D154" s="378" t="str">
        <f>VLOOKUP(C154,'PRECIOS IDU1'!$B$2:$E$3190,2,0)</f>
        <v>FLECHA DIRECCIONAL "DE FRENTE" (E=2.3MM,TERMOPLÁSTICA. INC. SUMINISTRO Y APLICACIÓN CON EQUIPO. INC MICROESFERAS). MARCA VIAL PARA VELOCIDADES MENORES O IGUALES A 60 KM/H AREA DE LA MARCA: 1.20 M2.</v>
      </c>
      <c r="E154" s="393" t="str">
        <f>VLOOKUP(C154,'PRECIOS IDU1'!$B$2:$E$3190,3,0)</f>
        <v>UN</v>
      </c>
      <c r="F154" s="390">
        <f>VLOOKUP(C154,'PRECIOS IDU1'!$B$2:$E$3190,4,0)</f>
        <v>181765</v>
      </c>
      <c r="G154" s="393">
        <v>1</v>
      </c>
      <c r="H154" s="394">
        <f t="shared" si="2"/>
        <v>181765</v>
      </c>
    </row>
    <row r="155" spans="2:8" ht="30" customHeight="1" x14ac:dyDescent="0.25">
      <c r="B155" s="383" t="s">
        <v>4126</v>
      </c>
      <c r="C155" s="376">
        <v>4248</v>
      </c>
      <c r="D155" s="378" t="str">
        <f>VLOOKUP(C155,'PRECIOS IDU1'!$B$2:$E$3190,2,0)</f>
        <v>DEMARCACION PASO PEATONAL-CEBRA (E=2.3MM,TERMOPLÁSTICA. INC. SUMINISTRO Y APLICACIÓN CON EQUIPO. INC MICROESFERAS)</v>
      </c>
      <c r="E155" s="393" t="str">
        <f>VLOOKUP(C155,'PRECIOS IDU1'!$B$2:$E$3190,3,0)</f>
        <v>M2</v>
      </c>
      <c r="F155" s="390">
        <f>VLOOKUP(C155,'PRECIOS IDU1'!$B$2:$E$3190,4,0)</f>
        <v>151470</v>
      </c>
      <c r="G155" s="393">
        <v>1</v>
      </c>
      <c r="H155" s="394">
        <f t="shared" si="2"/>
        <v>151470</v>
      </c>
    </row>
    <row r="156" spans="2:8" ht="30" customHeight="1" x14ac:dyDescent="0.25">
      <c r="B156" s="383" t="s">
        <v>4127</v>
      </c>
      <c r="C156" s="376">
        <v>4569</v>
      </c>
      <c r="D156" s="378" t="str">
        <f>VLOOKUP(C156,'PRECIOS IDU1'!$B$2:$E$3190,2,0)</f>
        <v>ESTOPEROLES DE 10 CM X 2.5 CM. SUMINISTRO E INSTALACION.</v>
      </c>
      <c r="E156" s="393" t="str">
        <f>VLOOKUP(C156,'PRECIOS IDU1'!$B$2:$E$3190,3,0)</f>
        <v>UN</v>
      </c>
      <c r="F156" s="390">
        <f>VLOOKUP(C156,'PRECIOS IDU1'!$B$2:$E$3190,4,0)</f>
        <v>10907</v>
      </c>
      <c r="G156" s="393">
        <v>1</v>
      </c>
      <c r="H156" s="394">
        <f t="shared" si="2"/>
        <v>10907</v>
      </c>
    </row>
    <row r="157" spans="2:8" ht="30" customHeight="1" x14ac:dyDescent="0.25">
      <c r="B157" s="383" t="s">
        <v>4128</v>
      </c>
      <c r="C157" s="376">
        <v>4960</v>
      </c>
      <c r="D157" s="377" t="str">
        <f>VLOOKUP(C157,'PRECIOS IDU1'!$B$2:$E$3190,2,0)</f>
        <v>FLECHA DIRECCIONAL "DE FRENTE A LA IZQUIERDA" (E=2.3MM,TERMOPLÁSTICA. INC. SUMIN. Y APLIC. CON EQUIPO. INC. MICROESFERAS).</v>
      </c>
      <c r="E157" s="393" t="str">
        <f>VLOOKUP(C157,'PRECIOS IDU1'!$B$2:$E$3190,3,0)</f>
        <v>UN</v>
      </c>
      <c r="F157" s="390">
        <f>VLOOKUP(C157,'PRECIOS IDU1'!$B$2:$E$3190,4,0)</f>
        <v>330205</v>
      </c>
      <c r="G157" s="393">
        <v>1</v>
      </c>
      <c r="H157" s="394">
        <f t="shared" si="2"/>
        <v>330205</v>
      </c>
    </row>
    <row r="158" spans="2:8" ht="30" customHeight="1" x14ac:dyDescent="0.25">
      <c r="B158" s="383" t="s">
        <v>4129</v>
      </c>
      <c r="C158" s="376">
        <v>5189</v>
      </c>
      <c r="D158" s="377" t="str">
        <f>VLOOKUP(C158,'PRECIOS IDU1'!$B$2:$E$3190,2,0)</f>
        <v>HITO DE 75CM DE ALTURA Y 8 CM DE DIAMETRO CON REFLECTIVOS DE COLOR AMARILLO. SUMINISTRO E INSTALACION.</v>
      </c>
      <c r="E158" s="393" t="str">
        <f>VLOOKUP(C158,'PRECIOS IDU1'!$B$2:$E$3190,3,0)</f>
        <v>UN</v>
      </c>
      <c r="F158" s="390">
        <f>VLOOKUP(C158,'PRECIOS IDU1'!$B$2:$E$3190,4,0)</f>
        <v>83912</v>
      </c>
      <c r="G158" s="393">
        <v>1</v>
      </c>
      <c r="H158" s="394">
        <f t="shared" si="2"/>
        <v>83912</v>
      </c>
    </row>
    <row r="159" spans="2:8" ht="30" customHeight="1" x14ac:dyDescent="0.25">
      <c r="B159" s="383" t="s">
        <v>4130</v>
      </c>
      <c r="C159" s="376">
        <v>5220</v>
      </c>
      <c r="D159" s="377" t="str">
        <f>VLOOKUP(C159,'PRECIOS IDU1'!$B$2:$E$3190,2,0)</f>
        <v>PINTURA EN PLASTICO EN FRIO METILMETACRILATO DE A=12CM PARA LINEAS DE DEMARCACIÓN, CON MICROESFERAS Y ESPESOR SECO SEGÚN NORMA NTC 4744. SUMINISTRO Y APLICACIÓN.</v>
      </c>
      <c r="E159" s="393" t="str">
        <f>VLOOKUP(C159,'PRECIOS IDU1'!$B$2:$E$3190,3,0)</f>
        <v>ML</v>
      </c>
      <c r="F159" s="390">
        <f>VLOOKUP(C159,'PRECIOS IDU1'!$B$2:$E$3190,4,0)</f>
        <v>18776</v>
      </c>
      <c r="G159" s="393">
        <v>1</v>
      </c>
      <c r="H159" s="394">
        <f t="shared" si="2"/>
        <v>18776</v>
      </c>
    </row>
    <row r="160" spans="2:8" ht="30" customHeight="1" x14ac:dyDescent="0.25">
      <c r="B160" s="383" t="s">
        <v>4131</v>
      </c>
      <c r="C160" s="376">
        <v>5225</v>
      </c>
      <c r="D160" s="377" t="str">
        <f>VLOOKUP(C160,'PRECIOS IDU1'!$B$2:$E$3190,2,0)</f>
        <v>PINTURA DE TRÁFICO - IMPRIMANTE NEGRO A=15CM. SUMINISTRO Y APLICACIÓN.</v>
      </c>
      <c r="E160" s="393" t="str">
        <f>VLOOKUP(C160,'PRECIOS IDU1'!$B$2:$E$3190,3,0)</f>
        <v>ML</v>
      </c>
      <c r="F160" s="390">
        <f>VLOOKUP(C160,'PRECIOS IDU1'!$B$2:$E$3190,4,0)</f>
        <v>4323</v>
      </c>
      <c r="G160" s="393">
        <v>1</v>
      </c>
      <c r="H160" s="394">
        <f t="shared" si="2"/>
        <v>4323</v>
      </c>
    </row>
    <row r="161" spans="2:8" ht="30" customHeight="1" x14ac:dyDescent="0.25">
      <c r="B161" s="383" t="s">
        <v>4132</v>
      </c>
      <c r="C161" s="376">
        <v>5227</v>
      </c>
      <c r="D161" s="377" t="str">
        <f>VLOOKUP(C161,'PRECIOS IDU1'!$B$2:$E$3190,2,0)</f>
        <v>PINTURA DE TRÁFICO - IMPRIMANTE NEGRO. SUMINISTRO Y APLICACIÓN.</v>
      </c>
      <c r="E161" s="393" t="str">
        <f>VLOOKUP(C161,'PRECIOS IDU1'!$B$2:$E$3190,3,0)</f>
        <v>M2</v>
      </c>
      <c r="F161" s="390">
        <f>VLOOKUP(C161,'PRECIOS IDU1'!$B$2:$E$3190,4,0)</f>
        <v>26586</v>
      </c>
      <c r="G161" s="393">
        <v>1</v>
      </c>
      <c r="H161" s="394">
        <f t="shared" si="2"/>
        <v>26586</v>
      </c>
    </row>
    <row r="162" spans="2:8" ht="30" customHeight="1" x14ac:dyDescent="0.25">
      <c r="B162" s="383" t="s">
        <v>4133</v>
      </c>
      <c r="C162" s="376">
        <v>5241</v>
      </c>
      <c r="D162" s="377" t="str">
        <f>VLOOKUP(C162,'PRECIOS IDU1'!$B$2:$E$3190,2,0)</f>
        <v>TACHA REFLECTIVA BIDIRECCIONAL (INCLUYE SUMINISTRO E INSTALACIÓN).</v>
      </c>
      <c r="E162" s="393" t="str">
        <f>VLOOKUP(C162,'PRECIOS IDU1'!$B$2:$E$3190,3,0)</f>
        <v>UN</v>
      </c>
      <c r="F162" s="390">
        <f>VLOOKUP(C162,'PRECIOS IDU1'!$B$2:$E$3190,4,0)</f>
        <v>18726</v>
      </c>
      <c r="G162" s="393">
        <v>1</v>
      </c>
      <c r="H162" s="394">
        <f t="shared" si="2"/>
        <v>18726</v>
      </c>
    </row>
    <row r="163" spans="2:8" ht="30" customHeight="1" x14ac:dyDescent="0.25">
      <c r="B163" s="383" t="s">
        <v>4134</v>
      </c>
      <c r="C163" s="376">
        <v>5729</v>
      </c>
      <c r="D163" s="377" t="str">
        <f>VLOOKUP(C163,'PRECIOS IDU1'!$B$2:$E$3190,2,0)</f>
        <v>DEMARCACION PICTOGRAMA ZONA ESCOLAR EN PINTURA TERMOPLASTICA E=2.3MM. (INCLUYE SUMINISTRO, APLICACION CON EQUIPO Y MICROESFERAS).</v>
      </c>
      <c r="E163" s="393" t="str">
        <f>VLOOKUP(C163,'PRECIOS IDU1'!$B$2:$E$3190,3,0)</f>
        <v>UN</v>
      </c>
      <c r="F163" s="390">
        <f>VLOOKUP(C163,'PRECIOS IDU1'!$B$2:$E$3190,4,0)</f>
        <v>1635877</v>
      </c>
      <c r="G163" s="393">
        <v>1</v>
      </c>
      <c r="H163" s="394">
        <f t="shared" si="2"/>
        <v>1635877</v>
      </c>
    </row>
    <row r="164" spans="2:8" ht="30" customHeight="1" x14ac:dyDescent="0.25">
      <c r="B164" s="383" t="s">
        <v>4135</v>
      </c>
      <c r="C164" s="376">
        <v>5852</v>
      </c>
      <c r="D164" s="377" t="str">
        <f>VLOOKUP(C164,'PRECIOS IDU1'!$B$2:$E$3190,2,0)</f>
        <v>FLECHA DIRECCIONAL "FRENTE, DERECHA E IZQUIERDA" (E= 2.3 MILS. TERMOPLASTICA. AREA: 3.2095 M2 SEGUN EL MANUAL DE SEÑALIZACION VIAL. SUMINISTRO Y APLICACION CON EQUIPO. INCLUYE MICROESFERAS.</v>
      </c>
      <c r="E164" s="393" t="str">
        <f>VLOOKUP(C164,'PRECIOS IDU1'!$B$2:$E$3190,3,0)</f>
        <v>UN</v>
      </c>
      <c r="F164" s="390">
        <f>VLOOKUP(C164,'PRECIOS IDU1'!$B$2:$E$3190,4,0)</f>
        <v>498996</v>
      </c>
      <c r="G164" s="393">
        <v>1</v>
      </c>
      <c r="H164" s="394">
        <f t="shared" si="2"/>
        <v>498996</v>
      </c>
    </row>
    <row r="165" spans="2:8" ht="30" customHeight="1" x14ac:dyDescent="0.25">
      <c r="B165" s="383" t="s">
        <v>4136</v>
      </c>
      <c r="C165" s="376">
        <v>5860</v>
      </c>
      <c r="D165" s="377" t="str">
        <f>VLOOKUP(C165,'PRECIOS IDU1'!$B$2:$E$3190,2,0)</f>
        <v>DEMARCACION DE LINEA DE PARE. AREA: 0.60 M2. (E= 2.3 MILS, TERMOPLASTICA. SUMINISTRO Y APLICACION CON EQUIPO. INCLUYE MICROESFERAS.</v>
      </c>
      <c r="E165" s="393" t="str">
        <f>VLOOKUP(C165,'PRECIOS IDU1'!$B$2:$E$3190,3,0)</f>
        <v>M2</v>
      </c>
      <c r="F165" s="390">
        <f>VLOOKUP(C165,'PRECIOS IDU1'!$B$2:$E$3190,4,0)</f>
        <v>103735</v>
      </c>
      <c r="G165" s="393">
        <v>1</v>
      </c>
      <c r="H165" s="394">
        <f t="shared" si="2"/>
        <v>103735</v>
      </c>
    </row>
    <row r="166" spans="2:8" ht="30" customHeight="1" x14ac:dyDescent="0.25">
      <c r="B166" s="383" t="s">
        <v>4137</v>
      </c>
      <c r="C166" s="376">
        <v>5862</v>
      </c>
      <c r="D166" s="377" t="str">
        <f>VLOOKUP(C166,'PRECIOS IDU1'!$B$2:$E$3190,2,0)</f>
        <v>DEMARCACION DE LINEA SENDERO PEATONAL. AREA: 0.30 M2. (E= 2.3 MILS, TERMOPLASTICA. SUMINISTRO Y APLICACION CON EQUIPO. INCLUYE MICROESFERAS.</v>
      </c>
      <c r="E166" s="393" t="str">
        <f>VLOOKUP(C166,'PRECIOS IDU1'!$B$2:$E$3190,3,0)</f>
        <v>ML</v>
      </c>
      <c r="F166" s="390">
        <f>VLOOKUP(C166,'PRECIOS IDU1'!$B$2:$E$3190,4,0)</f>
        <v>50851</v>
      </c>
      <c r="G166" s="393">
        <v>1</v>
      </c>
      <c r="H166" s="394">
        <f t="shared" si="2"/>
        <v>50851</v>
      </c>
    </row>
    <row r="167" spans="2:8" ht="30" customHeight="1" x14ac:dyDescent="0.25">
      <c r="B167" s="383" t="s">
        <v>4138</v>
      </c>
      <c r="C167" s="376">
        <v>5864</v>
      </c>
      <c r="D167" s="377" t="str">
        <f>VLOOKUP(C167,'PRECIOS IDU1'!$B$2:$E$3190,2,0)</f>
        <v>DEMARCACION ZONA ANTIBLOQUEO. AREA: 0.30 M2. (E= 2.3 MILS, TERMOPLASTICA. SUMINISTRO Y APLICACION CON EQUIPO. INCLUYE MICROESFERAS.</v>
      </c>
      <c r="E167" s="393" t="str">
        <f>VLOOKUP(C167,'PRECIOS IDU1'!$B$2:$E$3190,3,0)</f>
        <v>ML</v>
      </c>
      <c r="F167" s="390">
        <f>VLOOKUP(C167,'PRECIOS IDU1'!$B$2:$E$3190,4,0)</f>
        <v>50851</v>
      </c>
      <c r="G167" s="393">
        <v>1</v>
      </c>
      <c r="H167" s="394">
        <f t="shared" si="2"/>
        <v>50851</v>
      </c>
    </row>
    <row r="168" spans="2:8" ht="30" customHeight="1" x14ac:dyDescent="0.25">
      <c r="B168" s="383" t="s">
        <v>4139</v>
      </c>
      <c r="C168" s="376">
        <v>6034</v>
      </c>
      <c r="D168" s="377" t="str">
        <f>VLOOKUP(C168,'PRECIOS IDU1'!$B$2:$E$3190,2,0)</f>
        <v>SEÑAL VERTICAL GRUPO DE INFORMATIVAS TIPO RECTANGULO (60CM X 75CM). INCLUYE SUMINISTRO E INSTALACION.</v>
      </c>
      <c r="E168" s="393" t="str">
        <f>VLOOKUP(C168,'PRECIOS IDU1'!$B$2:$E$3190,3,0)</f>
        <v>UN</v>
      </c>
      <c r="F168" s="390">
        <f>VLOOKUP(C168,'PRECIOS IDU1'!$B$2:$E$3190,4,0)</f>
        <v>488034</v>
      </c>
      <c r="G168" s="393">
        <v>1</v>
      </c>
      <c r="H168" s="394">
        <f t="shared" si="2"/>
        <v>488034</v>
      </c>
    </row>
    <row r="169" spans="2:8" ht="30" customHeight="1" x14ac:dyDescent="0.25">
      <c r="B169" s="383" t="s">
        <v>4140</v>
      </c>
      <c r="C169" s="376">
        <v>6029</v>
      </c>
      <c r="D169" s="377" t="str">
        <f>VLOOKUP(C169,'PRECIOS IDU1'!$B$2:$E$3190,2,0)</f>
        <v>SEÑAL VERTICAL GRUPO DE PREVENTIVAS TIPO CUADRADO (75CM X 75CM). INCLUYE SUMONISTRO E INSTALACION.</v>
      </c>
      <c r="E169" s="393" t="str">
        <f>VLOOKUP(C169,'PRECIOS IDU1'!$B$2:$E$3190,3,0)</f>
        <v>UN</v>
      </c>
      <c r="F169" s="390">
        <f>VLOOKUP(C169,'PRECIOS IDU1'!$B$2:$E$3190,4,0)</f>
        <v>579664</v>
      </c>
      <c r="G169" s="393">
        <v>1</v>
      </c>
      <c r="H169" s="394">
        <f t="shared" si="2"/>
        <v>579664</v>
      </c>
    </row>
    <row r="170" spans="2:8" ht="30" customHeight="1" x14ac:dyDescent="0.25">
      <c r="B170" s="383" t="s">
        <v>4141</v>
      </c>
      <c r="C170" s="376">
        <v>10257</v>
      </c>
      <c r="D170" s="377" t="str">
        <f>VLOOKUP(C170,'PRECIOS IDU1'!$B$2:$E$3190,2,0)</f>
        <v>PINTURA EN PLASTICO EN FRIO METILMETACRILATO PARA MARCAS VIALES, SIN MICROESFERAS Y ESPESOR SECO SEGÚN NORMA NTC 4744. INCLUYE SUMINISTRO Y APLICACIÓN PARA: CEBRAS, FLECHAS, PICTOGRAMAS, LINEAS DE PARE, SENDEROS PEATONALES, ACHURADOS, ETC).</v>
      </c>
      <c r="E170" s="393" t="str">
        <f>VLOOKUP(C170,'PRECIOS IDU1'!$B$2:$E$3190,3,0)</f>
        <v>M2</v>
      </c>
      <c r="F170" s="390">
        <f>VLOOKUP(C170,'PRECIOS IDU1'!$B$2:$E$3190,4,0)</f>
        <v>139650</v>
      </c>
      <c r="G170" s="393">
        <v>1</v>
      </c>
      <c r="H170" s="394">
        <f t="shared" si="2"/>
        <v>139650</v>
      </c>
    </row>
    <row r="171" spans="2:8" ht="30" customHeight="1" x14ac:dyDescent="0.25">
      <c r="B171" s="383" t="s">
        <v>4142</v>
      </c>
      <c r="C171" s="376">
        <v>6779</v>
      </c>
      <c r="D171" s="377" t="str">
        <f>VLOOKUP(C171,'PRECIOS IDU1'!$B$2:$E$3190,2,0)</f>
        <v>PICTOGRAMA PEATONAL AMARILLO/NEGRO. (INCLUYE SUMINISTRO E INSTALACIÓN)</v>
      </c>
      <c r="E171" s="393" t="str">
        <f>VLOOKUP(C171,'PRECIOS IDU1'!$B$2:$E$3190,3,0)</f>
        <v>UN</v>
      </c>
      <c r="F171" s="390">
        <f>VLOOKUP(C171,'PRECIOS IDU1'!$B$2:$E$3190,4,0)</f>
        <v>638701</v>
      </c>
      <c r="G171" s="393">
        <v>1</v>
      </c>
      <c r="H171" s="394">
        <f t="shared" si="2"/>
        <v>638701</v>
      </c>
    </row>
    <row r="172" spans="2:8" ht="30" customHeight="1" thickBot="1" x14ac:dyDescent="0.3">
      <c r="B172" s="383" t="s">
        <v>4143</v>
      </c>
      <c r="C172" s="376">
        <v>6856</v>
      </c>
      <c r="D172" s="377" t="str">
        <f>VLOOKUP(C172,'PRECIOS IDU1'!$B$2:$E$3190,2,0)</f>
        <v>DEMARCACION TEXTO VEL MAX 30 KM/H AREA: 4.80 M2. (E=2.3 MM, TERMOPLASTICA INCLUYE SUMINISTRO Y APLICACIÓN CON EQUIPO. INCLUYE MICROESFERAS).</v>
      </c>
      <c r="E172" s="393" t="str">
        <f>VLOOKUP(C172,'PRECIOS IDU1'!$B$2:$E$3190,3,0)</f>
        <v>UN</v>
      </c>
      <c r="F172" s="390">
        <f>VLOOKUP(C172,'PRECIOS IDU1'!$B$2:$E$3190,4,0)</f>
        <v>729018</v>
      </c>
      <c r="G172" s="393">
        <v>1</v>
      </c>
      <c r="H172" s="394">
        <f t="shared" si="2"/>
        <v>729018</v>
      </c>
    </row>
    <row r="173" spans="2:8" ht="30" customHeight="1" x14ac:dyDescent="0.25">
      <c r="B173" s="383" t="s">
        <v>4144</v>
      </c>
      <c r="C173" s="376">
        <v>7501</v>
      </c>
      <c r="D173" s="382" t="str">
        <f>VLOOKUP(C173,'PRECIOS IDU1'!$B$2:$E$3190,2,0)</f>
        <v>SEÑAL VERTICAL GRUPO DE REGLAMENTARIAS TIPO CIRCULO (D= 60CM). INCLUYE POSTE. SUMINISTRO E INSTALACIÓN.</v>
      </c>
      <c r="E173" s="387" t="str">
        <f>VLOOKUP(C173,'PRECIOS IDU1'!$B$2:$E$3190,3,0)</f>
        <v>UN</v>
      </c>
      <c r="F173" s="388">
        <f>VLOOKUP(C173,'PRECIOS IDU1'!$B$2:$E$3190,4,0)</f>
        <v>586126</v>
      </c>
      <c r="G173" s="393">
        <v>1</v>
      </c>
      <c r="H173" s="394">
        <f t="shared" si="2"/>
        <v>586126</v>
      </c>
    </row>
    <row r="174" spans="2:8" ht="30" customHeight="1" x14ac:dyDescent="0.25">
      <c r="B174" s="383" t="s">
        <v>4145</v>
      </c>
      <c r="C174" s="376">
        <v>10263</v>
      </c>
      <c r="D174" s="377" t="str">
        <f>VLOOKUP(C174,'PRECIOS IDU1'!$B$2:$E$3190,2,0)</f>
        <v>BANDAS SONORAS REDUCTORAS DE VELOCIDAD DE 2CM DE ALTURA, CONSTRUIDA CON GRAVILLA DE 1/2", PINTURA DE LARGA DURACIÓN BLANCA Y RESINA EPÓXICA</v>
      </c>
      <c r="E174" s="393" t="str">
        <f>VLOOKUP(C174,'PRECIOS IDU1'!$B$2:$E$3190,3,0)</f>
        <v>M2</v>
      </c>
      <c r="F174" s="390">
        <f>VLOOKUP(C174,'PRECIOS IDU1'!$B$2:$E$3190,4,0)</f>
        <v>221742</v>
      </c>
      <c r="G174" s="393">
        <v>1</v>
      </c>
      <c r="H174" s="394">
        <f t="shared" si="2"/>
        <v>221742</v>
      </c>
    </row>
    <row r="175" spans="2:8" ht="30" customHeight="1" x14ac:dyDescent="0.25">
      <c r="B175" s="383" t="s">
        <v>4146</v>
      </c>
      <c r="C175" s="376">
        <v>7881</v>
      </c>
      <c r="D175" s="377" t="str">
        <f>VLOOKUP(C175,'PRECIOS IDU1'!$B$2:$E$3190,2,0)</f>
        <v>ESTOPEROLES METÁLICOS CON ESPIGO. INCLUYE SUMINISTRO E INSTALACIÓN.</v>
      </c>
      <c r="E175" s="393" t="str">
        <f>VLOOKUP(C175,'PRECIOS IDU1'!$B$2:$E$3190,3,0)</f>
        <v>UN</v>
      </c>
      <c r="F175" s="390">
        <f>VLOOKUP(C175,'PRECIOS IDU1'!$B$2:$E$3190,4,0)</f>
        <v>6365</v>
      </c>
      <c r="G175" s="393">
        <v>1</v>
      </c>
      <c r="H175" s="394">
        <f t="shared" si="2"/>
        <v>6365</v>
      </c>
    </row>
    <row r="176" spans="2:8" ht="30" customHeight="1" x14ac:dyDescent="0.25">
      <c r="B176" s="383" t="s">
        <v>4147</v>
      </c>
      <c r="C176" s="376">
        <v>10262</v>
      </c>
      <c r="D176" s="377" t="str">
        <f>VLOOKUP(C176,'PRECIOS IDU1'!$B$2:$E$3190,2,0)</f>
        <v>BANDAS SONORAS REDUCTORAS DE VELOCIDAD DE 5CM DE ALTURA POR 10CM DE ANCHO, CONSTRUIDA CON GRAVILLA DE 1/2", PINTURA DE LARGA DURACIÓN BLANCA Y RESINA EPÓXICA.</v>
      </c>
      <c r="E176" s="393" t="str">
        <f>VLOOKUP(C176,'PRECIOS IDU1'!$B$2:$E$3190,3,0)</f>
        <v>ML</v>
      </c>
      <c r="F176" s="390">
        <f>VLOOKUP(C176,'PRECIOS IDU1'!$B$2:$E$3190,4,0)</f>
        <v>52657</v>
      </c>
      <c r="G176" s="393">
        <v>1</v>
      </c>
      <c r="H176" s="394">
        <f t="shared" si="2"/>
        <v>52657</v>
      </c>
    </row>
    <row r="177" spans="2:8" ht="30" customHeight="1" x14ac:dyDescent="0.25">
      <c r="B177" s="383" t="s">
        <v>4148</v>
      </c>
      <c r="C177" s="376">
        <v>7959</v>
      </c>
      <c r="D177" s="377" t="str">
        <f>VLOOKUP(C177,'PRECIOS IDU1'!$B$2:$E$3190,2,0)</f>
        <v>DEMARCACIÓN LINEA CONTINUA BLANCA O AMARILLA A=0.12 M (E=2.3 MM, TERMOPLÁSTICA. INCLUYE SUMINISTRO Y APLICACIÓN CON EQUIPO. INCLUYE MICROESFERAS)</v>
      </c>
      <c r="E177" s="393" t="str">
        <f>VLOOKUP(C177,'PRECIOS IDU1'!$B$2:$E$3190,3,0)</f>
        <v>ML</v>
      </c>
      <c r="F177" s="390">
        <f>VLOOKUP(C177,'PRECIOS IDU1'!$B$2:$E$3190,4,0)</f>
        <v>18177</v>
      </c>
      <c r="G177" s="393">
        <v>1</v>
      </c>
      <c r="H177" s="394">
        <f t="shared" si="2"/>
        <v>18177</v>
      </c>
    </row>
    <row r="178" spans="2:8" ht="30" customHeight="1" thickBot="1" x14ac:dyDescent="0.3">
      <c r="B178" s="384" t="s">
        <v>4149</v>
      </c>
      <c r="C178" s="385">
        <v>7964</v>
      </c>
      <c r="D178" s="378" t="str">
        <f>VLOOKUP(C178,'PRECIOS IDU1'!$B$2:$E$3190,2,0)</f>
        <v>SEÑAL VERTICAL PREVENTIVA SP-47B TIPO PENTÁGONO CON FLECHA. (INCLUYE SUMINISTRO E INSTALACION).</v>
      </c>
      <c r="E178" s="393" t="str">
        <f>VLOOKUP(C178,'PRECIOS IDU1'!$B$2:$E$3190,3,0)</f>
        <v>UN</v>
      </c>
      <c r="F178" s="390">
        <f>VLOOKUP(C178,'PRECIOS IDU1'!$B$2:$E$3190,4,0)</f>
        <v>622272</v>
      </c>
      <c r="G178" s="395">
        <v>1</v>
      </c>
      <c r="H178" s="396">
        <f t="shared" ref="H178:H193" si="3">G178*F178</f>
        <v>622272</v>
      </c>
    </row>
    <row r="179" spans="2:8" ht="30" customHeight="1" thickBot="1" x14ac:dyDescent="0.3">
      <c r="B179" s="469" t="s">
        <v>4150</v>
      </c>
      <c r="C179" s="470"/>
      <c r="D179" s="470"/>
      <c r="E179" s="470"/>
      <c r="F179" s="470"/>
      <c r="G179" s="471"/>
      <c r="H179" s="400"/>
    </row>
    <row r="180" spans="2:8" ht="30" customHeight="1" x14ac:dyDescent="0.25">
      <c r="B180" s="380" t="s">
        <v>4151</v>
      </c>
      <c r="C180" s="401">
        <v>10996</v>
      </c>
      <c r="D180" s="382" t="str">
        <f>VLOOKUP(C180,'PRECIOS IDU'!$B$2:$E$3190,2,0)</f>
        <v>APIQUE MANUAL HASTA 2 M DE 1.5 M X 1.5 M - RELLENO Y ADECUACIÓN DEL SITIO - INCLUYE TRANSPORTE</v>
      </c>
      <c r="E180" s="387" t="str">
        <f>VLOOKUP(C180,'PRECIOS IDU'!$B$2:$E$3190,3,0)</f>
        <v>UN</v>
      </c>
      <c r="F180" s="388">
        <f>VLOOKUP(C180,'PRECIOS IDU'!$B$2:$E$3190,4,0)</f>
        <v>297500</v>
      </c>
      <c r="G180" s="387">
        <v>1</v>
      </c>
      <c r="H180" s="392">
        <f t="shared" si="3"/>
        <v>297500</v>
      </c>
    </row>
    <row r="181" spans="2:8" ht="30" customHeight="1" x14ac:dyDescent="0.25">
      <c r="B181" s="383" t="s">
        <v>4121</v>
      </c>
      <c r="C181" s="399">
        <v>7488</v>
      </c>
      <c r="D181" s="377" t="str">
        <f>VLOOKUP(C181,'PRECIOS IDU1'!$B$2:$E$3190,2,0)</f>
        <v>VENTOSA DE DOBLE ACCIÓN DE Ø 2" DE BRIDA (A). (SUMINISTRO E INSTALACIÓN)</v>
      </c>
      <c r="E181" s="393" t="str">
        <f>VLOOKUP(C181,'PRECIOS IDU1'!$B$2:$E$3190,3,0)</f>
        <v>UN</v>
      </c>
      <c r="F181" s="390">
        <f>VLOOKUP(C181,'PRECIOS IDU1'!$B$2:$E$3190,4,0)</f>
        <v>622415</v>
      </c>
      <c r="G181" s="393">
        <v>1</v>
      </c>
      <c r="H181" s="394">
        <f t="shared" si="3"/>
        <v>622415</v>
      </c>
    </row>
    <row r="182" spans="2:8" ht="30" customHeight="1" x14ac:dyDescent="0.25">
      <c r="B182" s="383" t="s">
        <v>4152</v>
      </c>
      <c r="C182" s="399">
        <v>7496</v>
      </c>
      <c r="D182" s="377" t="str">
        <f>VLOOKUP(C182,'PRECIOS IDU'!$B$2:$E$3190,2,0)</f>
        <v>DETERMINACION DE LOS FACTORES DE CONTRACCION DE LOS SUELOS. Norma técnica: INVE-127-13 NTC-1503-01 ASTM D427-04 (retirado 2010).</v>
      </c>
      <c r="E182" s="393" t="str">
        <f>VLOOKUP(C182,'PRECIOS IDU'!$B$2:$E$3190,3,0)</f>
        <v>UN</v>
      </c>
      <c r="F182" s="390">
        <f>VLOOKUP(C182,'PRECIOS IDU'!$B$2:$E$3190,4,0)</f>
        <v>83300</v>
      </c>
      <c r="G182" s="393">
        <v>1</v>
      </c>
      <c r="H182" s="394">
        <f t="shared" si="3"/>
        <v>83300</v>
      </c>
    </row>
    <row r="183" spans="2:8" ht="30" customHeight="1" x14ac:dyDescent="0.25">
      <c r="B183" s="383" t="s">
        <v>4153</v>
      </c>
      <c r="C183" s="399">
        <v>7737</v>
      </c>
      <c r="D183" s="377" t="str">
        <f>VLOOKUP(C183,'PRECIOS IDU'!$B$2:$E$3190,2,0)</f>
        <v>ANALISIS GRANULOMETRICO DE LOS AGREGADOS GRUESO Y FINO. Norma técnica: INVE-213-13 NTC-77-18.</v>
      </c>
      <c r="E183" s="393" t="str">
        <f>VLOOKUP(C183,'PRECIOS IDU'!$B$2:$E$3190,3,0)</f>
        <v>UN</v>
      </c>
      <c r="F183" s="390">
        <f>VLOOKUP(C183,'PRECIOS IDU'!$B$2:$E$3190,4,0)</f>
        <v>94010</v>
      </c>
      <c r="G183" s="393">
        <v>1</v>
      </c>
      <c r="H183" s="394">
        <f t="shared" si="3"/>
        <v>94010</v>
      </c>
    </row>
    <row r="184" spans="2:8" ht="30" customHeight="1" x14ac:dyDescent="0.25">
      <c r="B184" s="383" t="s">
        <v>4154</v>
      </c>
      <c r="C184" s="399">
        <v>8012</v>
      </c>
      <c r="D184" s="377" t="str">
        <f>VLOOKUP(C184,'PRECIOS IDU1'!$B$2:$E$3190,2,0)</f>
        <v>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E184" s="393" t="str">
        <f>VLOOKUP(C184,'PRECIOS IDU1'!$B$2:$E$3190,3,0)</f>
        <v>ML</v>
      </c>
      <c r="F184" s="390">
        <f>VLOOKUP(C184,'PRECIOS IDU1'!$B$2:$E$3190,4,0)</f>
        <v>9686600</v>
      </c>
      <c r="G184" s="393">
        <v>1</v>
      </c>
      <c r="H184" s="394">
        <f t="shared" si="3"/>
        <v>9686600</v>
      </c>
    </row>
    <row r="185" spans="2:8" ht="30" customHeight="1" x14ac:dyDescent="0.25">
      <c r="B185" s="383" t="s">
        <v>4155</v>
      </c>
      <c r="C185" s="399">
        <v>10019</v>
      </c>
      <c r="D185" s="378" t="str">
        <f>VLOOKUP(C185,'PRECIOS IDU1'!$B$2:$E$3190,2,0)</f>
        <v>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v>
      </c>
      <c r="E185" s="393" t="str">
        <f>VLOOKUP(C185,'PRECIOS IDU1'!$B$2:$E$3190,3,0)</f>
        <v>M3</v>
      </c>
      <c r="F185" s="390">
        <f>VLOOKUP(C185,'PRECIOS IDU1'!$B$2:$E$3190,4,0)</f>
        <v>184625</v>
      </c>
      <c r="G185" s="393">
        <v>1</v>
      </c>
      <c r="H185" s="394">
        <f t="shared" si="3"/>
        <v>184625</v>
      </c>
    </row>
    <row r="186" spans="2:8" ht="30" customHeight="1" x14ac:dyDescent="0.25">
      <c r="B186" s="383" t="s">
        <v>4156</v>
      </c>
      <c r="C186" s="399">
        <v>10024</v>
      </c>
      <c r="D186" s="377" t="str">
        <f>VLOOKUP(C186,'PRECIOS IDU'!$B$2:$E$3190,2,0)</f>
        <v>DETERMINACION DEL POTENCIAL DE CAMBIO VOLUMETRICO DE UN SUELO EMPLEANDO EL APARATO DE LAMBE. Norma técnica: INVE-120-13 UNE-EN-103600-96</v>
      </c>
      <c r="E186" s="393" t="str">
        <f>VLOOKUP(C186,'PRECIOS IDU'!$B$2:$E$3190,3,0)</f>
        <v>UN</v>
      </c>
      <c r="F186" s="390">
        <f>VLOOKUP(C186,'PRECIOS IDU'!$B$2:$E$3190,4,0)</f>
        <v>243867</v>
      </c>
      <c r="G186" s="393">
        <v>1</v>
      </c>
      <c r="H186" s="394">
        <f t="shared" si="3"/>
        <v>243867</v>
      </c>
    </row>
    <row r="187" spans="2:8" ht="30" customHeight="1" x14ac:dyDescent="0.25">
      <c r="B187" s="383" t="s">
        <v>4157</v>
      </c>
      <c r="C187" s="399">
        <v>7511</v>
      </c>
      <c r="D187" s="377" t="str">
        <f>VLOOKUP(C187,'PRECIOS IDU'!$B$2:$E$3190,2,0)</f>
        <v>CBR DE SUELOS COMPACTADOS EN EL LABORATORIO (METODO I). Norma técnica: INVE-148-13 NTC-2122-13 ASTM D1883-21.</v>
      </c>
      <c r="E187" s="393" t="str">
        <f>VLOOKUP(C187,'PRECIOS IDU'!$B$2:$E$3190,3,0)</f>
        <v>UN</v>
      </c>
      <c r="F187" s="390">
        <f>VLOOKUP(C187,'PRECIOS IDU'!$B$2:$E$3190,4,0)</f>
        <v>311780</v>
      </c>
      <c r="G187" s="393">
        <v>1</v>
      </c>
      <c r="H187" s="394">
        <f t="shared" si="3"/>
        <v>311780</v>
      </c>
    </row>
    <row r="188" spans="2:8" ht="30" customHeight="1" x14ac:dyDescent="0.25">
      <c r="B188" s="383" t="s">
        <v>4158</v>
      </c>
      <c r="C188" s="399">
        <v>8001</v>
      </c>
      <c r="D188" s="377" t="str">
        <f>VLOOKUP(C188,'PRECIOS IDU1'!$B$2:$E$3190,2,0)</f>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E188" s="393" t="str">
        <f>VLOOKUP(C188,'PRECIOS IDU1'!$B$2:$E$3190,3,0)</f>
        <v>ML</v>
      </c>
      <c r="F188" s="390">
        <f>VLOOKUP(C188,'PRECIOS IDU1'!$B$2:$E$3190,4,0)</f>
        <v>1725500</v>
      </c>
      <c r="G188" s="393">
        <v>1</v>
      </c>
      <c r="H188" s="394">
        <f t="shared" si="3"/>
        <v>1725500</v>
      </c>
    </row>
    <row r="189" spans="2:8" ht="30" customHeight="1" x14ac:dyDescent="0.25">
      <c r="B189" s="383" t="s">
        <v>4159</v>
      </c>
      <c r="C189" s="399">
        <v>8000</v>
      </c>
      <c r="D189" s="377" t="str">
        <f>VLOOKUP(C189,'PRECIOS IDU1'!$B$2:$E$3190,2,0)</f>
        <v>PROTECCIÓN A ALCANTARILLAS CON POLISOMBRA 47%. (INCLUYE SUMINISTRO Y COLOCACIÓN DE POLISOMBRA 47%)</v>
      </c>
      <c r="E189" s="393" t="str">
        <f>VLOOKUP(C189,'PRECIOS IDU1'!$B$2:$E$3190,3,0)</f>
        <v>UN/MES</v>
      </c>
      <c r="F189" s="390">
        <f>VLOOKUP(C189,'PRECIOS IDU1'!$B$2:$E$3190,4,0)</f>
        <v>5794</v>
      </c>
      <c r="G189" s="393">
        <v>1</v>
      </c>
      <c r="H189" s="394">
        <f t="shared" si="3"/>
        <v>5794</v>
      </c>
    </row>
    <row r="190" spans="2:8" ht="30" customHeight="1" x14ac:dyDescent="0.25">
      <c r="B190" s="383" t="s">
        <v>4160</v>
      </c>
      <c r="C190" s="399">
        <v>8002</v>
      </c>
      <c r="D190" s="377" t="str">
        <f>VLOOKUP(C190,'PRECIOS IDU1'!$B$2:$E$3190,2,0)</f>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E190" s="393" t="str">
        <f>VLOOKUP(C190,'PRECIOS IDU1'!$B$2:$E$3190,3,0)</f>
        <v>ML</v>
      </c>
      <c r="F190" s="390">
        <f>VLOOKUP(C190,'PRECIOS IDU1'!$B$2:$E$3190,4,0)</f>
        <v>1892100</v>
      </c>
      <c r="G190" s="393">
        <v>1</v>
      </c>
      <c r="H190" s="394">
        <f t="shared" si="3"/>
        <v>1892100</v>
      </c>
    </row>
    <row r="191" spans="2:8" ht="30" customHeight="1" x14ac:dyDescent="0.25">
      <c r="B191" s="383" t="s">
        <v>4161</v>
      </c>
      <c r="C191" s="399">
        <v>8003</v>
      </c>
      <c r="D191" s="377" t="str">
        <f>VLOOKUP(C191,'PRECIOS IDU1'!$B$2:$E$3190,2,0)</f>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E191" s="393" t="str">
        <f>VLOOKUP(C191,'PRECIOS IDU1'!$B$2:$E$3190,3,0)</f>
        <v>ML</v>
      </c>
      <c r="F191" s="390">
        <f>VLOOKUP(C191,'PRECIOS IDU1'!$B$2:$E$3190,4,0)</f>
        <v>2082500</v>
      </c>
      <c r="G191" s="393">
        <v>1</v>
      </c>
      <c r="H191" s="394">
        <f t="shared" si="3"/>
        <v>2082500</v>
      </c>
    </row>
    <row r="192" spans="2:8" ht="30" customHeight="1" x14ac:dyDescent="0.25">
      <c r="B192" s="383" t="s">
        <v>4162</v>
      </c>
      <c r="C192" s="399">
        <v>7892</v>
      </c>
      <c r="D192" s="377" t="str">
        <f>VLOOKUP(C192,'PRECIOS IDU1'!$B$2:$E$3190,2,0)</f>
        <v>REPARADUCTO PVC D=4" - DUCTO TELEFÓNICO. SUMINISTRO E INSTALACIÓN</v>
      </c>
      <c r="E192" s="393" t="str">
        <f>VLOOKUP(C192,'PRECIOS IDU1'!$B$2:$E$3190,3,0)</f>
        <v>ML</v>
      </c>
      <c r="F192" s="390">
        <f>VLOOKUP(C192,'PRECIOS IDU1'!$B$2:$E$3190,4,0)</f>
        <v>106479</v>
      </c>
      <c r="G192" s="393">
        <v>1</v>
      </c>
      <c r="H192" s="394">
        <f t="shared" si="3"/>
        <v>106479</v>
      </c>
    </row>
    <row r="193" spans="2:8" ht="30" customHeight="1" thickBot="1" x14ac:dyDescent="0.3">
      <c r="B193" s="384" t="s">
        <v>4163</v>
      </c>
      <c r="C193" s="402">
        <v>9434</v>
      </c>
      <c r="D193" s="386" t="str">
        <f>VLOOKUP(C193,'PRECIOS IDU'!$B$2:$E$3190,2,0)</f>
        <v>TRATAMIENTO Y DISPOSICIÓN FINAL DE LODOS NO PELIGROSOS PROVENIENTES DE ALCANTARILLADO</v>
      </c>
      <c r="E193" s="395" t="str">
        <f>VLOOKUP(C193,'PRECIOS IDU'!$B$2:$E$3190,3,0)</f>
        <v>KG</v>
      </c>
      <c r="F193" s="391">
        <f>VLOOKUP(C193,'PRECIOS IDU'!$B$2:$E$3190,4,0)</f>
        <v>381</v>
      </c>
      <c r="G193" s="395">
        <v>1</v>
      </c>
      <c r="H193" s="396">
        <f t="shared" si="3"/>
        <v>381</v>
      </c>
    </row>
    <row r="194" spans="2:8" ht="6.95" customHeight="1" x14ac:dyDescent="0.25"/>
    <row r="195" spans="2:8" ht="30" customHeight="1" x14ac:dyDescent="0.25"/>
  </sheetData>
  <mergeCells count="17">
    <mergeCell ref="H7:H8"/>
    <mergeCell ref="B2:G2"/>
    <mergeCell ref="B3:G3"/>
    <mergeCell ref="C4:G5"/>
    <mergeCell ref="B4:B5"/>
    <mergeCell ref="H2:H5"/>
    <mergeCell ref="B7:B8"/>
    <mergeCell ref="C7:C8"/>
    <mergeCell ref="D7:D8"/>
    <mergeCell ref="E7:E8"/>
    <mergeCell ref="F7:F8"/>
    <mergeCell ref="G7:G8"/>
    <mergeCell ref="B9:G9"/>
    <mergeCell ref="B78:G78"/>
    <mergeCell ref="B99:G99"/>
    <mergeCell ref="B148:G148"/>
    <mergeCell ref="B179:G179"/>
  </mergeCells>
  <phoneticPr fontId="32" type="noConversion"/>
  <conditionalFormatting sqref="C194:C1048576 C1:C98 C100:C147 C149:C178 B148 B99">
    <cfRule type="duplicateValues" dxfId="0" priority="1"/>
  </conditionalFormatting>
  <pageMargins left="0.7" right="0.7" top="0.75" bottom="0.75" header="0.3" footer="0.3"/>
  <pageSetup orientation="portrait" r:id="rId1"/>
  <ignoredErrors>
    <ignoredError sqref="D181:F181"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1:O93"/>
  <sheetViews>
    <sheetView showGridLines="0" topLeftCell="A19" zoomScale="85" zoomScaleNormal="85" workbookViewId="0">
      <selection activeCell="D33" sqref="D33"/>
    </sheetView>
  </sheetViews>
  <sheetFormatPr baseColWidth="10" defaultColWidth="11.42578125" defaultRowHeight="15" x14ac:dyDescent="0.25"/>
  <cols>
    <col min="1" max="1" width="1.42578125" customWidth="1"/>
    <col min="2" max="2" width="5.7109375" customWidth="1"/>
    <col min="3" max="3" width="45.7109375" customWidth="1"/>
    <col min="4" max="4" width="10.7109375" customWidth="1"/>
    <col min="5" max="5" width="20.7109375" customWidth="1"/>
    <col min="6" max="6" width="15.7109375" customWidth="1"/>
    <col min="7" max="7" width="19.85546875" customWidth="1"/>
    <col min="8" max="8" width="10.7109375" customWidth="1"/>
    <col min="9" max="14" width="5.7109375" customWidth="1"/>
    <col min="15" max="15" width="25.7109375" customWidth="1"/>
  </cols>
  <sheetData>
    <row r="1" spans="2:15" ht="7.5" customHeight="1" thickBot="1" x14ac:dyDescent="0.3"/>
    <row r="2" spans="2:15" x14ac:dyDescent="0.25">
      <c r="B2" s="499" t="s">
        <v>3084</v>
      </c>
      <c r="C2" s="500"/>
      <c r="D2" s="500"/>
      <c r="E2" s="500"/>
      <c r="F2" s="500"/>
      <c r="G2" s="500"/>
      <c r="H2" s="500"/>
      <c r="I2" s="500"/>
      <c r="J2" s="500"/>
      <c r="K2" s="500"/>
      <c r="L2" s="500"/>
      <c r="M2" s="500"/>
      <c r="N2" s="500"/>
      <c r="O2" s="501"/>
    </row>
    <row r="3" spans="2:15" ht="15.75" thickBot="1" x14ac:dyDescent="0.3">
      <c r="B3" s="502"/>
      <c r="C3" s="503"/>
      <c r="D3" s="503"/>
      <c r="E3" s="503"/>
      <c r="F3" s="503"/>
      <c r="G3" s="503"/>
      <c r="H3" s="503"/>
      <c r="I3" s="503"/>
      <c r="J3" s="503"/>
      <c r="K3" s="503"/>
      <c r="L3" s="503"/>
      <c r="M3" s="503"/>
      <c r="N3" s="503"/>
      <c r="O3" s="504"/>
    </row>
    <row r="4" spans="2:15" ht="9.9499999999999993" customHeight="1" thickBot="1" x14ac:dyDescent="0.3">
      <c r="B4" s="1"/>
      <c r="C4" s="2"/>
      <c r="D4" s="2"/>
      <c r="E4" s="2"/>
      <c r="F4" s="2"/>
      <c r="G4" s="2"/>
      <c r="H4" s="2"/>
      <c r="I4" s="2"/>
      <c r="J4" s="2"/>
      <c r="K4" s="2"/>
      <c r="L4" s="2"/>
      <c r="M4" s="2"/>
      <c r="N4" s="2"/>
      <c r="O4" s="3"/>
    </row>
    <row r="5" spans="2:15" ht="16.5" customHeight="1" x14ac:dyDescent="0.25">
      <c r="B5" s="514" t="s">
        <v>21</v>
      </c>
      <c r="C5" s="515"/>
      <c r="D5" s="516"/>
      <c r="E5" s="505" t="s">
        <v>3829</v>
      </c>
      <c r="F5" s="506"/>
      <c r="G5" s="506"/>
      <c r="H5" s="506"/>
      <c r="I5" s="506"/>
      <c r="J5" s="506"/>
      <c r="K5" s="506"/>
      <c r="L5" s="506"/>
      <c r="M5" s="506"/>
      <c r="N5" s="506"/>
      <c r="O5" s="507"/>
    </row>
    <row r="6" spans="2:15" x14ac:dyDescent="0.25">
      <c r="B6" s="517"/>
      <c r="C6" s="518"/>
      <c r="D6" s="519"/>
      <c r="E6" s="508"/>
      <c r="F6" s="509"/>
      <c r="G6" s="509"/>
      <c r="H6" s="509"/>
      <c r="I6" s="509"/>
      <c r="J6" s="509"/>
      <c r="K6" s="509"/>
      <c r="L6" s="509"/>
      <c r="M6" s="509"/>
      <c r="N6" s="509"/>
      <c r="O6" s="510"/>
    </row>
    <row r="7" spans="2:15" ht="15.75" thickBot="1" x14ac:dyDescent="0.3">
      <c r="B7" s="520"/>
      <c r="C7" s="521"/>
      <c r="D7" s="522"/>
      <c r="E7" s="511"/>
      <c r="F7" s="512"/>
      <c r="G7" s="512"/>
      <c r="H7" s="512"/>
      <c r="I7" s="512"/>
      <c r="J7" s="512"/>
      <c r="K7" s="512"/>
      <c r="L7" s="512"/>
      <c r="M7" s="512"/>
      <c r="N7" s="512"/>
      <c r="O7" s="513"/>
    </row>
    <row r="8" spans="2:15" ht="9.9499999999999993" customHeight="1" thickBot="1" x14ac:dyDescent="0.3">
      <c r="B8" s="6"/>
      <c r="C8" s="7"/>
      <c r="D8" s="7"/>
      <c r="E8" s="7"/>
      <c r="F8" s="7"/>
      <c r="G8" s="7"/>
      <c r="H8" s="7"/>
      <c r="I8" s="7"/>
      <c r="J8" s="7"/>
      <c r="K8" s="7"/>
      <c r="L8" s="7"/>
      <c r="M8" s="7"/>
      <c r="N8" s="7"/>
      <c r="O8" s="8"/>
    </row>
    <row r="9" spans="2:15" x14ac:dyDescent="0.25">
      <c r="B9" s="9"/>
      <c r="C9" s="527" t="s">
        <v>22</v>
      </c>
      <c r="D9" s="528"/>
      <c r="E9" s="529"/>
      <c r="F9" s="529"/>
      <c r="G9" s="530">
        <f>'PRESUPUESTO OFICIAL'!M45</f>
        <v>1891241605</v>
      </c>
      <c r="H9" s="531"/>
      <c r="I9" s="532"/>
      <c r="J9" s="532"/>
      <c r="K9" s="532"/>
      <c r="L9" s="532"/>
      <c r="M9" s="532"/>
      <c r="N9" s="533"/>
      <c r="O9" s="10"/>
    </row>
    <row r="10" spans="2:15" x14ac:dyDescent="0.25">
      <c r="B10" s="9"/>
      <c r="C10" s="548" t="s">
        <v>15</v>
      </c>
      <c r="D10" s="549"/>
      <c r="E10" s="549"/>
      <c r="F10" s="549"/>
      <c r="G10" s="540">
        <f>O89</f>
        <v>0.33251068186499627</v>
      </c>
      <c r="H10" s="541"/>
      <c r="I10" s="541"/>
      <c r="J10" s="541"/>
      <c r="K10" s="541"/>
      <c r="L10" s="541"/>
      <c r="M10" s="541"/>
      <c r="N10" s="542"/>
      <c r="O10" s="10"/>
    </row>
    <row r="11" spans="2:15" x14ac:dyDescent="0.25">
      <c r="B11" s="9"/>
      <c r="C11" s="550"/>
      <c r="D11" s="551"/>
      <c r="E11" s="551"/>
      <c r="F11" s="551"/>
      <c r="G11" s="552">
        <f>G9*G10</f>
        <v>628858035.64999998</v>
      </c>
      <c r="H11" s="553"/>
      <c r="I11" s="553"/>
      <c r="J11" s="553"/>
      <c r="K11" s="553"/>
      <c r="L11" s="553"/>
      <c r="M11" s="553"/>
      <c r="N11" s="554"/>
      <c r="O11" s="10"/>
    </row>
    <row r="12" spans="2:15" ht="15.75" thickBot="1" x14ac:dyDescent="0.3">
      <c r="B12" s="9"/>
      <c r="C12" s="534" t="s">
        <v>23</v>
      </c>
      <c r="D12" s="535"/>
      <c r="E12" s="536"/>
      <c r="F12" s="536"/>
      <c r="G12" s="543">
        <v>6</v>
      </c>
      <c r="H12" s="544"/>
      <c r="I12" s="545"/>
      <c r="J12" s="545"/>
      <c r="K12" s="545"/>
      <c r="L12" s="545"/>
      <c r="M12" s="545"/>
      <c r="N12" s="546"/>
      <c r="O12" s="10"/>
    </row>
    <row r="13" spans="2:15" ht="9.9499999999999993" customHeight="1" thickBot="1" x14ac:dyDescent="0.3">
      <c r="B13" s="9"/>
      <c r="C13" s="5"/>
      <c r="D13" s="5"/>
      <c r="E13" s="5"/>
      <c r="F13" s="5"/>
      <c r="G13" s="547"/>
      <c r="H13" s="547"/>
      <c r="I13" s="547"/>
      <c r="J13" s="547"/>
      <c r="K13" s="547"/>
      <c r="L13" s="547"/>
      <c r="M13" s="547"/>
      <c r="N13" s="547"/>
      <c r="O13" s="10"/>
    </row>
    <row r="14" spans="2:15" x14ac:dyDescent="0.25">
      <c r="B14" s="9"/>
      <c r="C14" s="527" t="s">
        <v>24</v>
      </c>
      <c r="D14" s="528"/>
      <c r="E14" s="529"/>
      <c r="F14" s="529"/>
      <c r="G14" s="530">
        <v>0</v>
      </c>
      <c r="H14" s="531"/>
      <c r="I14" s="532"/>
      <c r="J14" s="532"/>
      <c r="K14" s="532"/>
      <c r="L14" s="532"/>
      <c r="M14" s="532"/>
      <c r="N14" s="533"/>
      <c r="O14" s="10"/>
    </row>
    <row r="15" spans="2:15" x14ac:dyDescent="0.25">
      <c r="B15" s="9"/>
      <c r="C15" s="537" t="s">
        <v>25</v>
      </c>
      <c r="D15" s="538"/>
      <c r="E15" s="539"/>
      <c r="F15" s="539"/>
      <c r="G15" s="523">
        <v>0</v>
      </c>
      <c r="H15" s="524"/>
      <c r="I15" s="525"/>
      <c r="J15" s="525"/>
      <c r="K15" s="525"/>
      <c r="L15" s="525"/>
      <c r="M15" s="525"/>
      <c r="N15" s="526"/>
      <c r="O15" s="10"/>
    </row>
    <row r="16" spans="2:15" x14ac:dyDescent="0.25">
      <c r="B16" s="9"/>
      <c r="C16" s="537" t="s">
        <v>26</v>
      </c>
      <c r="D16" s="538"/>
      <c r="E16" s="539"/>
      <c r="F16" s="539"/>
      <c r="G16" s="523">
        <v>0</v>
      </c>
      <c r="H16" s="524"/>
      <c r="I16" s="525"/>
      <c r="J16" s="525"/>
      <c r="K16" s="525"/>
      <c r="L16" s="525"/>
      <c r="M16" s="525"/>
      <c r="N16" s="526"/>
      <c r="O16" s="10"/>
    </row>
    <row r="17" spans="2:15" x14ac:dyDescent="0.25">
      <c r="B17" s="9"/>
      <c r="C17" s="537" t="s">
        <v>27</v>
      </c>
      <c r="D17" s="538"/>
      <c r="E17" s="539"/>
      <c r="F17" s="539"/>
      <c r="G17" s="560">
        <f>'PRESUPUESTO OFICIAL'!M51</f>
        <v>65972006</v>
      </c>
      <c r="H17" s="561"/>
      <c r="I17" s="562"/>
      <c r="J17" s="562"/>
      <c r="K17" s="562"/>
      <c r="L17" s="562"/>
      <c r="M17" s="562"/>
      <c r="N17" s="563"/>
      <c r="O17" s="10"/>
    </row>
    <row r="18" spans="2:15" ht="15.75" thickBot="1" x14ac:dyDescent="0.3">
      <c r="B18" s="9"/>
      <c r="C18" s="534" t="s">
        <v>28</v>
      </c>
      <c r="D18" s="535"/>
      <c r="E18" s="536"/>
      <c r="F18" s="536"/>
      <c r="G18" s="564">
        <f>'PRESUPUESTO OFICIAL'!M59</f>
        <v>23874177</v>
      </c>
      <c r="H18" s="544"/>
      <c r="I18" s="545"/>
      <c r="J18" s="545"/>
      <c r="K18" s="545"/>
      <c r="L18" s="545"/>
      <c r="M18" s="545"/>
      <c r="N18" s="546"/>
      <c r="O18" s="10"/>
    </row>
    <row r="19" spans="2:15" ht="9.9499999999999993" customHeight="1" thickBot="1" x14ac:dyDescent="0.3">
      <c r="B19" s="9"/>
      <c r="G19" s="547"/>
      <c r="H19" s="547"/>
      <c r="I19" s="547"/>
      <c r="J19" s="547"/>
      <c r="K19" s="547"/>
      <c r="L19" s="547"/>
      <c r="M19" s="547"/>
      <c r="N19" s="547"/>
      <c r="O19" s="10"/>
    </row>
    <row r="20" spans="2:15" x14ac:dyDescent="0.25">
      <c r="B20" s="9"/>
      <c r="C20" s="565" t="s">
        <v>29</v>
      </c>
      <c r="D20" s="566"/>
      <c r="E20" s="567"/>
      <c r="F20" s="567"/>
      <c r="G20" s="571">
        <f>'PRESUPUESTO OFICIAL'!M61</f>
        <v>2773434688</v>
      </c>
      <c r="H20" s="572"/>
      <c r="I20" s="573"/>
      <c r="J20" s="573"/>
      <c r="K20" s="573"/>
      <c r="L20" s="573"/>
      <c r="M20" s="573"/>
      <c r="N20" s="574"/>
      <c r="O20" s="10"/>
    </row>
    <row r="21" spans="2:15" ht="15.75" thickBot="1" x14ac:dyDescent="0.3">
      <c r="B21" s="9"/>
      <c r="C21" s="568"/>
      <c r="D21" s="569"/>
      <c r="E21" s="570"/>
      <c r="F21" s="570"/>
      <c r="G21" s="575"/>
      <c r="H21" s="576"/>
      <c r="I21" s="577"/>
      <c r="J21" s="577"/>
      <c r="K21" s="577"/>
      <c r="L21" s="577"/>
      <c r="M21" s="577"/>
      <c r="N21" s="578"/>
      <c r="O21" s="10"/>
    </row>
    <row r="22" spans="2:15" ht="9.9499999999999993" customHeight="1" thickBot="1" x14ac:dyDescent="0.3">
      <c r="B22" s="11"/>
      <c r="C22" s="12"/>
      <c r="D22" s="12"/>
      <c r="E22" s="12"/>
      <c r="F22" s="12"/>
      <c r="G22" s="12"/>
      <c r="H22" s="12"/>
      <c r="I22" s="12"/>
      <c r="J22" s="12"/>
      <c r="K22" s="12"/>
      <c r="L22" s="12"/>
      <c r="M22" s="12"/>
      <c r="N22" s="12"/>
      <c r="O22" s="13"/>
    </row>
    <row r="23" spans="2:15" ht="15.75" thickBot="1" x14ac:dyDescent="0.3">
      <c r="B23" s="9"/>
      <c r="O23" s="10"/>
    </row>
    <row r="24" spans="2:15" ht="16.5" x14ac:dyDescent="0.25">
      <c r="B24" s="597" t="s">
        <v>4</v>
      </c>
      <c r="C24" s="600" t="s">
        <v>30</v>
      </c>
      <c r="D24" s="600"/>
      <c r="E24" s="600"/>
      <c r="F24" s="600"/>
      <c r="G24" s="600"/>
      <c r="H24" s="600"/>
      <c r="I24" s="600"/>
      <c r="J24" s="600"/>
      <c r="K24" s="600"/>
      <c r="L24" s="600"/>
      <c r="M24" s="600"/>
      <c r="N24" s="600"/>
      <c r="O24" s="601"/>
    </row>
    <row r="25" spans="2:15" ht="16.5" x14ac:dyDescent="0.25">
      <c r="B25" s="598"/>
      <c r="C25" s="602" t="s">
        <v>31</v>
      </c>
      <c r="D25" s="602"/>
      <c r="E25" s="602"/>
      <c r="F25" s="602"/>
      <c r="G25" s="602"/>
      <c r="H25" s="602"/>
      <c r="I25" s="602"/>
      <c r="J25" s="602"/>
      <c r="K25" s="602"/>
      <c r="L25" s="602"/>
      <c r="M25" s="602"/>
      <c r="N25" s="602"/>
      <c r="O25" s="603"/>
    </row>
    <row r="26" spans="2:15" ht="16.5" x14ac:dyDescent="0.25">
      <c r="B26" s="598"/>
      <c r="C26" s="604" t="s">
        <v>32</v>
      </c>
      <c r="D26" s="558" t="s">
        <v>33</v>
      </c>
      <c r="E26" s="221" t="s">
        <v>6</v>
      </c>
      <c r="F26" s="604" t="s">
        <v>34</v>
      </c>
      <c r="G26" s="222" t="s">
        <v>35</v>
      </c>
      <c r="H26" s="221" t="s">
        <v>3786</v>
      </c>
      <c r="I26" s="592" t="s">
        <v>36</v>
      </c>
      <c r="J26" s="593"/>
      <c r="K26" s="593"/>
      <c r="L26" s="593"/>
      <c r="M26" s="593"/>
      <c r="N26" s="594"/>
      <c r="O26" s="223" t="s">
        <v>37</v>
      </c>
    </row>
    <row r="27" spans="2:15" ht="17.25" thickBot="1" x14ac:dyDescent="0.3">
      <c r="B27" s="599"/>
      <c r="C27" s="605"/>
      <c r="D27" s="559"/>
      <c r="E27" s="224" t="s">
        <v>38</v>
      </c>
      <c r="F27" s="605"/>
      <c r="G27" s="226" t="s">
        <v>39</v>
      </c>
      <c r="H27" s="224" t="s">
        <v>40</v>
      </c>
      <c r="I27" s="224">
        <v>1</v>
      </c>
      <c r="J27" s="224">
        <v>2</v>
      </c>
      <c r="K27" s="224">
        <v>3</v>
      </c>
      <c r="L27" s="224">
        <v>4</v>
      </c>
      <c r="M27" s="224">
        <v>5</v>
      </c>
      <c r="N27" s="224">
        <v>6</v>
      </c>
      <c r="O27" s="227" t="s">
        <v>41</v>
      </c>
    </row>
    <row r="28" spans="2:15" ht="17.25" thickBot="1" x14ac:dyDescent="0.3">
      <c r="B28" s="290">
        <v>1.1000000000000001</v>
      </c>
      <c r="C28" s="555" t="s">
        <v>42</v>
      </c>
      <c r="D28" s="556"/>
      <c r="E28" s="556"/>
      <c r="F28" s="556"/>
      <c r="G28" s="556"/>
      <c r="H28" s="556"/>
      <c r="I28" s="556"/>
      <c r="J28" s="556"/>
      <c r="K28" s="556"/>
      <c r="L28" s="556"/>
      <c r="M28" s="556"/>
      <c r="N28" s="556"/>
      <c r="O28" s="557"/>
    </row>
    <row r="29" spans="2:15" ht="15" customHeight="1" x14ac:dyDescent="0.25">
      <c r="B29" s="40">
        <v>1.101</v>
      </c>
      <c r="C29" s="41" t="s">
        <v>43</v>
      </c>
      <c r="D29" s="41">
        <v>9109</v>
      </c>
      <c r="E29" s="42">
        <v>1</v>
      </c>
      <c r="F29" s="293">
        <v>3</v>
      </c>
      <c r="G29" s="294">
        <f>VLOOKUP(D29,'PRECIOS IDU'!$B$2:$E$3650,4,0)</f>
        <v>10640000</v>
      </c>
      <c r="H29" s="295">
        <f>'F.P.'!$E$29</f>
        <v>1.58</v>
      </c>
      <c r="I29" s="63">
        <v>0.5</v>
      </c>
      <c r="J29" s="63">
        <v>0.5</v>
      </c>
      <c r="K29" s="63">
        <v>0.5</v>
      </c>
      <c r="L29" s="63">
        <v>0.5</v>
      </c>
      <c r="M29" s="63">
        <v>0.5</v>
      </c>
      <c r="N29" s="63">
        <v>0.5</v>
      </c>
      <c r="O29" s="296">
        <f>ROUND(E29*SUM(I29:N29)*G29*H29,0)</f>
        <v>50433600</v>
      </c>
    </row>
    <row r="30" spans="2:15" ht="15" customHeight="1" x14ac:dyDescent="0.25">
      <c r="B30" s="35">
        <v>1.1020000000000001</v>
      </c>
      <c r="C30" s="36" t="s">
        <v>44</v>
      </c>
      <c r="D30" s="36">
        <v>9111</v>
      </c>
      <c r="E30" s="4">
        <v>1</v>
      </c>
      <c r="F30" s="37">
        <v>5</v>
      </c>
      <c r="G30" s="291">
        <f>VLOOKUP(D30,'PRECIOS IDU'!$B$2:$E$3650,4,0)</f>
        <v>8172000</v>
      </c>
      <c r="H30" s="292">
        <f>'F.P.'!$E$29</f>
        <v>1.58</v>
      </c>
      <c r="I30" s="61">
        <v>1</v>
      </c>
      <c r="J30" s="61">
        <v>1</v>
      </c>
      <c r="K30" s="61">
        <v>1</v>
      </c>
      <c r="L30" s="61">
        <v>1</v>
      </c>
      <c r="M30" s="61">
        <v>1</v>
      </c>
      <c r="N30" s="61">
        <v>1</v>
      </c>
      <c r="O30" s="297">
        <f t="shared" ref="O30:O35" si="0">ROUND(E30*SUM(I30:N30)*G30*H30,0)</f>
        <v>77470560</v>
      </c>
    </row>
    <row r="31" spans="2:15" ht="15" customHeight="1" x14ac:dyDescent="0.25">
      <c r="B31" s="35">
        <v>1.103</v>
      </c>
      <c r="C31" s="36" t="s">
        <v>3089</v>
      </c>
      <c r="D31" s="36">
        <v>9111</v>
      </c>
      <c r="E31" s="4">
        <v>1</v>
      </c>
      <c r="F31" s="37">
        <v>5</v>
      </c>
      <c r="G31" s="291">
        <f>VLOOKUP(D31,'PRECIOS IDU'!$B$2:$E$3650,4,0)</f>
        <v>8172000</v>
      </c>
      <c r="H31" s="292">
        <f>'F.P.'!$E$29</f>
        <v>1.58</v>
      </c>
      <c r="I31" s="61">
        <v>0.3</v>
      </c>
      <c r="J31" s="61">
        <v>0.3</v>
      </c>
      <c r="K31" s="61">
        <v>0.3</v>
      </c>
      <c r="L31" s="61">
        <v>0.3</v>
      </c>
      <c r="M31" s="61">
        <v>0.3</v>
      </c>
      <c r="N31" s="61">
        <v>0.3</v>
      </c>
      <c r="O31" s="297">
        <f t="shared" si="0"/>
        <v>23241168</v>
      </c>
    </row>
    <row r="32" spans="2:15" ht="15" customHeight="1" x14ac:dyDescent="0.25">
      <c r="B32" s="35">
        <v>1.1040000000000001</v>
      </c>
      <c r="C32" s="36" t="s">
        <v>3090</v>
      </c>
      <c r="D32" s="36">
        <v>9111</v>
      </c>
      <c r="E32" s="4">
        <v>1</v>
      </c>
      <c r="F32" s="37">
        <v>5</v>
      </c>
      <c r="G32" s="291">
        <f>VLOOKUP(D32,'PRECIOS IDU'!$B$2:$E$3650,4,0)</f>
        <v>8172000</v>
      </c>
      <c r="H32" s="292">
        <f>'F.P.'!$E$29</f>
        <v>1.58</v>
      </c>
      <c r="I32" s="61">
        <v>0.3</v>
      </c>
      <c r="J32" s="61">
        <v>0.3</v>
      </c>
      <c r="K32" s="61">
        <v>0.3</v>
      </c>
      <c r="L32" s="61">
        <v>0.3</v>
      </c>
      <c r="M32" s="61">
        <v>0.3</v>
      </c>
      <c r="N32" s="61">
        <v>0.3</v>
      </c>
      <c r="O32" s="297">
        <f t="shared" si="0"/>
        <v>23241168</v>
      </c>
    </row>
    <row r="33" spans="2:15" ht="15" customHeight="1" x14ac:dyDescent="0.25">
      <c r="B33" s="35">
        <v>1.105</v>
      </c>
      <c r="C33" s="36" t="s">
        <v>3091</v>
      </c>
      <c r="D33" s="36">
        <v>9112</v>
      </c>
      <c r="E33" s="4">
        <v>1</v>
      </c>
      <c r="F33" s="37">
        <v>6</v>
      </c>
      <c r="G33" s="291">
        <f>VLOOKUP(D33,'PRECIOS IDU'!$B$2:$E$3650,4,0)</f>
        <v>7287000</v>
      </c>
      <c r="H33" s="292">
        <f>'F.P.'!$E$29</f>
        <v>1.58</v>
      </c>
      <c r="I33" s="61">
        <v>0.4</v>
      </c>
      <c r="J33" s="61">
        <v>0.3</v>
      </c>
      <c r="K33" s="61">
        <v>0.2</v>
      </c>
      <c r="L33" s="61">
        <v>0.2</v>
      </c>
      <c r="M33" s="61">
        <v>0.2</v>
      </c>
      <c r="N33" s="61">
        <v>0.2</v>
      </c>
      <c r="O33" s="297">
        <f t="shared" si="0"/>
        <v>17270190</v>
      </c>
    </row>
    <row r="34" spans="2:15" ht="15" customHeight="1" x14ac:dyDescent="0.25">
      <c r="B34" s="35">
        <v>1.1060000000000001</v>
      </c>
      <c r="C34" s="36" t="s">
        <v>3092</v>
      </c>
      <c r="D34" s="36">
        <v>9111</v>
      </c>
      <c r="E34" s="4">
        <v>1</v>
      </c>
      <c r="F34" s="37">
        <v>5</v>
      </c>
      <c r="G34" s="291">
        <f>VLOOKUP(D34,'PRECIOS IDU'!$B$2:$E$3650,4,0)</f>
        <v>8172000</v>
      </c>
      <c r="H34" s="292">
        <f>'F.P.'!$E$29</f>
        <v>1.58</v>
      </c>
      <c r="I34" s="61">
        <v>0.4</v>
      </c>
      <c r="J34" s="61">
        <v>0.3</v>
      </c>
      <c r="K34" s="61">
        <v>0.3</v>
      </c>
      <c r="L34" s="61">
        <v>0.3</v>
      </c>
      <c r="M34" s="61">
        <v>0.3</v>
      </c>
      <c r="N34" s="61">
        <v>0.3</v>
      </c>
      <c r="O34" s="297">
        <f t="shared" si="0"/>
        <v>24532344</v>
      </c>
    </row>
    <row r="35" spans="2:15" ht="15" customHeight="1" x14ac:dyDescent="0.25">
      <c r="B35" s="298">
        <v>1.107</v>
      </c>
      <c r="C35" s="36" t="s">
        <v>3093</v>
      </c>
      <c r="D35" s="36">
        <v>9111</v>
      </c>
      <c r="E35" s="4">
        <v>1</v>
      </c>
      <c r="F35" s="37">
        <v>5</v>
      </c>
      <c r="G35" s="291">
        <f>VLOOKUP(D35,'PRECIOS IDU'!$B$2:$E$3650,4,0)</f>
        <v>8172000</v>
      </c>
      <c r="H35" s="292">
        <f>'F.P.'!$E$29</f>
        <v>1.58</v>
      </c>
      <c r="I35" s="61">
        <v>0.2</v>
      </c>
      <c r="J35" s="61">
        <v>0.2</v>
      </c>
      <c r="K35" s="61">
        <v>0.2</v>
      </c>
      <c r="L35" s="61">
        <v>0.2</v>
      </c>
      <c r="M35" s="61">
        <v>0.2</v>
      </c>
      <c r="N35" s="61">
        <v>0.2</v>
      </c>
      <c r="O35" s="297">
        <f t="shared" si="0"/>
        <v>15494112</v>
      </c>
    </row>
    <row r="36" spans="2:15" ht="15" customHeight="1" thickBot="1" x14ac:dyDescent="0.3">
      <c r="B36" s="301">
        <v>1.1080000000000001</v>
      </c>
      <c r="C36" s="302"/>
      <c r="D36" s="302"/>
      <c r="E36" s="56"/>
      <c r="F36" s="303"/>
      <c r="G36" s="304"/>
      <c r="H36" s="305"/>
      <c r="I36" s="306"/>
      <c r="J36" s="306"/>
      <c r="K36" s="306"/>
      <c r="L36" s="306"/>
      <c r="M36" s="306"/>
      <c r="N36" s="306"/>
      <c r="O36" s="51"/>
    </row>
    <row r="37" spans="2:15" ht="15" customHeight="1" thickBot="1" x14ac:dyDescent="0.3">
      <c r="B37" s="242">
        <v>1.2</v>
      </c>
      <c r="C37" s="586" t="s">
        <v>3094</v>
      </c>
      <c r="D37" s="587"/>
      <c r="E37" s="587"/>
      <c r="F37" s="587"/>
      <c r="G37" s="587"/>
      <c r="H37" s="587"/>
      <c r="I37" s="587"/>
      <c r="J37" s="587"/>
      <c r="K37" s="587"/>
      <c r="L37" s="587"/>
      <c r="M37" s="587"/>
      <c r="N37" s="587"/>
      <c r="O37" s="588"/>
    </row>
    <row r="38" spans="2:15" ht="15" customHeight="1" x14ac:dyDescent="0.25">
      <c r="B38" s="40">
        <v>1.2010000000000001</v>
      </c>
      <c r="C38" s="41" t="s">
        <v>3778</v>
      </c>
      <c r="D38" s="41">
        <v>9085</v>
      </c>
      <c r="E38" s="42">
        <v>2</v>
      </c>
      <c r="F38" s="293" t="s">
        <v>48</v>
      </c>
      <c r="G38" s="294">
        <f>VLOOKUP(D38,'PRECIOS IDU'!$B$2:$E$3650,4,0)</f>
        <v>2997000</v>
      </c>
      <c r="H38" s="295">
        <f>'F.P.'!$E$29</f>
        <v>1.58</v>
      </c>
      <c r="I38" s="63">
        <v>0.5</v>
      </c>
      <c r="J38" s="63">
        <v>0.5</v>
      </c>
      <c r="K38" s="63">
        <v>0.5</v>
      </c>
      <c r="L38" s="63">
        <v>0.5</v>
      </c>
      <c r="M38" s="63">
        <v>0.5</v>
      </c>
      <c r="N38" s="63">
        <v>0.5</v>
      </c>
      <c r="O38" s="296">
        <f>ROUND(E38*SUM(I38:N38)*G38*H38,0)</f>
        <v>28411560</v>
      </c>
    </row>
    <row r="39" spans="2:15" ht="15" customHeight="1" x14ac:dyDescent="0.25">
      <c r="B39" s="35">
        <v>1.202</v>
      </c>
      <c r="C39" s="36" t="s">
        <v>3779</v>
      </c>
      <c r="D39" s="36">
        <v>9093</v>
      </c>
      <c r="E39" s="4">
        <v>1</v>
      </c>
      <c r="F39" s="37" t="s">
        <v>48</v>
      </c>
      <c r="G39" s="291">
        <f>VLOOKUP(D39,'PRECIOS IDU'!$B$2:$E$3650,4,0)</f>
        <v>2586000</v>
      </c>
      <c r="H39" s="292">
        <f>'F.P.'!$E$29</f>
        <v>1.58</v>
      </c>
      <c r="I39" s="61">
        <v>0.5</v>
      </c>
      <c r="J39" s="61">
        <v>0.5</v>
      </c>
      <c r="K39" s="61">
        <v>0.5</v>
      </c>
      <c r="L39" s="61">
        <v>0.5</v>
      </c>
      <c r="M39" s="61">
        <v>0.5</v>
      </c>
      <c r="N39" s="61">
        <v>0.5</v>
      </c>
      <c r="O39" s="297">
        <f t="shared" ref="O39:O43" si="1">ROUND(E39*SUM(I39:N39)*G39*H39,0)</f>
        <v>12257640</v>
      </c>
    </row>
    <row r="40" spans="2:15" ht="15" customHeight="1" x14ac:dyDescent="0.25">
      <c r="B40" s="35">
        <v>1.2030000000000001</v>
      </c>
      <c r="C40" s="36" t="s">
        <v>3780</v>
      </c>
      <c r="D40" s="36">
        <v>9088</v>
      </c>
      <c r="E40" s="4">
        <v>1</v>
      </c>
      <c r="F40" s="37" t="s">
        <v>48</v>
      </c>
      <c r="G40" s="291">
        <f>VLOOKUP(D40,'PRECIOS IDU'!$B$2:$E$3650,4,0)</f>
        <v>3555000</v>
      </c>
      <c r="H40" s="292">
        <f>'F.P.'!$E$29</f>
        <v>1.58</v>
      </c>
      <c r="I40" s="61">
        <v>0.5</v>
      </c>
      <c r="J40" s="61">
        <v>0.5</v>
      </c>
      <c r="K40" s="61">
        <v>0.5</v>
      </c>
      <c r="L40" s="61">
        <v>0.5</v>
      </c>
      <c r="M40" s="61">
        <v>0.5</v>
      </c>
      <c r="N40" s="61">
        <v>0.5</v>
      </c>
      <c r="O40" s="297">
        <f t="shared" si="1"/>
        <v>16850700</v>
      </c>
    </row>
    <row r="41" spans="2:15" ht="15" customHeight="1" x14ac:dyDescent="0.25">
      <c r="B41" s="35">
        <v>1.204</v>
      </c>
      <c r="C41" s="36" t="s">
        <v>3783</v>
      </c>
      <c r="D41" s="36">
        <v>9099</v>
      </c>
      <c r="E41" s="4">
        <v>1</v>
      </c>
      <c r="F41" s="37" t="s">
        <v>48</v>
      </c>
      <c r="G41" s="291">
        <f>VLOOKUP(D41,'PRECIOS IDU'!$B$2:$E$3650,4,0)</f>
        <v>1920000</v>
      </c>
      <c r="H41" s="292">
        <f>'F.P.'!$E$29</f>
        <v>1.58</v>
      </c>
      <c r="I41" s="61">
        <v>0.5</v>
      </c>
      <c r="J41" s="61">
        <v>0.5</v>
      </c>
      <c r="K41" s="61">
        <v>0.5</v>
      </c>
      <c r="L41" s="61">
        <v>0.5</v>
      </c>
      <c r="M41" s="61">
        <v>0.5</v>
      </c>
      <c r="N41" s="61">
        <v>0.5</v>
      </c>
      <c r="O41" s="297">
        <f t="shared" si="1"/>
        <v>9100800</v>
      </c>
    </row>
    <row r="42" spans="2:15" ht="15" customHeight="1" x14ac:dyDescent="0.25">
      <c r="B42" s="35">
        <v>1.2050000000000001</v>
      </c>
      <c r="C42" s="36" t="s">
        <v>3781</v>
      </c>
      <c r="D42" s="36">
        <v>9089</v>
      </c>
      <c r="E42" s="4">
        <v>1</v>
      </c>
      <c r="F42" s="37" t="s">
        <v>48</v>
      </c>
      <c r="G42" s="291">
        <f>VLOOKUP(D42,'PRECIOS IDU'!$B$2:$E$3650,4,0)</f>
        <v>3149000</v>
      </c>
      <c r="H42" s="292">
        <f>'F.P.'!$E$29</f>
        <v>1.58</v>
      </c>
      <c r="I42" s="61">
        <v>0.5</v>
      </c>
      <c r="J42" s="61">
        <v>0.5</v>
      </c>
      <c r="K42" s="61">
        <v>0.5</v>
      </c>
      <c r="L42" s="61">
        <v>0.5</v>
      </c>
      <c r="M42" s="61">
        <v>0.5</v>
      </c>
      <c r="N42" s="61">
        <v>0.5</v>
      </c>
      <c r="O42" s="297">
        <f t="shared" si="1"/>
        <v>14926260</v>
      </c>
    </row>
    <row r="43" spans="2:15" ht="15" customHeight="1" x14ac:dyDescent="0.25">
      <c r="B43" s="35">
        <v>1.206</v>
      </c>
      <c r="C43" s="36" t="s">
        <v>3782</v>
      </c>
      <c r="D43" s="36">
        <v>9100</v>
      </c>
      <c r="E43" s="4">
        <v>2</v>
      </c>
      <c r="F43" s="37" t="s">
        <v>48</v>
      </c>
      <c r="G43" s="291">
        <f>VLOOKUP(D43,'PRECIOS IDU'!$B$2:$E$3650,4,0)</f>
        <v>1597000</v>
      </c>
      <c r="H43" s="292">
        <f>'F.P.'!$E$29</f>
        <v>1.58</v>
      </c>
      <c r="I43" s="61">
        <v>0.5</v>
      </c>
      <c r="J43" s="61">
        <v>0.5</v>
      </c>
      <c r="K43" s="61">
        <v>0.5</v>
      </c>
      <c r="L43" s="61">
        <v>0.5</v>
      </c>
      <c r="M43" s="61">
        <v>0.5</v>
      </c>
      <c r="N43" s="61">
        <v>0.5</v>
      </c>
      <c r="O43" s="297">
        <f t="shared" si="1"/>
        <v>15139560</v>
      </c>
    </row>
    <row r="44" spans="2:15" ht="15" customHeight="1" thickBot="1" x14ac:dyDescent="0.3">
      <c r="B44" s="35">
        <v>1.2070000000000001</v>
      </c>
      <c r="C44" s="36"/>
      <c r="D44" s="36"/>
      <c r="E44" s="4"/>
      <c r="F44" s="37"/>
      <c r="G44" s="291"/>
      <c r="H44" s="292"/>
      <c r="I44" s="292"/>
      <c r="J44" s="292"/>
      <c r="K44" s="292"/>
      <c r="L44" s="292"/>
      <c r="M44" s="292"/>
      <c r="N44" s="4"/>
      <c r="O44" s="297"/>
    </row>
    <row r="45" spans="2:15" ht="15" customHeight="1" thickBot="1" x14ac:dyDescent="0.3">
      <c r="B45" s="290">
        <v>1.3</v>
      </c>
      <c r="C45" s="555" t="s">
        <v>3094</v>
      </c>
      <c r="D45" s="556"/>
      <c r="E45" s="556"/>
      <c r="F45" s="556"/>
      <c r="G45" s="556"/>
      <c r="H45" s="556"/>
      <c r="I45" s="556"/>
      <c r="J45" s="556"/>
      <c r="K45" s="556"/>
      <c r="L45" s="556"/>
      <c r="M45" s="556"/>
      <c r="N45" s="556"/>
      <c r="O45" s="557"/>
    </row>
    <row r="46" spans="2:15" ht="15" customHeight="1" x14ac:dyDescent="0.25">
      <c r="B46" s="40">
        <v>1.3009999999999999</v>
      </c>
      <c r="C46" s="41" t="s">
        <v>3784</v>
      </c>
      <c r="D46" s="41">
        <v>9085</v>
      </c>
      <c r="E46" s="42">
        <v>1</v>
      </c>
      <c r="F46" s="293" t="s">
        <v>48</v>
      </c>
      <c r="G46" s="294">
        <f>VLOOKUP(D46,'PRECIOS IDU'!$B$2:$E$3650,4,0)</f>
        <v>2997000</v>
      </c>
      <c r="H46" s="295">
        <f>'F.P.'!$E$29</f>
        <v>1.58</v>
      </c>
      <c r="I46" s="63">
        <v>0.5</v>
      </c>
      <c r="J46" s="63">
        <v>0.5</v>
      </c>
      <c r="K46" s="63">
        <v>0.5</v>
      </c>
      <c r="L46" s="63">
        <v>0.5</v>
      </c>
      <c r="M46" s="63">
        <v>0.5</v>
      </c>
      <c r="N46" s="63">
        <v>0.5</v>
      </c>
      <c r="O46" s="296">
        <f>ROUND(E46*SUM(I46:N46)*G46*H46,0)</f>
        <v>14205780</v>
      </c>
    </row>
    <row r="47" spans="2:15" ht="15" customHeight="1" x14ac:dyDescent="0.25">
      <c r="B47" s="35">
        <v>1.302</v>
      </c>
      <c r="C47" s="36" t="s">
        <v>3785</v>
      </c>
      <c r="D47" s="36">
        <v>9104</v>
      </c>
      <c r="E47" s="4">
        <v>2</v>
      </c>
      <c r="F47" s="37" t="s">
        <v>48</v>
      </c>
      <c r="G47" s="291">
        <f>VLOOKUP(D47,'PRECIOS IDU'!$B$2:$E$3650,4,0)</f>
        <v>1920000</v>
      </c>
      <c r="H47" s="292">
        <f>'F.P.'!$E$29</f>
        <v>1.58</v>
      </c>
      <c r="I47" s="61">
        <v>0.5</v>
      </c>
      <c r="J47" s="61">
        <v>0.5</v>
      </c>
      <c r="K47" s="61">
        <v>0.5</v>
      </c>
      <c r="L47" s="61">
        <v>0.5</v>
      </c>
      <c r="M47" s="61">
        <v>0.5</v>
      </c>
      <c r="N47" s="61">
        <v>0.5</v>
      </c>
      <c r="O47" s="297">
        <f t="shared" ref="O47" si="2">ROUND(E47*SUM(I47:N47)*G47*H47,0)</f>
        <v>18201600</v>
      </c>
    </row>
    <row r="48" spans="2:15" ht="15" customHeight="1" thickBot="1" x14ac:dyDescent="0.3">
      <c r="B48" s="46">
        <v>1.3029999999999999</v>
      </c>
      <c r="C48" s="52"/>
      <c r="D48" s="52"/>
      <c r="E48" s="53"/>
      <c r="F48" s="336"/>
      <c r="G48" s="337"/>
      <c r="H48" s="338"/>
      <c r="I48" s="338"/>
      <c r="J48" s="338"/>
      <c r="K48" s="338"/>
      <c r="L48" s="338"/>
      <c r="M48" s="338"/>
      <c r="N48" s="53"/>
      <c r="O48" s="339"/>
    </row>
    <row r="49" spans="2:15" ht="17.25" customHeight="1" thickBot="1" x14ac:dyDescent="0.3">
      <c r="B49" s="589" t="s">
        <v>49</v>
      </c>
      <c r="C49" s="590"/>
      <c r="D49" s="590"/>
      <c r="E49" s="590"/>
      <c r="F49" s="590"/>
      <c r="G49" s="590"/>
      <c r="H49" s="590"/>
      <c r="I49" s="590"/>
      <c r="J49" s="590"/>
      <c r="K49" s="590"/>
      <c r="L49" s="590"/>
      <c r="M49" s="590"/>
      <c r="N49" s="591"/>
      <c r="O49" s="232">
        <f>SUM(O29:O36)+SUM(O38:O44)+SUM(O46:O48)</f>
        <v>360777042</v>
      </c>
    </row>
    <row r="50" spans="2:15" ht="9.9499999999999993" customHeight="1" thickBot="1" x14ac:dyDescent="0.3">
      <c r="B50" s="38"/>
      <c r="C50" s="64"/>
      <c r="D50" s="64"/>
      <c r="E50" s="64"/>
      <c r="F50" s="64"/>
      <c r="G50" s="65"/>
      <c r="H50" s="64"/>
      <c r="I50" s="64"/>
      <c r="J50" s="64"/>
      <c r="K50" s="64"/>
      <c r="L50" s="64"/>
      <c r="M50" s="64"/>
      <c r="N50" s="64"/>
      <c r="O50" s="39"/>
    </row>
    <row r="51" spans="2:15" ht="33.75" thickBot="1" x14ac:dyDescent="0.3">
      <c r="B51" s="228">
        <v>2</v>
      </c>
      <c r="C51" s="229" t="s">
        <v>45</v>
      </c>
      <c r="D51" s="229" t="s">
        <v>33</v>
      </c>
      <c r="E51" s="229" t="s">
        <v>6</v>
      </c>
      <c r="F51" s="229" t="s">
        <v>46</v>
      </c>
      <c r="G51" s="595" t="s">
        <v>3787</v>
      </c>
      <c r="H51" s="596"/>
      <c r="I51" s="229">
        <v>1</v>
      </c>
      <c r="J51" s="229">
        <v>2</v>
      </c>
      <c r="K51" s="229">
        <v>3</v>
      </c>
      <c r="L51" s="229">
        <v>4</v>
      </c>
      <c r="M51" s="229">
        <v>5</v>
      </c>
      <c r="N51" s="229">
        <v>6</v>
      </c>
      <c r="O51" s="230" t="s">
        <v>47</v>
      </c>
    </row>
    <row r="52" spans="2:15" ht="15" customHeight="1" x14ac:dyDescent="0.25">
      <c r="B52" s="40">
        <v>2.0099999999999998</v>
      </c>
      <c r="C52" s="41" t="s">
        <v>1470</v>
      </c>
      <c r="D52" s="41">
        <v>9576</v>
      </c>
      <c r="E52" s="42">
        <v>1</v>
      </c>
      <c r="F52" s="43">
        <v>50</v>
      </c>
      <c r="G52" s="579">
        <f>VLOOKUP(D52,'PRECIOS IDU'!$B$2:$E$3650,4,0)</f>
        <v>51916</v>
      </c>
      <c r="H52" s="580"/>
      <c r="I52" s="310">
        <v>0.2</v>
      </c>
      <c r="J52" s="310">
        <v>0.2</v>
      </c>
      <c r="K52" s="310">
        <v>0.2</v>
      </c>
      <c r="L52" s="310">
        <v>0.2</v>
      </c>
      <c r="M52" s="310">
        <v>0.2</v>
      </c>
      <c r="N52" s="63">
        <v>0.2</v>
      </c>
      <c r="O52" s="44">
        <f>E52*G52*SUM(I52:N52)*F52</f>
        <v>3114960</v>
      </c>
    </row>
    <row r="53" spans="2:15" ht="15" customHeight="1" x14ac:dyDescent="0.25">
      <c r="B53" s="35">
        <v>2.02</v>
      </c>
      <c r="C53" s="36" t="s">
        <v>1471</v>
      </c>
      <c r="D53" s="36">
        <v>9577</v>
      </c>
      <c r="E53" s="4">
        <v>1</v>
      </c>
      <c r="F53" s="307">
        <v>50</v>
      </c>
      <c r="G53" s="581">
        <f>VLOOKUP(D53,'PRECIOS IDU'!$B$2:$E$3650,4,0)</f>
        <v>25982</v>
      </c>
      <c r="H53" s="582"/>
      <c r="I53" s="311">
        <v>0.2</v>
      </c>
      <c r="J53" s="311">
        <v>0.2</v>
      </c>
      <c r="K53" s="311">
        <v>0.2</v>
      </c>
      <c r="L53" s="311">
        <v>0.2</v>
      </c>
      <c r="M53" s="311">
        <v>0.2</v>
      </c>
      <c r="N53" s="61">
        <v>0.2</v>
      </c>
      <c r="O53" s="308">
        <f>E53*G53*SUM(I53:N53)*F53</f>
        <v>1558920</v>
      </c>
    </row>
    <row r="54" spans="2:15" ht="15" customHeight="1" x14ac:dyDescent="0.25">
      <c r="B54" s="35">
        <v>2.0299999999999998</v>
      </c>
      <c r="C54" s="36" t="s">
        <v>1472</v>
      </c>
      <c r="D54" s="36">
        <v>9578</v>
      </c>
      <c r="E54" s="4">
        <v>1</v>
      </c>
      <c r="F54" s="307"/>
      <c r="G54" s="581">
        <f>VLOOKUP(D54,'PRECIOS IDU'!$B$2:$E$3650,4,0)</f>
        <v>1199778</v>
      </c>
      <c r="H54" s="582"/>
      <c r="I54" s="311">
        <v>0.3</v>
      </c>
      <c r="J54" s="311">
        <v>0.3</v>
      </c>
      <c r="K54" s="311">
        <v>0.3</v>
      </c>
      <c r="L54" s="311">
        <v>0.3</v>
      </c>
      <c r="M54" s="311">
        <v>0.3</v>
      </c>
      <c r="N54" s="61">
        <v>0.3</v>
      </c>
      <c r="O54" s="308">
        <f>E54*G54*SUM(I54:N54)</f>
        <v>2159600.4</v>
      </c>
    </row>
    <row r="55" spans="2:15" ht="15" customHeight="1" x14ac:dyDescent="0.25">
      <c r="B55" s="35">
        <v>2.04</v>
      </c>
      <c r="C55" s="36" t="s">
        <v>1288</v>
      </c>
      <c r="D55" s="36">
        <v>9117</v>
      </c>
      <c r="E55" s="4">
        <v>1</v>
      </c>
      <c r="F55" s="307"/>
      <c r="G55" s="581">
        <f>VLOOKUP(D55,'PRECIOS IDU'!$B$2:$E$3650,4,0)</f>
        <v>7357000</v>
      </c>
      <c r="H55" s="582"/>
      <c r="I55" s="311">
        <v>0.1</v>
      </c>
      <c r="J55" s="311">
        <v>0.1</v>
      </c>
      <c r="K55" s="311">
        <v>0.1</v>
      </c>
      <c r="L55" s="311">
        <v>0.1</v>
      </c>
      <c r="M55" s="311">
        <v>0.1</v>
      </c>
      <c r="N55" s="61">
        <v>0.1</v>
      </c>
      <c r="O55" s="308">
        <f t="shared" ref="O55:O57" si="3">E55*G55*SUM(I55:N55)</f>
        <v>4414200</v>
      </c>
    </row>
    <row r="56" spans="2:15" ht="15" customHeight="1" x14ac:dyDescent="0.25">
      <c r="B56" s="35">
        <v>2.0499999999999998</v>
      </c>
      <c r="C56" s="36" t="s">
        <v>1287</v>
      </c>
      <c r="D56" s="36">
        <v>13418</v>
      </c>
      <c r="E56" s="4">
        <v>1</v>
      </c>
      <c r="F56" s="307"/>
      <c r="G56" s="581">
        <f>VLOOKUP(D56,'PRECIOS IDU'!$B$2:$E$3650,4,0)</f>
        <v>2142000</v>
      </c>
      <c r="H56" s="582"/>
      <c r="I56" s="311">
        <v>0.15</v>
      </c>
      <c r="J56" s="311">
        <v>0.15</v>
      </c>
      <c r="K56" s="311">
        <v>0.15</v>
      </c>
      <c r="L56" s="311">
        <v>0.15</v>
      </c>
      <c r="M56" s="311">
        <v>0.15</v>
      </c>
      <c r="N56" s="61">
        <v>0.15</v>
      </c>
      <c r="O56" s="308">
        <f t="shared" si="3"/>
        <v>1927800</v>
      </c>
    </row>
    <row r="57" spans="2:15" ht="15" customHeight="1" x14ac:dyDescent="0.25">
      <c r="B57" s="35">
        <v>2.06</v>
      </c>
      <c r="C57" s="36" t="s">
        <v>1296</v>
      </c>
      <c r="D57" s="36">
        <v>9165</v>
      </c>
      <c r="E57" s="4">
        <v>1</v>
      </c>
      <c r="F57" s="307" t="s">
        <v>48</v>
      </c>
      <c r="G57" s="581">
        <f>VLOOKUP(D57,'PRECIOS IDU'!$B$2:$E$3650,4,0)</f>
        <v>8352000</v>
      </c>
      <c r="H57" s="582"/>
      <c r="I57" s="311">
        <v>0.5</v>
      </c>
      <c r="J57" s="311">
        <v>0.5</v>
      </c>
      <c r="K57" s="311">
        <v>0.5</v>
      </c>
      <c r="L57" s="311">
        <v>0.5</v>
      </c>
      <c r="M57" s="311">
        <v>0.5</v>
      </c>
      <c r="N57" s="61">
        <v>0.5</v>
      </c>
      <c r="O57" s="308">
        <f t="shared" si="3"/>
        <v>25056000</v>
      </c>
    </row>
    <row r="58" spans="2:15" ht="15" customHeight="1" thickBot="1" x14ac:dyDescent="0.3">
      <c r="B58" s="46"/>
      <c r="C58" s="52"/>
      <c r="D58" s="52"/>
      <c r="E58" s="53"/>
      <c r="F58" s="54"/>
      <c r="G58" s="584"/>
      <c r="H58" s="585"/>
      <c r="I58" s="309"/>
      <c r="J58" s="309"/>
      <c r="K58" s="309"/>
      <c r="L58" s="309"/>
      <c r="M58" s="309"/>
      <c r="N58" s="53"/>
      <c r="O58" s="55"/>
    </row>
    <row r="59" spans="2:15" ht="17.25" thickBot="1" x14ac:dyDescent="0.3">
      <c r="B59" s="231"/>
      <c r="C59" s="646" t="s">
        <v>49</v>
      </c>
      <c r="D59" s="646"/>
      <c r="E59" s="646"/>
      <c r="F59" s="646"/>
      <c r="G59" s="646"/>
      <c r="H59" s="646"/>
      <c r="I59" s="646"/>
      <c r="J59" s="646"/>
      <c r="K59" s="646"/>
      <c r="L59" s="646"/>
      <c r="M59" s="646"/>
      <c r="N59" s="646"/>
      <c r="O59" s="232">
        <f>SUM(O52:O58)</f>
        <v>38231480.399999999</v>
      </c>
    </row>
    <row r="60" spans="2:15" ht="9.9499999999999993" customHeight="1" thickBot="1" x14ac:dyDescent="0.3">
      <c r="B60" s="647"/>
      <c r="C60" s="648"/>
      <c r="D60" s="648"/>
      <c r="E60" s="648"/>
      <c r="F60" s="648"/>
      <c r="G60" s="648"/>
      <c r="H60" s="648"/>
      <c r="I60" s="648"/>
      <c r="J60" s="648"/>
      <c r="K60" s="648"/>
      <c r="L60" s="648"/>
      <c r="M60" s="648"/>
      <c r="N60" s="648"/>
      <c r="O60" s="649"/>
    </row>
    <row r="61" spans="2:15" ht="17.25" thickBot="1" x14ac:dyDescent="0.3">
      <c r="B61" s="233"/>
      <c r="C61" s="650" t="s">
        <v>50</v>
      </c>
      <c r="D61" s="650"/>
      <c r="E61" s="650"/>
      <c r="F61" s="650"/>
      <c r="G61" s="650"/>
      <c r="H61" s="650"/>
      <c r="I61" s="650"/>
      <c r="J61" s="650"/>
      <c r="K61" s="650"/>
      <c r="L61" s="650"/>
      <c r="M61" s="650"/>
      <c r="N61" s="650"/>
      <c r="O61" s="234">
        <f>O59+O49</f>
        <v>399008522.39999998</v>
      </c>
    </row>
    <row r="62" spans="2:15" ht="17.25" thickBot="1" x14ac:dyDescent="0.3">
      <c r="B62" s="235"/>
      <c r="C62" s="612" t="s">
        <v>51</v>
      </c>
      <c r="D62" s="612"/>
      <c r="E62" s="612"/>
      <c r="F62" s="612"/>
      <c r="G62" s="612"/>
      <c r="H62" s="612"/>
      <c r="I62" s="612"/>
      <c r="J62" s="612"/>
      <c r="K62" s="612"/>
      <c r="L62" s="612"/>
      <c r="M62" s="612"/>
      <c r="N62" s="612"/>
      <c r="O62" s="236">
        <f>O61/G9</f>
        <v>0.21097702236727178</v>
      </c>
    </row>
    <row r="63" spans="2:15" ht="17.25" thickBot="1" x14ac:dyDescent="0.3">
      <c r="B63" s="647"/>
      <c r="C63" s="648"/>
      <c r="D63" s="648"/>
      <c r="E63" s="648"/>
      <c r="F63" s="648"/>
      <c r="G63" s="648"/>
      <c r="H63" s="648"/>
      <c r="I63" s="648"/>
      <c r="J63" s="648"/>
      <c r="K63" s="648"/>
      <c r="L63" s="648"/>
      <c r="M63" s="648"/>
      <c r="N63" s="648"/>
      <c r="O63" s="649"/>
    </row>
    <row r="64" spans="2:15" ht="17.25" thickBot="1" x14ac:dyDescent="0.3">
      <c r="B64" s="237">
        <v>3</v>
      </c>
      <c r="C64" s="651" t="s">
        <v>52</v>
      </c>
      <c r="D64" s="651"/>
      <c r="E64" s="651"/>
      <c r="F64" s="651"/>
      <c r="G64" s="651"/>
      <c r="H64" s="651"/>
      <c r="I64" s="651"/>
      <c r="J64" s="651"/>
      <c r="K64" s="651"/>
      <c r="L64" s="651"/>
      <c r="M64" s="651"/>
      <c r="N64" s="651"/>
      <c r="O64" s="652"/>
    </row>
    <row r="65" spans="2:15" ht="17.25" thickBot="1" x14ac:dyDescent="0.3">
      <c r="B65" s="237">
        <v>3.1</v>
      </c>
      <c r="C65" s="651" t="s">
        <v>53</v>
      </c>
      <c r="D65" s="651"/>
      <c r="E65" s="651"/>
      <c r="F65" s="651"/>
      <c r="G65" s="651"/>
      <c r="H65" s="651"/>
      <c r="I65" s="651"/>
      <c r="J65" s="651"/>
      <c r="K65" s="651"/>
      <c r="L65" s="651"/>
      <c r="M65" s="651"/>
      <c r="N65" s="651"/>
      <c r="O65" s="652"/>
    </row>
    <row r="66" spans="2:15" ht="50.25" customHeight="1" thickBot="1" x14ac:dyDescent="0.3">
      <c r="B66" s="421" t="s">
        <v>4</v>
      </c>
      <c r="C66" s="653" t="s">
        <v>54</v>
      </c>
      <c r="D66" s="653"/>
      <c r="E66" s="653"/>
      <c r="F66" s="653"/>
      <c r="G66" s="653"/>
      <c r="H66" s="653"/>
      <c r="I66" s="642" t="s">
        <v>55</v>
      </c>
      <c r="J66" s="643"/>
      <c r="K66" s="643"/>
      <c r="L66" s="643"/>
      <c r="M66" s="643"/>
      <c r="N66" s="644"/>
      <c r="O66" s="422" t="s">
        <v>47</v>
      </c>
    </row>
    <row r="67" spans="2:15" ht="16.5" x14ac:dyDescent="0.25">
      <c r="B67" s="40">
        <v>3.101</v>
      </c>
      <c r="C67" s="583" t="s">
        <v>56</v>
      </c>
      <c r="D67" s="583"/>
      <c r="E67" s="583"/>
      <c r="F67" s="583"/>
      <c r="G67" s="583"/>
      <c r="H67" s="583"/>
      <c r="I67" s="645">
        <v>0.05</v>
      </c>
      <c r="J67" s="645"/>
      <c r="K67" s="645"/>
      <c r="L67" s="645"/>
      <c r="M67" s="645"/>
      <c r="N67" s="645"/>
      <c r="O67" s="424">
        <f>ROUND((($G$9*ROUND((1+$P$89),4))+$G$14+$G$15+$G$16)*I67,0)</f>
        <v>94562080</v>
      </c>
    </row>
    <row r="68" spans="2:15" ht="16.5" x14ac:dyDescent="0.25">
      <c r="B68" s="35">
        <v>3.1019999999999999</v>
      </c>
      <c r="C68" s="660" t="s">
        <v>57</v>
      </c>
      <c r="D68" s="660"/>
      <c r="E68" s="660"/>
      <c r="F68" s="660" t="s">
        <v>58</v>
      </c>
      <c r="G68" s="660">
        <v>1</v>
      </c>
      <c r="H68" s="660" t="e">
        <f>#REF!*G68</f>
        <v>#REF!</v>
      </c>
      <c r="I68" s="654">
        <v>7.1199999999999996E-3</v>
      </c>
      <c r="J68" s="654"/>
      <c r="K68" s="654"/>
      <c r="L68" s="654"/>
      <c r="M68" s="654"/>
      <c r="N68" s="654"/>
      <c r="O68" s="425">
        <f>ROUND((($G$9*ROUND((1+$P$89),4))+$G$14+$G$15+$G$16)*I68,0)</f>
        <v>13465640</v>
      </c>
    </row>
    <row r="69" spans="2:15" ht="16.5" x14ac:dyDescent="0.25">
      <c r="B69" s="35">
        <v>3.1030000000000002</v>
      </c>
      <c r="C69" s="660" t="s">
        <v>60</v>
      </c>
      <c r="D69" s="660"/>
      <c r="E69" s="660"/>
      <c r="F69" s="660"/>
      <c r="G69" s="660"/>
      <c r="H69" s="660"/>
      <c r="I69" s="654">
        <v>5.0000000000000001E-3</v>
      </c>
      <c r="J69" s="654"/>
      <c r="K69" s="654"/>
      <c r="L69" s="654"/>
      <c r="M69" s="654"/>
      <c r="N69" s="654"/>
      <c r="O69" s="425">
        <f>ROUND((($G$9*ROUND((1+$P$89),4))+$G$14+$G$15+$G$16)*I69,0)</f>
        <v>9456208</v>
      </c>
    </row>
    <row r="70" spans="2:15" ht="17.25" thickBot="1" x14ac:dyDescent="0.3">
      <c r="B70" s="46">
        <v>3.1040000000000001</v>
      </c>
      <c r="C70" s="662" t="s">
        <v>7230</v>
      </c>
      <c r="D70" s="662"/>
      <c r="E70" s="662"/>
      <c r="F70" s="662"/>
      <c r="G70" s="662"/>
      <c r="H70" s="662"/>
      <c r="I70" s="663">
        <v>5.0000000000000001E-3</v>
      </c>
      <c r="J70" s="663"/>
      <c r="K70" s="663"/>
      <c r="L70" s="663"/>
      <c r="M70" s="663"/>
      <c r="N70" s="663"/>
      <c r="O70" s="426">
        <f>ROUND((($G$9*ROUND((1+$P$89),4))+$G$14+$G$15+$G$16)*I70,0)</f>
        <v>9456208</v>
      </c>
    </row>
    <row r="71" spans="2:15" ht="17.25" thickBot="1" x14ac:dyDescent="0.3">
      <c r="B71" s="231"/>
      <c r="C71" s="646" t="s">
        <v>61</v>
      </c>
      <c r="D71" s="646"/>
      <c r="E71" s="646"/>
      <c r="F71" s="646"/>
      <c r="G71" s="646"/>
      <c r="H71" s="646"/>
      <c r="I71" s="646"/>
      <c r="J71" s="646"/>
      <c r="K71" s="646"/>
      <c r="L71" s="646"/>
      <c r="M71" s="646"/>
      <c r="N71" s="646"/>
      <c r="O71" s="423">
        <f>SUM(O67:O70)</f>
        <v>126940136</v>
      </c>
    </row>
    <row r="72" spans="2:15" ht="9.9499999999999993" customHeight="1" thickBot="1" x14ac:dyDescent="0.3">
      <c r="B72" s="45"/>
      <c r="C72" s="66"/>
      <c r="D72" s="66"/>
      <c r="E72" s="66"/>
      <c r="F72" s="66"/>
      <c r="G72" s="67"/>
      <c r="H72" s="66"/>
      <c r="I72" s="66"/>
      <c r="J72" s="66"/>
      <c r="K72" s="66"/>
      <c r="L72" s="66"/>
      <c r="M72" s="66"/>
      <c r="N72" s="66"/>
      <c r="O72" s="68"/>
    </row>
    <row r="73" spans="2:15" ht="17.25" thickBot="1" x14ac:dyDescent="0.3">
      <c r="B73" s="237">
        <v>3.2</v>
      </c>
      <c r="C73" s="651" t="s">
        <v>62</v>
      </c>
      <c r="D73" s="651"/>
      <c r="E73" s="651"/>
      <c r="F73" s="651"/>
      <c r="G73" s="651"/>
      <c r="H73" s="651"/>
      <c r="I73" s="651"/>
      <c r="J73" s="651"/>
      <c r="K73" s="651"/>
      <c r="L73" s="651"/>
      <c r="M73" s="651"/>
      <c r="N73" s="651"/>
      <c r="O73" s="652"/>
    </row>
    <row r="74" spans="2:15" ht="30" customHeight="1" thickBot="1" x14ac:dyDescent="0.3">
      <c r="B74" s="238" t="s">
        <v>4</v>
      </c>
      <c r="C74" s="653" t="s">
        <v>54</v>
      </c>
      <c r="D74" s="653"/>
      <c r="E74" s="661"/>
      <c r="F74" s="225" t="s">
        <v>63</v>
      </c>
      <c r="G74" s="244" t="s">
        <v>64</v>
      </c>
      <c r="H74" s="655" t="s">
        <v>65</v>
      </c>
      <c r="I74" s="609"/>
      <c r="J74" s="656"/>
      <c r="K74" s="655" t="s">
        <v>66</v>
      </c>
      <c r="L74" s="609"/>
      <c r="M74" s="609"/>
      <c r="N74" s="656"/>
      <c r="O74" s="239" t="s">
        <v>47</v>
      </c>
    </row>
    <row r="75" spans="2:15" ht="15" customHeight="1" x14ac:dyDescent="0.25">
      <c r="B75" s="103">
        <v>3.2010000000000001</v>
      </c>
      <c r="C75" s="640" t="s">
        <v>67</v>
      </c>
      <c r="D75" s="641"/>
      <c r="E75" s="617" t="s">
        <v>68</v>
      </c>
      <c r="F75" s="258">
        <f>G9</f>
        <v>1891241605</v>
      </c>
      <c r="G75" s="57">
        <v>0.2</v>
      </c>
      <c r="H75" s="628">
        <f>G12+6</f>
        <v>12</v>
      </c>
      <c r="I75" s="629"/>
      <c r="J75" s="630"/>
      <c r="K75" s="657">
        <v>2E-3</v>
      </c>
      <c r="L75" s="658"/>
      <c r="M75" s="658"/>
      <c r="N75" s="659"/>
      <c r="O75" s="47">
        <f>ROUND((((((F75*G75)*K75)/12)*H75)+2500)*1.19,0)</f>
        <v>903206</v>
      </c>
    </row>
    <row r="76" spans="2:15" ht="15" customHeight="1" x14ac:dyDescent="0.25">
      <c r="B76" s="104">
        <v>3.202</v>
      </c>
      <c r="C76" s="613" t="s">
        <v>69</v>
      </c>
      <c r="D76" s="614"/>
      <c r="E76" s="617"/>
      <c r="F76" s="259">
        <f>G9</f>
        <v>1891241605</v>
      </c>
      <c r="G76" s="58">
        <v>0.1</v>
      </c>
      <c r="H76" s="631">
        <f>G12+36</f>
        <v>42</v>
      </c>
      <c r="I76" s="632"/>
      <c r="J76" s="633"/>
      <c r="K76" s="619">
        <v>2E-3</v>
      </c>
      <c r="L76" s="620"/>
      <c r="M76" s="620"/>
      <c r="N76" s="621"/>
      <c r="O76" s="47">
        <f>ROUND((((((F76*G76)*K76)/12)*H76)+2500)*1.19,0)</f>
        <v>1578379</v>
      </c>
    </row>
    <row r="77" spans="2:15" ht="15" customHeight="1" thickBot="1" x14ac:dyDescent="0.3">
      <c r="B77" s="105">
        <v>3.2029999999999998</v>
      </c>
      <c r="C77" s="615" t="s">
        <v>70</v>
      </c>
      <c r="D77" s="616"/>
      <c r="E77" s="618"/>
      <c r="F77" s="260">
        <f>G9</f>
        <v>1891241605</v>
      </c>
      <c r="G77" s="59">
        <v>0.2</v>
      </c>
      <c r="H77" s="634">
        <v>64.5</v>
      </c>
      <c r="I77" s="635"/>
      <c r="J77" s="636"/>
      <c r="K77" s="622">
        <v>2E-3</v>
      </c>
      <c r="L77" s="623"/>
      <c r="M77" s="623"/>
      <c r="N77" s="624"/>
      <c r="O77" s="48">
        <f>ROUND((((((F77*G77)*K77)/12)*H77)+2500)*1.19,0)</f>
        <v>4841717</v>
      </c>
    </row>
    <row r="78" spans="2:15" ht="30" customHeight="1" thickBot="1" x14ac:dyDescent="0.3">
      <c r="B78" s="107">
        <v>3.2040000000000002</v>
      </c>
      <c r="C78" s="606" t="s">
        <v>71</v>
      </c>
      <c r="D78" s="608"/>
      <c r="E78" s="102" t="s">
        <v>72</v>
      </c>
      <c r="F78" s="257">
        <v>572000000</v>
      </c>
      <c r="G78" s="60">
        <v>1</v>
      </c>
      <c r="H78" s="637">
        <f>G12</f>
        <v>6</v>
      </c>
      <c r="I78" s="638"/>
      <c r="J78" s="639"/>
      <c r="K78" s="625">
        <v>3.0000000000000001E-3</v>
      </c>
      <c r="L78" s="626"/>
      <c r="M78" s="626"/>
      <c r="N78" s="627"/>
      <c r="O78" s="48">
        <f>ROUND((((((F78*G78)*K78)/12)*H78)+2500)*1.19,0)</f>
        <v>1023995</v>
      </c>
    </row>
    <row r="79" spans="2:15" ht="9.9499999999999993" customHeight="1" thickBot="1" x14ac:dyDescent="0.3">
      <c r="B79" s="38"/>
      <c r="C79" s="66"/>
      <c r="D79" s="66"/>
      <c r="E79" s="66"/>
      <c r="F79" s="66"/>
      <c r="G79" s="67"/>
      <c r="H79" s="66"/>
      <c r="I79" s="66"/>
      <c r="J79" s="66"/>
      <c r="K79" s="66"/>
      <c r="L79" s="66"/>
      <c r="M79" s="66"/>
      <c r="N79" s="66"/>
      <c r="O79" s="69"/>
    </row>
    <row r="80" spans="2:15" ht="15" customHeight="1" thickBot="1" x14ac:dyDescent="0.3">
      <c r="B80" s="242"/>
      <c r="C80" s="612" t="s">
        <v>73</v>
      </c>
      <c r="D80" s="612"/>
      <c r="E80" s="612"/>
      <c r="F80" s="612"/>
      <c r="G80" s="612"/>
      <c r="H80" s="612"/>
      <c r="I80" s="612"/>
      <c r="J80" s="612"/>
      <c r="K80" s="612"/>
      <c r="L80" s="612"/>
      <c r="M80" s="612"/>
      <c r="N80" s="612"/>
      <c r="O80" s="243">
        <f>SUM(O75:O78)</f>
        <v>8347297</v>
      </c>
    </row>
    <row r="81" spans="2:15" ht="9.9499999999999993" customHeight="1" thickBot="1" x14ac:dyDescent="0.3">
      <c r="B81" s="38"/>
      <c r="C81" s="66"/>
      <c r="D81" s="66"/>
      <c r="E81" s="66"/>
      <c r="F81" s="66"/>
      <c r="G81" s="67"/>
      <c r="H81" s="66"/>
      <c r="I81" s="66"/>
      <c r="J81" s="66"/>
      <c r="K81" s="66"/>
      <c r="L81" s="66"/>
      <c r="M81" s="66"/>
      <c r="N81" s="66"/>
      <c r="O81" s="69"/>
    </row>
    <row r="82" spans="2:15" ht="17.25" thickBot="1" x14ac:dyDescent="0.3">
      <c r="B82" s="49"/>
      <c r="C82" s="611" t="s">
        <v>74</v>
      </c>
      <c r="D82" s="611"/>
      <c r="E82" s="611"/>
      <c r="F82" s="611"/>
      <c r="G82" s="611"/>
      <c r="H82" s="611"/>
      <c r="I82" s="611"/>
      <c r="J82" s="611"/>
      <c r="K82" s="611"/>
      <c r="L82" s="611"/>
      <c r="M82" s="611"/>
      <c r="N82" s="611"/>
      <c r="O82" s="106">
        <f>+O71+O80</f>
        <v>135287433</v>
      </c>
    </row>
    <row r="83" spans="2:15" ht="17.25" thickBot="1" x14ac:dyDescent="0.3">
      <c r="B83" s="242"/>
      <c r="C83" s="612" t="s">
        <v>75</v>
      </c>
      <c r="D83" s="612"/>
      <c r="E83" s="612"/>
      <c r="F83" s="612"/>
      <c r="G83" s="612"/>
      <c r="H83" s="612"/>
      <c r="I83" s="612"/>
      <c r="J83" s="612"/>
      <c r="K83" s="612"/>
      <c r="L83" s="612"/>
      <c r="M83" s="612"/>
      <c r="N83" s="612"/>
      <c r="O83" s="236">
        <f>O82/G9</f>
        <v>7.1533659497724514E-2</v>
      </c>
    </row>
    <row r="84" spans="2:15" ht="9.9499999999999993" customHeight="1" thickBot="1" x14ac:dyDescent="0.3">
      <c r="B84" s="38"/>
      <c r="C84" s="66"/>
      <c r="D84" s="66"/>
      <c r="E84" s="66"/>
      <c r="F84" s="66"/>
      <c r="G84" s="67"/>
      <c r="H84" s="66"/>
      <c r="I84" s="66"/>
      <c r="J84" s="66"/>
      <c r="K84" s="66"/>
      <c r="L84" s="66"/>
      <c r="M84" s="66"/>
      <c r="N84" s="66"/>
      <c r="O84" s="69"/>
    </row>
    <row r="85" spans="2:15" ht="17.25" thickBot="1" x14ac:dyDescent="0.3">
      <c r="B85" s="610" t="s">
        <v>38</v>
      </c>
      <c r="C85" s="611"/>
      <c r="D85" s="611"/>
      <c r="E85" s="606" t="s">
        <v>76</v>
      </c>
      <c r="F85" s="607"/>
      <c r="G85" s="607"/>
      <c r="H85" s="607"/>
      <c r="I85" s="607"/>
      <c r="J85" s="607"/>
      <c r="K85" s="607"/>
      <c r="L85" s="607"/>
      <c r="M85" s="607"/>
      <c r="N85" s="608"/>
      <c r="O85" s="50">
        <f>+O62+O83</f>
        <v>0.28251068186499628</v>
      </c>
    </row>
    <row r="86" spans="2:15" ht="17.25" thickBot="1" x14ac:dyDescent="0.3">
      <c r="B86" s="610" t="s">
        <v>77</v>
      </c>
      <c r="C86" s="611"/>
      <c r="D86" s="611"/>
      <c r="E86" s="606" t="s">
        <v>78</v>
      </c>
      <c r="F86" s="607"/>
      <c r="G86" s="607"/>
      <c r="H86" s="607"/>
      <c r="I86" s="607"/>
      <c r="J86" s="607"/>
      <c r="K86" s="607"/>
      <c r="L86" s="607"/>
      <c r="M86" s="607"/>
      <c r="N86" s="608"/>
      <c r="O86" s="50">
        <v>0.01</v>
      </c>
    </row>
    <row r="87" spans="2:15" ht="17.25" thickBot="1" x14ac:dyDescent="0.3">
      <c r="B87" s="610" t="s">
        <v>79</v>
      </c>
      <c r="C87" s="611"/>
      <c r="D87" s="611"/>
      <c r="E87" s="606" t="s">
        <v>80</v>
      </c>
      <c r="F87" s="607"/>
      <c r="G87" s="607"/>
      <c r="H87" s="607"/>
      <c r="I87" s="607"/>
      <c r="J87" s="607"/>
      <c r="K87" s="607"/>
      <c r="L87" s="607"/>
      <c r="M87" s="607"/>
      <c r="N87" s="608"/>
      <c r="O87" s="50">
        <v>0.04</v>
      </c>
    </row>
    <row r="88" spans="2:15" ht="9.9499999999999993" customHeight="1" thickBot="1" x14ac:dyDescent="0.3">
      <c r="B88" s="38"/>
      <c r="C88" s="66"/>
      <c r="D88" s="66"/>
      <c r="E88" s="66"/>
      <c r="F88" s="66"/>
      <c r="G88" s="67"/>
      <c r="H88" s="66"/>
      <c r="I88" s="66"/>
      <c r="J88" s="66"/>
      <c r="K88" s="66"/>
      <c r="L88" s="66"/>
      <c r="M88" s="66"/>
      <c r="N88" s="66"/>
      <c r="O88" s="69"/>
    </row>
    <row r="89" spans="2:15" ht="18" thickBot="1" x14ac:dyDescent="0.3">
      <c r="B89" s="240"/>
      <c r="C89" s="609" t="s">
        <v>81</v>
      </c>
      <c r="D89" s="609"/>
      <c r="E89" s="609"/>
      <c r="F89" s="609"/>
      <c r="G89" s="609"/>
      <c r="H89" s="609"/>
      <c r="I89" s="609"/>
      <c r="J89" s="609"/>
      <c r="K89" s="609"/>
      <c r="L89" s="609"/>
      <c r="M89" s="609"/>
      <c r="N89" s="609"/>
      <c r="O89" s="241">
        <f>SUM(O85:O87)</f>
        <v>0.33251068186499627</v>
      </c>
    </row>
    <row r="93" spans="2:15" x14ac:dyDescent="0.25">
      <c r="E93" s="255"/>
    </row>
  </sheetData>
  <mergeCells count="88">
    <mergeCell ref="I69:N69"/>
    <mergeCell ref="K74:N74"/>
    <mergeCell ref="H74:J74"/>
    <mergeCell ref="K75:N75"/>
    <mergeCell ref="C68:H68"/>
    <mergeCell ref="C69:H69"/>
    <mergeCell ref="C71:N71"/>
    <mergeCell ref="C73:O73"/>
    <mergeCell ref="C74:E74"/>
    <mergeCell ref="I68:N68"/>
    <mergeCell ref="C70:H70"/>
    <mergeCell ref="I70:N70"/>
    <mergeCell ref="I66:N66"/>
    <mergeCell ref="I67:N67"/>
    <mergeCell ref="C59:N59"/>
    <mergeCell ref="B60:O60"/>
    <mergeCell ref="C61:N61"/>
    <mergeCell ref="C62:N62"/>
    <mergeCell ref="B63:O63"/>
    <mergeCell ref="C64:O64"/>
    <mergeCell ref="C65:O65"/>
    <mergeCell ref="C66:H66"/>
    <mergeCell ref="C82:N82"/>
    <mergeCell ref="C83:N83"/>
    <mergeCell ref="C80:N80"/>
    <mergeCell ref="C76:D76"/>
    <mergeCell ref="C77:D77"/>
    <mergeCell ref="C78:D78"/>
    <mergeCell ref="E75:E77"/>
    <mergeCell ref="K76:N76"/>
    <mergeCell ref="K77:N77"/>
    <mergeCell ref="K78:N78"/>
    <mergeCell ref="H75:J75"/>
    <mergeCell ref="H76:J76"/>
    <mergeCell ref="H77:J77"/>
    <mergeCell ref="H78:J78"/>
    <mergeCell ref="C75:D75"/>
    <mergeCell ref="E85:N85"/>
    <mergeCell ref="E86:N86"/>
    <mergeCell ref="E87:N87"/>
    <mergeCell ref="C89:N89"/>
    <mergeCell ref="B85:D85"/>
    <mergeCell ref="B86:D86"/>
    <mergeCell ref="B87:D87"/>
    <mergeCell ref="C37:O37"/>
    <mergeCell ref="C45:O45"/>
    <mergeCell ref="B49:N49"/>
    <mergeCell ref="I26:N26"/>
    <mergeCell ref="G51:H51"/>
    <mergeCell ref="B24:B27"/>
    <mergeCell ref="C24:O24"/>
    <mergeCell ref="C25:O25"/>
    <mergeCell ref="C26:C27"/>
    <mergeCell ref="F26:F27"/>
    <mergeCell ref="G52:H52"/>
    <mergeCell ref="G53:H53"/>
    <mergeCell ref="G54:H54"/>
    <mergeCell ref="G55:H55"/>
    <mergeCell ref="C67:H67"/>
    <mergeCell ref="G56:H56"/>
    <mergeCell ref="G57:H57"/>
    <mergeCell ref="G58:H58"/>
    <mergeCell ref="G11:N11"/>
    <mergeCell ref="C28:O28"/>
    <mergeCell ref="D26:D27"/>
    <mergeCell ref="G17:N17"/>
    <mergeCell ref="G18:N18"/>
    <mergeCell ref="G19:N19"/>
    <mergeCell ref="C20:F21"/>
    <mergeCell ref="G20:N21"/>
    <mergeCell ref="C17:F17"/>
    <mergeCell ref="C18:F18"/>
    <mergeCell ref="B2:O3"/>
    <mergeCell ref="E5:O7"/>
    <mergeCell ref="B5:D7"/>
    <mergeCell ref="G16:N16"/>
    <mergeCell ref="C9:F9"/>
    <mergeCell ref="G9:N9"/>
    <mergeCell ref="C12:F12"/>
    <mergeCell ref="C14:F14"/>
    <mergeCell ref="C15:F15"/>
    <mergeCell ref="C16:F16"/>
    <mergeCell ref="G10:N10"/>
    <mergeCell ref="G12:N12"/>
    <mergeCell ref="G13:N13"/>
    <mergeCell ref="G14:N14"/>
    <mergeCell ref="G15:N15"/>
    <mergeCell ref="C10:F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B1:N103"/>
  <sheetViews>
    <sheetView showGridLines="0" topLeftCell="A10" zoomScale="85" zoomScaleNormal="85" workbookViewId="0">
      <selection activeCell="J29" sqref="J29"/>
    </sheetView>
  </sheetViews>
  <sheetFormatPr baseColWidth="10" defaultColWidth="11.42578125" defaultRowHeight="15" x14ac:dyDescent="0.25"/>
  <cols>
    <col min="1" max="1" width="1.42578125" customWidth="1"/>
    <col min="2" max="2" width="5.7109375" customWidth="1"/>
    <col min="3" max="4" width="20.7109375" customWidth="1"/>
    <col min="5" max="5" width="15.7109375" style="151" customWidth="1"/>
    <col min="6" max="6" width="15.7109375" customWidth="1"/>
    <col min="7" max="7" width="20.7109375" customWidth="1"/>
    <col min="8" max="12" width="10.7109375" customWidth="1"/>
    <col min="13" max="14" width="15.7109375" customWidth="1"/>
  </cols>
  <sheetData>
    <row r="1" spans="2:14" ht="7.5" customHeight="1" thickBot="1" x14ac:dyDescent="0.3"/>
    <row r="2" spans="2:14" x14ac:dyDescent="0.25">
      <c r="B2" s="499" t="s">
        <v>3085</v>
      </c>
      <c r="C2" s="500"/>
      <c r="D2" s="500"/>
      <c r="E2" s="500"/>
      <c r="F2" s="500"/>
      <c r="G2" s="500"/>
      <c r="H2" s="500"/>
      <c r="I2" s="500"/>
      <c r="J2" s="500"/>
      <c r="K2" s="500"/>
      <c r="L2" s="500"/>
      <c r="M2" s="500"/>
      <c r="N2" s="501"/>
    </row>
    <row r="3" spans="2:14" ht="15.75" thickBot="1" x14ac:dyDescent="0.3">
      <c r="B3" s="502"/>
      <c r="C3" s="503"/>
      <c r="D3" s="503"/>
      <c r="E3" s="503"/>
      <c r="F3" s="503"/>
      <c r="G3" s="503"/>
      <c r="H3" s="503"/>
      <c r="I3" s="503"/>
      <c r="J3" s="503"/>
      <c r="K3" s="503"/>
      <c r="L3" s="503"/>
      <c r="M3" s="503"/>
      <c r="N3" s="504"/>
    </row>
    <row r="4" spans="2:14" ht="9.9499999999999993" customHeight="1" thickBot="1" x14ac:dyDescent="0.3">
      <c r="B4" s="1"/>
      <c r="C4" s="2"/>
      <c r="D4" s="2"/>
      <c r="E4" s="152"/>
      <c r="F4" s="2"/>
      <c r="G4" s="2"/>
      <c r="H4" s="2"/>
      <c r="I4" s="2"/>
      <c r="J4" s="2"/>
      <c r="K4" s="2"/>
      <c r="L4" s="2"/>
      <c r="M4" s="2"/>
      <c r="N4" s="3"/>
    </row>
    <row r="5" spans="2:14" ht="16.5" customHeight="1" x14ac:dyDescent="0.25">
      <c r="B5" s="514" t="s">
        <v>21</v>
      </c>
      <c r="C5" s="515"/>
      <c r="D5" s="515"/>
      <c r="E5" s="515"/>
      <c r="F5" s="515"/>
      <c r="G5" s="516"/>
      <c r="H5" s="505" t="s">
        <v>3829</v>
      </c>
      <c r="I5" s="506"/>
      <c r="J5" s="506"/>
      <c r="K5" s="506"/>
      <c r="L5" s="506"/>
      <c r="M5" s="506"/>
      <c r="N5" s="507"/>
    </row>
    <row r="6" spans="2:14" x14ac:dyDescent="0.25">
      <c r="B6" s="517"/>
      <c r="C6" s="518"/>
      <c r="D6" s="518"/>
      <c r="E6" s="518"/>
      <c r="F6" s="518"/>
      <c r="G6" s="519"/>
      <c r="H6" s="508"/>
      <c r="I6" s="509"/>
      <c r="J6" s="509"/>
      <c r="K6" s="509"/>
      <c r="L6" s="509"/>
      <c r="M6" s="509"/>
      <c r="N6" s="510"/>
    </row>
    <row r="7" spans="2:14" ht="15.75" thickBot="1" x14ac:dyDescent="0.3">
      <c r="B7" s="520"/>
      <c r="C7" s="521"/>
      <c r="D7" s="521"/>
      <c r="E7" s="521"/>
      <c r="F7" s="521"/>
      <c r="G7" s="522"/>
      <c r="H7" s="511"/>
      <c r="I7" s="512"/>
      <c r="J7" s="512"/>
      <c r="K7" s="512"/>
      <c r="L7" s="512"/>
      <c r="M7" s="512"/>
      <c r="N7" s="513"/>
    </row>
    <row r="8" spans="2:14" ht="9.9499999999999993" customHeight="1" thickBot="1" x14ac:dyDescent="0.3">
      <c r="B8" s="6"/>
      <c r="C8" s="7"/>
      <c r="D8" s="7"/>
      <c r="E8" s="153"/>
      <c r="F8" s="7"/>
      <c r="G8" s="7"/>
      <c r="H8" s="7"/>
      <c r="I8" s="7"/>
      <c r="J8" s="7"/>
      <c r="K8" s="7"/>
      <c r="L8" s="7"/>
      <c r="M8" s="7"/>
      <c r="N8" s="8"/>
    </row>
    <row r="9" spans="2:14" x14ac:dyDescent="0.25">
      <c r="B9" s="9"/>
      <c r="C9" s="527" t="s">
        <v>22</v>
      </c>
      <c r="D9" s="528"/>
      <c r="E9" s="528"/>
      <c r="F9" s="528"/>
      <c r="G9" s="528"/>
      <c r="H9" s="529"/>
      <c r="I9" s="529"/>
      <c r="J9" s="675"/>
      <c r="K9" s="530">
        <f>'PRESUPUESTO OFICIAL'!M45</f>
        <v>1891241605</v>
      </c>
      <c r="L9" s="531"/>
      <c r="M9" s="533"/>
      <c r="N9" s="10"/>
    </row>
    <row r="10" spans="2:14" x14ac:dyDescent="0.25">
      <c r="B10" s="9"/>
      <c r="C10" s="548" t="s">
        <v>15</v>
      </c>
      <c r="D10" s="549"/>
      <c r="E10" s="549"/>
      <c r="F10" s="549"/>
      <c r="G10" s="549"/>
      <c r="H10" s="549"/>
      <c r="I10" s="549"/>
      <c r="J10" s="709"/>
      <c r="K10" s="706">
        <f>AIU!O89</f>
        <v>0.33251068186499627</v>
      </c>
      <c r="L10" s="707"/>
      <c r="M10" s="708"/>
      <c r="N10" s="10"/>
    </row>
    <row r="11" spans="2:14" x14ac:dyDescent="0.25">
      <c r="B11" s="9"/>
      <c r="C11" s="550"/>
      <c r="D11" s="551"/>
      <c r="E11" s="551"/>
      <c r="F11" s="551"/>
      <c r="G11" s="551"/>
      <c r="H11" s="551"/>
      <c r="I11" s="551"/>
      <c r="J11" s="710"/>
      <c r="K11" s="552">
        <f>K9*K10</f>
        <v>628858035.64999998</v>
      </c>
      <c r="L11" s="553"/>
      <c r="M11" s="554"/>
      <c r="N11" s="10"/>
    </row>
    <row r="12" spans="2:14" ht="15.75" thickBot="1" x14ac:dyDescent="0.3">
      <c r="B12" s="9"/>
      <c r="C12" s="534" t="s">
        <v>23</v>
      </c>
      <c r="D12" s="535"/>
      <c r="E12" s="535"/>
      <c r="F12" s="535"/>
      <c r="G12" s="535"/>
      <c r="H12" s="536"/>
      <c r="I12" s="536"/>
      <c r="J12" s="674"/>
      <c r="K12" s="543">
        <v>6</v>
      </c>
      <c r="L12" s="544"/>
      <c r="M12" s="546"/>
      <c r="N12" s="10"/>
    </row>
    <row r="13" spans="2:14" ht="9.9499999999999993" customHeight="1" thickBot="1" x14ac:dyDescent="0.3">
      <c r="B13" s="9"/>
      <c r="C13" s="5"/>
      <c r="D13" s="5"/>
      <c r="F13" s="5"/>
      <c r="G13" s="5"/>
      <c r="H13" s="5"/>
      <c r="I13" s="5"/>
      <c r="J13" s="5"/>
      <c r="K13" s="547"/>
      <c r="L13" s="547"/>
      <c r="M13" s="547"/>
      <c r="N13" s="10"/>
    </row>
    <row r="14" spans="2:14" x14ac:dyDescent="0.25">
      <c r="B14" s="9"/>
      <c r="C14" s="527" t="s">
        <v>24</v>
      </c>
      <c r="D14" s="528"/>
      <c r="E14" s="528"/>
      <c r="F14" s="528"/>
      <c r="G14" s="528"/>
      <c r="H14" s="529"/>
      <c r="I14" s="529"/>
      <c r="J14" s="675"/>
      <c r="K14" s="530">
        <v>0</v>
      </c>
      <c r="L14" s="531"/>
      <c r="M14" s="533"/>
      <c r="N14" s="10"/>
    </row>
    <row r="15" spans="2:14" x14ac:dyDescent="0.25">
      <c r="B15" s="9"/>
      <c r="C15" s="537" t="s">
        <v>25</v>
      </c>
      <c r="D15" s="538"/>
      <c r="E15" s="538"/>
      <c r="F15" s="538"/>
      <c r="G15" s="538"/>
      <c r="H15" s="539"/>
      <c r="I15" s="539"/>
      <c r="J15" s="676"/>
      <c r="K15" s="523">
        <v>0</v>
      </c>
      <c r="L15" s="524"/>
      <c r="M15" s="526"/>
      <c r="N15" s="10"/>
    </row>
    <row r="16" spans="2:14" x14ac:dyDescent="0.25">
      <c r="B16" s="9"/>
      <c r="C16" s="537" t="s">
        <v>26</v>
      </c>
      <c r="D16" s="538"/>
      <c r="E16" s="538"/>
      <c r="F16" s="538"/>
      <c r="G16" s="538"/>
      <c r="H16" s="539"/>
      <c r="I16" s="539"/>
      <c r="J16" s="676"/>
      <c r="K16" s="523">
        <v>0</v>
      </c>
      <c r="L16" s="524"/>
      <c r="M16" s="526"/>
      <c r="N16" s="10"/>
    </row>
    <row r="17" spans="2:14" x14ac:dyDescent="0.25">
      <c r="B17" s="9"/>
      <c r="C17" s="537" t="s">
        <v>27</v>
      </c>
      <c r="D17" s="538"/>
      <c r="E17" s="538"/>
      <c r="F17" s="538"/>
      <c r="G17" s="538"/>
      <c r="H17" s="539"/>
      <c r="I17" s="539"/>
      <c r="J17" s="676"/>
      <c r="K17" s="560">
        <f>'PRESUPUESTO OFICIAL'!M51</f>
        <v>65972006</v>
      </c>
      <c r="L17" s="561"/>
      <c r="M17" s="563"/>
      <c r="N17" s="10"/>
    </row>
    <row r="18" spans="2:14" ht="15.75" thickBot="1" x14ac:dyDescent="0.3">
      <c r="B18" s="9"/>
      <c r="C18" s="534" t="s">
        <v>28</v>
      </c>
      <c r="D18" s="535"/>
      <c r="E18" s="535"/>
      <c r="F18" s="535"/>
      <c r="G18" s="535"/>
      <c r="H18" s="536"/>
      <c r="I18" s="536"/>
      <c r="J18" s="674"/>
      <c r="K18" s="564">
        <f>'PRESUPUESTO OFICIAL'!M59</f>
        <v>23874177</v>
      </c>
      <c r="L18" s="544"/>
      <c r="M18" s="546"/>
      <c r="N18" s="10"/>
    </row>
    <row r="19" spans="2:14" ht="9.9499999999999993" customHeight="1" thickBot="1" x14ac:dyDescent="0.3">
      <c r="B19" s="9"/>
      <c r="K19" s="547"/>
      <c r="L19" s="547"/>
      <c r="M19" s="547"/>
      <c r="N19" s="10"/>
    </row>
    <row r="20" spans="2:14" x14ac:dyDescent="0.25">
      <c r="B20" s="9"/>
      <c r="C20" s="565" t="s">
        <v>29</v>
      </c>
      <c r="D20" s="566"/>
      <c r="E20" s="566"/>
      <c r="F20" s="566"/>
      <c r="G20" s="566"/>
      <c r="H20" s="567"/>
      <c r="I20" s="567"/>
      <c r="J20" s="677"/>
      <c r="K20" s="571">
        <f>'PRESUPUESTO OFICIAL'!M61</f>
        <v>2773434688</v>
      </c>
      <c r="L20" s="572"/>
      <c r="M20" s="574"/>
      <c r="N20" s="10"/>
    </row>
    <row r="21" spans="2:14" ht="15.75" thickBot="1" x14ac:dyDescent="0.3">
      <c r="B21" s="9"/>
      <c r="C21" s="568"/>
      <c r="D21" s="569"/>
      <c r="E21" s="569"/>
      <c r="F21" s="569"/>
      <c r="G21" s="569"/>
      <c r="H21" s="570"/>
      <c r="I21" s="570"/>
      <c r="J21" s="678"/>
      <c r="K21" s="575"/>
      <c r="L21" s="576"/>
      <c r="M21" s="578"/>
      <c r="N21" s="10"/>
    </row>
    <row r="22" spans="2:14" ht="9.9499999999999993" customHeight="1" thickBot="1" x14ac:dyDescent="0.3">
      <c r="B22" s="11"/>
      <c r="C22" s="12"/>
      <c r="D22" s="12"/>
      <c r="E22" s="154"/>
      <c r="F22" s="12"/>
      <c r="G22" s="12"/>
      <c r="H22" s="12"/>
      <c r="I22" s="12"/>
      <c r="J22" s="12"/>
      <c r="K22" s="12"/>
      <c r="L22" s="12"/>
      <c r="M22" s="12"/>
      <c r="N22" s="13"/>
    </row>
    <row r="23" spans="2:14" ht="9.9499999999999993" customHeight="1" thickBot="1" x14ac:dyDescent="0.3">
      <c r="B23" s="6"/>
      <c r="C23" s="7"/>
      <c r="D23" s="7"/>
      <c r="E23" s="153"/>
      <c r="F23" s="7"/>
      <c r="G23" s="7"/>
      <c r="H23" s="7"/>
      <c r="I23" s="7"/>
      <c r="J23" s="7"/>
      <c r="K23" s="7"/>
      <c r="L23" s="7"/>
      <c r="M23" s="7"/>
      <c r="N23" s="8"/>
    </row>
    <row r="24" spans="2:14" ht="15.75" thickBot="1" x14ac:dyDescent="0.3">
      <c r="B24" s="689" t="s">
        <v>82</v>
      </c>
      <c r="C24" s="690"/>
      <c r="D24" s="690"/>
      <c r="E24" s="690"/>
      <c r="F24" s="690"/>
      <c r="G24" s="690"/>
      <c r="H24" s="690"/>
      <c r="I24" s="690"/>
      <c r="J24" s="690"/>
      <c r="K24" s="690"/>
      <c r="L24" s="690"/>
      <c r="M24" s="690"/>
      <c r="N24" s="691"/>
    </row>
    <row r="25" spans="2:14" ht="15.75" thickBot="1" x14ac:dyDescent="0.3">
      <c r="B25" s="679" t="s">
        <v>83</v>
      </c>
      <c r="C25" s="680"/>
      <c r="D25" s="680"/>
      <c r="E25" s="680"/>
      <c r="F25" s="680"/>
      <c r="G25" s="680"/>
      <c r="H25" s="680"/>
      <c r="I25" s="680"/>
      <c r="J25" s="680"/>
      <c r="K25" s="680"/>
      <c r="L25" s="680"/>
      <c r="M25" s="680"/>
      <c r="N25" s="681"/>
    </row>
    <row r="26" spans="2:14" ht="26.25" thickBot="1" x14ac:dyDescent="0.3">
      <c r="B26" s="793" t="s">
        <v>84</v>
      </c>
      <c r="C26" s="794"/>
      <c r="D26" s="794"/>
      <c r="E26" s="794"/>
      <c r="F26" s="341" t="s">
        <v>11</v>
      </c>
      <c r="G26" s="341" t="s">
        <v>85</v>
      </c>
      <c r="H26" s="342" t="s">
        <v>86</v>
      </c>
      <c r="I26" s="343" t="s">
        <v>87</v>
      </c>
      <c r="J26" s="343" t="s">
        <v>88</v>
      </c>
      <c r="K26" s="343" t="s">
        <v>89</v>
      </c>
      <c r="L26" s="344" t="s">
        <v>90</v>
      </c>
      <c r="M26" s="345" t="s">
        <v>91</v>
      </c>
      <c r="N26" s="346" t="s">
        <v>92</v>
      </c>
    </row>
    <row r="27" spans="2:14" ht="15" customHeight="1" x14ac:dyDescent="0.25">
      <c r="B27" s="157">
        <v>1</v>
      </c>
      <c r="C27" s="816" t="s">
        <v>93</v>
      </c>
      <c r="D27" s="816"/>
      <c r="E27" s="816"/>
      <c r="F27" s="347">
        <v>9112</v>
      </c>
      <c r="G27" s="348" t="s">
        <v>94</v>
      </c>
      <c r="H27" s="348">
        <v>6</v>
      </c>
      <c r="I27" s="349">
        <v>1</v>
      </c>
      <c r="J27" s="350">
        <v>0.3</v>
      </c>
      <c r="K27" s="349">
        <f>K12</f>
        <v>6</v>
      </c>
      <c r="L27" s="351">
        <f>VLOOKUP(F27,'PRECIOS IDU'!$B$2:$E$3650,4,0)</f>
        <v>7287000</v>
      </c>
      <c r="M27" s="352">
        <f>'F.P.'!E29</f>
        <v>1.58</v>
      </c>
      <c r="N27" s="353">
        <f>ROUND(K27*L27*M27*J27,0)</f>
        <v>20724228</v>
      </c>
    </row>
    <row r="28" spans="2:14" ht="15" customHeight="1" x14ac:dyDescent="0.25">
      <c r="B28" s="134">
        <v>2</v>
      </c>
      <c r="C28" s="817" t="s">
        <v>95</v>
      </c>
      <c r="D28" s="817"/>
      <c r="E28" s="817"/>
      <c r="F28" s="320">
        <v>9112</v>
      </c>
      <c r="G28" s="321" t="s">
        <v>94</v>
      </c>
      <c r="H28" s="321">
        <v>6</v>
      </c>
      <c r="I28" s="322">
        <v>1</v>
      </c>
      <c r="J28" s="323">
        <v>0.3</v>
      </c>
      <c r="K28" s="322">
        <f>K12</f>
        <v>6</v>
      </c>
      <c r="L28" s="324">
        <f>VLOOKUP(F28,'PRECIOS IDU'!$B$2:$E$3650,4,0)</f>
        <v>7287000</v>
      </c>
      <c r="M28" s="325">
        <f>'F.P.'!E29</f>
        <v>1.58</v>
      </c>
      <c r="N28" s="326">
        <f>ROUND(K28*L28*M28*J28,0)</f>
        <v>20724228</v>
      </c>
    </row>
    <row r="29" spans="2:14" ht="15" customHeight="1" thickBot="1" x14ac:dyDescent="0.3">
      <c r="B29" s="147">
        <v>3</v>
      </c>
      <c r="C29" s="673" t="s">
        <v>3808</v>
      </c>
      <c r="D29" s="673"/>
      <c r="E29" s="673"/>
      <c r="F29" s="327">
        <v>9094</v>
      </c>
      <c r="G29" s="328" t="s">
        <v>94</v>
      </c>
      <c r="H29" s="328"/>
      <c r="I29" s="329">
        <v>1</v>
      </c>
      <c r="J29" s="330">
        <v>0.35</v>
      </c>
      <c r="K29" s="329">
        <v>6</v>
      </c>
      <c r="L29" s="331">
        <f>VLOOKUP(F29,'PRECIOS IDU'!$B$2:$E$3650,4,0)</f>
        <v>2328000</v>
      </c>
      <c r="M29" s="332">
        <f>M28</f>
        <v>1.58</v>
      </c>
      <c r="N29" s="333">
        <f>ROUND(K29*L29*M29*J29,0)</f>
        <v>7724304</v>
      </c>
    </row>
    <row r="30" spans="2:14" ht="15.75" thickBot="1" x14ac:dyDescent="0.3">
      <c r="B30" s="830" t="s">
        <v>96</v>
      </c>
      <c r="C30" s="831"/>
      <c r="D30" s="831"/>
      <c r="E30" s="831"/>
      <c r="F30" s="831"/>
      <c r="G30" s="831"/>
      <c r="H30" s="831"/>
      <c r="I30" s="831"/>
      <c r="J30" s="831"/>
      <c r="K30" s="831"/>
      <c r="L30" s="831"/>
      <c r="M30" s="828">
        <f>SUM(N27:N29)</f>
        <v>49172760</v>
      </c>
      <c r="N30" s="829"/>
    </row>
    <row r="31" spans="2:14" ht="9.9499999999999993" customHeight="1" thickBot="1" x14ac:dyDescent="0.3">
      <c r="B31" s="141"/>
      <c r="C31" s="312"/>
      <c r="D31" s="312"/>
      <c r="E31" s="313"/>
      <c r="F31" s="312"/>
      <c r="G31" s="314"/>
      <c r="H31" s="314"/>
      <c r="I31" s="314"/>
      <c r="J31" s="314"/>
      <c r="K31" s="314"/>
      <c r="L31" s="314"/>
      <c r="M31" s="314"/>
      <c r="N31" s="117"/>
    </row>
    <row r="32" spans="2:14" ht="15" customHeight="1" thickBot="1" x14ac:dyDescent="0.3">
      <c r="B32" s="689" t="s">
        <v>3789</v>
      </c>
      <c r="C32" s="690"/>
      <c r="D32" s="690"/>
      <c r="E32" s="690"/>
      <c r="F32" s="690"/>
      <c r="G32" s="690"/>
      <c r="H32" s="690"/>
      <c r="I32" s="690"/>
      <c r="J32" s="690"/>
      <c r="K32" s="690"/>
      <c r="L32" s="690"/>
      <c r="M32" s="690"/>
      <c r="N32" s="691"/>
    </row>
    <row r="33" spans="2:14" ht="15" customHeight="1" thickBot="1" x14ac:dyDescent="0.3">
      <c r="B33" s="719" t="s">
        <v>84</v>
      </c>
      <c r="C33" s="704"/>
      <c r="D33" s="705"/>
      <c r="E33" s="703" t="s">
        <v>97</v>
      </c>
      <c r="F33" s="704"/>
      <c r="G33" s="705"/>
      <c r="H33" s="245" t="s">
        <v>7</v>
      </c>
      <c r="I33" s="245" t="s">
        <v>6</v>
      </c>
      <c r="J33" s="246" t="s">
        <v>11</v>
      </c>
      <c r="K33" s="711" t="s">
        <v>98</v>
      </c>
      <c r="L33" s="712"/>
      <c r="M33" s="697" t="s">
        <v>99</v>
      </c>
      <c r="N33" s="698"/>
    </row>
    <row r="34" spans="2:14" ht="15" customHeight="1" x14ac:dyDescent="0.25">
      <c r="B34" s="146" t="s">
        <v>100</v>
      </c>
      <c r="C34" s="699" t="s">
        <v>101</v>
      </c>
      <c r="D34" s="699"/>
      <c r="E34" s="699"/>
      <c r="F34" s="699"/>
      <c r="G34" s="699"/>
      <c r="H34" s="699"/>
      <c r="I34" s="699"/>
      <c r="J34" s="699"/>
      <c r="K34" s="699"/>
      <c r="L34" s="699"/>
      <c r="M34" s="699"/>
      <c r="N34" s="700"/>
    </row>
    <row r="35" spans="2:14" ht="15" customHeight="1" x14ac:dyDescent="0.25">
      <c r="B35" s="134">
        <v>1.1000000000000001</v>
      </c>
      <c r="C35" s="714" t="s">
        <v>102</v>
      </c>
      <c r="D35" s="714"/>
      <c r="E35" s="714" t="str">
        <f>VLOOKUP(J35,'PRECIOS IDU'!$B$2:$D$3650,2,FALSE)</f>
        <v>TELA VERDE DE CERRAMIENTO (2.10mx250)</v>
      </c>
      <c r="F35" s="714"/>
      <c r="G35" s="714"/>
      <c r="H35" s="143" t="s">
        <v>8</v>
      </c>
      <c r="I35" s="143">
        <v>150</v>
      </c>
      <c r="J35" s="149">
        <v>7559</v>
      </c>
      <c r="K35" s="713">
        <f>VLOOKUP(J35,'PRECIOS IDU'!$B$2:$E$3650,4,0)</f>
        <v>2672</v>
      </c>
      <c r="L35" s="713"/>
      <c r="M35" s="701">
        <f>ROUND(I35*K35,0)</f>
        <v>400800</v>
      </c>
      <c r="N35" s="702"/>
    </row>
    <row r="36" spans="2:14" ht="15" customHeight="1" thickBot="1" x14ac:dyDescent="0.3">
      <c r="B36" s="147">
        <v>1.2</v>
      </c>
      <c r="C36" s="696" t="s">
        <v>103</v>
      </c>
      <c r="D36" s="696"/>
      <c r="E36" s="696" t="str">
        <f>VLOOKUP(J36,'PRECIOS IDU'!$B$2:$D$3650,2,FALSE)</f>
        <v>VARA DE CORREDOR 6.0 M</v>
      </c>
      <c r="F36" s="696"/>
      <c r="G36" s="696"/>
      <c r="H36" s="148" t="s">
        <v>7</v>
      </c>
      <c r="I36" s="148">
        <v>30</v>
      </c>
      <c r="J36" s="150">
        <v>7285</v>
      </c>
      <c r="K36" s="694">
        <f>VLOOKUP(J36,'PRECIOS IDU'!$B$2:$E$3650,4,0)</f>
        <v>16800</v>
      </c>
      <c r="L36" s="695"/>
      <c r="M36" s="801">
        <f>ROUND(I36*K36,0)</f>
        <v>504000</v>
      </c>
      <c r="N36" s="802"/>
    </row>
    <row r="37" spans="2:14" ht="15" customHeight="1" thickBot="1" x14ac:dyDescent="0.3">
      <c r="B37" s="803"/>
      <c r="C37" s="804"/>
      <c r="D37" s="804"/>
      <c r="E37" s="804"/>
      <c r="F37" s="804"/>
      <c r="G37" s="805" t="s">
        <v>104</v>
      </c>
      <c r="H37" s="805"/>
      <c r="I37" s="805"/>
      <c r="J37" s="805"/>
      <c r="K37" s="805"/>
      <c r="L37" s="806"/>
      <c r="M37" s="692">
        <f>SUM(M35:N36)</f>
        <v>904800</v>
      </c>
      <c r="N37" s="693"/>
    </row>
    <row r="38" spans="2:14" ht="9.9499999999999993" customHeight="1" thickBot="1" x14ac:dyDescent="0.3">
      <c r="B38" s="683"/>
      <c r="C38" s="683"/>
      <c r="D38" s="683"/>
      <c r="E38" s="683"/>
      <c r="F38" s="683"/>
      <c r="G38" s="683"/>
      <c r="H38" s="683"/>
      <c r="I38" s="683"/>
      <c r="J38" s="683"/>
      <c r="K38" s="683"/>
      <c r="L38" s="683"/>
      <c r="M38" s="683"/>
      <c r="N38" s="683"/>
    </row>
    <row r="39" spans="2:14" ht="15" customHeight="1" thickBot="1" x14ac:dyDescent="0.3">
      <c r="B39" s="689" t="s">
        <v>3790</v>
      </c>
      <c r="C39" s="690"/>
      <c r="D39" s="690"/>
      <c r="E39" s="690"/>
      <c r="F39" s="690"/>
      <c r="G39" s="690"/>
      <c r="H39" s="690"/>
      <c r="I39" s="690"/>
      <c r="J39" s="690"/>
      <c r="K39" s="690"/>
      <c r="L39" s="690"/>
      <c r="M39" s="690"/>
      <c r="N39" s="691"/>
    </row>
    <row r="40" spans="2:14" s="264" customFormat="1" ht="15" customHeight="1" thickBot="1" x14ac:dyDescent="0.3">
      <c r="B40" s="807" t="s">
        <v>84</v>
      </c>
      <c r="C40" s="808"/>
      <c r="D40" s="809"/>
      <c r="E40" s="810" t="s">
        <v>97</v>
      </c>
      <c r="F40" s="808"/>
      <c r="G40" s="809"/>
      <c r="H40" s="262" t="s">
        <v>7</v>
      </c>
      <c r="I40" s="262" t="s">
        <v>6</v>
      </c>
      <c r="J40" s="263" t="s">
        <v>11</v>
      </c>
      <c r="K40" s="811" t="s">
        <v>98</v>
      </c>
      <c r="L40" s="812"/>
      <c r="M40" s="799" t="s">
        <v>99</v>
      </c>
      <c r="N40" s="800"/>
    </row>
    <row r="41" spans="2:14" ht="15" customHeight="1" x14ac:dyDescent="0.25">
      <c r="B41" s="146" t="s">
        <v>105</v>
      </c>
      <c r="C41" s="440" t="s">
        <v>106</v>
      </c>
      <c r="D41" s="440"/>
      <c r="E41" s="440"/>
      <c r="F41" s="440"/>
      <c r="G41" s="440"/>
      <c r="H41" s="440"/>
      <c r="I41" s="440"/>
      <c r="J41" s="440"/>
      <c r="K41" s="440"/>
      <c r="L41" s="440"/>
      <c r="M41" s="440"/>
      <c r="N41" s="441"/>
    </row>
    <row r="42" spans="2:14" ht="30" customHeight="1" thickBot="1" x14ac:dyDescent="0.3">
      <c r="B42" s="147">
        <v>1.1000000000000001</v>
      </c>
      <c r="C42" s="717" t="s">
        <v>107</v>
      </c>
      <c r="D42" s="718"/>
      <c r="E42" s="813" t="str">
        <f>VLOOKUP(J42,'PRECIOS IDU'!$B$2:$D$3650,2,FALSE)</f>
        <v>CANECA PLÁSTICA NEGRA DE 55 GALONES CON TAPA PLANA.</v>
      </c>
      <c r="F42" s="814"/>
      <c r="G42" s="815"/>
      <c r="H42" s="148" t="s">
        <v>7</v>
      </c>
      <c r="I42" s="148">
        <v>1</v>
      </c>
      <c r="J42" s="158">
        <v>9290</v>
      </c>
      <c r="K42" s="694">
        <f>VLOOKUP(J42,'PRECIOS IDU'!$B$2:$E$3650,4,0)</f>
        <v>137784</v>
      </c>
      <c r="L42" s="695"/>
      <c r="M42" s="765">
        <f>ROUND(I42*K42,0)</f>
        <v>137784</v>
      </c>
      <c r="N42" s="766"/>
    </row>
    <row r="43" spans="2:14" ht="15" customHeight="1" thickBot="1" x14ac:dyDescent="0.3">
      <c r="B43" s="682"/>
      <c r="C43" s="683"/>
      <c r="D43" s="683"/>
      <c r="E43" s="683"/>
      <c r="F43" s="683"/>
      <c r="G43" s="795" t="s">
        <v>108</v>
      </c>
      <c r="H43" s="796"/>
      <c r="I43" s="796"/>
      <c r="J43" s="796"/>
      <c r="K43" s="796"/>
      <c r="L43" s="796"/>
      <c r="M43" s="797">
        <f>SUM(M42:M42)</f>
        <v>137784</v>
      </c>
      <c r="N43" s="798"/>
    </row>
    <row r="44" spans="2:14" ht="9.9499999999999993" customHeight="1" thickBot="1" x14ac:dyDescent="0.3">
      <c r="B44" s="682"/>
      <c r="C44" s="683"/>
      <c r="D44" s="683"/>
      <c r="E44" s="683"/>
      <c r="F44" s="683"/>
      <c r="G44" s="683"/>
      <c r="H44" s="683"/>
      <c r="I44" s="683"/>
      <c r="J44" s="683"/>
      <c r="K44" s="683"/>
      <c r="L44" s="683"/>
      <c r="M44" s="683"/>
      <c r="N44" s="684"/>
    </row>
    <row r="45" spans="2:14" ht="15" customHeight="1" x14ac:dyDescent="0.25">
      <c r="B45" s="157" t="s">
        <v>109</v>
      </c>
      <c r="C45" s="685" t="s">
        <v>110</v>
      </c>
      <c r="D45" s="685"/>
      <c r="E45" s="685"/>
      <c r="F45" s="685"/>
      <c r="G45" s="685"/>
      <c r="H45" s="685"/>
      <c r="I45" s="685"/>
      <c r="J45" s="685"/>
      <c r="K45" s="685"/>
      <c r="L45" s="685"/>
      <c r="M45" s="685"/>
      <c r="N45" s="686"/>
    </row>
    <row r="46" spans="2:14" ht="15" customHeight="1" x14ac:dyDescent="0.25">
      <c r="B46" s="687">
        <v>2.1</v>
      </c>
      <c r="C46" s="714" t="s">
        <v>111</v>
      </c>
      <c r="D46" s="714"/>
      <c r="E46" s="715" t="str">
        <f>VLOOKUP(J46,'PRECIOS IDU'!$B$2:$D$3650,2,FALSE)</f>
        <v>PLASTICO NEGRO CALIBRE 6</v>
      </c>
      <c r="F46" s="715"/>
      <c r="G46" s="715"/>
      <c r="H46" s="143" t="s">
        <v>8</v>
      </c>
      <c r="I46" s="143">
        <v>10</v>
      </c>
      <c r="J46" s="149">
        <v>7556</v>
      </c>
      <c r="K46" s="713">
        <f>VLOOKUP(J46,'PRECIOS IDU'!$B$2:$E$3650,4,0)</f>
        <v>1671</v>
      </c>
      <c r="L46" s="713"/>
      <c r="M46" s="701">
        <f>ROUND(I46*K46,0)</f>
        <v>16710</v>
      </c>
      <c r="N46" s="702"/>
    </row>
    <row r="47" spans="2:14" ht="15" customHeight="1" x14ac:dyDescent="0.25">
      <c r="B47" s="687"/>
      <c r="C47" s="714"/>
      <c r="D47" s="714"/>
      <c r="E47" s="715" t="str">
        <f>VLOOKUP(J47,'PRECIOS IDU'!$B$2:$D$3650,2,FALSE)</f>
        <v>SEÑALIZACION TUBULAR COLOMBINA PLASTICA</v>
      </c>
      <c r="F47" s="715"/>
      <c r="G47" s="715"/>
      <c r="H47" s="143" t="s">
        <v>7</v>
      </c>
      <c r="I47" s="143">
        <v>1</v>
      </c>
      <c r="J47" s="149">
        <v>7554</v>
      </c>
      <c r="K47" s="713">
        <f>VLOOKUP(J47,'PRECIOS IDU'!$B$2:$E$3650,4,0)</f>
        <v>44982</v>
      </c>
      <c r="L47" s="713"/>
      <c r="M47" s="701">
        <f t="shared" ref="M47:M48" si="0">ROUND(I47*K47,0)</f>
        <v>44982</v>
      </c>
      <c r="N47" s="702"/>
    </row>
    <row r="48" spans="2:14" ht="15" customHeight="1" thickBot="1" x14ac:dyDescent="0.3">
      <c r="B48" s="688"/>
      <c r="C48" s="696"/>
      <c r="D48" s="696"/>
      <c r="E48" s="716" t="str">
        <f>VLOOKUP(J48,'PRECIOS IDU'!$B$2:$D$3650,2,FALSE)</f>
        <v>CINTA PARA SEÑALIZACION DE 500MT X 4" PELIGRO CALIBRE 3.5</v>
      </c>
      <c r="F48" s="716"/>
      <c r="G48" s="716"/>
      <c r="H48" s="148" t="s">
        <v>112</v>
      </c>
      <c r="I48" s="148">
        <v>2</v>
      </c>
      <c r="J48" s="150">
        <v>7850</v>
      </c>
      <c r="K48" s="792">
        <f>VLOOKUP(J48,'PRECIOS IDU'!$B$2:$E$3650,4,0)</f>
        <v>25149</v>
      </c>
      <c r="L48" s="792"/>
      <c r="M48" s="765">
        <f t="shared" si="0"/>
        <v>50298</v>
      </c>
      <c r="N48" s="766"/>
    </row>
    <row r="49" spans="2:14" ht="15" customHeight="1" thickBot="1" x14ac:dyDescent="0.3">
      <c r="B49" s="135"/>
      <c r="C49" s="137"/>
      <c r="D49" s="137"/>
      <c r="E49" s="155"/>
      <c r="F49" s="137"/>
      <c r="G49" s="672" t="s">
        <v>108</v>
      </c>
      <c r="H49" s="789"/>
      <c r="I49" s="789"/>
      <c r="J49" s="789"/>
      <c r="K49" s="789"/>
      <c r="L49" s="789"/>
      <c r="M49" s="790">
        <f>SUM(M46:N48)</f>
        <v>111990</v>
      </c>
      <c r="N49" s="791"/>
    </row>
    <row r="50" spans="2:14" ht="9.9499999999999993" customHeight="1" thickBot="1" x14ac:dyDescent="0.3">
      <c r="B50" s="135"/>
      <c r="C50" s="137"/>
      <c r="D50" s="137"/>
      <c r="E50" s="155"/>
      <c r="F50" s="137"/>
      <c r="G50" s="138"/>
      <c r="H50" s="138"/>
      <c r="I50" s="138"/>
      <c r="J50" s="138"/>
      <c r="K50" s="138"/>
      <c r="L50" s="138"/>
      <c r="M50" s="117"/>
      <c r="N50" s="136"/>
    </row>
    <row r="51" spans="2:14" ht="15.75" thickBot="1" x14ac:dyDescent="0.3">
      <c r="B51" s="334" t="s">
        <v>113</v>
      </c>
      <c r="C51" s="840" t="s">
        <v>114</v>
      </c>
      <c r="D51" s="840"/>
      <c r="E51" s="840"/>
      <c r="F51" s="840"/>
      <c r="G51" s="840"/>
      <c r="H51" s="840"/>
      <c r="I51" s="840"/>
      <c r="J51" s="840"/>
      <c r="K51" s="840"/>
      <c r="L51" s="840"/>
      <c r="M51" s="840"/>
      <c r="N51" s="841"/>
    </row>
    <row r="52" spans="2:14" ht="30" customHeight="1" x14ac:dyDescent="0.25">
      <c r="B52" s="670">
        <v>3.1</v>
      </c>
      <c r="C52" s="664" t="s">
        <v>115</v>
      </c>
      <c r="D52" s="665"/>
      <c r="E52" s="786" t="str">
        <f>VLOOKUP(J52,'PRECIOS IDU'!$B$2:$D$3650,2,FALSE)</f>
        <v>PLASTICO NEGRO CALIBRE 6</v>
      </c>
      <c r="F52" s="786"/>
      <c r="G52" s="786"/>
      <c r="H52" s="210" t="s">
        <v>8</v>
      </c>
      <c r="I52" s="210">
        <v>100</v>
      </c>
      <c r="J52" s="211">
        <v>7556</v>
      </c>
      <c r="K52" s="785">
        <f>VLOOKUP(J52,'PRECIOS IDU'!$B$2:$E$3650,4,0)</f>
        <v>1671</v>
      </c>
      <c r="L52" s="785"/>
      <c r="M52" s="787">
        <f>ROUND(I52*K52,0)</f>
        <v>167100</v>
      </c>
      <c r="N52" s="788"/>
    </row>
    <row r="53" spans="2:14" ht="15" customHeight="1" x14ac:dyDescent="0.25">
      <c r="B53" s="671"/>
      <c r="C53" s="666"/>
      <c r="D53" s="667"/>
      <c r="E53" s="715" t="str">
        <f>VLOOKUP(J53,'PRECIOS IDU'!$B$2:$D$3650,2,FALSE)</f>
        <v>PALA REDONDA No.  2 CON CABO</v>
      </c>
      <c r="F53" s="715"/>
      <c r="G53" s="715"/>
      <c r="H53" s="143" t="s">
        <v>7</v>
      </c>
      <c r="I53" s="143">
        <v>10</v>
      </c>
      <c r="J53" s="149">
        <v>9287</v>
      </c>
      <c r="K53" s="713">
        <f>VLOOKUP(J53,'PRECIOS IDU'!$B$2:$E$3650,4,0)</f>
        <v>21317</v>
      </c>
      <c r="L53" s="713"/>
      <c r="M53" s="701">
        <f t="shared" ref="M53" si="1">ROUND(I53*K53,0)</f>
        <v>213170</v>
      </c>
      <c r="N53" s="702"/>
    </row>
    <row r="54" spans="2:14" ht="30" customHeight="1" x14ac:dyDescent="0.25">
      <c r="B54" s="671"/>
      <c r="C54" s="666"/>
      <c r="D54" s="667"/>
      <c r="E54" s="715" t="str">
        <f>VLOOKUP(J54,'PRECIOS IDU'!$B$2:$D$3650,2,FALSE)</f>
        <v>CEPILLO INDUSTRIAL DE NYLON CON CABO DE 35CM A 42CM X 9CM X 17CM</v>
      </c>
      <c r="F54" s="715"/>
      <c r="G54" s="715"/>
      <c r="H54" s="143" t="s">
        <v>7</v>
      </c>
      <c r="I54" s="143">
        <v>10</v>
      </c>
      <c r="J54" s="149">
        <v>7811</v>
      </c>
      <c r="K54" s="713">
        <f>VLOOKUP(J54,'PRECIOS IDU'!$B$2:$E$3650,4,0)</f>
        <v>15938</v>
      </c>
      <c r="L54" s="713"/>
      <c r="M54" s="701">
        <f t="shared" ref="M54:M55" si="2">ROUND(I54*K54,0)</f>
        <v>159380</v>
      </c>
      <c r="N54" s="702"/>
    </row>
    <row r="55" spans="2:14" ht="30" customHeight="1" thickBot="1" x14ac:dyDescent="0.3">
      <c r="B55" s="672"/>
      <c r="C55" s="668"/>
      <c r="D55" s="669"/>
      <c r="E55" s="716" t="str">
        <f>VLOOKUP(J55,'PRECIOS IDU'!$B$2:$D$3650,2,FALSE)</f>
        <v>BOLSA PARA BASURA TIPO INDUSTRIAL NEGRA DE 60 x 90 Cm CALIBRE 2 (PAQUETE DE 30 UNIDADES)</v>
      </c>
      <c r="F55" s="716"/>
      <c r="G55" s="716"/>
      <c r="H55" s="148" t="s">
        <v>7</v>
      </c>
      <c r="I55" s="148">
        <v>10</v>
      </c>
      <c r="J55" s="150">
        <v>9280</v>
      </c>
      <c r="K55" s="792">
        <f>VLOOKUP(J55,'PRECIOS IDU'!$B$2:$E$3650,4,0)</f>
        <v>13029</v>
      </c>
      <c r="L55" s="792"/>
      <c r="M55" s="765">
        <f t="shared" si="2"/>
        <v>130290</v>
      </c>
      <c r="N55" s="766"/>
    </row>
    <row r="56" spans="2:14" ht="15.75" thickBot="1" x14ac:dyDescent="0.3">
      <c r="B56" s="135"/>
      <c r="C56" s="137"/>
      <c r="D56" s="137"/>
      <c r="E56" s="155"/>
      <c r="F56" s="137"/>
      <c r="G56" s="672" t="s">
        <v>108</v>
      </c>
      <c r="H56" s="789"/>
      <c r="I56" s="789"/>
      <c r="J56" s="789"/>
      <c r="K56" s="789"/>
      <c r="L56" s="789"/>
      <c r="M56" s="790">
        <f>SUM(M52:N55)</f>
        <v>669940</v>
      </c>
      <c r="N56" s="791"/>
    </row>
    <row r="57" spans="2:14" ht="9.9499999999999993" customHeight="1" thickBot="1" x14ac:dyDescent="0.3">
      <c r="B57" s="135"/>
      <c r="C57" s="137"/>
      <c r="D57" s="137"/>
      <c r="E57" s="155"/>
      <c r="F57" s="137"/>
      <c r="G57" s="138"/>
      <c r="H57" s="138"/>
      <c r="I57" s="138"/>
      <c r="J57" s="138"/>
      <c r="K57" s="138"/>
      <c r="L57" s="138"/>
      <c r="M57" s="117"/>
      <c r="N57" s="136"/>
    </row>
    <row r="58" spans="2:14" ht="15.75" thickBot="1" x14ac:dyDescent="0.3">
      <c r="B58" s="261" t="s">
        <v>116</v>
      </c>
      <c r="C58" s="796" t="s">
        <v>117</v>
      </c>
      <c r="D58" s="796"/>
      <c r="E58" s="796"/>
      <c r="F58" s="796"/>
      <c r="G58" s="796"/>
      <c r="H58" s="796"/>
      <c r="I58" s="796"/>
      <c r="J58" s="796"/>
      <c r="K58" s="796"/>
      <c r="L58" s="796"/>
      <c r="M58" s="796"/>
      <c r="N58" s="832"/>
    </row>
    <row r="59" spans="2:14" x14ac:dyDescent="0.25">
      <c r="B59" s="737">
        <v>4.0999999999999996</v>
      </c>
      <c r="C59" s="833" t="s">
        <v>118</v>
      </c>
      <c r="D59" s="833"/>
      <c r="E59" s="834" t="str">
        <f>VLOOKUP(J59,'PRECIOS IDU'!$B$2:$D$3650,2,FALSE)</f>
        <v>SEÑALIZACION TUBULAR COLOMBINA PLASTICA</v>
      </c>
      <c r="F59" s="834"/>
      <c r="G59" s="834"/>
      <c r="H59" s="278" t="s">
        <v>7</v>
      </c>
      <c r="I59" s="278">
        <v>1</v>
      </c>
      <c r="J59" s="279">
        <v>7554</v>
      </c>
      <c r="K59" s="785">
        <f>VLOOKUP(J59,'PRECIOS IDU'!$B$2:$E$3650,4,0)</f>
        <v>44982</v>
      </c>
      <c r="L59" s="785"/>
      <c r="M59" s="763">
        <f>ROUND(I59*K59,0)</f>
        <v>44982</v>
      </c>
      <c r="N59" s="764"/>
    </row>
    <row r="60" spans="2:14" ht="15.75" thickBot="1" x14ac:dyDescent="0.3">
      <c r="B60" s="688"/>
      <c r="C60" s="696"/>
      <c r="D60" s="696"/>
      <c r="E60" s="716" t="str">
        <f>VLOOKUP(J60,'PRECIOS IDU'!$B$2:$D$3650,2,FALSE)</f>
        <v>POLISOMBRA 65% (1x7m) R-800 NEGRA</v>
      </c>
      <c r="F60" s="716"/>
      <c r="G60" s="716"/>
      <c r="H60" s="148" t="s">
        <v>8</v>
      </c>
      <c r="I60" s="148">
        <v>50</v>
      </c>
      <c r="J60" s="150">
        <v>7560</v>
      </c>
      <c r="K60" s="713">
        <f>VLOOKUP(J60,'PRECIOS IDU'!$B$2:$E$3650,4,0)</f>
        <v>3140</v>
      </c>
      <c r="L60" s="713"/>
      <c r="M60" s="765">
        <f t="shared" ref="M60" si="3">ROUND(I60*K60,0)</f>
        <v>157000</v>
      </c>
      <c r="N60" s="766"/>
    </row>
    <row r="61" spans="2:14" ht="15.75" thickBot="1" x14ac:dyDescent="0.3">
      <c r="B61" s="135"/>
      <c r="C61" s="137"/>
      <c r="D61" s="137"/>
      <c r="E61" s="155"/>
      <c r="F61" s="137"/>
      <c r="G61" s="795" t="s">
        <v>108</v>
      </c>
      <c r="H61" s="796"/>
      <c r="I61" s="796"/>
      <c r="J61" s="796"/>
      <c r="K61" s="796"/>
      <c r="L61" s="796"/>
      <c r="M61" s="797">
        <f>SUM(M59:N60)</f>
        <v>201982</v>
      </c>
      <c r="N61" s="798"/>
    </row>
    <row r="62" spans="2:14" ht="9.9499999999999993" customHeight="1" thickBot="1" x14ac:dyDescent="0.3">
      <c r="B62" s="135"/>
      <c r="C62" s="137"/>
      <c r="D62" s="137"/>
      <c r="E62" s="155"/>
      <c r="F62" s="137"/>
      <c r="G62" s="138"/>
      <c r="H62" s="138"/>
      <c r="I62" s="138"/>
      <c r="J62" s="138"/>
      <c r="K62" s="138"/>
      <c r="L62" s="138"/>
      <c r="M62" s="117"/>
      <c r="N62" s="136"/>
    </row>
    <row r="63" spans="2:14" x14ac:dyDescent="0.25">
      <c r="B63" s="146" t="s">
        <v>105</v>
      </c>
      <c r="C63" s="440" t="s">
        <v>119</v>
      </c>
      <c r="D63" s="440"/>
      <c r="E63" s="440"/>
      <c r="F63" s="440"/>
      <c r="G63" s="440"/>
      <c r="H63" s="440"/>
      <c r="I63" s="440"/>
      <c r="J63" s="440"/>
      <c r="K63" s="440"/>
      <c r="L63" s="440"/>
      <c r="M63" s="440"/>
      <c r="N63" s="441"/>
    </row>
    <row r="64" spans="2:14" ht="30" customHeight="1" thickBot="1" x14ac:dyDescent="0.3">
      <c r="B64" s="147">
        <v>5.0999999999999996</v>
      </c>
      <c r="C64" s="717" t="s">
        <v>120</v>
      </c>
      <c r="D64" s="718"/>
      <c r="E64" s="813" t="s">
        <v>121</v>
      </c>
      <c r="F64" s="814"/>
      <c r="G64" s="815"/>
      <c r="H64" s="148" t="s">
        <v>122</v>
      </c>
      <c r="I64" s="148">
        <v>1</v>
      </c>
      <c r="J64" s="158">
        <v>7558</v>
      </c>
      <c r="K64" s="713">
        <f>VLOOKUP(J64,'PRECIOS IDU'!$B$2:$E$3650,4,0)</f>
        <v>622965</v>
      </c>
      <c r="L64" s="713"/>
      <c r="M64" s="765">
        <f>K64*I64*K12</f>
        <v>3737790</v>
      </c>
      <c r="N64" s="766"/>
    </row>
    <row r="65" spans="2:14" ht="15.75" thickBot="1" x14ac:dyDescent="0.3">
      <c r="B65" s="682"/>
      <c r="C65" s="683"/>
      <c r="D65" s="683"/>
      <c r="E65" s="683"/>
      <c r="F65" s="683"/>
      <c r="G65" s="795" t="s">
        <v>108</v>
      </c>
      <c r="H65" s="796"/>
      <c r="I65" s="796"/>
      <c r="J65" s="796"/>
      <c r="K65" s="796"/>
      <c r="L65" s="796"/>
      <c r="M65" s="797">
        <f>SUM(M64:M64)</f>
        <v>3737790</v>
      </c>
      <c r="N65" s="798"/>
    </row>
    <row r="66" spans="2:14" ht="9.9499999999999993" customHeight="1" thickBot="1" x14ac:dyDescent="0.3">
      <c r="B66" s="135"/>
      <c r="C66" s="137"/>
      <c r="D66" s="137"/>
      <c r="E66" s="155"/>
      <c r="F66" s="137"/>
      <c r="G66" s="138"/>
      <c r="H66" s="138"/>
      <c r="I66" s="138"/>
      <c r="J66" s="138"/>
      <c r="K66" s="138"/>
      <c r="L66" s="138"/>
      <c r="M66" s="117"/>
      <c r="N66" s="136"/>
    </row>
    <row r="67" spans="2:14" ht="15" customHeight="1" thickBot="1" x14ac:dyDescent="0.3">
      <c r="B67" s="826" t="s">
        <v>104</v>
      </c>
      <c r="C67" s="827"/>
      <c r="D67" s="827"/>
      <c r="E67" s="827"/>
      <c r="F67" s="827"/>
      <c r="G67" s="827"/>
      <c r="H67" s="827"/>
      <c r="I67" s="827"/>
      <c r="J67" s="827"/>
      <c r="K67" s="827"/>
      <c r="L67" s="827"/>
      <c r="M67" s="824">
        <f>M65+M61+M49+M56+M43</f>
        <v>4859486</v>
      </c>
      <c r="N67" s="825"/>
    </row>
    <row r="68" spans="2:14" ht="9.9499999999999993" customHeight="1" x14ac:dyDescent="0.25">
      <c r="B68" s="135"/>
      <c r="C68" s="137"/>
      <c r="D68" s="137"/>
      <c r="E68" s="155"/>
      <c r="F68" s="137"/>
      <c r="G68" s="138"/>
      <c r="H68" s="138"/>
      <c r="I68" s="138"/>
      <c r="J68" s="138"/>
      <c r="K68" s="138"/>
      <c r="L68" s="138"/>
      <c r="M68" s="117"/>
      <c r="N68" s="136"/>
    </row>
    <row r="69" spans="2:14" x14ac:dyDescent="0.25">
      <c r="B69" s="722" t="s">
        <v>3791</v>
      </c>
      <c r="C69" s="723"/>
      <c r="D69" s="723"/>
      <c r="E69" s="723"/>
      <c r="F69" s="723"/>
      <c r="G69" s="723"/>
      <c r="H69" s="723"/>
      <c r="I69" s="723"/>
      <c r="J69" s="723"/>
      <c r="K69" s="723"/>
      <c r="L69" s="723"/>
      <c r="M69" s="723"/>
      <c r="N69" s="724"/>
    </row>
    <row r="70" spans="2:14" ht="15" customHeight="1" thickBot="1" x14ac:dyDescent="0.3">
      <c r="B70" s="729" t="s">
        <v>84</v>
      </c>
      <c r="C70" s="730"/>
      <c r="D70" s="730"/>
      <c r="E70" s="730"/>
      <c r="F70" s="730"/>
      <c r="G70" s="731"/>
      <c r="H70" s="266" t="s">
        <v>6</v>
      </c>
      <c r="I70" s="266" t="s">
        <v>85</v>
      </c>
      <c r="J70" s="267" t="s">
        <v>11</v>
      </c>
      <c r="K70" s="732" t="s">
        <v>98</v>
      </c>
      <c r="L70" s="733"/>
      <c r="M70" s="725" t="s">
        <v>99</v>
      </c>
      <c r="N70" s="726"/>
    </row>
    <row r="71" spans="2:14" x14ac:dyDescent="0.25">
      <c r="B71" s="157" t="s">
        <v>123</v>
      </c>
      <c r="C71" s="727" t="s">
        <v>124</v>
      </c>
      <c r="D71" s="727"/>
      <c r="E71" s="727"/>
      <c r="F71" s="727"/>
      <c r="G71" s="727"/>
      <c r="H71" s="727"/>
      <c r="I71" s="727"/>
      <c r="J71" s="727"/>
      <c r="K71" s="727"/>
      <c r="L71" s="727"/>
      <c r="M71" s="727"/>
      <c r="N71" s="728"/>
    </row>
    <row r="72" spans="2:14" ht="15" customHeight="1" x14ac:dyDescent="0.25">
      <c r="B72" s="140">
        <v>1.01</v>
      </c>
      <c r="C72" s="714" t="str">
        <f>VLOOKUP(J72,'PRECIOS IDU'!$B$2:$D$3650,2,FALSE)</f>
        <v>BOTIQUIN PRIMEROS AUXILIOS CON MEDICAMENTOS DE 22CM X 27CM</v>
      </c>
      <c r="D72" s="714"/>
      <c r="E72" s="714"/>
      <c r="F72" s="714"/>
      <c r="G72" s="714"/>
      <c r="H72" s="143">
        <v>1</v>
      </c>
      <c r="I72" s="265" t="s">
        <v>7</v>
      </c>
      <c r="J72" s="149">
        <v>7569</v>
      </c>
      <c r="K72" s="713">
        <f>VLOOKUP(J72,'PRECIOS IDU'!$B$2:$E$3650,4,0)</f>
        <v>58501</v>
      </c>
      <c r="L72" s="713"/>
      <c r="M72" s="720">
        <f>K72*H72</f>
        <v>58501</v>
      </c>
      <c r="N72" s="721"/>
    </row>
    <row r="73" spans="2:14" ht="15" customHeight="1" x14ac:dyDescent="0.25">
      <c r="B73" s="140">
        <f>B72+0.01</f>
        <v>1.02</v>
      </c>
      <c r="C73" s="714" t="str">
        <f>VLOOKUP(J73,'PRECIOS IDU'!$B$2:$D$3650,2,FALSE)</f>
        <v>CAMILLA MADERA PRIMEROS AUXILIOS INMOVILIZADOR CABEZA</v>
      </c>
      <c r="D73" s="714"/>
      <c r="E73" s="714"/>
      <c r="F73" s="714"/>
      <c r="G73" s="714"/>
      <c r="H73" s="143">
        <v>1</v>
      </c>
      <c r="I73" s="265" t="s">
        <v>7</v>
      </c>
      <c r="J73" s="149">
        <v>7818</v>
      </c>
      <c r="K73" s="713">
        <f>VLOOKUP(J73,'PRECIOS IDU'!$B$2:$E$3650,4,0)</f>
        <v>207247</v>
      </c>
      <c r="L73" s="713"/>
      <c r="M73" s="720">
        <f t="shared" ref="M73:M87" si="4">K73*H73</f>
        <v>207247</v>
      </c>
      <c r="N73" s="721"/>
    </row>
    <row r="74" spans="2:14" ht="15" customHeight="1" x14ac:dyDescent="0.25">
      <c r="B74" s="140">
        <f t="shared" ref="B74:B76" si="5">B73+0.01</f>
        <v>1.03</v>
      </c>
      <c r="C74" s="714" t="str">
        <f>VLOOKUP(J74,'PRECIOS IDU'!$B$2:$D$3650,2,FALSE)</f>
        <v>EXTINTOR POLVO QUIMICO SECO DE 20LB TIPO ABC METALICO CON GANCHO Y AVISO</v>
      </c>
      <c r="D74" s="714"/>
      <c r="E74" s="714"/>
      <c r="F74" s="714"/>
      <c r="G74" s="714"/>
      <c r="H74" s="143">
        <v>1</v>
      </c>
      <c r="I74" s="265" t="s">
        <v>7</v>
      </c>
      <c r="J74" s="149">
        <v>7819</v>
      </c>
      <c r="K74" s="713">
        <f>VLOOKUP(J74,'PRECIOS IDU'!$B$2:$E$3650,4,0)</f>
        <v>92920</v>
      </c>
      <c r="L74" s="713"/>
      <c r="M74" s="720">
        <f t="shared" si="4"/>
        <v>92920</v>
      </c>
      <c r="N74" s="721"/>
    </row>
    <row r="75" spans="2:14" ht="15" customHeight="1" x14ac:dyDescent="0.25">
      <c r="B75" s="140">
        <f t="shared" si="5"/>
        <v>1.04</v>
      </c>
      <c r="C75" s="714" t="str">
        <f>VLOOKUP(J75,'PRECIOS IDU'!$B$2:$D$3650,2,FALSE)</f>
        <v>BOTA CUERO LISA NEGRA SEGURIDAD PUNTERA DE ACERO</v>
      </c>
      <c r="D75" s="714"/>
      <c r="E75" s="714"/>
      <c r="F75" s="714"/>
      <c r="G75" s="714"/>
      <c r="H75" s="143">
        <v>5</v>
      </c>
      <c r="I75" s="265" t="s">
        <v>125</v>
      </c>
      <c r="J75" s="149">
        <v>7822</v>
      </c>
      <c r="K75" s="713">
        <f>VLOOKUP(J75,'PRECIOS IDU'!$B$2:$E$3650,4,0)</f>
        <v>70000</v>
      </c>
      <c r="L75" s="713"/>
      <c r="M75" s="720">
        <f t="shared" si="4"/>
        <v>350000</v>
      </c>
      <c r="N75" s="721"/>
    </row>
    <row r="76" spans="2:14" ht="15" customHeight="1" x14ac:dyDescent="0.25">
      <c r="B76" s="140">
        <f t="shared" si="5"/>
        <v>1.05</v>
      </c>
      <c r="C76" s="714" t="str">
        <f>VLOOKUP(J76,'PRECIOS IDU'!$B$2:$D$3650,2,FALSE)</f>
        <v>BOTA DE CAUCHO, CINTA AMARILLA, PUNTERA Y PLANTILLA EN ACERO</v>
      </c>
      <c r="D76" s="714"/>
      <c r="E76" s="714"/>
      <c r="F76" s="714"/>
      <c r="G76" s="714"/>
      <c r="H76" s="143">
        <v>5</v>
      </c>
      <c r="I76" s="265" t="s">
        <v>125</v>
      </c>
      <c r="J76" s="149">
        <v>7823</v>
      </c>
      <c r="K76" s="713">
        <f>VLOOKUP(J76,'PRECIOS IDU'!$B$2:$E$3650,4,0)</f>
        <v>130000</v>
      </c>
      <c r="L76" s="713"/>
      <c r="M76" s="720">
        <f t="shared" si="4"/>
        <v>650000</v>
      </c>
      <c r="N76" s="721"/>
    </row>
    <row r="77" spans="2:14" ht="15" customHeight="1" x14ac:dyDescent="0.25">
      <c r="B77" s="140">
        <v>2.0099999999999998</v>
      </c>
      <c r="C77" s="714" t="str">
        <f>VLOOKUP(J77,'PRECIOS IDU'!$B$2:$D$3650,2,FALSE)</f>
        <v>PROTECTOR AUDITIVO TIPO TAPON INSERCION EN SILICONA CON CORDEL EN ESTUCHE</v>
      </c>
      <c r="D77" s="714"/>
      <c r="E77" s="714"/>
      <c r="F77" s="714"/>
      <c r="G77" s="714"/>
      <c r="H77" s="143">
        <v>9</v>
      </c>
      <c r="I77" s="265" t="s">
        <v>125</v>
      </c>
      <c r="J77" s="149">
        <v>7827</v>
      </c>
      <c r="K77" s="713">
        <f>VLOOKUP(J77,'PRECIOS IDU'!$B$2:$E$3650,4,0)</f>
        <v>2618</v>
      </c>
      <c r="L77" s="713"/>
      <c r="M77" s="720">
        <f t="shared" si="4"/>
        <v>23562</v>
      </c>
      <c r="N77" s="721"/>
    </row>
    <row r="78" spans="2:14" ht="30" customHeight="1" x14ac:dyDescent="0.25">
      <c r="B78" s="140">
        <f>B77+0.01</f>
        <v>2.0199999999999996</v>
      </c>
      <c r="C78" s="714" t="str">
        <f>VLOOKUP(J78,'PRECIOS IDU'!$B$2:$D$3650,2,FALSE)</f>
        <v>ARNES MULTIPROPOSITO CON ESLINGA - 4 ANILLOS - PARA RESTRICCION Y DETENCION DE CAIDAS CON PUNTO FIJO</v>
      </c>
      <c r="D78" s="714"/>
      <c r="E78" s="714"/>
      <c r="F78" s="714"/>
      <c r="G78" s="714"/>
      <c r="H78" s="143">
        <v>2</v>
      </c>
      <c r="I78" s="265" t="s">
        <v>7</v>
      </c>
      <c r="J78" s="149">
        <v>7836</v>
      </c>
      <c r="K78" s="713">
        <f>VLOOKUP(J78,'PRECIOS IDU'!$B$2:$E$3650,4,0)</f>
        <v>165410</v>
      </c>
      <c r="L78" s="713"/>
      <c r="M78" s="720">
        <f t="shared" si="4"/>
        <v>330820</v>
      </c>
      <c r="N78" s="721"/>
    </row>
    <row r="79" spans="2:14" ht="15" customHeight="1" x14ac:dyDescent="0.25">
      <c r="B79" s="140">
        <f t="shared" ref="B79:B83" si="6">B78+0.01</f>
        <v>2.0299999999999994</v>
      </c>
      <c r="C79" s="714" t="str">
        <f>VLOOKUP(J79,'PRECIOS IDU'!$B$2:$D$3650,2,FALSE)</f>
        <v>OVEROL EN DRILL DOS PIEZAS, CAMISA Y PANTALÓN</v>
      </c>
      <c r="D79" s="714"/>
      <c r="E79" s="714"/>
      <c r="F79" s="714"/>
      <c r="G79" s="714"/>
      <c r="H79" s="143">
        <v>10</v>
      </c>
      <c r="I79" s="265" t="s">
        <v>7</v>
      </c>
      <c r="J79" s="149">
        <v>9286</v>
      </c>
      <c r="K79" s="713">
        <f>VLOOKUP(J79,'PRECIOS IDU'!$B$2:$E$3650,4,0)</f>
        <v>71019</v>
      </c>
      <c r="L79" s="713"/>
      <c r="M79" s="720">
        <f t="shared" si="4"/>
        <v>710190</v>
      </c>
      <c r="N79" s="721"/>
    </row>
    <row r="80" spans="2:14" ht="15" customHeight="1" x14ac:dyDescent="0.25">
      <c r="B80" s="140">
        <f t="shared" si="6"/>
        <v>2.0399999999999991</v>
      </c>
      <c r="C80" s="714" t="str">
        <f>VLOOKUP(J80,'PRECIOS IDU'!$B$2:$D$3650,2,FALSE)</f>
        <v>GUANTE CARNAZA REFORZADO EN CARNAZA LARGO</v>
      </c>
      <c r="D80" s="714"/>
      <c r="E80" s="714"/>
      <c r="F80" s="714"/>
      <c r="G80" s="714"/>
      <c r="H80" s="143">
        <v>5</v>
      </c>
      <c r="I80" s="265" t="s">
        <v>125</v>
      </c>
      <c r="J80" s="149">
        <v>7846</v>
      </c>
      <c r="K80" s="713">
        <f>VLOOKUP(J80,'PRECIOS IDU'!$B$2:$E$3650,4,0)</f>
        <v>10591</v>
      </c>
      <c r="L80" s="713"/>
      <c r="M80" s="720">
        <f t="shared" si="4"/>
        <v>52955</v>
      </c>
      <c r="N80" s="721"/>
    </row>
    <row r="81" spans="2:14" ht="15" customHeight="1" x14ac:dyDescent="0.25">
      <c r="B81" s="140">
        <f t="shared" si="6"/>
        <v>2.0499999999999989</v>
      </c>
      <c r="C81" s="714" t="str">
        <f>VLOOKUP(J81,'PRECIOS IDU'!$B$2:$D$3650,2,FALSE)</f>
        <v>GUANTES DE VAQUETA</v>
      </c>
      <c r="D81" s="714"/>
      <c r="E81" s="714"/>
      <c r="F81" s="714"/>
      <c r="G81" s="714"/>
      <c r="H81" s="143">
        <v>5</v>
      </c>
      <c r="I81" s="265" t="s">
        <v>7</v>
      </c>
      <c r="J81" s="149">
        <v>7578</v>
      </c>
      <c r="K81" s="713">
        <f>VLOOKUP(J81,'PRECIOS IDU'!$B$2:$E$3650,4,0)</f>
        <v>9401</v>
      </c>
      <c r="L81" s="713"/>
      <c r="M81" s="720">
        <f t="shared" si="4"/>
        <v>47005</v>
      </c>
      <c r="N81" s="721"/>
    </row>
    <row r="82" spans="2:14" ht="15" customHeight="1" x14ac:dyDescent="0.25">
      <c r="B82" s="140">
        <f t="shared" si="6"/>
        <v>2.0599999999999987</v>
      </c>
      <c r="C82" s="714" t="str">
        <f>VLOOKUP(J82,'PRECIOS IDU'!$B$2:$D$3650,2,FALSE)</f>
        <v>GUANTE CAUCHO NEGRO CORRUGADO CALIBRE 35</v>
      </c>
      <c r="D82" s="714"/>
      <c r="E82" s="714"/>
      <c r="F82" s="714"/>
      <c r="G82" s="714"/>
      <c r="H82" s="143">
        <v>5</v>
      </c>
      <c r="I82" s="265" t="s">
        <v>125</v>
      </c>
      <c r="J82" s="149">
        <v>9283</v>
      </c>
      <c r="K82" s="713">
        <f>VLOOKUP(J82,'PRECIOS IDU'!$B$2:$E$3650,4,0)</f>
        <v>6500</v>
      </c>
      <c r="L82" s="713"/>
      <c r="M82" s="720">
        <f t="shared" si="4"/>
        <v>32500</v>
      </c>
      <c r="N82" s="721"/>
    </row>
    <row r="83" spans="2:14" ht="15" customHeight="1" thickBot="1" x14ac:dyDescent="0.3">
      <c r="B83" s="276">
        <f t="shared" si="6"/>
        <v>2.0699999999999985</v>
      </c>
      <c r="C83" s="696" t="str">
        <f>VLOOKUP(J83,'PRECIOS IDU'!$B$2:$D$3650,2,FALSE)</f>
        <v>GUANTE NITRILO 13" RESISTENTE CONTRA QUIMICOS COMBUSTIBLES SOLVENTES GRASAS</v>
      </c>
      <c r="D83" s="696"/>
      <c r="E83" s="696"/>
      <c r="F83" s="696"/>
      <c r="G83" s="696"/>
      <c r="H83" s="148">
        <v>5</v>
      </c>
      <c r="I83" s="277" t="s">
        <v>125</v>
      </c>
      <c r="J83" s="150">
        <v>7844</v>
      </c>
      <c r="K83" s="713">
        <f>VLOOKUP(J83,'PRECIOS IDU'!$B$2:$E$3650,4,0)</f>
        <v>10591</v>
      </c>
      <c r="L83" s="713"/>
      <c r="M83" s="776">
        <f t="shared" si="4"/>
        <v>52955</v>
      </c>
      <c r="N83" s="777"/>
    </row>
    <row r="84" spans="2:14" x14ac:dyDescent="0.25">
      <c r="B84" s="268"/>
      <c r="C84" s="269" t="s">
        <v>126</v>
      </c>
      <c r="D84" s="270"/>
      <c r="E84" s="271"/>
      <c r="F84" s="272"/>
      <c r="G84" s="273"/>
      <c r="H84" s="274"/>
      <c r="I84" s="275"/>
      <c r="J84" s="772"/>
      <c r="K84" s="773"/>
      <c r="L84" s="774"/>
      <c r="M84" s="772"/>
      <c r="N84" s="775"/>
    </row>
    <row r="85" spans="2:14" ht="15" customHeight="1" x14ac:dyDescent="0.25">
      <c r="B85" s="140">
        <f>B83+0.01</f>
        <v>2.0799999999999983</v>
      </c>
      <c r="C85" s="769" t="str">
        <f>VLOOKUP(J85,'PRECIOS IDU'!$B$2:$D$3650,2,FALSE)</f>
        <v>EXÁMEN MÉDICO OCUPACIONAL DE INGRESO O RETIRO</v>
      </c>
      <c r="D85" s="770"/>
      <c r="E85" s="770"/>
      <c r="F85" s="770"/>
      <c r="G85" s="771"/>
      <c r="H85" s="143">
        <v>12</v>
      </c>
      <c r="I85" s="265" t="s">
        <v>7</v>
      </c>
      <c r="J85" s="149">
        <v>7904</v>
      </c>
      <c r="K85" s="713">
        <f>VLOOKUP(J85,'PRECIOS IDU'!$B$2:$E$3650,4,0)</f>
        <v>30000</v>
      </c>
      <c r="L85" s="713"/>
      <c r="M85" s="767">
        <f t="shared" si="4"/>
        <v>360000</v>
      </c>
      <c r="N85" s="768"/>
    </row>
    <row r="86" spans="2:14" ht="15" customHeight="1" x14ac:dyDescent="0.25">
      <c r="B86" s="140">
        <f>B85+0.01</f>
        <v>2.0899999999999981</v>
      </c>
      <c r="C86" s="769" t="str">
        <f>VLOOKUP(J86,'PRECIOS IDU'!$B$2:$D$3650,2,FALSE)</f>
        <v>EXAMEN DE AUDIOMETRÍA DE INGRESO O EGRESO</v>
      </c>
      <c r="D86" s="770"/>
      <c r="E86" s="770"/>
      <c r="F86" s="770"/>
      <c r="G86" s="771"/>
      <c r="H86" s="143">
        <v>12</v>
      </c>
      <c r="I86" s="265" t="s">
        <v>7</v>
      </c>
      <c r="J86" s="149">
        <v>7906</v>
      </c>
      <c r="K86" s="713">
        <f>VLOOKUP(J86,'PRECIOS IDU'!$B$2:$E$3650,4,0)</f>
        <v>25000</v>
      </c>
      <c r="L86" s="713"/>
      <c r="M86" s="767">
        <f t="shared" si="4"/>
        <v>300000</v>
      </c>
      <c r="N86" s="768"/>
    </row>
    <row r="87" spans="2:14" ht="15" customHeight="1" thickBot="1" x14ac:dyDescent="0.3">
      <c r="B87" s="140">
        <f>B86+0.01</f>
        <v>2.0999999999999979</v>
      </c>
      <c r="C87" s="769" t="str">
        <f>VLOOKUP(J87,'PRECIOS IDU'!$B$2:$D$3650,2,FALSE)</f>
        <v>EXAMEN DE OPTOMETRÍA DE INGRESO O EGRESO</v>
      </c>
      <c r="D87" s="770"/>
      <c r="E87" s="770"/>
      <c r="F87" s="770"/>
      <c r="G87" s="771"/>
      <c r="H87" s="143">
        <v>12</v>
      </c>
      <c r="I87" s="265" t="s">
        <v>7</v>
      </c>
      <c r="J87" s="149">
        <v>7908</v>
      </c>
      <c r="K87" s="713">
        <f>VLOOKUP(J87,'PRECIOS IDU'!$B$2:$E$3650,4,0)</f>
        <v>25600</v>
      </c>
      <c r="L87" s="713"/>
      <c r="M87" s="767">
        <f t="shared" si="4"/>
        <v>307200</v>
      </c>
      <c r="N87" s="768"/>
    </row>
    <row r="88" spans="2:14" ht="15.75" thickBot="1" x14ac:dyDescent="0.3">
      <c r="B88" s="165"/>
      <c r="C88" s="166"/>
      <c r="D88" s="166"/>
      <c r="E88" s="167"/>
      <c r="F88" s="166"/>
      <c r="G88" s="778" t="s">
        <v>3792</v>
      </c>
      <c r="H88" s="778"/>
      <c r="I88" s="778"/>
      <c r="J88" s="778"/>
      <c r="K88" s="778"/>
      <c r="L88" s="779"/>
      <c r="M88" s="780">
        <f>SUM(M72:N87)</f>
        <v>3575855</v>
      </c>
      <c r="N88" s="781"/>
    </row>
    <row r="89" spans="2:14" ht="9.9499999999999993" customHeight="1" x14ac:dyDescent="0.25">
      <c r="B89" s="135"/>
      <c r="C89" s="137"/>
      <c r="D89" s="137"/>
      <c r="E89" s="155"/>
      <c r="F89" s="137"/>
      <c r="G89" s="782"/>
      <c r="H89" s="782"/>
      <c r="I89" s="782"/>
      <c r="J89" s="782"/>
      <c r="K89" s="782"/>
      <c r="L89" s="782"/>
      <c r="M89" s="783"/>
      <c r="N89" s="784"/>
    </row>
    <row r="90" spans="2:14" ht="30" customHeight="1" x14ac:dyDescent="0.25">
      <c r="B90" s="760" t="s">
        <v>127</v>
      </c>
      <c r="C90" s="761"/>
      <c r="D90" s="761"/>
      <c r="E90" s="761"/>
      <c r="F90" s="761"/>
      <c r="G90" s="761"/>
      <c r="H90" s="761"/>
      <c r="I90" s="761"/>
      <c r="J90" s="761"/>
      <c r="K90" s="761"/>
      <c r="L90" s="761"/>
      <c r="M90" s="761"/>
      <c r="N90" s="762"/>
    </row>
    <row r="91" spans="2:14" ht="9.9499999999999993" customHeight="1" thickBot="1" x14ac:dyDescent="0.3">
      <c r="B91" s="135"/>
      <c r="C91" s="141"/>
      <c r="D91" s="141"/>
      <c r="E91" s="156"/>
      <c r="F91" s="141"/>
      <c r="G91" s="139"/>
      <c r="H91" s="141"/>
      <c r="I91" s="141"/>
      <c r="J91" s="141"/>
      <c r="K91" s="141"/>
      <c r="L91" s="141"/>
      <c r="M91" s="141"/>
      <c r="N91" s="142"/>
    </row>
    <row r="92" spans="2:14" ht="15" customHeight="1" x14ac:dyDescent="0.25">
      <c r="B92" s="835" t="s">
        <v>128</v>
      </c>
      <c r="C92" s="836"/>
      <c r="D92" s="836"/>
      <c r="E92" s="836"/>
      <c r="F92" s="836"/>
      <c r="G92" s="836"/>
      <c r="H92" s="836"/>
      <c r="I92" s="836"/>
      <c r="J92" s="836"/>
      <c r="K92" s="836"/>
      <c r="L92" s="836"/>
      <c r="M92" s="836"/>
      <c r="N92" s="837"/>
    </row>
    <row r="93" spans="2:14" ht="15.75" customHeight="1" thickBot="1" x14ac:dyDescent="0.3">
      <c r="B93" s="818" t="s">
        <v>84</v>
      </c>
      <c r="C93" s="819"/>
      <c r="D93" s="820"/>
      <c r="E93" s="821" t="s">
        <v>97</v>
      </c>
      <c r="F93" s="819"/>
      <c r="G93" s="820"/>
      <c r="H93" s="247" t="s">
        <v>5</v>
      </c>
      <c r="I93" s="247" t="s">
        <v>6</v>
      </c>
      <c r="J93" s="248" t="s">
        <v>11</v>
      </c>
      <c r="K93" s="822" t="s">
        <v>98</v>
      </c>
      <c r="L93" s="823"/>
      <c r="M93" s="838" t="s">
        <v>99</v>
      </c>
      <c r="N93" s="839"/>
    </row>
    <row r="94" spans="2:14" x14ac:dyDescent="0.25">
      <c r="B94" s="132" t="s">
        <v>129</v>
      </c>
      <c r="C94" s="734" t="s">
        <v>130</v>
      </c>
      <c r="D94" s="734"/>
      <c r="E94" s="734"/>
      <c r="F94" s="734"/>
      <c r="G94" s="734"/>
      <c r="H94" s="734"/>
      <c r="I94" s="734"/>
      <c r="J94" s="734"/>
      <c r="K94" s="734"/>
      <c r="L94" s="734"/>
      <c r="M94" s="734"/>
      <c r="N94" s="735"/>
    </row>
    <row r="95" spans="2:14" ht="30" customHeight="1" x14ac:dyDescent="0.25">
      <c r="B95" s="736">
        <v>1.1000000000000001</v>
      </c>
      <c r="C95" s="738" t="s">
        <v>131</v>
      </c>
      <c r="D95" s="739"/>
      <c r="E95" s="715" t="str">
        <f>VLOOKUP(J95,'PRECIOS IDU'!$B$2:$D$3650,2,FALSE)</f>
        <v>SEÑALIZACION TUBULAR COLOMBINA PLASTICA</v>
      </c>
      <c r="F95" s="715"/>
      <c r="G95" s="715"/>
      <c r="H95" s="143" t="s">
        <v>7</v>
      </c>
      <c r="I95" s="143">
        <v>1</v>
      </c>
      <c r="J95" s="149">
        <v>7554</v>
      </c>
      <c r="K95" s="713">
        <f>VLOOKUP(J95,'PRECIOS IDU'!$B$2:$E$3650,4,0)</f>
        <v>44982</v>
      </c>
      <c r="L95" s="713"/>
      <c r="M95" s="701">
        <f t="shared" ref="M95:M98" si="7">ROUND(I95*K95,0)</f>
        <v>44982</v>
      </c>
      <c r="N95" s="702"/>
    </row>
    <row r="96" spans="2:14" ht="30" customHeight="1" x14ac:dyDescent="0.25">
      <c r="B96" s="737"/>
      <c r="C96" s="740"/>
      <c r="D96" s="741"/>
      <c r="E96" s="715" t="str">
        <f>VLOOKUP(J96,'PRECIOS IDU'!$B$2:$D$3650,2,FALSE)</f>
        <v>CINTA PARA SEÑALIZACION DE 500MT X 4" PELIGRO CALIBRE 3.5</v>
      </c>
      <c r="F96" s="715"/>
      <c r="G96" s="715"/>
      <c r="H96" s="143" t="s">
        <v>7</v>
      </c>
      <c r="I96" s="143">
        <v>1</v>
      </c>
      <c r="J96" s="149">
        <v>7850</v>
      </c>
      <c r="K96" s="713">
        <f>VLOOKUP(J96,'PRECIOS IDU'!$B$2:$E$3650,4,0)</f>
        <v>25149</v>
      </c>
      <c r="L96" s="713"/>
      <c r="M96" s="701">
        <f t="shared" si="7"/>
        <v>25149</v>
      </c>
      <c r="N96" s="702"/>
    </row>
    <row r="97" spans="2:14" ht="30" customHeight="1" x14ac:dyDescent="0.25">
      <c r="B97" s="736">
        <v>1.2</v>
      </c>
      <c r="C97" s="738" t="s">
        <v>132</v>
      </c>
      <c r="D97" s="739"/>
      <c r="E97" s="715" t="str">
        <f>VLOOKUP(J97,'PRECIOS IDU'!$B$2:$D$3650,2,FALSE)</f>
        <v>SEÑAL EN POLIESTIRENO (30cm x 20cm) FOTOLUMINISCENTE - NORMA NTC - ISO</v>
      </c>
      <c r="F97" s="715"/>
      <c r="G97" s="715"/>
      <c r="H97" s="143" t="s">
        <v>7</v>
      </c>
      <c r="I97" s="143">
        <v>1</v>
      </c>
      <c r="J97" s="149">
        <v>9985</v>
      </c>
      <c r="K97" s="713">
        <f>VLOOKUP(J97,'PRECIOS IDU'!$B$2:$E$3650,4,0)</f>
        <v>68425</v>
      </c>
      <c r="L97" s="713"/>
      <c r="M97" s="701">
        <f t="shared" si="7"/>
        <v>68425</v>
      </c>
      <c r="N97" s="702"/>
    </row>
    <row r="98" spans="2:14" ht="30" customHeight="1" x14ac:dyDescent="0.25">
      <c r="B98" s="737"/>
      <c r="C98" s="740"/>
      <c r="D98" s="741"/>
      <c r="E98" s="715" t="str">
        <f>VLOOKUP(J98,'PRECIOS IDU'!$B$2:$D$3650,2,FALSE)</f>
        <v>SEÑAL EN POLIESTRIENO (30cm x 45cm) REFLECTIVO GRADO INGENIERÍA - NORMA ISO</v>
      </c>
      <c r="F98" s="715"/>
      <c r="G98" s="715"/>
      <c r="H98" s="143" t="s">
        <v>7</v>
      </c>
      <c r="I98" s="143">
        <v>1</v>
      </c>
      <c r="J98" s="149">
        <v>9986</v>
      </c>
      <c r="K98" s="713">
        <f>VLOOKUP(J98,'PRECIOS IDU'!$B$2:$E$3650,4,0)</f>
        <v>90797</v>
      </c>
      <c r="L98" s="713"/>
      <c r="M98" s="701">
        <f t="shared" si="7"/>
        <v>90797</v>
      </c>
      <c r="N98" s="702"/>
    </row>
    <row r="99" spans="2:14" ht="15" customHeight="1" x14ac:dyDescent="0.25">
      <c r="B99" s="757" t="s">
        <v>133</v>
      </c>
      <c r="C99" s="758"/>
      <c r="D99" s="758"/>
      <c r="E99" s="758"/>
      <c r="F99" s="758"/>
      <c r="G99" s="758"/>
      <c r="H99" s="758"/>
      <c r="I99" s="758"/>
      <c r="J99" s="758"/>
      <c r="K99" s="758"/>
      <c r="L99" s="759"/>
      <c r="M99" s="755">
        <f>SUM(M95:N98)</f>
        <v>229353</v>
      </c>
      <c r="N99" s="756"/>
    </row>
    <row r="100" spans="2:14" ht="9.9499999999999993" customHeight="1" x14ac:dyDescent="0.25">
      <c r="B100" s="135"/>
      <c r="C100" s="137"/>
      <c r="D100" s="137"/>
      <c r="E100" s="155"/>
      <c r="F100" s="137"/>
      <c r="G100" s="138"/>
      <c r="H100" s="138"/>
      <c r="I100" s="138"/>
      <c r="J100" s="138"/>
      <c r="K100" s="138"/>
      <c r="L100" s="138"/>
      <c r="M100" s="117"/>
      <c r="N100" s="136"/>
    </row>
    <row r="101" spans="2:14" ht="15.75" x14ac:dyDescent="0.25">
      <c r="B101" s="742" t="s">
        <v>134</v>
      </c>
      <c r="C101" s="743"/>
      <c r="D101" s="743"/>
      <c r="E101" s="743"/>
      <c r="F101" s="743"/>
      <c r="G101" s="743"/>
      <c r="H101" s="743"/>
      <c r="I101" s="743"/>
      <c r="J101" s="743"/>
      <c r="K101" s="743"/>
      <c r="L101" s="743"/>
      <c r="M101" s="744">
        <f>M99+M88+M67+M37+M30</f>
        <v>58742254</v>
      </c>
      <c r="N101" s="745"/>
    </row>
    <row r="102" spans="2:14" ht="15.75" x14ac:dyDescent="0.25">
      <c r="B102" s="746" t="s">
        <v>135</v>
      </c>
      <c r="C102" s="747"/>
      <c r="D102" s="747"/>
      <c r="E102" s="747"/>
      <c r="F102" s="747"/>
      <c r="G102" s="747"/>
      <c r="H102" s="747"/>
      <c r="I102" s="747"/>
      <c r="J102" s="747"/>
      <c r="K102" s="748"/>
      <c r="L102" s="249">
        <f>'AIU AMBIENTAL -SST'!L36</f>
        <v>0.12307583055971941</v>
      </c>
      <c r="M102" s="749">
        <f>ROUND(L102*M101,0)</f>
        <v>7229752</v>
      </c>
      <c r="N102" s="750"/>
    </row>
    <row r="103" spans="2:14" ht="16.5" thickBot="1" x14ac:dyDescent="0.3">
      <c r="B103" s="751" t="s">
        <v>136</v>
      </c>
      <c r="C103" s="752"/>
      <c r="D103" s="752"/>
      <c r="E103" s="752"/>
      <c r="F103" s="752"/>
      <c r="G103" s="752"/>
      <c r="H103" s="752"/>
      <c r="I103" s="752"/>
      <c r="J103" s="752"/>
      <c r="K103" s="752"/>
      <c r="L103" s="752"/>
      <c r="M103" s="753">
        <f>M102+M101</f>
        <v>65972006</v>
      </c>
      <c r="N103" s="754"/>
    </row>
  </sheetData>
  <mergeCells count="203">
    <mergeCell ref="B93:D93"/>
    <mergeCell ref="E93:G93"/>
    <mergeCell ref="K93:L93"/>
    <mergeCell ref="M67:N67"/>
    <mergeCell ref="B67:L67"/>
    <mergeCell ref="M30:N30"/>
    <mergeCell ref="B30:L30"/>
    <mergeCell ref="G61:L61"/>
    <mergeCell ref="M61:N61"/>
    <mergeCell ref="C63:N63"/>
    <mergeCell ref="C64:D64"/>
    <mergeCell ref="E64:G64"/>
    <mergeCell ref="K64:L64"/>
    <mergeCell ref="M64:N64"/>
    <mergeCell ref="B65:F65"/>
    <mergeCell ref="G65:L65"/>
    <mergeCell ref="M65:N65"/>
    <mergeCell ref="C58:N58"/>
    <mergeCell ref="B59:B60"/>
    <mergeCell ref="C59:D60"/>
    <mergeCell ref="E59:G59"/>
    <mergeCell ref="B92:N92"/>
    <mergeCell ref="M93:N93"/>
    <mergeCell ref="C51:N51"/>
    <mergeCell ref="B24:N24"/>
    <mergeCell ref="B26:E26"/>
    <mergeCell ref="M48:N48"/>
    <mergeCell ref="G49:L49"/>
    <mergeCell ref="M49:N49"/>
    <mergeCell ref="C41:N41"/>
    <mergeCell ref="M42:N42"/>
    <mergeCell ref="B43:F43"/>
    <mergeCell ref="G43:L43"/>
    <mergeCell ref="M43:N43"/>
    <mergeCell ref="B38:N38"/>
    <mergeCell ref="B39:N39"/>
    <mergeCell ref="M40:N40"/>
    <mergeCell ref="M36:N36"/>
    <mergeCell ref="B37:F37"/>
    <mergeCell ref="G37:L37"/>
    <mergeCell ref="B40:D40"/>
    <mergeCell ref="E40:G40"/>
    <mergeCell ref="K40:L40"/>
    <mergeCell ref="K48:L48"/>
    <mergeCell ref="E42:G42"/>
    <mergeCell ref="K42:L42"/>
    <mergeCell ref="C27:E27"/>
    <mergeCell ref="C28:E28"/>
    <mergeCell ref="E52:G52"/>
    <mergeCell ref="K52:L52"/>
    <mergeCell ref="M52:N52"/>
    <mergeCell ref="G56:L56"/>
    <mergeCell ref="M56:N56"/>
    <mergeCell ref="E55:G55"/>
    <mergeCell ref="K55:L55"/>
    <mergeCell ref="M55:N55"/>
    <mergeCell ref="E53:G53"/>
    <mergeCell ref="K53:L53"/>
    <mergeCell ref="M53:N53"/>
    <mergeCell ref="E54:G54"/>
    <mergeCell ref="K54:L54"/>
    <mergeCell ref="M54:N54"/>
    <mergeCell ref="K59:L59"/>
    <mergeCell ref="C85:G85"/>
    <mergeCell ref="K85:L85"/>
    <mergeCell ref="M80:N80"/>
    <mergeCell ref="M81:N81"/>
    <mergeCell ref="M78:N78"/>
    <mergeCell ref="M79:N79"/>
    <mergeCell ref="C78:G78"/>
    <mergeCell ref="K78:L78"/>
    <mergeCell ref="C79:G79"/>
    <mergeCell ref="K79:L79"/>
    <mergeCell ref="C80:G80"/>
    <mergeCell ref="K80:L80"/>
    <mergeCell ref="C81:G81"/>
    <mergeCell ref="K81:L81"/>
    <mergeCell ref="M76:N76"/>
    <mergeCell ref="M77:N77"/>
    <mergeCell ref="M74:N74"/>
    <mergeCell ref="M75:N75"/>
    <mergeCell ref="C74:G74"/>
    <mergeCell ref="K74:L74"/>
    <mergeCell ref="C75:G75"/>
    <mergeCell ref="K75:L75"/>
    <mergeCell ref="C76:G76"/>
    <mergeCell ref="B90:N90"/>
    <mergeCell ref="M59:N59"/>
    <mergeCell ref="E60:G60"/>
    <mergeCell ref="K60:L60"/>
    <mergeCell ref="M60:N60"/>
    <mergeCell ref="M86:N86"/>
    <mergeCell ref="M87:N87"/>
    <mergeCell ref="C86:G86"/>
    <mergeCell ref="K86:L86"/>
    <mergeCell ref="C87:G87"/>
    <mergeCell ref="K87:L87"/>
    <mergeCell ref="J84:L84"/>
    <mergeCell ref="M84:N84"/>
    <mergeCell ref="M85:N85"/>
    <mergeCell ref="M82:N82"/>
    <mergeCell ref="M83:N83"/>
    <mergeCell ref="C82:G82"/>
    <mergeCell ref="K82:L82"/>
    <mergeCell ref="C83:G83"/>
    <mergeCell ref="K83:L83"/>
    <mergeCell ref="G88:L88"/>
    <mergeCell ref="M88:N88"/>
    <mergeCell ref="G89:L89"/>
    <mergeCell ref="M89:N89"/>
    <mergeCell ref="B101:L101"/>
    <mergeCell ref="M101:N101"/>
    <mergeCell ref="B102:K102"/>
    <mergeCell ref="M102:N102"/>
    <mergeCell ref="B103:L103"/>
    <mergeCell ref="M103:N103"/>
    <mergeCell ref="M99:N99"/>
    <mergeCell ref="B99:L99"/>
    <mergeCell ref="M97:N97"/>
    <mergeCell ref="M98:N98"/>
    <mergeCell ref="K98:L98"/>
    <mergeCell ref="C97:D98"/>
    <mergeCell ref="C94:N94"/>
    <mergeCell ref="B95:B96"/>
    <mergeCell ref="M95:N95"/>
    <mergeCell ref="M96:N96"/>
    <mergeCell ref="B97:B98"/>
    <mergeCell ref="E95:G95"/>
    <mergeCell ref="K95:L95"/>
    <mergeCell ref="E96:G96"/>
    <mergeCell ref="K96:L96"/>
    <mergeCell ref="E97:G97"/>
    <mergeCell ref="K97:L97"/>
    <mergeCell ref="E98:G98"/>
    <mergeCell ref="C95:D96"/>
    <mergeCell ref="K76:L76"/>
    <mergeCell ref="C77:G77"/>
    <mergeCell ref="K77:L77"/>
    <mergeCell ref="M72:N72"/>
    <mergeCell ref="M73:N73"/>
    <mergeCell ref="B69:N69"/>
    <mergeCell ref="M70:N70"/>
    <mergeCell ref="C71:N71"/>
    <mergeCell ref="K72:L72"/>
    <mergeCell ref="C72:G72"/>
    <mergeCell ref="C73:G73"/>
    <mergeCell ref="K73:L73"/>
    <mergeCell ref="B70:G70"/>
    <mergeCell ref="K70:L70"/>
    <mergeCell ref="K33:L33"/>
    <mergeCell ref="K35:L35"/>
    <mergeCell ref="C46:D48"/>
    <mergeCell ref="E46:G46"/>
    <mergeCell ref="E47:G47"/>
    <mergeCell ref="E48:G48"/>
    <mergeCell ref="M46:N46"/>
    <mergeCell ref="M47:N47"/>
    <mergeCell ref="K46:L46"/>
    <mergeCell ref="K47:L47"/>
    <mergeCell ref="C42:D42"/>
    <mergeCell ref="C35:D35"/>
    <mergeCell ref="C36:D36"/>
    <mergeCell ref="B33:D33"/>
    <mergeCell ref="E35:G35"/>
    <mergeCell ref="B2:N3"/>
    <mergeCell ref="B5:G7"/>
    <mergeCell ref="H5:N7"/>
    <mergeCell ref="C9:J9"/>
    <mergeCell ref="K9:M9"/>
    <mergeCell ref="K10:M10"/>
    <mergeCell ref="C10:J11"/>
    <mergeCell ref="K11:M11"/>
    <mergeCell ref="K19:M19"/>
    <mergeCell ref="C16:J16"/>
    <mergeCell ref="K16:M16"/>
    <mergeCell ref="C17:J17"/>
    <mergeCell ref="K17:M17"/>
    <mergeCell ref="C18:J18"/>
    <mergeCell ref="K18:M18"/>
    <mergeCell ref="C52:D55"/>
    <mergeCell ref="B52:B55"/>
    <mergeCell ref="C29:E29"/>
    <mergeCell ref="C12:J12"/>
    <mergeCell ref="K12:M12"/>
    <mergeCell ref="K13:M13"/>
    <mergeCell ref="C14:J14"/>
    <mergeCell ref="K14:M14"/>
    <mergeCell ref="C15:J15"/>
    <mergeCell ref="K15:M15"/>
    <mergeCell ref="C20:J21"/>
    <mergeCell ref="K20:M21"/>
    <mergeCell ref="B25:N25"/>
    <mergeCell ref="B44:N44"/>
    <mergeCell ref="C45:N45"/>
    <mergeCell ref="B46:B48"/>
    <mergeCell ref="B32:N32"/>
    <mergeCell ref="M37:N37"/>
    <mergeCell ref="K36:L36"/>
    <mergeCell ref="E36:G36"/>
    <mergeCell ref="M33:N33"/>
    <mergeCell ref="C34:N34"/>
    <mergeCell ref="M35:N35"/>
    <mergeCell ref="E33:G3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L36"/>
  <sheetViews>
    <sheetView showGridLines="0" zoomScale="85" zoomScaleNormal="85" workbookViewId="0">
      <selection activeCell="B2" sqref="B2:L3"/>
    </sheetView>
  </sheetViews>
  <sheetFormatPr baseColWidth="10" defaultColWidth="11.42578125" defaultRowHeight="15" x14ac:dyDescent="0.25"/>
  <cols>
    <col min="1" max="1" width="1.28515625" customWidth="1"/>
    <col min="2" max="2" width="12.7109375" customWidth="1"/>
    <col min="3" max="3" width="25.7109375" customWidth="1"/>
    <col min="4" max="4" width="20.7109375" customWidth="1"/>
    <col min="5" max="5" width="10.7109375" style="151" customWidth="1"/>
    <col min="6" max="7" width="15.7109375" customWidth="1"/>
    <col min="8" max="8" width="5.7109375" customWidth="1"/>
    <col min="9" max="9" width="14" customWidth="1"/>
    <col min="10" max="11" width="6.7109375" customWidth="1"/>
    <col min="12" max="12" width="15.7109375" customWidth="1"/>
  </cols>
  <sheetData>
    <row r="1" spans="2:12" ht="7.5" customHeight="1" thickBot="1" x14ac:dyDescent="0.3"/>
    <row r="2" spans="2:12" x14ac:dyDescent="0.25">
      <c r="B2" s="499" t="s">
        <v>3086</v>
      </c>
      <c r="C2" s="500"/>
      <c r="D2" s="500"/>
      <c r="E2" s="500"/>
      <c r="F2" s="500"/>
      <c r="G2" s="500"/>
      <c r="H2" s="500"/>
      <c r="I2" s="500"/>
      <c r="J2" s="500"/>
      <c r="K2" s="500"/>
      <c r="L2" s="501"/>
    </row>
    <row r="3" spans="2:12" ht="15.75" thickBot="1" x14ac:dyDescent="0.3">
      <c r="B3" s="502"/>
      <c r="C3" s="503"/>
      <c r="D3" s="503"/>
      <c r="E3" s="503"/>
      <c r="F3" s="503"/>
      <c r="G3" s="503"/>
      <c r="H3" s="503"/>
      <c r="I3" s="503"/>
      <c r="J3" s="503"/>
      <c r="K3" s="503"/>
      <c r="L3" s="504"/>
    </row>
    <row r="4" spans="2:12" ht="9.9499999999999993" customHeight="1" thickBot="1" x14ac:dyDescent="0.3">
      <c r="B4" s="1"/>
      <c r="C4" s="2"/>
      <c r="D4" s="2"/>
      <c r="E4" s="152"/>
      <c r="F4" s="2"/>
      <c r="G4" s="2"/>
      <c r="H4" s="2"/>
      <c r="I4" s="2"/>
      <c r="J4" s="2"/>
      <c r="K4" s="2"/>
      <c r="L4" s="3"/>
    </row>
    <row r="5" spans="2:12" ht="16.5" customHeight="1" x14ac:dyDescent="0.25">
      <c r="B5" s="514" t="s">
        <v>21</v>
      </c>
      <c r="C5" s="515"/>
      <c r="D5" s="515"/>
      <c r="E5" s="515"/>
      <c r="F5" s="515"/>
      <c r="G5" s="505" t="s">
        <v>3829</v>
      </c>
      <c r="H5" s="506"/>
      <c r="I5" s="506"/>
      <c r="J5" s="506"/>
      <c r="K5" s="506"/>
      <c r="L5" s="507"/>
    </row>
    <row r="6" spans="2:12" ht="15" customHeight="1" x14ac:dyDescent="0.25">
      <c r="B6" s="517"/>
      <c r="C6" s="518"/>
      <c r="D6" s="518"/>
      <c r="E6" s="518"/>
      <c r="F6" s="518"/>
      <c r="G6" s="508"/>
      <c r="H6" s="509"/>
      <c r="I6" s="509"/>
      <c r="J6" s="509"/>
      <c r="K6" s="509"/>
      <c r="L6" s="510"/>
    </row>
    <row r="7" spans="2:12" ht="15.75" customHeight="1" thickBot="1" x14ac:dyDescent="0.3">
      <c r="B7" s="520"/>
      <c r="C7" s="521"/>
      <c r="D7" s="521"/>
      <c r="E7" s="521"/>
      <c r="F7" s="521"/>
      <c r="G7" s="511"/>
      <c r="H7" s="512"/>
      <c r="I7" s="512"/>
      <c r="J7" s="512"/>
      <c r="K7" s="512"/>
      <c r="L7" s="513"/>
    </row>
    <row r="8" spans="2:12" ht="9.9499999999999993" customHeight="1" thickBot="1" x14ac:dyDescent="0.3">
      <c r="B8" s="9"/>
      <c r="L8" s="10"/>
    </row>
    <row r="9" spans="2:12" x14ac:dyDescent="0.25">
      <c r="B9" s="898" t="s">
        <v>3793</v>
      </c>
      <c r="C9" s="899"/>
      <c r="D9" s="899"/>
      <c r="E9" s="878">
        <f>'AMBIENTAL -SST'!M101</f>
        <v>58742254</v>
      </c>
      <c r="F9" s="879"/>
      <c r="G9" s="880"/>
      <c r="H9" s="168"/>
      <c r="I9" s="169" t="s">
        <v>137</v>
      </c>
      <c r="J9" s="881"/>
      <c r="K9" s="881"/>
      <c r="L9" s="882"/>
    </row>
    <row r="10" spans="2:12" ht="15.75" thickBot="1" x14ac:dyDescent="0.3">
      <c r="B10" s="883" t="s">
        <v>23</v>
      </c>
      <c r="C10" s="884"/>
      <c r="D10" s="884"/>
      <c r="E10" s="170">
        <v>6</v>
      </c>
      <c r="F10" s="884" t="s">
        <v>138</v>
      </c>
      <c r="G10" s="885"/>
      <c r="H10" s="171"/>
      <c r="I10" s="172" t="s">
        <v>139</v>
      </c>
      <c r="J10" s="886"/>
      <c r="K10" s="886"/>
      <c r="L10" s="887"/>
    </row>
    <row r="11" spans="2:12" ht="9.9499999999999993" customHeight="1" thickBot="1" x14ac:dyDescent="0.3">
      <c r="B11" s="178"/>
      <c r="C11" s="179"/>
      <c r="D11" s="179"/>
      <c r="E11" s="179"/>
      <c r="F11" s="179"/>
      <c r="G11" s="179"/>
      <c r="H11" s="179"/>
      <c r="I11" s="179"/>
      <c r="J11" s="179"/>
      <c r="K11" s="179"/>
      <c r="L11" s="180"/>
    </row>
    <row r="12" spans="2:12" ht="15.75" thickBot="1" x14ac:dyDescent="0.3">
      <c r="B12" s="871" t="s">
        <v>140</v>
      </c>
      <c r="C12" s="872"/>
      <c r="D12" s="872"/>
      <c r="E12" s="872"/>
      <c r="F12" s="872"/>
      <c r="G12" s="872"/>
      <c r="H12" s="872"/>
      <c r="I12" s="872"/>
      <c r="J12" s="872"/>
      <c r="K12" s="872"/>
      <c r="L12" s="873"/>
    </row>
    <row r="13" spans="2:12" x14ac:dyDescent="0.25">
      <c r="B13" s="281">
        <v>3.1</v>
      </c>
      <c r="C13" s="874" t="s">
        <v>53</v>
      </c>
      <c r="D13" s="874"/>
      <c r="E13" s="874"/>
      <c r="F13" s="874"/>
      <c r="G13" s="874"/>
      <c r="H13" s="874"/>
      <c r="I13" s="874"/>
      <c r="J13" s="874"/>
      <c r="K13" s="874"/>
      <c r="L13" s="875"/>
    </row>
    <row r="14" spans="2:12" x14ac:dyDescent="0.25">
      <c r="B14" s="282" t="s">
        <v>141</v>
      </c>
      <c r="C14" s="891" t="s">
        <v>54</v>
      </c>
      <c r="D14" s="892"/>
      <c r="E14" s="283"/>
      <c r="F14" s="284"/>
      <c r="G14" s="893"/>
      <c r="H14" s="893"/>
      <c r="I14" s="285"/>
      <c r="J14" s="891" t="s">
        <v>55</v>
      </c>
      <c r="K14" s="894"/>
      <c r="L14" s="286" t="s">
        <v>47</v>
      </c>
    </row>
    <row r="15" spans="2:12" x14ac:dyDescent="0.25">
      <c r="B15" s="181">
        <f>B13+0.001</f>
        <v>3.101</v>
      </c>
      <c r="C15" s="173" t="s">
        <v>56</v>
      </c>
      <c r="D15" s="174"/>
      <c r="E15" s="174"/>
      <c r="F15" s="174"/>
      <c r="G15" s="174"/>
      <c r="H15" s="174"/>
      <c r="I15" s="175"/>
      <c r="J15" s="862">
        <v>0.05</v>
      </c>
      <c r="K15" s="863"/>
      <c r="L15" s="182">
        <f>ROUND($E$9*J15,0)</f>
        <v>2937113</v>
      </c>
    </row>
    <row r="16" spans="2:12" x14ac:dyDescent="0.25">
      <c r="B16" s="181">
        <f>B15+0.001</f>
        <v>3.1019999999999999</v>
      </c>
      <c r="C16" s="173" t="s">
        <v>57</v>
      </c>
      <c r="D16" s="174"/>
      <c r="E16" s="174"/>
      <c r="F16" s="174"/>
      <c r="G16" s="174"/>
      <c r="H16" s="174"/>
      <c r="I16" s="175"/>
      <c r="J16" s="876">
        <v>7.1199999999999996E-3</v>
      </c>
      <c r="K16" s="877"/>
      <c r="L16" s="182">
        <f t="shared" ref="L16:L18" si="0">ROUND($E$9*J16,0)</f>
        <v>418245</v>
      </c>
    </row>
    <row r="17" spans="2:12" x14ac:dyDescent="0.25">
      <c r="B17" s="181">
        <f>B16+0.001</f>
        <v>3.1029999999999998</v>
      </c>
      <c r="C17" s="173" t="s">
        <v>59</v>
      </c>
      <c r="D17" s="174"/>
      <c r="E17" s="174"/>
      <c r="F17" s="174"/>
      <c r="G17" s="174"/>
      <c r="H17" s="174"/>
      <c r="I17" s="175"/>
      <c r="J17" s="862">
        <v>4.0000000000000001E-3</v>
      </c>
      <c r="K17" s="863"/>
      <c r="L17" s="182">
        <f t="shared" si="0"/>
        <v>234969</v>
      </c>
    </row>
    <row r="18" spans="2:12" ht="15.75" thickBot="1" x14ac:dyDescent="0.3">
      <c r="B18" s="196">
        <f>B17+0.001</f>
        <v>3.1039999999999996</v>
      </c>
      <c r="C18" s="197" t="s">
        <v>60</v>
      </c>
      <c r="D18" s="198"/>
      <c r="E18" s="198"/>
      <c r="F18" s="198"/>
      <c r="G18" s="198"/>
      <c r="H18" s="198"/>
      <c r="I18" s="199"/>
      <c r="J18" s="848">
        <v>5.0000000000000001E-3</v>
      </c>
      <c r="K18" s="849"/>
      <c r="L18" s="200">
        <f t="shared" si="0"/>
        <v>293711</v>
      </c>
    </row>
    <row r="19" spans="2:12" ht="15.75" thickBot="1" x14ac:dyDescent="0.3">
      <c r="B19" s="183"/>
      <c r="C19" s="866" t="s">
        <v>61</v>
      </c>
      <c r="D19" s="867"/>
      <c r="E19" s="867"/>
      <c r="F19" s="867"/>
      <c r="G19" s="867"/>
      <c r="H19" s="867"/>
      <c r="I19" s="867"/>
      <c r="J19" s="867"/>
      <c r="K19" s="868"/>
      <c r="L19" s="195">
        <f>SUM(L15:L18)</f>
        <v>3884038</v>
      </c>
    </row>
    <row r="20" spans="2:12" ht="9.9499999999999993" customHeight="1" thickBot="1" x14ac:dyDescent="0.3">
      <c r="B20" s="183"/>
      <c r="C20" s="184"/>
      <c r="D20" s="184"/>
      <c r="E20" s="184"/>
      <c r="F20" s="184"/>
      <c r="G20" s="184"/>
      <c r="H20" s="184"/>
      <c r="I20" s="184"/>
      <c r="J20" s="184"/>
      <c r="K20" s="184"/>
      <c r="L20" s="185"/>
    </row>
    <row r="21" spans="2:12" x14ac:dyDescent="0.25">
      <c r="B21" s="287">
        <f>B13+0.1</f>
        <v>3.2</v>
      </c>
      <c r="C21" s="869" t="s">
        <v>142</v>
      </c>
      <c r="D21" s="869"/>
      <c r="E21" s="869"/>
      <c r="F21" s="869"/>
      <c r="G21" s="869"/>
      <c r="H21" s="869"/>
      <c r="I21" s="869"/>
      <c r="J21" s="869"/>
      <c r="K21" s="869"/>
      <c r="L21" s="870"/>
    </row>
    <row r="22" spans="2:12" ht="30" customHeight="1" x14ac:dyDescent="0.25">
      <c r="B22" s="282" t="s">
        <v>141</v>
      </c>
      <c r="C22" s="895" t="s">
        <v>54</v>
      </c>
      <c r="D22" s="895"/>
      <c r="E22" s="896" t="s">
        <v>143</v>
      </c>
      <c r="F22" s="897"/>
      <c r="G22" s="891" t="s">
        <v>64</v>
      </c>
      <c r="H22" s="894"/>
      <c r="I22" s="288" t="s">
        <v>65</v>
      </c>
      <c r="J22" s="891" t="s">
        <v>66</v>
      </c>
      <c r="K22" s="894"/>
      <c r="L22" s="286" t="s">
        <v>47</v>
      </c>
    </row>
    <row r="23" spans="2:12" ht="15" customHeight="1" x14ac:dyDescent="0.25">
      <c r="B23" s="181">
        <f>B21+0.001</f>
        <v>3.2010000000000001</v>
      </c>
      <c r="C23" s="176" t="s">
        <v>144</v>
      </c>
      <c r="D23" s="888" t="s">
        <v>145</v>
      </c>
      <c r="E23" s="859">
        <f>$E$9</f>
        <v>58742254</v>
      </c>
      <c r="F23" s="860"/>
      <c r="G23" s="861">
        <v>0.3</v>
      </c>
      <c r="H23" s="861"/>
      <c r="I23" s="177">
        <v>10.5</v>
      </c>
      <c r="J23" s="862">
        <v>2E-3</v>
      </c>
      <c r="K23" s="863"/>
      <c r="L23" s="182">
        <f>ROUND((((((E23*G23)*J23)/12)*I23)+2500)*1.19,0)</f>
        <v>39674</v>
      </c>
    </row>
    <row r="24" spans="2:12" ht="15" customHeight="1" x14ac:dyDescent="0.25">
      <c r="B24" s="181">
        <f>B23+0.001</f>
        <v>3.202</v>
      </c>
      <c r="C24" s="176" t="s">
        <v>146</v>
      </c>
      <c r="D24" s="889"/>
      <c r="E24" s="859">
        <f t="shared" ref="E24:E25" si="1">$E$9</f>
        <v>58742254</v>
      </c>
      <c r="F24" s="860"/>
      <c r="G24" s="861">
        <v>0.1</v>
      </c>
      <c r="H24" s="861"/>
      <c r="I24" s="177">
        <v>40.5</v>
      </c>
      <c r="J24" s="862">
        <v>2E-3</v>
      </c>
      <c r="K24" s="863"/>
      <c r="L24" s="182">
        <f>ROUND((((((E24*G24)*J24)/12)*I24)+2500)*1.19,0)</f>
        <v>50160</v>
      </c>
    </row>
    <row r="25" spans="2:12" ht="15" customHeight="1" x14ac:dyDescent="0.25">
      <c r="B25" s="181">
        <f>B24+0.001</f>
        <v>3.2029999999999998</v>
      </c>
      <c r="C25" s="176" t="s">
        <v>147</v>
      </c>
      <c r="D25" s="890"/>
      <c r="E25" s="859">
        <f t="shared" si="1"/>
        <v>58742254</v>
      </c>
      <c r="F25" s="860"/>
      <c r="G25" s="861">
        <v>0.3</v>
      </c>
      <c r="H25" s="861"/>
      <c r="I25" s="177">
        <v>64.5</v>
      </c>
      <c r="J25" s="862">
        <v>2E-3</v>
      </c>
      <c r="K25" s="863"/>
      <c r="L25" s="182">
        <f>ROUND((((((E25*G25)*J25)/12)*I25)+2500)*1.19,0)</f>
        <v>228413</v>
      </c>
    </row>
    <row r="26" spans="2:12" ht="39.950000000000003" customHeight="1" thickBot="1" x14ac:dyDescent="0.3">
      <c r="B26" s="196">
        <f>B25+0.001</f>
        <v>3.2039999999999997</v>
      </c>
      <c r="C26" s="202" t="s">
        <v>71</v>
      </c>
      <c r="D26" s="280" t="s">
        <v>72</v>
      </c>
      <c r="E26" s="845">
        <f>+E9</f>
        <v>58742254</v>
      </c>
      <c r="F26" s="846"/>
      <c r="G26" s="847">
        <v>1</v>
      </c>
      <c r="H26" s="847"/>
      <c r="I26" s="204">
        <v>5</v>
      </c>
      <c r="J26" s="848">
        <v>3.0000000000000001E-3</v>
      </c>
      <c r="K26" s="849"/>
      <c r="L26" s="200">
        <f>ROUND((((((E26*G26)*J26)/12)*I26)+2500)*1.19,0)</f>
        <v>90354</v>
      </c>
    </row>
    <row r="27" spans="2:12" ht="15.75" thickBot="1" x14ac:dyDescent="0.3">
      <c r="B27" s="856" t="s">
        <v>73</v>
      </c>
      <c r="C27" s="857"/>
      <c r="D27" s="857"/>
      <c r="E27" s="857"/>
      <c r="F27" s="857"/>
      <c r="G27" s="857"/>
      <c r="H27" s="857"/>
      <c r="I27" s="857"/>
      <c r="J27" s="857"/>
      <c r="K27" s="858"/>
      <c r="L27" s="335">
        <f>ROUND(SUM(L23:L26),0)</f>
        <v>408601</v>
      </c>
    </row>
    <row r="28" spans="2:12" ht="9.9499999999999993" customHeight="1" thickBot="1" x14ac:dyDescent="0.3">
      <c r="B28" s="183"/>
      <c r="C28" s="850"/>
      <c r="D28" s="850"/>
      <c r="E28" s="850"/>
      <c r="F28" s="850"/>
      <c r="G28" s="850"/>
      <c r="H28" s="850"/>
      <c r="I28" s="850"/>
      <c r="J28" s="850"/>
      <c r="K28" s="850"/>
      <c r="L28" s="851"/>
    </row>
    <row r="29" spans="2:12" x14ac:dyDescent="0.25">
      <c r="B29" s="852" t="s">
        <v>74</v>
      </c>
      <c r="C29" s="853"/>
      <c r="D29" s="853"/>
      <c r="E29" s="853"/>
      <c r="F29" s="853"/>
      <c r="G29" s="853"/>
      <c r="H29" s="853"/>
      <c r="I29" s="853"/>
      <c r="J29" s="853"/>
      <c r="K29" s="853"/>
      <c r="L29" s="207">
        <f>ROUND(L19+L27,0)</f>
        <v>4292639</v>
      </c>
    </row>
    <row r="30" spans="2:12" ht="15.75" thickBot="1" x14ac:dyDescent="0.3">
      <c r="B30" s="854" t="s">
        <v>75</v>
      </c>
      <c r="C30" s="855"/>
      <c r="D30" s="855"/>
      <c r="E30" s="855"/>
      <c r="F30" s="855"/>
      <c r="G30" s="855"/>
      <c r="H30" s="855"/>
      <c r="I30" s="855"/>
      <c r="J30" s="855"/>
      <c r="K30" s="855"/>
      <c r="L30" s="206">
        <f>+L29/E9</f>
        <v>7.3075830559719418E-2</v>
      </c>
    </row>
    <row r="31" spans="2:12" ht="9.9499999999999993" customHeight="1" thickBot="1" x14ac:dyDescent="0.3">
      <c r="B31" s="183"/>
      <c r="C31" s="850"/>
      <c r="D31" s="850"/>
      <c r="E31" s="850"/>
      <c r="F31" s="850"/>
      <c r="G31" s="850"/>
      <c r="H31" s="850"/>
      <c r="I31" s="850"/>
      <c r="J31" s="850"/>
      <c r="K31" s="850"/>
      <c r="L31" s="851"/>
    </row>
    <row r="32" spans="2:12" x14ac:dyDescent="0.25">
      <c r="B32" s="852" t="s">
        <v>148</v>
      </c>
      <c r="C32" s="853"/>
      <c r="D32" s="853"/>
      <c r="E32" s="853"/>
      <c r="F32" s="853"/>
      <c r="G32" s="853"/>
      <c r="H32" s="853"/>
      <c r="I32" s="853"/>
      <c r="J32" s="853"/>
      <c r="K32" s="853"/>
      <c r="L32" s="205">
        <f>L30</f>
        <v>7.3075830559719418E-2</v>
      </c>
    </row>
    <row r="33" spans="2:12" x14ac:dyDescent="0.25">
      <c r="B33" s="864" t="s">
        <v>149</v>
      </c>
      <c r="C33" s="865"/>
      <c r="D33" s="865"/>
      <c r="E33" s="865"/>
      <c r="F33" s="865"/>
      <c r="G33" s="865"/>
      <c r="H33" s="865"/>
      <c r="I33" s="865"/>
      <c r="J33" s="865"/>
      <c r="K33" s="865"/>
      <c r="L33" s="186">
        <v>0.01</v>
      </c>
    </row>
    <row r="34" spans="2:12" ht="15.75" thickBot="1" x14ac:dyDescent="0.3">
      <c r="B34" s="854" t="s">
        <v>150</v>
      </c>
      <c r="C34" s="855"/>
      <c r="D34" s="855"/>
      <c r="E34" s="855"/>
      <c r="F34" s="855"/>
      <c r="G34" s="855"/>
      <c r="H34" s="855"/>
      <c r="I34" s="855"/>
      <c r="J34" s="855"/>
      <c r="K34" s="855"/>
      <c r="L34" s="206">
        <v>0.04</v>
      </c>
    </row>
    <row r="35" spans="2:12" ht="9.9499999999999993" customHeight="1" thickBot="1" x14ac:dyDescent="0.3">
      <c r="B35" s="183"/>
      <c r="C35" s="850"/>
      <c r="D35" s="850"/>
      <c r="E35" s="850"/>
      <c r="F35" s="850"/>
      <c r="G35" s="850"/>
      <c r="H35" s="850"/>
      <c r="I35" s="850"/>
      <c r="J35" s="850"/>
      <c r="K35" s="850"/>
      <c r="L35" s="851"/>
    </row>
    <row r="36" spans="2:12" ht="15.75" thickBot="1" x14ac:dyDescent="0.3">
      <c r="B36" s="842" t="s">
        <v>151</v>
      </c>
      <c r="C36" s="843"/>
      <c r="D36" s="843"/>
      <c r="E36" s="843"/>
      <c r="F36" s="843"/>
      <c r="G36" s="843"/>
      <c r="H36" s="843"/>
      <c r="I36" s="843"/>
      <c r="J36" s="843"/>
      <c r="K36" s="844"/>
      <c r="L36" s="208">
        <f>SUM(L32:L34)</f>
        <v>0.12307583055971941</v>
      </c>
    </row>
  </sheetData>
  <mergeCells count="47">
    <mergeCell ref="B2:L3"/>
    <mergeCell ref="B5:F7"/>
    <mergeCell ref="G5:L7"/>
    <mergeCell ref="D23:D25"/>
    <mergeCell ref="E23:F23"/>
    <mergeCell ref="G23:H23"/>
    <mergeCell ref="J23:K23"/>
    <mergeCell ref="C14:D14"/>
    <mergeCell ref="G14:H14"/>
    <mergeCell ref="J14:K14"/>
    <mergeCell ref="J15:K15"/>
    <mergeCell ref="C22:D22"/>
    <mergeCell ref="E22:F22"/>
    <mergeCell ref="G22:H22"/>
    <mergeCell ref="J22:K22"/>
    <mergeCell ref="B9:D9"/>
    <mergeCell ref="E9:G9"/>
    <mergeCell ref="J9:L9"/>
    <mergeCell ref="B10:D10"/>
    <mergeCell ref="F10:G10"/>
    <mergeCell ref="J10:L10"/>
    <mergeCell ref="B12:L12"/>
    <mergeCell ref="C13:L13"/>
    <mergeCell ref="J16:K16"/>
    <mergeCell ref="J17:K17"/>
    <mergeCell ref="J18:K18"/>
    <mergeCell ref="C19:K19"/>
    <mergeCell ref="C21:L21"/>
    <mergeCell ref="E24:F24"/>
    <mergeCell ref="G24:H24"/>
    <mergeCell ref="J24:K24"/>
    <mergeCell ref="E25:F25"/>
    <mergeCell ref="G25:H25"/>
    <mergeCell ref="J25:K25"/>
    <mergeCell ref="B33:K33"/>
    <mergeCell ref="B34:K34"/>
    <mergeCell ref="B36:K36"/>
    <mergeCell ref="E26:F26"/>
    <mergeCell ref="G26:H26"/>
    <mergeCell ref="J26:K26"/>
    <mergeCell ref="C28:L28"/>
    <mergeCell ref="C31:L31"/>
    <mergeCell ref="B29:K29"/>
    <mergeCell ref="B30:K30"/>
    <mergeCell ref="C35:L35"/>
    <mergeCell ref="B32:K32"/>
    <mergeCell ref="B27:K2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54"/>
  <sheetViews>
    <sheetView showGridLines="0" topLeftCell="A10" zoomScale="85" zoomScaleNormal="85" workbookViewId="0">
      <selection activeCell="B28" sqref="B28:L28"/>
    </sheetView>
  </sheetViews>
  <sheetFormatPr baseColWidth="10" defaultColWidth="11.42578125" defaultRowHeight="15" x14ac:dyDescent="0.25"/>
  <cols>
    <col min="1" max="1" width="4.28515625" customWidth="1"/>
    <col min="2" max="14" width="15.7109375" customWidth="1"/>
  </cols>
  <sheetData>
    <row r="1" spans="2:14" ht="22.5" customHeight="1" thickBot="1" x14ac:dyDescent="0.3"/>
    <row r="2" spans="2:14" x14ac:dyDescent="0.25">
      <c r="B2" s="499" t="s">
        <v>3085</v>
      </c>
      <c r="C2" s="500"/>
      <c r="D2" s="500"/>
      <c r="E2" s="500"/>
      <c r="F2" s="500"/>
      <c r="G2" s="500"/>
      <c r="H2" s="500"/>
      <c r="I2" s="500"/>
      <c r="J2" s="500"/>
      <c r="K2" s="500"/>
      <c r="L2" s="500"/>
      <c r="M2" s="500"/>
      <c r="N2" s="501"/>
    </row>
    <row r="3" spans="2:14" ht="15.75" thickBot="1" x14ac:dyDescent="0.3">
      <c r="B3" s="502"/>
      <c r="C3" s="503"/>
      <c r="D3" s="503"/>
      <c r="E3" s="503"/>
      <c r="F3" s="503"/>
      <c r="G3" s="503"/>
      <c r="H3" s="503"/>
      <c r="I3" s="503"/>
      <c r="J3" s="503"/>
      <c r="K3" s="503"/>
      <c r="L3" s="503"/>
      <c r="M3" s="503"/>
      <c r="N3" s="504"/>
    </row>
    <row r="4" spans="2:14" ht="15.75" thickBot="1" x14ac:dyDescent="0.3">
      <c r="B4" s="1"/>
      <c r="C4" s="2"/>
      <c r="D4" s="2"/>
      <c r="E4" s="152"/>
      <c r="F4" s="2"/>
      <c r="G4" s="2"/>
      <c r="H4" s="2"/>
      <c r="I4" s="2"/>
      <c r="J4" s="2"/>
      <c r="K4" s="2"/>
      <c r="L4" s="2"/>
      <c r="M4" s="2"/>
      <c r="N4" s="3"/>
    </row>
    <row r="5" spans="2:14" x14ac:dyDescent="0.25">
      <c r="B5" s="514" t="s">
        <v>21</v>
      </c>
      <c r="C5" s="515"/>
      <c r="D5" s="515"/>
      <c r="E5" s="515"/>
      <c r="F5" s="515"/>
      <c r="G5" s="516"/>
      <c r="H5" s="505" t="s">
        <v>3829</v>
      </c>
      <c r="I5" s="506"/>
      <c r="J5" s="506"/>
      <c r="K5" s="506"/>
      <c r="L5" s="506"/>
      <c r="M5" s="506"/>
      <c r="N5" s="507"/>
    </row>
    <row r="6" spans="2:14" x14ac:dyDescent="0.25">
      <c r="B6" s="517"/>
      <c r="C6" s="518"/>
      <c r="D6" s="518"/>
      <c r="E6" s="518"/>
      <c r="F6" s="518"/>
      <c r="G6" s="519"/>
      <c r="H6" s="508"/>
      <c r="I6" s="509"/>
      <c r="J6" s="509"/>
      <c r="K6" s="509"/>
      <c r="L6" s="509"/>
      <c r="M6" s="509"/>
      <c r="N6" s="510"/>
    </row>
    <row r="7" spans="2:14" ht="15.75" thickBot="1" x14ac:dyDescent="0.3">
      <c r="B7" s="520"/>
      <c r="C7" s="521"/>
      <c r="D7" s="521"/>
      <c r="E7" s="521"/>
      <c r="F7" s="521"/>
      <c r="G7" s="522"/>
      <c r="H7" s="511"/>
      <c r="I7" s="512"/>
      <c r="J7" s="512"/>
      <c r="K7" s="512"/>
      <c r="L7" s="512"/>
      <c r="M7" s="512"/>
      <c r="N7" s="513"/>
    </row>
    <row r="8" spans="2:14" ht="15.75" thickBot="1" x14ac:dyDescent="0.3">
      <c r="B8" s="6"/>
      <c r="C8" s="7"/>
      <c r="D8" s="7"/>
      <c r="E8" s="153"/>
      <c r="F8" s="7"/>
      <c r="G8" s="7"/>
      <c r="H8" s="7"/>
      <c r="I8" s="7"/>
      <c r="J8" s="7"/>
      <c r="K8" s="7"/>
      <c r="L8" s="7"/>
      <c r="M8" s="7"/>
      <c r="N8" s="8"/>
    </row>
    <row r="9" spans="2:14" x14ac:dyDescent="0.25">
      <c r="B9" s="9"/>
      <c r="C9" s="527" t="s">
        <v>22</v>
      </c>
      <c r="D9" s="528"/>
      <c r="E9" s="528"/>
      <c r="F9" s="528"/>
      <c r="G9" s="528"/>
      <c r="H9" s="529"/>
      <c r="I9" s="529"/>
      <c r="J9" s="675"/>
      <c r="K9" s="530">
        <f>'PRESUPUESTO OFICIAL'!M45</f>
        <v>1891241605</v>
      </c>
      <c r="L9" s="531"/>
      <c r="M9" s="533"/>
      <c r="N9" s="10"/>
    </row>
    <row r="10" spans="2:14" x14ac:dyDescent="0.25">
      <c r="B10" s="9"/>
      <c r="C10" s="548" t="s">
        <v>15</v>
      </c>
      <c r="D10" s="549"/>
      <c r="E10" s="549"/>
      <c r="F10" s="549"/>
      <c r="G10" s="549"/>
      <c r="H10" s="549"/>
      <c r="I10" s="549"/>
      <c r="J10" s="709"/>
      <c r="K10" s="706">
        <f>AIU!O89</f>
        <v>0.33251068186499627</v>
      </c>
      <c r="L10" s="707"/>
      <c r="M10" s="708"/>
      <c r="N10" s="10"/>
    </row>
    <row r="11" spans="2:14" x14ac:dyDescent="0.25">
      <c r="B11" s="9"/>
      <c r="C11" s="550"/>
      <c r="D11" s="551"/>
      <c r="E11" s="551"/>
      <c r="F11" s="551"/>
      <c r="G11" s="551"/>
      <c r="H11" s="551"/>
      <c r="I11" s="551"/>
      <c r="J11" s="710"/>
      <c r="K11" s="552">
        <f>K9*K10</f>
        <v>628858035.64999998</v>
      </c>
      <c r="L11" s="553"/>
      <c r="M11" s="554"/>
      <c r="N11" s="10"/>
    </row>
    <row r="12" spans="2:14" ht="15.75" thickBot="1" x14ac:dyDescent="0.3">
      <c r="B12" s="9"/>
      <c r="C12" s="534" t="s">
        <v>23</v>
      </c>
      <c r="D12" s="535"/>
      <c r="E12" s="535"/>
      <c r="F12" s="535"/>
      <c r="G12" s="535"/>
      <c r="H12" s="536"/>
      <c r="I12" s="536"/>
      <c r="J12" s="674"/>
      <c r="K12" s="543">
        <v>5</v>
      </c>
      <c r="L12" s="544"/>
      <c r="M12" s="546"/>
      <c r="N12" s="10"/>
    </row>
    <row r="13" spans="2:14" ht="15.75" thickBot="1" x14ac:dyDescent="0.3">
      <c r="B13" s="9"/>
      <c r="C13" s="5"/>
      <c r="D13" s="5"/>
      <c r="E13" s="151"/>
      <c r="F13" s="5"/>
      <c r="G13" s="5"/>
      <c r="H13" s="5"/>
      <c r="I13" s="5"/>
      <c r="J13" s="5"/>
      <c r="K13" s="547"/>
      <c r="L13" s="547"/>
      <c r="M13" s="547"/>
      <c r="N13" s="10"/>
    </row>
    <row r="14" spans="2:14" x14ac:dyDescent="0.25">
      <c r="B14" s="9"/>
      <c r="C14" s="527" t="s">
        <v>24</v>
      </c>
      <c r="D14" s="528"/>
      <c r="E14" s="528"/>
      <c r="F14" s="528"/>
      <c r="G14" s="528"/>
      <c r="H14" s="529"/>
      <c r="I14" s="529"/>
      <c r="J14" s="675"/>
      <c r="K14" s="530">
        <v>0</v>
      </c>
      <c r="L14" s="531"/>
      <c r="M14" s="533"/>
      <c r="N14" s="10"/>
    </row>
    <row r="15" spans="2:14" x14ac:dyDescent="0.25">
      <c r="B15" s="9"/>
      <c r="C15" s="537" t="s">
        <v>25</v>
      </c>
      <c r="D15" s="538"/>
      <c r="E15" s="538"/>
      <c r="F15" s="538"/>
      <c r="G15" s="538"/>
      <c r="H15" s="539"/>
      <c r="I15" s="539"/>
      <c r="J15" s="676"/>
      <c r="K15" s="523">
        <v>0</v>
      </c>
      <c r="L15" s="524"/>
      <c r="M15" s="526"/>
      <c r="N15" s="10"/>
    </row>
    <row r="16" spans="2:14" x14ac:dyDescent="0.25">
      <c r="B16" s="9"/>
      <c r="C16" s="537" t="s">
        <v>26</v>
      </c>
      <c r="D16" s="538"/>
      <c r="E16" s="538"/>
      <c r="F16" s="538"/>
      <c r="G16" s="538"/>
      <c r="H16" s="539"/>
      <c r="I16" s="539"/>
      <c r="J16" s="676"/>
      <c r="K16" s="523">
        <v>0</v>
      </c>
      <c r="L16" s="524"/>
      <c r="M16" s="526"/>
      <c r="N16" s="10"/>
    </row>
    <row r="17" spans="2:14" x14ac:dyDescent="0.25">
      <c r="B17" s="9"/>
      <c r="C17" s="537" t="s">
        <v>27</v>
      </c>
      <c r="D17" s="538"/>
      <c r="E17" s="538"/>
      <c r="F17" s="538"/>
      <c r="G17" s="538"/>
      <c r="H17" s="539"/>
      <c r="I17" s="539"/>
      <c r="J17" s="676"/>
      <c r="K17" s="560">
        <f>'PRESUPUESTO OFICIAL'!M51</f>
        <v>65972006</v>
      </c>
      <c r="L17" s="561"/>
      <c r="M17" s="563"/>
      <c r="N17" s="10"/>
    </row>
    <row r="18" spans="2:14" ht="15.75" thickBot="1" x14ac:dyDescent="0.3">
      <c r="B18" s="9"/>
      <c r="C18" s="534" t="s">
        <v>28</v>
      </c>
      <c r="D18" s="535"/>
      <c r="E18" s="535"/>
      <c r="F18" s="535"/>
      <c r="G18" s="535"/>
      <c r="H18" s="536"/>
      <c r="I18" s="536"/>
      <c r="J18" s="674"/>
      <c r="K18" s="564">
        <f>'PRESUPUESTO OFICIAL'!M59</f>
        <v>23874177</v>
      </c>
      <c r="L18" s="544"/>
      <c r="M18" s="546"/>
      <c r="N18" s="10"/>
    </row>
    <row r="19" spans="2:14" ht="15.75" thickBot="1" x14ac:dyDescent="0.3">
      <c r="B19" s="9"/>
      <c r="E19" s="151"/>
      <c r="K19" s="547"/>
      <c r="L19" s="547"/>
      <c r="M19" s="547"/>
      <c r="N19" s="10"/>
    </row>
    <row r="20" spans="2:14" x14ac:dyDescent="0.25">
      <c r="B20" s="9"/>
      <c r="C20" s="565" t="s">
        <v>29</v>
      </c>
      <c r="D20" s="566"/>
      <c r="E20" s="566"/>
      <c r="F20" s="566"/>
      <c r="G20" s="566"/>
      <c r="H20" s="567"/>
      <c r="I20" s="567"/>
      <c r="J20" s="677"/>
      <c r="K20" s="950">
        <f>'PRESUPUESTO OFICIAL'!M61</f>
        <v>2773434688</v>
      </c>
      <c r="L20" s="567"/>
      <c r="M20" s="677"/>
      <c r="N20" s="10"/>
    </row>
    <row r="21" spans="2:14" ht="15.75" thickBot="1" x14ac:dyDescent="0.3">
      <c r="B21" s="9"/>
      <c r="C21" s="568"/>
      <c r="D21" s="569"/>
      <c r="E21" s="569"/>
      <c r="F21" s="569"/>
      <c r="G21" s="569"/>
      <c r="H21" s="570"/>
      <c r="I21" s="570"/>
      <c r="J21" s="678"/>
      <c r="K21" s="569"/>
      <c r="L21" s="570"/>
      <c r="M21" s="678"/>
      <c r="N21" s="10"/>
    </row>
    <row r="22" spans="2:14" ht="15.75" thickBot="1" x14ac:dyDescent="0.3">
      <c r="B22" s="11"/>
      <c r="C22" s="12"/>
      <c r="D22" s="12"/>
      <c r="E22" s="154"/>
      <c r="F22" s="12"/>
      <c r="G22" s="12"/>
      <c r="H22" s="12"/>
      <c r="I22" s="12"/>
      <c r="J22" s="12"/>
      <c r="K22" s="12"/>
      <c r="L22" s="12"/>
      <c r="M22" s="12"/>
      <c r="N22" s="13"/>
    </row>
    <row r="23" spans="2:14" ht="15.75" thickBot="1" x14ac:dyDescent="0.3">
      <c r="B23" s="6"/>
      <c r="C23" s="7"/>
      <c r="D23" s="7"/>
      <c r="E23" s="153"/>
      <c r="F23" s="7"/>
      <c r="G23" s="7"/>
      <c r="H23" s="7"/>
      <c r="I23" s="7"/>
      <c r="J23" s="7"/>
      <c r="K23" s="7"/>
      <c r="L23" s="7"/>
      <c r="M23" s="7"/>
      <c r="N23" s="8"/>
    </row>
    <row r="24" spans="2:14" ht="15.75" thickBot="1" x14ac:dyDescent="0.3">
      <c r="B24" s="920" t="s">
        <v>152</v>
      </c>
      <c r="C24" s="921"/>
      <c r="D24" s="921"/>
      <c r="E24" s="921"/>
      <c r="F24" s="921"/>
      <c r="G24" s="921"/>
      <c r="H24" s="921"/>
      <c r="I24" s="921"/>
      <c r="J24" s="921"/>
      <c r="K24" s="921"/>
      <c r="L24" s="921"/>
      <c r="M24" s="921"/>
      <c r="N24" s="922"/>
    </row>
    <row r="25" spans="2:14" ht="15.75" thickBot="1" x14ac:dyDescent="0.3">
      <c r="B25" s="951" t="s">
        <v>83</v>
      </c>
      <c r="C25" s="952"/>
      <c r="D25" s="952"/>
      <c r="E25" s="952"/>
      <c r="F25" s="952"/>
      <c r="G25" s="952"/>
      <c r="H25" s="952"/>
      <c r="I25" s="952"/>
      <c r="J25" s="952"/>
      <c r="K25" s="952"/>
      <c r="L25" s="952"/>
      <c r="M25" s="952"/>
      <c r="N25" s="953"/>
    </row>
    <row r="26" spans="2:14" ht="26.25" thickBot="1" x14ac:dyDescent="0.3">
      <c r="B26" s="948" t="s">
        <v>84</v>
      </c>
      <c r="C26" s="949"/>
      <c r="D26" s="949"/>
      <c r="E26" s="949"/>
      <c r="F26" s="124" t="s">
        <v>11</v>
      </c>
      <c r="G26" s="125" t="s">
        <v>85</v>
      </c>
      <c r="H26" s="126" t="s">
        <v>86</v>
      </c>
      <c r="I26" s="127" t="s">
        <v>87</v>
      </c>
      <c r="J26" s="127" t="s">
        <v>88</v>
      </c>
      <c r="K26" s="127" t="s">
        <v>89</v>
      </c>
      <c r="L26" s="128" t="s">
        <v>90</v>
      </c>
      <c r="M26" s="129" t="s">
        <v>91</v>
      </c>
      <c r="N26" s="130" t="s">
        <v>92</v>
      </c>
    </row>
    <row r="27" spans="2:14" ht="15.75" thickBot="1" x14ac:dyDescent="0.3">
      <c r="B27" s="132">
        <v>1</v>
      </c>
      <c r="C27" s="942" t="s">
        <v>153</v>
      </c>
      <c r="D27" s="943"/>
      <c r="E27" s="943"/>
      <c r="F27" s="118">
        <v>9113</v>
      </c>
      <c r="G27" s="119" t="s">
        <v>94</v>
      </c>
      <c r="H27" s="119">
        <v>7</v>
      </c>
      <c r="I27" s="120">
        <v>1</v>
      </c>
      <c r="J27" s="121">
        <v>0.45</v>
      </c>
      <c r="K27" s="120">
        <f>K12</f>
        <v>5</v>
      </c>
      <c r="L27" s="122">
        <f>VLOOKUP(F27,'PRECIOS IDU'!$B$2:$E$3650,4,0)</f>
        <v>5510000</v>
      </c>
      <c r="M27" s="123">
        <f>'F.P.'!E29</f>
        <v>1.58</v>
      </c>
      <c r="N27" s="133">
        <f>ROUND(K27*L27*M27*J27,0)</f>
        <v>19588050</v>
      </c>
    </row>
    <row r="28" spans="2:14" ht="15.75" thickBot="1" x14ac:dyDescent="0.3">
      <c r="B28" s="944" t="s">
        <v>96</v>
      </c>
      <c r="C28" s="945"/>
      <c r="D28" s="945"/>
      <c r="E28" s="945"/>
      <c r="F28" s="945"/>
      <c r="G28" s="945"/>
      <c r="H28" s="945"/>
      <c r="I28" s="945"/>
      <c r="J28" s="945"/>
      <c r="K28" s="945"/>
      <c r="L28" s="945"/>
      <c r="M28" s="946">
        <f>SUM(N27:N27)</f>
        <v>19588050</v>
      </c>
      <c r="N28" s="947"/>
    </row>
    <row r="29" spans="2:14" ht="9.9499999999999993" customHeight="1" thickBot="1" x14ac:dyDescent="0.3"/>
    <row r="30" spans="2:14" ht="15.75" thickBot="1" x14ac:dyDescent="0.3">
      <c r="B30" s="920" t="s">
        <v>154</v>
      </c>
      <c r="C30" s="921"/>
      <c r="D30" s="921"/>
      <c r="E30" s="921"/>
      <c r="F30" s="921"/>
      <c r="G30" s="921"/>
      <c r="H30" s="921"/>
      <c r="I30" s="921"/>
      <c r="J30" s="921"/>
      <c r="K30" s="921"/>
      <c r="L30" s="921"/>
      <c r="M30" s="921"/>
      <c r="N30" s="922"/>
    </row>
    <row r="31" spans="2:14" ht="15.75" thickBot="1" x14ac:dyDescent="0.3">
      <c r="B31" s="923" t="s">
        <v>84</v>
      </c>
      <c r="C31" s="924"/>
      <c r="D31" s="925"/>
      <c r="E31" s="926" t="s">
        <v>97</v>
      </c>
      <c r="F31" s="924"/>
      <c r="G31" s="925"/>
      <c r="H31" s="144" t="s">
        <v>7</v>
      </c>
      <c r="I31" s="144" t="s">
        <v>6</v>
      </c>
      <c r="J31" s="145" t="s">
        <v>11</v>
      </c>
      <c r="K31" s="927" t="s">
        <v>98</v>
      </c>
      <c r="L31" s="928"/>
      <c r="M31" s="929" t="s">
        <v>99</v>
      </c>
      <c r="N31" s="930"/>
    </row>
    <row r="32" spans="2:14" x14ac:dyDescent="0.25">
      <c r="B32" s="146" t="s">
        <v>155</v>
      </c>
      <c r="C32" s="699" t="s">
        <v>156</v>
      </c>
      <c r="D32" s="699"/>
      <c r="E32" s="699"/>
      <c r="F32" s="699"/>
      <c r="G32" s="699"/>
      <c r="H32" s="699"/>
      <c r="I32" s="699"/>
      <c r="J32" s="699"/>
      <c r="K32" s="699"/>
      <c r="L32" s="699"/>
      <c r="M32" s="699"/>
      <c r="N32" s="700"/>
    </row>
    <row r="33" spans="2:14" ht="15.75" customHeight="1" thickBot="1" x14ac:dyDescent="0.3">
      <c r="B33" s="147" t="s">
        <v>157</v>
      </c>
      <c r="C33" s="717" t="str">
        <f>VLOOKUP(J33,'PRECIOS IDU'!$B$2:$D$3650,2,FALSE)</f>
        <v>VÍDEO BEAM - ALQUILER POR DIA</v>
      </c>
      <c r="D33" s="936"/>
      <c r="E33" s="936"/>
      <c r="F33" s="936"/>
      <c r="G33" s="718"/>
      <c r="H33" s="148" t="s">
        <v>158</v>
      </c>
      <c r="I33" s="148">
        <v>2</v>
      </c>
      <c r="J33" s="150">
        <v>7870</v>
      </c>
      <c r="K33" s="792">
        <f>VLOOKUP(J33,'PRECIOS IDU'!$B$2:$E$3650,4,0)</f>
        <v>99855</v>
      </c>
      <c r="L33" s="792"/>
      <c r="M33" s="765">
        <f>ROUND(I33*K33,0)</f>
        <v>199710</v>
      </c>
      <c r="N33" s="766"/>
    </row>
    <row r="34" spans="2:14" ht="15.75" thickBot="1" x14ac:dyDescent="0.3">
      <c r="B34" s="931" t="s">
        <v>159</v>
      </c>
      <c r="C34" s="932"/>
      <c r="D34" s="932"/>
      <c r="E34" s="932"/>
      <c r="F34" s="932"/>
      <c r="G34" s="932"/>
      <c r="H34" s="932"/>
      <c r="I34" s="932"/>
      <c r="J34" s="932"/>
      <c r="K34" s="932"/>
      <c r="L34" s="932"/>
      <c r="M34" s="938">
        <f>M33</f>
        <v>199710</v>
      </c>
      <c r="N34" s="939"/>
    </row>
    <row r="35" spans="2:14" ht="9.9499999999999993" customHeight="1" thickBot="1" x14ac:dyDescent="0.3">
      <c r="B35" s="212"/>
      <c r="C35" s="213"/>
      <c r="D35" s="213"/>
      <c r="E35" s="213"/>
      <c r="F35" s="213"/>
      <c r="G35" s="213"/>
      <c r="H35" s="213"/>
      <c r="I35" s="213"/>
      <c r="J35" s="213"/>
      <c r="K35" s="213"/>
      <c r="L35" s="214"/>
      <c r="M35" s="215"/>
      <c r="N35" s="216"/>
    </row>
    <row r="36" spans="2:14" ht="15" customHeight="1" thickBot="1" x14ac:dyDescent="0.3">
      <c r="B36" s="219" t="s">
        <v>160</v>
      </c>
      <c r="C36" s="934" t="s">
        <v>161</v>
      </c>
      <c r="D36" s="934"/>
      <c r="E36" s="934"/>
      <c r="F36" s="934"/>
      <c r="G36" s="934"/>
      <c r="H36" s="934"/>
      <c r="I36" s="934"/>
      <c r="J36" s="934"/>
      <c r="K36" s="934"/>
      <c r="L36" s="934"/>
      <c r="M36" s="934"/>
      <c r="N36" s="935"/>
    </row>
    <row r="37" spans="2:14" ht="15" customHeight="1" x14ac:dyDescent="0.25">
      <c r="B37" s="157" t="s">
        <v>162</v>
      </c>
      <c r="C37" s="937" t="str">
        <f>VLOOKUP(J37,'PRECIOS IDU'!$B$2:$D$3650,2,FALSE)</f>
        <v>AFICHE TAMAÑO MEDIO PLIEGO A 4X0 TINTAS EN PROPALCOTE DE 115 GR.</v>
      </c>
      <c r="D37" s="937"/>
      <c r="E37" s="937"/>
      <c r="F37" s="937"/>
      <c r="G37" s="937"/>
      <c r="H37" s="210" t="s">
        <v>7</v>
      </c>
      <c r="I37" s="210">
        <v>20</v>
      </c>
      <c r="J37" s="211">
        <v>7897</v>
      </c>
      <c r="K37" s="785">
        <f>VLOOKUP(J37,'PRECIOS IDU'!$B$2:$E$3650,4,0)</f>
        <v>1322</v>
      </c>
      <c r="L37" s="785"/>
      <c r="M37" s="787">
        <f>ROUND(I37*K37,0)</f>
        <v>26440</v>
      </c>
      <c r="N37" s="788"/>
    </row>
    <row r="38" spans="2:14" ht="30" customHeight="1" x14ac:dyDescent="0.25">
      <c r="B38" s="134" t="s">
        <v>163</v>
      </c>
      <c r="C38" s="714" t="str">
        <f>VLOOKUP(J38,'PRECIOS IDU'!$B$2:$D$3650,2,FALSE)</f>
        <v>PLEGABLES DE SOSTENIBILIDAD EN TRES CUERPOS TAMAÑO CARTA A 4X4 TINTAS EN PROPALCOTE.</v>
      </c>
      <c r="D38" s="714"/>
      <c r="E38" s="714"/>
      <c r="F38" s="714"/>
      <c r="G38" s="714"/>
      <c r="H38" s="143" t="s">
        <v>7</v>
      </c>
      <c r="I38" s="143">
        <v>20</v>
      </c>
      <c r="J38" s="149">
        <v>7898</v>
      </c>
      <c r="K38" s="713">
        <f>VLOOKUP(J38,'PRECIOS IDU'!$B$2:$E$3650,4,0)</f>
        <v>500</v>
      </c>
      <c r="L38" s="713"/>
      <c r="M38" s="701">
        <f>ROUND(I38*K38,0)</f>
        <v>10000</v>
      </c>
      <c r="N38" s="702"/>
    </row>
    <row r="39" spans="2:14" ht="15.75" customHeight="1" thickBot="1" x14ac:dyDescent="0.3">
      <c r="B39" s="147" t="s">
        <v>164</v>
      </c>
      <c r="C39" s="696" t="str">
        <f>VLOOKUP(J39,'PRECIOS IDU'!$B$2:$D$3650,2,FALSE)</f>
        <v>IMPRESIÓN HOJA CARTA, A 1X0 TINTAS EN PAPEL BOND DE 75 GR.</v>
      </c>
      <c r="D39" s="696"/>
      <c r="E39" s="696"/>
      <c r="F39" s="696"/>
      <c r="G39" s="696"/>
      <c r="H39" s="148" t="s">
        <v>7</v>
      </c>
      <c r="I39" s="148">
        <v>50</v>
      </c>
      <c r="J39" s="150">
        <v>7896</v>
      </c>
      <c r="K39" s="792">
        <f>VLOOKUP(J39,'PRECIOS IDU'!$B$2:$E$3650,4,0)</f>
        <v>120</v>
      </c>
      <c r="L39" s="792"/>
      <c r="M39" s="765">
        <f>ROUND(I39*K39,0)</f>
        <v>6000</v>
      </c>
      <c r="N39" s="766"/>
    </row>
    <row r="40" spans="2:14" ht="15.75" thickBot="1" x14ac:dyDescent="0.3">
      <c r="B40" s="931" t="s">
        <v>165</v>
      </c>
      <c r="C40" s="932"/>
      <c r="D40" s="932"/>
      <c r="E40" s="932"/>
      <c r="F40" s="932"/>
      <c r="G40" s="932"/>
      <c r="H40" s="932"/>
      <c r="I40" s="932"/>
      <c r="J40" s="932"/>
      <c r="K40" s="932"/>
      <c r="L40" s="932"/>
      <c r="M40" s="940">
        <f>SUM(M37:N39)</f>
        <v>42440</v>
      </c>
      <c r="N40" s="941"/>
    </row>
    <row r="41" spans="2:14" ht="9.9499999999999993" customHeight="1" thickBot="1" x14ac:dyDescent="0.3">
      <c r="B41" s="209"/>
      <c r="C41" s="138"/>
      <c r="D41" s="138"/>
      <c r="E41" s="138"/>
      <c r="F41" s="138"/>
      <c r="G41" s="138"/>
      <c r="H41" s="138"/>
      <c r="I41" s="138"/>
      <c r="J41" s="138"/>
      <c r="K41" s="138"/>
      <c r="L41" s="217"/>
      <c r="M41" s="218"/>
      <c r="N41" s="216"/>
    </row>
    <row r="42" spans="2:14" ht="15" customHeight="1" thickBot="1" x14ac:dyDescent="0.3">
      <c r="B42" s="933" t="s">
        <v>166</v>
      </c>
      <c r="C42" s="805"/>
      <c r="D42" s="805"/>
      <c r="E42" s="805"/>
      <c r="F42" s="805"/>
      <c r="G42" s="805"/>
      <c r="H42" s="805"/>
      <c r="I42" s="805"/>
      <c r="J42" s="805"/>
      <c r="K42" s="805"/>
      <c r="L42" s="806"/>
      <c r="M42" s="692">
        <f>M40+M34</f>
        <v>242150</v>
      </c>
      <c r="N42" s="693"/>
    </row>
    <row r="43" spans="2:14" ht="15.75" thickBot="1" x14ac:dyDescent="0.3"/>
    <row r="44" spans="2:14" ht="15.75" thickBot="1" x14ac:dyDescent="0.3">
      <c r="B44" s="920" t="s">
        <v>167</v>
      </c>
      <c r="C44" s="921"/>
      <c r="D44" s="921"/>
      <c r="E44" s="921"/>
      <c r="F44" s="921"/>
      <c r="G44" s="921"/>
      <c r="H44" s="921"/>
      <c r="I44" s="921"/>
      <c r="J44" s="921"/>
      <c r="K44" s="921"/>
      <c r="L44" s="921"/>
      <c r="M44" s="921"/>
      <c r="N44" s="922"/>
    </row>
    <row r="45" spans="2:14" ht="15.75" thickBot="1" x14ac:dyDescent="0.3">
      <c r="B45" s="923" t="s">
        <v>84</v>
      </c>
      <c r="C45" s="924"/>
      <c r="D45" s="925"/>
      <c r="E45" s="926" t="s">
        <v>97</v>
      </c>
      <c r="F45" s="924"/>
      <c r="G45" s="925"/>
      <c r="H45" s="144" t="s">
        <v>7</v>
      </c>
      <c r="I45" s="144" t="s">
        <v>6</v>
      </c>
      <c r="J45" s="145" t="s">
        <v>11</v>
      </c>
      <c r="K45" s="927" t="s">
        <v>98</v>
      </c>
      <c r="L45" s="928"/>
      <c r="M45" s="929" t="s">
        <v>99</v>
      </c>
      <c r="N45" s="930"/>
    </row>
    <row r="46" spans="2:14" x14ac:dyDescent="0.25">
      <c r="B46" s="146" t="s">
        <v>168</v>
      </c>
      <c r="C46" s="685" t="s">
        <v>114</v>
      </c>
      <c r="D46" s="685"/>
      <c r="E46" s="685"/>
      <c r="F46" s="685"/>
      <c r="G46" s="685"/>
      <c r="H46" s="685"/>
      <c r="I46" s="685"/>
      <c r="J46" s="685"/>
      <c r="K46" s="685"/>
      <c r="L46" s="685"/>
      <c r="M46" s="685"/>
      <c r="N46" s="686"/>
    </row>
    <row r="47" spans="2:14" ht="30" customHeight="1" x14ac:dyDescent="0.25">
      <c r="B47" s="134" t="s">
        <v>169</v>
      </c>
      <c r="C47" s="919" t="str">
        <f>VLOOKUP(J47,'PRECIOS IDU'!$B$2:$D$3650,2,FALSE)</f>
        <v>CARTELERA CON MARCO EN ALUMINIO ANODIZADO, PAÑO COLOR GRIS CON CENEFA SUPERIOR, PUERTAS CORREDIZAS. Incl. transporte</v>
      </c>
      <c r="D47" s="919"/>
      <c r="E47" s="919"/>
      <c r="F47" s="919"/>
      <c r="G47" s="919"/>
      <c r="H47" s="143" t="s">
        <v>7</v>
      </c>
      <c r="I47" s="143">
        <v>1</v>
      </c>
      <c r="J47" s="149">
        <v>9048</v>
      </c>
      <c r="K47" s="713">
        <f>VLOOKUP(J47,'PRECIOS IDU'!$B$2:$E$3650,4,0)</f>
        <v>549702</v>
      </c>
      <c r="L47" s="713"/>
      <c r="M47" s="701">
        <f t="shared" ref="M47:M48" si="0">ROUND(I47*K47,0)</f>
        <v>549702</v>
      </c>
      <c r="N47" s="702"/>
    </row>
    <row r="48" spans="2:14" ht="30" customHeight="1" x14ac:dyDescent="0.25">
      <c r="B48" s="134" t="s">
        <v>170</v>
      </c>
      <c r="C48" s="919" t="str">
        <f>VLOOKUP(J48,'PRECIOS IDU'!$B$2:$D$3650,2,FALSE)</f>
        <v>AVISO PUNTO CREA 1.50m x 0.90m EN LÁMINA GALVANIZADA CAL. 24. INCLUYE SUMINISTRO E INSTALACIÓN</v>
      </c>
      <c r="D48" s="919"/>
      <c r="E48" s="919"/>
      <c r="F48" s="919"/>
      <c r="G48" s="919"/>
      <c r="H48" s="143" t="s">
        <v>7</v>
      </c>
      <c r="I48" s="143">
        <v>1</v>
      </c>
      <c r="J48" s="149">
        <v>7992</v>
      </c>
      <c r="K48" s="713">
        <f>VLOOKUP(J48,'PRECIOS IDU'!$B$2:$E$3650,4,0)</f>
        <v>799680</v>
      </c>
      <c r="L48" s="713"/>
      <c r="M48" s="701">
        <f t="shared" si="0"/>
        <v>799680</v>
      </c>
      <c r="N48" s="702"/>
    </row>
    <row r="49" spans="2:14" ht="30" customHeight="1" thickBot="1" x14ac:dyDescent="0.3">
      <c r="B49" s="147" t="s">
        <v>171</v>
      </c>
      <c r="C49" s="904" t="str">
        <f>VLOOKUP(J49,'PRECIOS IDU'!$B$2:$D$3650,2,FALSE)</f>
        <v>TARIFA MES - SERVICIO TELEFONIA LOCAL ILIMITADA E INTERNET ILIMITADO VELOCIDAD PROMEDIO (80-500 MB) ESTRATO 3</v>
      </c>
      <c r="D49" s="904"/>
      <c r="E49" s="904"/>
      <c r="F49" s="904"/>
      <c r="G49" s="904"/>
      <c r="H49" s="148" t="s">
        <v>7</v>
      </c>
      <c r="I49" s="148">
        <v>1</v>
      </c>
      <c r="J49" s="150">
        <v>9835</v>
      </c>
      <c r="K49" s="792">
        <f>VLOOKUP(J49,'PRECIOS IDU'!$B$2:$E$3650,4,0)</f>
        <v>74320</v>
      </c>
      <c r="L49" s="792"/>
      <c r="M49" s="765">
        <f t="shared" ref="M49" si="1">ROUND(I49*K49,0)</f>
        <v>74320</v>
      </c>
      <c r="N49" s="766"/>
    </row>
    <row r="50" spans="2:14" ht="15.75" thickBot="1" x14ac:dyDescent="0.3">
      <c r="B50" s="905" t="s">
        <v>104</v>
      </c>
      <c r="C50" s="906"/>
      <c r="D50" s="906"/>
      <c r="E50" s="906"/>
      <c r="F50" s="906"/>
      <c r="G50" s="906"/>
      <c r="H50" s="906"/>
      <c r="I50" s="906"/>
      <c r="J50" s="906"/>
      <c r="K50" s="906"/>
      <c r="L50" s="907"/>
      <c r="M50" s="908">
        <f>SUM(M47:N49)</f>
        <v>1423702</v>
      </c>
      <c r="N50" s="909"/>
    </row>
    <row r="52" spans="2:14" ht="15.75" x14ac:dyDescent="0.25">
      <c r="B52" s="910" t="s">
        <v>134</v>
      </c>
      <c r="C52" s="911"/>
      <c r="D52" s="911"/>
      <c r="E52" s="911"/>
      <c r="F52" s="911"/>
      <c r="G52" s="911"/>
      <c r="H52" s="911"/>
      <c r="I52" s="911"/>
      <c r="J52" s="911"/>
      <c r="K52" s="911"/>
      <c r="L52" s="911"/>
      <c r="M52" s="912">
        <f>M50+M42+M28</f>
        <v>21253902</v>
      </c>
      <c r="N52" s="913"/>
    </row>
    <row r="53" spans="2:14" ht="15.75" x14ac:dyDescent="0.25">
      <c r="B53" s="914" t="s">
        <v>135</v>
      </c>
      <c r="C53" s="915"/>
      <c r="D53" s="915"/>
      <c r="E53" s="915"/>
      <c r="F53" s="915"/>
      <c r="G53" s="915"/>
      <c r="H53" s="915"/>
      <c r="I53" s="915"/>
      <c r="J53" s="915"/>
      <c r="K53" s="916"/>
      <c r="L53" s="131">
        <f>'AIU SOCIAL'!L36</f>
        <v>0.12328442560806011</v>
      </c>
      <c r="M53" s="917">
        <f>ROUND(L53*M52,0)</f>
        <v>2620275</v>
      </c>
      <c r="N53" s="918"/>
    </row>
    <row r="54" spans="2:14" ht="16.5" thickBot="1" x14ac:dyDescent="0.3">
      <c r="B54" s="900" t="s">
        <v>136</v>
      </c>
      <c r="C54" s="901"/>
      <c r="D54" s="901"/>
      <c r="E54" s="901"/>
      <c r="F54" s="901"/>
      <c r="G54" s="901"/>
      <c r="H54" s="901"/>
      <c r="I54" s="901"/>
      <c r="J54" s="901"/>
      <c r="K54" s="901"/>
      <c r="L54" s="901"/>
      <c r="M54" s="902">
        <f>M53+M52</f>
        <v>23874177</v>
      </c>
      <c r="N54" s="903"/>
    </row>
  </sheetData>
  <mergeCells count="78">
    <mergeCell ref="C15:J15"/>
    <mergeCell ref="K15:M15"/>
    <mergeCell ref="B2:N3"/>
    <mergeCell ref="B5:G7"/>
    <mergeCell ref="H5:N7"/>
    <mergeCell ref="C9:J9"/>
    <mergeCell ref="K9:M9"/>
    <mergeCell ref="K10:M10"/>
    <mergeCell ref="C12:J12"/>
    <mergeCell ref="K12:M12"/>
    <mergeCell ref="K13:M13"/>
    <mergeCell ref="C14:J14"/>
    <mergeCell ref="K14:M14"/>
    <mergeCell ref="B26:E26"/>
    <mergeCell ref="C16:J16"/>
    <mergeCell ref="K16:M16"/>
    <mergeCell ref="C17:J17"/>
    <mergeCell ref="K17:M17"/>
    <mergeCell ref="C18:J18"/>
    <mergeCell ref="K18:M18"/>
    <mergeCell ref="K19:M19"/>
    <mergeCell ref="C20:J21"/>
    <mergeCell ref="K20:M21"/>
    <mergeCell ref="B24:N24"/>
    <mergeCell ref="B25:N25"/>
    <mergeCell ref="C27:E27"/>
    <mergeCell ref="B28:L28"/>
    <mergeCell ref="M28:N28"/>
    <mergeCell ref="B30:N30"/>
    <mergeCell ref="B31:D31"/>
    <mergeCell ref="E31:G31"/>
    <mergeCell ref="K31:L31"/>
    <mergeCell ref="M31:N31"/>
    <mergeCell ref="C32:N32"/>
    <mergeCell ref="K33:L33"/>
    <mergeCell ref="M33:N33"/>
    <mergeCell ref="K39:L39"/>
    <mergeCell ref="M39:N39"/>
    <mergeCell ref="B34:L34"/>
    <mergeCell ref="K38:L38"/>
    <mergeCell ref="B40:L40"/>
    <mergeCell ref="B42:L42"/>
    <mergeCell ref="C36:N36"/>
    <mergeCell ref="C33:G33"/>
    <mergeCell ref="C37:G37"/>
    <mergeCell ref="C38:G38"/>
    <mergeCell ref="C39:G39"/>
    <mergeCell ref="M34:N34"/>
    <mergeCell ref="M38:N38"/>
    <mergeCell ref="M37:N37"/>
    <mergeCell ref="M40:N40"/>
    <mergeCell ref="K37:L37"/>
    <mergeCell ref="M42:N42"/>
    <mergeCell ref="M47:N47"/>
    <mergeCell ref="K48:L48"/>
    <mergeCell ref="M48:N48"/>
    <mergeCell ref="B44:N44"/>
    <mergeCell ref="B45:D45"/>
    <mergeCell ref="E45:G45"/>
    <mergeCell ref="K45:L45"/>
    <mergeCell ref="M45:N45"/>
    <mergeCell ref="C46:N46"/>
    <mergeCell ref="B54:L54"/>
    <mergeCell ref="M54:N54"/>
    <mergeCell ref="K11:M11"/>
    <mergeCell ref="C10:J11"/>
    <mergeCell ref="C49:G49"/>
    <mergeCell ref="B50:L50"/>
    <mergeCell ref="M50:N50"/>
    <mergeCell ref="B52:L52"/>
    <mergeCell ref="M52:N52"/>
    <mergeCell ref="B53:K53"/>
    <mergeCell ref="M53:N53"/>
    <mergeCell ref="K49:L49"/>
    <mergeCell ref="M49:N49"/>
    <mergeCell ref="C47:G47"/>
    <mergeCell ref="C48:G48"/>
    <mergeCell ref="K47:L4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L36"/>
  <sheetViews>
    <sheetView showGridLines="0" zoomScale="85" zoomScaleNormal="85" workbookViewId="0">
      <selection activeCell="B2" sqref="B2:L3"/>
    </sheetView>
  </sheetViews>
  <sheetFormatPr baseColWidth="10" defaultColWidth="11.42578125" defaultRowHeight="15" x14ac:dyDescent="0.25"/>
  <cols>
    <col min="1" max="1" width="2.85546875" customWidth="1"/>
    <col min="2" max="2" width="12.7109375" customWidth="1"/>
    <col min="3" max="3" width="19.140625" customWidth="1"/>
    <col min="4" max="4" width="14" customWidth="1"/>
    <col min="5" max="5" width="11.28515625" style="151" customWidth="1"/>
    <col min="6" max="6" width="15.7109375" customWidth="1"/>
    <col min="7" max="7" width="33.7109375" customWidth="1"/>
    <col min="8" max="8" width="13.42578125" customWidth="1"/>
    <col min="9" max="9" width="14" customWidth="1"/>
    <col min="10" max="12" width="15.7109375" customWidth="1"/>
  </cols>
  <sheetData>
    <row r="1" spans="2:12" ht="15" customHeight="1" thickBot="1" x14ac:dyDescent="0.3"/>
    <row r="2" spans="2:12" x14ac:dyDescent="0.25">
      <c r="B2" s="499" t="s">
        <v>3086</v>
      </c>
      <c r="C2" s="500"/>
      <c r="D2" s="500"/>
      <c r="E2" s="500"/>
      <c r="F2" s="500"/>
      <c r="G2" s="500"/>
      <c r="H2" s="500"/>
      <c r="I2" s="500"/>
      <c r="J2" s="500"/>
      <c r="K2" s="500"/>
      <c r="L2" s="501"/>
    </row>
    <row r="3" spans="2:12" ht="15.75" thickBot="1" x14ac:dyDescent="0.3">
      <c r="B3" s="502"/>
      <c r="C3" s="503"/>
      <c r="D3" s="503"/>
      <c r="E3" s="503"/>
      <c r="F3" s="503"/>
      <c r="G3" s="503"/>
      <c r="H3" s="503"/>
      <c r="I3" s="503"/>
      <c r="J3" s="503"/>
      <c r="K3" s="503"/>
      <c r="L3" s="504"/>
    </row>
    <row r="4" spans="2:12" ht="9.9499999999999993" customHeight="1" thickBot="1" x14ac:dyDescent="0.3">
      <c r="B4" s="1"/>
      <c r="C4" s="2"/>
      <c r="D4" s="2"/>
      <c r="E4" s="152"/>
      <c r="F4" s="2"/>
      <c r="G4" s="2"/>
      <c r="H4" s="2"/>
      <c r="I4" s="2"/>
      <c r="J4" s="2"/>
      <c r="K4" s="2"/>
      <c r="L4" s="3"/>
    </row>
    <row r="5" spans="2:12" ht="16.5" customHeight="1" x14ac:dyDescent="0.25">
      <c r="B5" s="514" t="s">
        <v>21</v>
      </c>
      <c r="C5" s="515"/>
      <c r="D5" s="515"/>
      <c r="E5" s="515"/>
      <c r="F5" s="515"/>
      <c r="G5" s="505" t="s">
        <v>3829</v>
      </c>
      <c r="H5" s="506"/>
      <c r="I5" s="506"/>
      <c r="J5" s="506"/>
      <c r="K5" s="506"/>
      <c r="L5" s="507"/>
    </row>
    <row r="6" spans="2:12" ht="15" customHeight="1" x14ac:dyDescent="0.25">
      <c r="B6" s="517"/>
      <c r="C6" s="518"/>
      <c r="D6" s="518"/>
      <c r="E6" s="518"/>
      <c r="F6" s="518"/>
      <c r="G6" s="508"/>
      <c r="H6" s="509"/>
      <c r="I6" s="509"/>
      <c r="J6" s="509"/>
      <c r="K6" s="509"/>
      <c r="L6" s="510"/>
    </row>
    <row r="7" spans="2:12" ht="15.75" customHeight="1" thickBot="1" x14ac:dyDescent="0.3">
      <c r="B7" s="520"/>
      <c r="C7" s="521"/>
      <c r="D7" s="521"/>
      <c r="E7" s="521"/>
      <c r="F7" s="521"/>
      <c r="G7" s="511"/>
      <c r="H7" s="512"/>
      <c r="I7" s="512"/>
      <c r="J7" s="512"/>
      <c r="K7" s="512"/>
      <c r="L7" s="513"/>
    </row>
    <row r="8" spans="2:12" ht="9.9499999999999993" customHeight="1" thickBot="1" x14ac:dyDescent="0.3">
      <c r="B8" s="9"/>
      <c r="L8" s="10"/>
    </row>
    <row r="9" spans="2:12" x14ac:dyDescent="0.25">
      <c r="B9" s="898" t="s">
        <v>172</v>
      </c>
      <c r="C9" s="899"/>
      <c r="D9" s="899"/>
      <c r="E9" s="878">
        <f>SOCIAL!M52</f>
        <v>21253902</v>
      </c>
      <c r="F9" s="879"/>
      <c r="G9" s="880"/>
      <c r="H9" s="168"/>
      <c r="I9" s="169" t="s">
        <v>137</v>
      </c>
      <c r="J9" s="881"/>
      <c r="K9" s="881"/>
      <c r="L9" s="882"/>
    </row>
    <row r="10" spans="2:12" ht="15.75" thickBot="1" x14ac:dyDescent="0.3">
      <c r="B10" s="883" t="s">
        <v>23</v>
      </c>
      <c r="C10" s="884"/>
      <c r="D10" s="884"/>
      <c r="E10" s="170">
        <v>6</v>
      </c>
      <c r="F10" s="884" t="s">
        <v>138</v>
      </c>
      <c r="G10" s="885"/>
      <c r="H10" s="171"/>
      <c r="I10" s="172" t="s">
        <v>139</v>
      </c>
      <c r="J10" s="886"/>
      <c r="K10" s="886"/>
      <c r="L10" s="887"/>
    </row>
    <row r="11" spans="2:12" ht="9.9499999999999993" customHeight="1" thickBot="1" x14ac:dyDescent="0.3">
      <c r="B11" s="178"/>
      <c r="C11" s="179"/>
      <c r="D11" s="179"/>
      <c r="E11" s="179"/>
      <c r="F11" s="179"/>
      <c r="G11" s="179"/>
      <c r="H11" s="179"/>
      <c r="I11" s="179"/>
      <c r="J11" s="179"/>
      <c r="K11" s="179"/>
      <c r="L11" s="180"/>
    </row>
    <row r="12" spans="2:12" x14ac:dyDescent="0.25">
      <c r="B12" s="964" t="s">
        <v>140</v>
      </c>
      <c r="C12" s="965"/>
      <c r="D12" s="965"/>
      <c r="E12" s="965"/>
      <c r="F12" s="965"/>
      <c r="G12" s="965"/>
      <c r="H12" s="965"/>
      <c r="I12" s="965"/>
      <c r="J12" s="965"/>
      <c r="K12" s="965"/>
      <c r="L12" s="966"/>
    </row>
    <row r="13" spans="2:12" x14ac:dyDescent="0.25">
      <c r="B13" s="187">
        <v>3.1</v>
      </c>
      <c r="C13" s="967" t="s">
        <v>53</v>
      </c>
      <c r="D13" s="967"/>
      <c r="E13" s="967"/>
      <c r="F13" s="967"/>
      <c r="G13" s="967"/>
      <c r="H13" s="967"/>
      <c r="I13" s="967"/>
      <c r="J13" s="967"/>
      <c r="K13" s="967"/>
      <c r="L13" s="968"/>
    </row>
    <row r="14" spans="2:12" x14ac:dyDescent="0.25">
      <c r="B14" s="188" t="s">
        <v>141</v>
      </c>
      <c r="C14" s="958" t="s">
        <v>54</v>
      </c>
      <c r="D14" s="969"/>
      <c r="E14" s="189"/>
      <c r="F14" s="190"/>
      <c r="G14" s="970"/>
      <c r="H14" s="970"/>
      <c r="I14" s="191"/>
      <c r="J14" s="958" t="s">
        <v>55</v>
      </c>
      <c r="K14" s="959"/>
      <c r="L14" s="192" t="s">
        <v>47</v>
      </c>
    </row>
    <row r="15" spans="2:12" x14ac:dyDescent="0.25">
      <c r="B15" s="181">
        <f>B13+0.001</f>
        <v>3.101</v>
      </c>
      <c r="C15" s="173" t="s">
        <v>56</v>
      </c>
      <c r="D15" s="174"/>
      <c r="E15" s="174"/>
      <c r="F15" s="174"/>
      <c r="G15" s="174"/>
      <c r="H15" s="174"/>
      <c r="I15" s="175"/>
      <c r="J15" s="862">
        <v>0.05</v>
      </c>
      <c r="K15" s="863"/>
      <c r="L15" s="182">
        <f>ROUND($E$9*J15,0)</f>
        <v>1062695</v>
      </c>
    </row>
    <row r="16" spans="2:12" x14ac:dyDescent="0.25">
      <c r="B16" s="181">
        <f>B15+0.001</f>
        <v>3.1019999999999999</v>
      </c>
      <c r="C16" s="173" t="s">
        <v>57</v>
      </c>
      <c r="D16" s="174"/>
      <c r="E16" s="174"/>
      <c r="F16" s="174"/>
      <c r="G16" s="174"/>
      <c r="H16" s="174"/>
      <c r="I16" s="175"/>
      <c r="J16" s="876">
        <v>7.1199999999999996E-3</v>
      </c>
      <c r="K16" s="877"/>
      <c r="L16" s="182">
        <f t="shared" ref="L16:L18" si="0">ROUND($E$9*J16,0)</f>
        <v>151328</v>
      </c>
    </row>
    <row r="17" spans="2:12" x14ac:dyDescent="0.25">
      <c r="B17" s="181">
        <f>B16+0.001</f>
        <v>3.1029999999999998</v>
      </c>
      <c r="C17" s="173" t="s">
        <v>59</v>
      </c>
      <c r="D17" s="174"/>
      <c r="E17" s="174"/>
      <c r="F17" s="174"/>
      <c r="G17" s="174"/>
      <c r="H17" s="174"/>
      <c r="I17" s="175"/>
      <c r="J17" s="862">
        <v>4.0000000000000001E-3</v>
      </c>
      <c r="K17" s="863"/>
      <c r="L17" s="182">
        <f t="shared" si="0"/>
        <v>85016</v>
      </c>
    </row>
    <row r="18" spans="2:12" ht="15.75" thickBot="1" x14ac:dyDescent="0.3">
      <c r="B18" s="196">
        <f>B17+0.001</f>
        <v>3.1039999999999996</v>
      </c>
      <c r="C18" s="197" t="s">
        <v>60</v>
      </c>
      <c r="D18" s="198"/>
      <c r="E18" s="198"/>
      <c r="F18" s="198"/>
      <c r="G18" s="198"/>
      <c r="H18" s="198"/>
      <c r="I18" s="199"/>
      <c r="J18" s="848">
        <v>5.0000000000000001E-3</v>
      </c>
      <c r="K18" s="849"/>
      <c r="L18" s="200">
        <f t="shared" si="0"/>
        <v>106270</v>
      </c>
    </row>
    <row r="19" spans="2:12" ht="15.75" thickBot="1" x14ac:dyDescent="0.3">
      <c r="B19" s="183"/>
      <c r="C19" s="866" t="s">
        <v>61</v>
      </c>
      <c r="D19" s="867"/>
      <c r="E19" s="867"/>
      <c r="F19" s="867"/>
      <c r="G19" s="867"/>
      <c r="H19" s="867"/>
      <c r="I19" s="867"/>
      <c r="J19" s="867"/>
      <c r="K19" s="868"/>
      <c r="L19" s="195">
        <f>SUM(L15:L18)</f>
        <v>1405309</v>
      </c>
    </row>
    <row r="20" spans="2:12" ht="9.9499999999999993" customHeight="1" thickBot="1" x14ac:dyDescent="0.3">
      <c r="B20" s="183"/>
      <c r="C20" s="184"/>
      <c r="D20" s="184"/>
      <c r="E20" s="184"/>
      <c r="F20" s="184"/>
      <c r="G20" s="184"/>
      <c r="H20" s="184"/>
      <c r="I20" s="184"/>
      <c r="J20" s="184"/>
      <c r="K20" s="184"/>
      <c r="L20" s="185"/>
    </row>
    <row r="21" spans="2:12" x14ac:dyDescent="0.25">
      <c r="B21" s="201">
        <f>B13+0.1</f>
        <v>3.2</v>
      </c>
      <c r="C21" s="962" t="s">
        <v>142</v>
      </c>
      <c r="D21" s="962"/>
      <c r="E21" s="962"/>
      <c r="F21" s="962"/>
      <c r="G21" s="962"/>
      <c r="H21" s="962"/>
      <c r="I21" s="962"/>
      <c r="J21" s="962"/>
      <c r="K21" s="962"/>
      <c r="L21" s="963"/>
    </row>
    <row r="22" spans="2:12" ht="33.75" x14ac:dyDescent="0.25">
      <c r="B22" s="188" t="s">
        <v>141</v>
      </c>
      <c r="C22" s="955" t="s">
        <v>54</v>
      </c>
      <c r="D22" s="955"/>
      <c r="E22" s="956" t="s">
        <v>143</v>
      </c>
      <c r="F22" s="957"/>
      <c r="G22" s="958" t="s">
        <v>64</v>
      </c>
      <c r="H22" s="959"/>
      <c r="I22" s="193" t="s">
        <v>65</v>
      </c>
      <c r="J22" s="958" t="s">
        <v>66</v>
      </c>
      <c r="K22" s="959"/>
      <c r="L22" s="192" t="s">
        <v>47</v>
      </c>
    </row>
    <row r="23" spans="2:12" x14ac:dyDescent="0.25">
      <c r="B23" s="181">
        <f>B21+0.001</f>
        <v>3.2010000000000001</v>
      </c>
      <c r="C23" s="176" t="s">
        <v>144</v>
      </c>
      <c r="D23" s="960" t="s">
        <v>145</v>
      </c>
      <c r="E23" s="859">
        <f>$E$9</f>
        <v>21253902</v>
      </c>
      <c r="F23" s="860"/>
      <c r="G23" s="861">
        <v>0.3</v>
      </c>
      <c r="H23" s="861"/>
      <c r="I23" s="177">
        <v>10.5</v>
      </c>
      <c r="J23" s="862">
        <v>2E-3</v>
      </c>
      <c r="K23" s="863"/>
      <c r="L23" s="182">
        <f>ROUND((((((E23*G23)*J23)/12)*I23)+2500)*1.19,0)</f>
        <v>16253</v>
      </c>
    </row>
    <row r="24" spans="2:12" ht="22.5" x14ac:dyDescent="0.25">
      <c r="B24" s="181">
        <f>B23+0.001</f>
        <v>3.202</v>
      </c>
      <c r="C24" s="176" t="s">
        <v>146</v>
      </c>
      <c r="D24" s="961"/>
      <c r="E24" s="859">
        <f t="shared" ref="E24:E25" si="1">$E$9</f>
        <v>21253902</v>
      </c>
      <c r="F24" s="860"/>
      <c r="G24" s="861">
        <v>0.1</v>
      </c>
      <c r="H24" s="861"/>
      <c r="I24" s="177">
        <v>40.5</v>
      </c>
      <c r="J24" s="862">
        <v>2E-3</v>
      </c>
      <c r="K24" s="863"/>
      <c r="L24" s="182">
        <f>ROUND((((((E24*G24)*J24)/12)*I24)+2500)*1.19,0)</f>
        <v>20047</v>
      </c>
    </row>
    <row r="25" spans="2:12" x14ac:dyDescent="0.25">
      <c r="B25" s="181">
        <f>B24+0.001</f>
        <v>3.2029999999999998</v>
      </c>
      <c r="C25" s="176" t="s">
        <v>147</v>
      </c>
      <c r="D25" s="961"/>
      <c r="E25" s="859">
        <f t="shared" si="1"/>
        <v>21253902</v>
      </c>
      <c r="F25" s="860"/>
      <c r="G25" s="861">
        <v>0.3</v>
      </c>
      <c r="H25" s="861"/>
      <c r="I25" s="177">
        <v>64.5</v>
      </c>
      <c r="J25" s="862">
        <v>2E-3</v>
      </c>
      <c r="K25" s="863"/>
      <c r="L25" s="182">
        <f>ROUND((((((E25*G25)*J25)/12)*I25)+2500)*1.19,0)</f>
        <v>84542</v>
      </c>
    </row>
    <row r="26" spans="2:12" ht="45.75" thickBot="1" x14ac:dyDescent="0.3">
      <c r="B26" s="196">
        <f>B25+0.001</f>
        <v>3.2039999999999997</v>
      </c>
      <c r="C26" s="202" t="s">
        <v>71</v>
      </c>
      <c r="D26" s="203" t="s">
        <v>72</v>
      </c>
      <c r="E26" s="845">
        <f>+E9</f>
        <v>21253902</v>
      </c>
      <c r="F26" s="846"/>
      <c r="G26" s="847">
        <v>1</v>
      </c>
      <c r="H26" s="847"/>
      <c r="I26" s="204">
        <v>4.5</v>
      </c>
      <c r="J26" s="848">
        <v>3.0000000000000001E-3</v>
      </c>
      <c r="K26" s="849"/>
      <c r="L26" s="200">
        <f>ROUND((((((E26*G26)*J26)/12)*I26)+2500)*1.19,0)</f>
        <v>31429</v>
      </c>
    </row>
    <row r="27" spans="2:12" ht="15.75" thickBot="1" x14ac:dyDescent="0.3">
      <c r="B27" s="183"/>
      <c r="C27" s="856" t="s">
        <v>73</v>
      </c>
      <c r="D27" s="857"/>
      <c r="E27" s="857"/>
      <c r="F27" s="857"/>
      <c r="G27" s="857"/>
      <c r="H27" s="857"/>
      <c r="I27" s="857"/>
      <c r="J27" s="857"/>
      <c r="K27" s="954"/>
      <c r="L27" s="194">
        <f>ROUND(SUM(L23:L26),0)</f>
        <v>152271</v>
      </c>
    </row>
    <row r="28" spans="2:12" ht="9.9499999999999993" customHeight="1" thickBot="1" x14ac:dyDescent="0.3">
      <c r="B28" s="183"/>
      <c r="C28" s="850"/>
      <c r="D28" s="850"/>
      <c r="E28" s="850"/>
      <c r="F28" s="850"/>
      <c r="G28" s="850"/>
      <c r="H28" s="850"/>
      <c r="I28" s="850"/>
      <c r="J28" s="850"/>
      <c r="K28" s="850"/>
      <c r="L28" s="851"/>
    </row>
    <row r="29" spans="2:12" x14ac:dyDescent="0.25">
      <c r="B29" s="852" t="s">
        <v>74</v>
      </c>
      <c r="C29" s="853"/>
      <c r="D29" s="853"/>
      <c r="E29" s="853"/>
      <c r="F29" s="853"/>
      <c r="G29" s="853"/>
      <c r="H29" s="853"/>
      <c r="I29" s="853"/>
      <c r="J29" s="853"/>
      <c r="K29" s="853"/>
      <c r="L29" s="207">
        <f>ROUND(L19+L27,0)</f>
        <v>1557580</v>
      </c>
    </row>
    <row r="30" spans="2:12" ht="15.75" thickBot="1" x14ac:dyDescent="0.3">
      <c r="B30" s="854" t="s">
        <v>75</v>
      </c>
      <c r="C30" s="855"/>
      <c r="D30" s="855"/>
      <c r="E30" s="855"/>
      <c r="F30" s="855"/>
      <c r="G30" s="855"/>
      <c r="H30" s="855"/>
      <c r="I30" s="855"/>
      <c r="J30" s="855"/>
      <c r="K30" s="855"/>
      <c r="L30" s="206">
        <f>+L29/E9</f>
        <v>7.3284425608060116E-2</v>
      </c>
    </row>
    <row r="31" spans="2:12" ht="9.9499999999999993" customHeight="1" thickBot="1" x14ac:dyDescent="0.3">
      <c r="B31" s="183"/>
      <c r="C31" s="850"/>
      <c r="D31" s="850"/>
      <c r="E31" s="850"/>
      <c r="F31" s="850"/>
      <c r="G31" s="850"/>
      <c r="H31" s="850"/>
      <c r="I31" s="850"/>
      <c r="J31" s="850"/>
      <c r="K31" s="850"/>
      <c r="L31" s="851"/>
    </row>
    <row r="32" spans="2:12" x14ac:dyDescent="0.25">
      <c r="B32" s="852" t="s">
        <v>148</v>
      </c>
      <c r="C32" s="853"/>
      <c r="D32" s="853"/>
      <c r="E32" s="853"/>
      <c r="F32" s="853"/>
      <c r="G32" s="853"/>
      <c r="H32" s="853"/>
      <c r="I32" s="853"/>
      <c r="J32" s="853"/>
      <c r="K32" s="853"/>
      <c r="L32" s="205">
        <f>L30</f>
        <v>7.3284425608060116E-2</v>
      </c>
    </row>
    <row r="33" spans="2:12" x14ac:dyDescent="0.25">
      <c r="B33" s="864" t="s">
        <v>149</v>
      </c>
      <c r="C33" s="865"/>
      <c r="D33" s="865"/>
      <c r="E33" s="865"/>
      <c r="F33" s="865"/>
      <c r="G33" s="865"/>
      <c r="H33" s="865"/>
      <c r="I33" s="865"/>
      <c r="J33" s="865"/>
      <c r="K33" s="865"/>
      <c r="L33" s="186">
        <v>0.01</v>
      </c>
    </row>
    <row r="34" spans="2:12" ht="15.75" thickBot="1" x14ac:dyDescent="0.3">
      <c r="B34" s="854" t="s">
        <v>150</v>
      </c>
      <c r="C34" s="855"/>
      <c r="D34" s="855"/>
      <c r="E34" s="855"/>
      <c r="F34" s="855"/>
      <c r="G34" s="855"/>
      <c r="H34" s="855"/>
      <c r="I34" s="855"/>
      <c r="J34" s="855"/>
      <c r="K34" s="855"/>
      <c r="L34" s="206">
        <v>0.04</v>
      </c>
    </row>
    <row r="35" spans="2:12" ht="9.9499999999999993" customHeight="1" thickBot="1" x14ac:dyDescent="0.3">
      <c r="B35" s="183"/>
      <c r="C35" s="850"/>
      <c r="D35" s="850"/>
      <c r="E35" s="850"/>
      <c r="F35" s="850"/>
      <c r="G35" s="850"/>
      <c r="H35" s="850"/>
      <c r="I35" s="850"/>
      <c r="J35" s="850"/>
      <c r="K35" s="850"/>
      <c r="L35" s="851"/>
    </row>
    <row r="36" spans="2:12" ht="15.75" thickBot="1" x14ac:dyDescent="0.3">
      <c r="B36" s="842" t="s">
        <v>151</v>
      </c>
      <c r="C36" s="843"/>
      <c r="D36" s="843"/>
      <c r="E36" s="843"/>
      <c r="F36" s="843"/>
      <c r="G36" s="843"/>
      <c r="H36" s="843"/>
      <c r="I36" s="843"/>
      <c r="J36" s="843"/>
      <c r="K36" s="844"/>
      <c r="L36" s="208">
        <f>SUM(L32:L34)</f>
        <v>0.12328442560806011</v>
      </c>
    </row>
  </sheetData>
  <mergeCells count="47">
    <mergeCell ref="B2:L3"/>
    <mergeCell ref="B5:F7"/>
    <mergeCell ref="G5:L7"/>
    <mergeCell ref="B9:D9"/>
    <mergeCell ref="E9:G9"/>
    <mergeCell ref="J9:L9"/>
    <mergeCell ref="C21:L21"/>
    <mergeCell ref="B10:D10"/>
    <mergeCell ref="F10:G10"/>
    <mergeCell ref="J10:L10"/>
    <mergeCell ref="B12:L12"/>
    <mergeCell ref="C13:L13"/>
    <mergeCell ref="C14:D14"/>
    <mergeCell ref="G14:H14"/>
    <mergeCell ref="J14:K14"/>
    <mergeCell ref="J15:K15"/>
    <mergeCell ref="J16:K16"/>
    <mergeCell ref="J17:K17"/>
    <mergeCell ref="J18:K18"/>
    <mergeCell ref="C19:K19"/>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E26:F26"/>
    <mergeCell ref="G26:H26"/>
    <mergeCell ref="J26:K26"/>
    <mergeCell ref="B33:K33"/>
    <mergeCell ref="B34:K34"/>
    <mergeCell ref="C35:L35"/>
    <mergeCell ref="B36:K36"/>
    <mergeCell ref="C27:K27"/>
    <mergeCell ref="C28:L28"/>
    <mergeCell ref="B29:K29"/>
    <mergeCell ref="B30:K30"/>
    <mergeCell ref="C31:L31"/>
    <mergeCell ref="B32:K3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CCB69-675F-4C52-AC57-82DDF282395F}">
  <dimension ref="B1:N53"/>
  <sheetViews>
    <sheetView showGridLines="0" topLeftCell="A25" zoomScale="85" zoomScaleNormal="85" workbookViewId="0">
      <selection activeCell="G39" sqref="G39:H39"/>
    </sheetView>
  </sheetViews>
  <sheetFormatPr baseColWidth="10" defaultColWidth="11.42578125" defaultRowHeight="15" x14ac:dyDescent="0.25"/>
  <cols>
    <col min="1" max="1" width="1.42578125" customWidth="1"/>
    <col min="2" max="2" width="5.7109375" customWidth="1"/>
    <col min="3" max="4" width="20.7109375" customWidth="1"/>
    <col min="5" max="5" width="15.7109375" style="151" customWidth="1"/>
    <col min="6" max="6" width="15.7109375" customWidth="1"/>
    <col min="7" max="7" width="20.7109375" customWidth="1"/>
    <col min="8" max="12" width="10.7109375" customWidth="1"/>
    <col min="13" max="14" width="15.7109375" customWidth="1"/>
  </cols>
  <sheetData>
    <row r="1" spans="2:14" ht="7.5" customHeight="1" thickBot="1" x14ac:dyDescent="0.3"/>
    <row r="2" spans="2:14" x14ac:dyDescent="0.25">
      <c r="B2" s="499" t="s">
        <v>3797</v>
      </c>
      <c r="C2" s="500"/>
      <c r="D2" s="500"/>
      <c r="E2" s="500"/>
      <c r="F2" s="500"/>
      <c r="G2" s="500"/>
      <c r="H2" s="500"/>
      <c r="I2" s="500"/>
      <c r="J2" s="500"/>
      <c r="K2" s="500"/>
      <c r="L2" s="500"/>
      <c r="M2" s="500"/>
      <c r="N2" s="501"/>
    </row>
    <row r="3" spans="2:14" ht="15.75" thickBot="1" x14ac:dyDescent="0.3">
      <c r="B3" s="502"/>
      <c r="C3" s="503"/>
      <c r="D3" s="503"/>
      <c r="E3" s="503"/>
      <c r="F3" s="503"/>
      <c r="G3" s="503"/>
      <c r="H3" s="503"/>
      <c r="I3" s="503"/>
      <c r="J3" s="503"/>
      <c r="K3" s="503"/>
      <c r="L3" s="503"/>
      <c r="M3" s="503"/>
      <c r="N3" s="504"/>
    </row>
    <row r="4" spans="2:14" ht="9.9499999999999993" customHeight="1" thickBot="1" x14ac:dyDescent="0.3">
      <c r="B4" s="1"/>
      <c r="C4" s="2"/>
      <c r="D4" s="2"/>
      <c r="E4" s="152"/>
      <c r="F4" s="2"/>
      <c r="G4" s="2"/>
      <c r="H4" s="2"/>
      <c r="I4" s="2"/>
      <c r="J4" s="2"/>
      <c r="K4" s="2"/>
      <c r="L4" s="2"/>
      <c r="M4" s="2"/>
      <c r="N4" s="3"/>
    </row>
    <row r="5" spans="2:14" ht="16.5" customHeight="1" x14ac:dyDescent="0.25">
      <c r="B5" s="514" t="s">
        <v>21</v>
      </c>
      <c r="C5" s="515"/>
      <c r="D5" s="515"/>
      <c r="E5" s="515"/>
      <c r="F5" s="515"/>
      <c r="G5" s="516"/>
      <c r="H5" s="505" t="s">
        <v>3829</v>
      </c>
      <c r="I5" s="506"/>
      <c r="J5" s="506"/>
      <c r="K5" s="506"/>
      <c r="L5" s="506"/>
      <c r="M5" s="506"/>
      <c r="N5" s="507"/>
    </row>
    <row r="6" spans="2:14" x14ac:dyDescent="0.25">
      <c r="B6" s="517"/>
      <c r="C6" s="518"/>
      <c r="D6" s="518"/>
      <c r="E6" s="518"/>
      <c r="F6" s="518"/>
      <c r="G6" s="519"/>
      <c r="H6" s="508"/>
      <c r="I6" s="509"/>
      <c r="J6" s="509"/>
      <c r="K6" s="509"/>
      <c r="L6" s="509"/>
      <c r="M6" s="509"/>
      <c r="N6" s="510"/>
    </row>
    <row r="7" spans="2:14" ht="15.75" thickBot="1" x14ac:dyDescent="0.3">
      <c r="B7" s="520"/>
      <c r="C7" s="521"/>
      <c r="D7" s="521"/>
      <c r="E7" s="521"/>
      <c r="F7" s="521"/>
      <c r="G7" s="522"/>
      <c r="H7" s="511"/>
      <c r="I7" s="512"/>
      <c r="J7" s="512"/>
      <c r="K7" s="512"/>
      <c r="L7" s="512"/>
      <c r="M7" s="512"/>
      <c r="N7" s="513"/>
    </row>
    <row r="8" spans="2:14" ht="9.9499999999999993" customHeight="1" thickBot="1" x14ac:dyDescent="0.3">
      <c r="B8" s="6"/>
      <c r="C8" s="7"/>
      <c r="D8" s="7"/>
      <c r="E8" s="153"/>
      <c r="F8" s="7"/>
      <c r="G8" s="7"/>
      <c r="H8" s="7"/>
      <c r="I8" s="7"/>
      <c r="J8" s="7"/>
      <c r="K8" s="7"/>
      <c r="L8" s="7"/>
      <c r="M8" s="7"/>
      <c r="N8" s="8"/>
    </row>
    <row r="9" spans="2:14" x14ac:dyDescent="0.25">
      <c r="B9" s="9"/>
      <c r="C9" s="527" t="s">
        <v>22</v>
      </c>
      <c r="D9" s="528"/>
      <c r="E9" s="528"/>
      <c r="F9" s="528"/>
      <c r="G9" s="528"/>
      <c r="H9" s="529"/>
      <c r="I9" s="529"/>
      <c r="J9" s="675"/>
      <c r="K9" s="530">
        <f>'PRESUPUESTO OFICIAL'!M45</f>
        <v>1891241605</v>
      </c>
      <c r="L9" s="531"/>
      <c r="M9" s="533"/>
      <c r="N9" s="10"/>
    </row>
    <row r="10" spans="2:14" x14ac:dyDescent="0.25">
      <c r="B10" s="9"/>
      <c r="C10" s="548" t="s">
        <v>15</v>
      </c>
      <c r="D10" s="549"/>
      <c r="E10" s="549"/>
      <c r="F10" s="549"/>
      <c r="G10" s="549"/>
      <c r="H10" s="549"/>
      <c r="I10" s="549"/>
      <c r="J10" s="709"/>
      <c r="K10" s="706">
        <f>AIU!O89</f>
        <v>0.33251068186499627</v>
      </c>
      <c r="L10" s="707"/>
      <c r="M10" s="708"/>
      <c r="N10" s="10"/>
    </row>
    <row r="11" spans="2:14" x14ac:dyDescent="0.25">
      <c r="B11" s="9"/>
      <c r="C11" s="550"/>
      <c r="D11" s="551"/>
      <c r="E11" s="551"/>
      <c r="F11" s="551"/>
      <c r="G11" s="551"/>
      <c r="H11" s="551"/>
      <c r="I11" s="551"/>
      <c r="J11" s="710"/>
      <c r="K11" s="552">
        <f>K9*K10</f>
        <v>628858035.64999998</v>
      </c>
      <c r="L11" s="553"/>
      <c r="M11" s="554"/>
      <c r="N11" s="10"/>
    </row>
    <row r="12" spans="2:14" ht="15.75" thickBot="1" x14ac:dyDescent="0.3">
      <c r="B12" s="9"/>
      <c r="C12" s="534" t="s">
        <v>23</v>
      </c>
      <c r="D12" s="535"/>
      <c r="E12" s="535"/>
      <c r="F12" s="535"/>
      <c r="G12" s="535"/>
      <c r="H12" s="536"/>
      <c r="I12" s="536"/>
      <c r="J12" s="674"/>
      <c r="K12" s="543">
        <v>6</v>
      </c>
      <c r="L12" s="544"/>
      <c r="M12" s="546"/>
      <c r="N12" s="10"/>
    </row>
    <row r="13" spans="2:14" ht="9.9499999999999993" customHeight="1" thickBot="1" x14ac:dyDescent="0.3">
      <c r="B13" s="9"/>
      <c r="C13" s="5"/>
      <c r="D13" s="5"/>
      <c r="F13" s="5"/>
      <c r="G13" s="5"/>
      <c r="H13" s="5"/>
      <c r="I13" s="5"/>
      <c r="J13" s="5"/>
      <c r="K13" s="547"/>
      <c r="L13" s="547"/>
      <c r="M13" s="547"/>
      <c r="N13" s="10"/>
    </row>
    <row r="14" spans="2:14" x14ac:dyDescent="0.25">
      <c r="B14" s="9"/>
      <c r="C14" s="527" t="s">
        <v>24</v>
      </c>
      <c r="D14" s="528"/>
      <c r="E14" s="528"/>
      <c r="F14" s="528"/>
      <c r="G14" s="528"/>
      <c r="H14" s="529"/>
      <c r="I14" s="529"/>
      <c r="J14" s="675"/>
      <c r="K14" s="530">
        <v>0</v>
      </c>
      <c r="L14" s="531"/>
      <c r="M14" s="533"/>
      <c r="N14" s="10"/>
    </row>
    <row r="15" spans="2:14" x14ac:dyDescent="0.25">
      <c r="B15" s="9"/>
      <c r="C15" s="537" t="s">
        <v>25</v>
      </c>
      <c r="D15" s="538"/>
      <c r="E15" s="538"/>
      <c r="F15" s="538"/>
      <c r="G15" s="538"/>
      <c r="H15" s="539"/>
      <c r="I15" s="539"/>
      <c r="J15" s="676"/>
      <c r="K15" s="523">
        <v>0</v>
      </c>
      <c r="L15" s="524"/>
      <c r="M15" s="526"/>
      <c r="N15" s="10"/>
    </row>
    <row r="16" spans="2:14" x14ac:dyDescent="0.25">
      <c r="B16" s="9"/>
      <c r="C16" s="537" t="s">
        <v>26</v>
      </c>
      <c r="D16" s="538"/>
      <c r="E16" s="538"/>
      <c r="F16" s="538"/>
      <c r="G16" s="538"/>
      <c r="H16" s="539"/>
      <c r="I16" s="539"/>
      <c r="J16" s="676"/>
      <c r="K16" s="523">
        <v>0</v>
      </c>
      <c r="L16" s="524"/>
      <c r="M16" s="526"/>
      <c r="N16" s="10"/>
    </row>
    <row r="17" spans="2:14" x14ac:dyDescent="0.25">
      <c r="B17" s="9"/>
      <c r="C17" s="537" t="s">
        <v>27</v>
      </c>
      <c r="D17" s="538"/>
      <c r="E17" s="538"/>
      <c r="F17" s="538"/>
      <c r="G17" s="538"/>
      <c r="H17" s="539"/>
      <c r="I17" s="539"/>
      <c r="J17" s="676"/>
      <c r="K17" s="560">
        <f>'PRESUPUESTO OFICIAL'!M51</f>
        <v>65972006</v>
      </c>
      <c r="L17" s="561"/>
      <c r="M17" s="563"/>
      <c r="N17" s="10"/>
    </row>
    <row r="18" spans="2:14" ht="15.75" thickBot="1" x14ac:dyDescent="0.3">
      <c r="B18" s="9"/>
      <c r="C18" s="534" t="s">
        <v>28</v>
      </c>
      <c r="D18" s="535"/>
      <c r="E18" s="535"/>
      <c r="F18" s="535"/>
      <c r="G18" s="535"/>
      <c r="H18" s="536"/>
      <c r="I18" s="536"/>
      <c r="J18" s="674"/>
      <c r="K18" s="564">
        <f>'PRESUPUESTO OFICIAL'!M59</f>
        <v>23874177</v>
      </c>
      <c r="L18" s="544"/>
      <c r="M18" s="546"/>
      <c r="N18" s="10"/>
    </row>
    <row r="19" spans="2:14" ht="9.9499999999999993" customHeight="1" thickBot="1" x14ac:dyDescent="0.3">
      <c r="B19" s="9"/>
      <c r="K19" s="547"/>
      <c r="L19" s="547"/>
      <c r="M19" s="547"/>
      <c r="N19" s="10"/>
    </row>
    <row r="20" spans="2:14" x14ac:dyDescent="0.25">
      <c r="B20" s="9"/>
      <c r="C20" s="565" t="s">
        <v>29</v>
      </c>
      <c r="D20" s="566"/>
      <c r="E20" s="566"/>
      <c r="F20" s="566"/>
      <c r="G20" s="566"/>
      <c r="H20" s="567"/>
      <c r="I20" s="567"/>
      <c r="J20" s="677"/>
      <c r="K20" s="571">
        <f>'PRESUPUESTO OFICIAL'!M61</f>
        <v>2773434688</v>
      </c>
      <c r="L20" s="572"/>
      <c r="M20" s="574"/>
      <c r="N20" s="10"/>
    </row>
    <row r="21" spans="2:14" ht="15.75" thickBot="1" x14ac:dyDescent="0.3">
      <c r="B21" s="9"/>
      <c r="C21" s="568"/>
      <c r="D21" s="569"/>
      <c r="E21" s="569"/>
      <c r="F21" s="569"/>
      <c r="G21" s="569"/>
      <c r="H21" s="570"/>
      <c r="I21" s="570"/>
      <c r="J21" s="678"/>
      <c r="K21" s="575"/>
      <c r="L21" s="576"/>
      <c r="M21" s="578"/>
      <c r="N21" s="10"/>
    </row>
    <row r="22" spans="2:14" ht="9.9499999999999993" customHeight="1" thickBot="1" x14ac:dyDescent="0.3">
      <c r="B22" s="11"/>
      <c r="C22" s="12"/>
      <c r="D22" s="12"/>
      <c r="E22" s="154"/>
      <c r="F22" s="12"/>
      <c r="G22" s="12"/>
      <c r="H22" s="12"/>
      <c r="I22" s="12"/>
      <c r="J22" s="12"/>
      <c r="K22" s="12"/>
      <c r="L22" s="12"/>
      <c r="M22" s="12"/>
      <c r="N22" s="13"/>
    </row>
    <row r="23" spans="2:14" ht="9.9499999999999993" customHeight="1" thickBot="1" x14ac:dyDescent="0.3">
      <c r="B23" s="6"/>
      <c r="C23" s="7"/>
      <c r="D23" s="7"/>
      <c r="E23" s="153"/>
      <c r="F23" s="7"/>
      <c r="G23" s="7"/>
      <c r="H23" s="7"/>
      <c r="I23" s="7"/>
      <c r="J23" s="7"/>
      <c r="K23" s="7"/>
      <c r="L23" s="7"/>
      <c r="M23" s="7"/>
      <c r="N23" s="8"/>
    </row>
    <row r="24" spans="2:14" ht="15.75" thickBot="1" x14ac:dyDescent="0.3">
      <c r="B24" s="689" t="s">
        <v>82</v>
      </c>
      <c r="C24" s="690"/>
      <c r="D24" s="690"/>
      <c r="E24" s="690"/>
      <c r="F24" s="690"/>
      <c r="G24" s="690"/>
      <c r="H24" s="690"/>
      <c r="I24" s="690"/>
      <c r="J24" s="690"/>
      <c r="K24" s="690"/>
      <c r="L24" s="690"/>
      <c r="M24" s="690"/>
      <c r="N24" s="691"/>
    </row>
    <row r="25" spans="2:14" ht="15.75" thickBot="1" x14ac:dyDescent="0.3">
      <c r="B25" s="679" t="s">
        <v>83</v>
      </c>
      <c r="C25" s="680"/>
      <c r="D25" s="680"/>
      <c r="E25" s="680"/>
      <c r="F25" s="680"/>
      <c r="G25" s="680"/>
      <c r="H25" s="680"/>
      <c r="I25" s="680"/>
      <c r="J25" s="680"/>
      <c r="K25" s="680"/>
      <c r="L25" s="680"/>
      <c r="M25" s="680"/>
      <c r="N25" s="681"/>
    </row>
    <row r="26" spans="2:14" ht="26.25" thickBot="1" x14ac:dyDescent="0.3">
      <c r="B26" s="793" t="s">
        <v>84</v>
      </c>
      <c r="C26" s="794"/>
      <c r="D26" s="794"/>
      <c r="E26" s="794"/>
      <c r="F26" s="341" t="s">
        <v>11</v>
      </c>
      <c r="G26" s="341" t="s">
        <v>85</v>
      </c>
      <c r="H26" s="342" t="s">
        <v>86</v>
      </c>
      <c r="I26" s="343" t="s">
        <v>87</v>
      </c>
      <c r="J26" s="343" t="s">
        <v>88</v>
      </c>
      <c r="K26" s="343" t="s">
        <v>89</v>
      </c>
      <c r="L26" s="344" t="s">
        <v>90</v>
      </c>
      <c r="M26" s="345" t="s">
        <v>91</v>
      </c>
      <c r="N26" s="346" t="s">
        <v>92</v>
      </c>
    </row>
    <row r="27" spans="2:14" ht="15" customHeight="1" x14ac:dyDescent="0.25">
      <c r="B27" s="157">
        <v>1</v>
      </c>
      <c r="C27" s="982" t="s">
        <v>3798</v>
      </c>
      <c r="D27" s="983"/>
      <c r="E27" s="983"/>
      <c r="F27" s="983"/>
      <c r="G27" s="983"/>
      <c r="H27" s="983"/>
      <c r="I27" s="983"/>
      <c r="J27" s="983"/>
      <c r="K27" s="983"/>
      <c r="L27" s="983"/>
      <c r="M27" s="983"/>
      <c r="N27" s="984"/>
    </row>
    <row r="28" spans="2:14" ht="15" customHeight="1" x14ac:dyDescent="0.25">
      <c r="B28" s="134"/>
      <c r="C28" s="980" t="s">
        <v>3799</v>
      </c>
      <c r="D28" s="980"/>
      <c r="E28" s="980"/>
      <c r="F28" s="320"/>
      <c r="G28" s="321"/>
      <c r="H28" s="321"/>
      <c r="I28" s="322"/>
      <c r="J28" s="323"/>
      <c r="K28" s="322"/>
      <c r="L28" s="324"/>
      <c r="M28" s="325"/>
      <c r="N28" s="326"/>
    </row>
    <row r="29" spans="2:14" ht="15" customHeight="1" x14ac:dyDescent="0.25">
      <c r="B29" s="134"/>
      <c r="C29" s="817" t="s">
        <v>3800</v>
      </c>
      <c r="D29" s="817"/>
      <c r="E29" s="817"/>
      <c r="F29" s="320">
        <v>9114</v>
      </c>
      <c r="G29" s="321" t="s">
        <v>94</v>
      </c>
      <c r="H29" s="321">
        <v>8</v>
      </c>
      <c r="I29" s="322">
        <v>1</v>
      </c>
      <c r="J29" s="323">
        <v>0.16</v>
      </c>
      <c r="K29" s="322">
        <v>6</v>
      </c>
      <c r="L29" s="324">
        <f>VLOOKUP(F29,'PRECIOS IDU'!$B$2:$E$3650,4,0)</f>
        <v>5200000</v>
      </c>
      <c r="M29" s="325">
        <f>'F.P.'!$E$29</f>
        <v>1.58</v>
      </c>
      <c r="N29" s="326">
        <f>ROUND(K29*L29*M29*J29,0)</f>
        <v>7887360</v>
      </c>
    </row>
    <row r="30" spans="2:14" ht="15" customHeight="1" x14ac:dyDescent="0.25">
      <c r="B30" s="134"/>
      <c r="C30" s="817" t="s">
        <v>3801</v>
      </c>
      <c r="D30" s="817"/>
      <c r="E30" s="817"/>
      <c r="F30" s="320">
        <v>9114</v>
      </c>
      <c r="G30" s="321" t="s">
        <v>94</v>
      </c>
      <c r="H30" s="321">
        <v>8</v>
      </c>
      <c r="I30" s="322">
        <v>1</v>
      </c>
      <c r="J30" s="323">
        <v>0.3</v>
      </c>
      <c r="K30" s="322">
        <v>6</v>
      </c>
      <c r="L30" s="324">
        <f>VLOOKUP(F30,'PRECIOS IDU'!$B$2:$E$3650,4,0)</f>
        <v>5200000</v>
      </c>
      <c r="M30" s="325">
        <f>'F.P.'!$E$29</f>
        <v>1.58</v>
      </c>
      <c r="N30" s="326">
        <f>ROUND(K30*L30*M30*J30,0)</f>
        <v>14788800</v>
      </c>
    </row>
    <row r="31" spans="2:14" ht="15" customHeight="1" x14ac:dyDescent="0.25">
      <c r="B31" s="134"/>
      <c r="C31" s="980" t="s">
        <v>3802</v>
      </c>
      <c r="D31" s="980"/>
      <c r="E31" s="980"/>
      <c r="F31" s="320"/>
      <c r="G31" s="321"/>
      <c r="H31" s="321"/>
      <c r="I31" s="322"/>
      <c r="J31" s="323"/>
      <c r="K31" s="322"/>
      <c r="L31" s="324"/>
      <c r="M31" s="325"/>
      <c r="N31" s="326"/>
    </row>
    <row r="32" spans="2:14" ht="15" customHeight="1" x14ac:dyDescent="0.25">
      <c r="B32" s="134"/>
      <c r="C32" s="817" t="s">
        <v>3804</v>
      </c>
      <c r="D32" s="817"/>
      <c r="E32" s="817"/>
      <c r="F32" s="320">
        <v>9114</v>
      </c>
      <c r="G32" s="321" t="s">
        <v>94</v>
      </c>
      <c r="H32" s="321">
        <v>8</v>
      </c>
      <c r="I32" s="322">
        <v>1</v>
      </c>
      <c r="J32" s="323">
        <v>0.2</v>
      </c>
      <c r="K32" s="322">
        <v>6</v>
      </c>
      <c r="L32" s="324">
        <f>VLOOKUP(F32,'PRECIOS IDU'!$B$2:$E$3650,4,0)</f>
        <v>5200000</v>
      </c>
      <c r="M32" s="325">
        <f>'F.P.'!$E$29</f>
        <v>1.58</v>
      </c>
      <c r="N32" s="326">
        <f>ROUND(K32*L32*M32*J32,0)</f>
        <v>9859200</v>
      </c>
    </row>
    <row r="33" spans="2:14" ht="15" customHeight="1" x14ac:dyDescent="0.25">
      <c r="B33" s="134"/>
      <c r="C33" s="980" t="s">
        <v>3803</v>
      </c>
      <c r="D33" s="980"/>
      <c r="E33" s="980"/>
      <c r="F33" s="320"/>
      <c r="G33" s="321"/>
      <c r="H33" s="321"/>
      <c r="I33" s="322"/>
      <c r="J33" s="323"/>
      <c r="K33" s="322"/>
      <c r="L33" s="324"/>
      <c r="M33" s="325"/>
      <c r="N33" s="326"/>
    </row>
    <row r="34" spans="2:14" ht="15" customHeight="1" thickBot="1" x14ac:dyDescent="0.3">
      <c r="B34" s="159"/>
      <c r="C34" s="981" t="s">
        <v>3804</v>
      </c>
      <c r="D34" s="981"/>
      <c r="E34" s="981"/>
      <c r="F34" s="354">
        <v>9114</v>
      </c>
      <c r="G34" s="160" t="s">
        <v>94</v>
      </c>
      <c r="H34" s="160">
        <v>8</v>
      </c>
      <c r="I34" s="161">
        <v>1</v>
      </c>
      <c r="J34" s="162">
        <v>0.2</v>
      </c>
      <c r="K34" s="161">
        <v>6</v>
      </c>
      <c r="L34" s="355">
        <f>VLOOKUP(F34,'PRECIOS IDU'!$B$2:$E$3650,4,0)</f>
        <v>5200000</v>
      </c>
      <c r="M34" s="163">
        <f>'F.P.'!$E$29</f>
        <v>1.58</v>
      </c>
      <c r="N34" s="164">
        <f>ROUND(K34*L34*M34*J34,0)</f>
        <v>9859200</v>
      </c>
    </row>
    <row r="35" spans="2:14" ht="15" customHeight="1" thickBot="1" x14ac:dyDescent="0.3">
      <c r="B35" s="944" t="s">
        <v>96</v>
      </c>
      <c r="C35" s="945"/>
      <c r="D35" s="945"/>
      <c r="E35" s="945"/>
      <c r="F35" s="945"/>
      <c r="G35" s="945"/>
      <c r="H35" s="945"/>
      <c r="I35" s="945"/>
      <c r="J35" s="945"/>
      <c r="K35" s="945"/>
      <c r="L35" s="985"/>
      <c r="M35" s="976">
        <f>SUM(N25:N34)</f>
        <v>42394560</v>
      </c>
      <c r="N35" s="947"/>
    </row>
    <row r="36" spans="2:14" ht="15" customHeight="1" x14ac:dyDescent="0.25">
      <c r="B36" s="132">
        <v>2</v>
      </c>
      <c r="C36" s="982" t="s">
        <v>3805</v>
      </c>
      <c r="D36" s="983"/>
      <c r="E36" s="983"/>
      <c r="F36" s="983"/>
      <c r="G36" s="983"/>
      <c r="H36" s="983"/>
      <c r="I36" s="983"/>
      <c r="J36" s="983"/>
      <c r="K36" s="983"/>
      <c r="L36" s="983"/>
      <c r="M36" s="983"/>
      <c r="N36" s="984"/>
    </row>
    <row r="37" spans="2:14" ht="15" customHeight="1" x14ac:dyDescent="0.25">
      <c r="B37" s="134"/>
      <c r="C37" s="356" t="s">
        <v>3807</v>
      </c>
      <c r="D37" s="357"/>
      <c r="E37" s="358"/>
      <c r="F37" s="320">
        <v>9724</v>
      </c>
      <c r="G37" s="986">
        <v>6</v>
      </c>
      <c r="H37" s="987"/>
      <c r="I37" s="971" t="s">
        <v>94</v>
      </c>
      <c r="J37" s="972"/>
      <c r="K37" s="973">
        <f>VLOOKUP(F37,'PRECIOS IDU'!$B$2:$E$3650,4,0)</f>
        <v>123571</v>
      </c>
      <c r="L37" s="975"/>
      <c r="M37" s="973">
        <f>K37*G37</f>
        <v>741426</v>
      </c>
      <c r="N37" s="974"/>
    </row>
    <row r="38" spans="2:14" ht="15" customHeight="1" x14ac:dyDescent="0.25">
      <c r="B38" s="134"/>
      <c r="C38" s="977" t="s">
        <v>3806</v>
      </c>
      <c r="D38" s="978"/>
      <c r="E38" s="978"/>
      <c r="F38" s="978"/>
      <c r="G38" s="978"/>
      <c r="H38" s="978"/>
      <c r="I38" s="978"/>
      <c r="J38" s="978"/>
      <c r="K38" s="978"/>
      <c r="L38" s="978"/>
      <c r="M38" s="978"/>
      <c r="N38" s="979"/>
    </row>
    <row r="39" spans="2:14" ht="15" customHeight="1" x14ac:dyDescent="0.25">
      <c r="B39" s="134"/>
      <c r="C39" s="356" t="s">
        <v>819</v>
      </c>
      <c r="D39" s="357"/>
      <c r="E39" s="358"/>
      <c r="F39" s="320">
        <v>7554</v>
      </c>
      <c r="G39" s="971">
        <v>62</v>
      </c>
      <c r="H39" s="972"/>
      <c r="I39" s="971" t="s">
        <v>7</v>
      </c>
      <c r="J39" s="972"/>
      <c r="K39" s="973">
        <f>VLOOKUP(F39,'PRECIOS IDU'!$B$2:$E$3650,4,0)</f>
        <v>44982</v>
      </c>
      <c r="L39" s="975"/>
      <c r="M39" s="973">
        <f>K39*G39</f>
        <v>2788884</v>
      </c>
      <c r="N39" s="974"/>
    </row>
    <row r="40" spans="2:14" ht="15" customHeight="1" x14ac:dyDescent="0.25">
      <c r="B40" s="134"/>
      <c r="C40" s="356" t="s">
        <v>745</v>
      </c>
      <c r="D40" s="357"/>
      <c r="E40" s="358"/>
      <c r="F40" s="320">
        <v>7360</v>
      </c>
      <c r="G40" s="971">
        <v>16</v>
      </c>
      <c r="H40" s="972"/>
      <c r="I40" s="971" t="s">
        <v>7</v>
      </c>
      <c r="J40" s="972"/>
      <c r="K40" s="973">
        <f>VLOOKUP(F40,'PRECIOS IDU'!$B$2:$E$3650,4,0)</f>
        <v>456960</v>
      </c>
      <c r="L40" s="975"/>
      <c r="M40" s="973">
        <f t="shared" ref="M40:M43" si="0">K40*G40</f>
        <v>7311360</v>
      </c>
      <c r="N40" s="974"/>
    </row>
    <row r="41" spans="2:14" ht="15" customHeight="1" x14ac:dyDescent="0.25">
      <c r="B41" s="134"/>
      <c r="C41" s="356" t="s">
        <v>820</v>
      </c>
      <c r="D41" s="357"/>
      <c r="E41" s="358"/>
      <c r="F41" s="320">
        <v>7555</v>
      </c>
      <c r="G41" s="971">
        <v>51</v>
      </c>
      <c r="H41" s="972"/>
      <c r="I41" s="971" t="s">
        <v>7</v>
      </c>
      <c r="J41" s="972"/>
      <c r="K41" s="973">
        <f>VLOOKUP(F41,'PRECIOS IDU'!$B$2:$E$3650,4,0)</f>
        <v>40698</v>
      </c>
      <c r="L41" s="975"/>
      <c r="M41" s="973">
        <f t="shared" si="0"/>
        <v>2075598</v>
      </c>
      <c r="N41" s="974"/>
    </row>
    <row r="42" spans="2:14" ht="15" customHeight="1" x14ac:dyDescent="0.25">
      <c r="B42" s="134"/>
      <c r="C42" s="356" t="s">
        <v>506</v>
      </c>
      <c r="D42" s="357"/>
      <c r="E42" s="358"/>
      <c r="F42" s="320">
        <v>6552</v>
      </c>
      <c r="G42" s="971">
        <v>16</v>
      </c>
      <c r="H42" s="972"/>
      <c r="I42" s="971" t="s">
        <v>7</v>
      </c>
      <c r="J42" s="972"/>
      <c r="K42" s="973">
        <f>VLOOKUP(F42,'PRECIOS IDU'!$B$2:$E$3650,4,0)</f>
        <v>386892</v>
      </c>
      <c r="L42" s="975"/>
      <c r="M42" s="973">
        <f t="shared" si="0"/>
        <v>6190272</v>
      </c>
      <c r="N42" s="974"/>
    </row>
    <row r="43" spans="2:14" ht="15" customHeight="1" x14ac:dyDescent="0.25">
      <c r="B43" s="134"/>
      <c r="C43" s="356" t="s">
        <v>506</v>
      </c>
      <c r="D43" s="357"/>
      <c r="E43" s="358"/>
      <c r="F43" s="320">
        <v>6552</v>
      </c>
      <c r="G43" s="971">
        <v>16</v>
      </c>
      <c r="H43" s="972"/>
      <c r="I43" s="971" t="s">
        <v>7</v>
      </c>
      <c r="J43" s="972"/>
      <c r="K43" s="973">
        <f>VLOOKUP(F43,'PRECIOS IDU'!$B$2:$E$3650,4,0)</f>
        <v>386892</v>
      </c>
      <c r="L43" s="975"/>
      <c r="M43" s="973">
        <f t="shared" si="0"/>
        <v>6190272</v>
      </c>
      <c r="N43" s="974"/>
    </row>
    <row r="44" spans="2:14" ht="15" customHeight="1" x14ac:dyDescent="0.25">
      <c r="B44" s="134"/>
      <c r="C44" s="356" t="s">
        <v>506</v>
      </c>
      <c r="D44" s="357"/>
      <c r="E44" s="358"/>
      <c r="F44" s="320">
        <v>6552</v>
      </c>
      <c r="G44" s="971">
        <v>16</v>
      </c>
      <c r="H44" s="972"/>
      <c r="I44" s="971" t="s">
        <v>7</v>
      </c>
      <c r="J44" s="972"/>
      <c r="K44" s="973">
        <f>VLOOKUP(F44,'PRECIOS IDU'!$B$2:$E$3650,4,0)</f>
        <v>386892</v>
      </c>
      <c r="L44" s="975"/>
      <c r="M44" s="973">
        <f t="shared" ref="M44:M48" si="1">K44*G44</f>
        <v>6190272</v>
      </c>
      <c r="N44" s="974"/>
    </row>
    <row r="45" spans="2:14" ht="15" customHeight="1" x14ac:dyDescent="0.25">
      <c r="B45" s="134"/>
      <c r="C45" s="356" t="s">
        <v>1297</v>
      </c>
      <c r="D45" s="357"/>
      <c r="E45" s="358"/>
      <c r="F45" s="320">
        <v>9169</v>
      </c>
      <c r="G45" s="971">
        <v>12</v>
      </c>
      <c r="H45" s="972"/>
      <c r="I45" s="971" t="s">
        <v>7</v>
      </c>
      <c r="J45" s="972"/>
      <c r="K45" s="973">
        <f>VLOOKUP(F45,'PRECIOS IDU'!$B$2:$E$3650,4,0)</f>
        <v>31428</v>
      </c>
      <c r="L45" s="975"/>
      <c r="M45" s="973">
        <f t="shared" si="1"/>
        <v>377136</v>
      </c>
      <c r="N45" s="974"/>
    </row>
    <row r="46" spans="2:14" ht="15" customHeight="1" x14ac:dyDescent="0.25">
      <c r="B46" s="134"/>
      <c r="C46" s="356" t="s">
        <v>1319</v>
      </c>
      <c r="D46" s="357"/>
      <c r="E46" s="358"/>
      <c r="F46" s="320">
        <v>9209</v>
      </c>
      <c r="G46" s="971">
        <v>4</v>
      </c>
      <c r="H46" s="972"/>
      <c r="I46" s="971" t="s">
        <v>7</v>
      </c>
      <c r="J46" s="972"/>
      <c r="K46" s="973">
        <f>VLOOKUP(F46,'PRECIOS IDU'!$B$2:$E$3650,4,0)</f>
        <v>407306</v>
      </c>
      <c r="L46" s="975"/>
      <c r="M46" s="973">
        <f t="shared" si="1"/>
        <v>1629224</v>
      </c>
      <c r="N46" s="974"/>
    </row>
    <row r="47" spans="2:14" ht="15" customHeight="1" x14ac:dyDescent="0.25">
      <c r="B47" s="134"/>
      <c r="C47" s="356" t="s">
        <v>1363</v>
      </c>
      <c r="D47" s="357"/>
      <c r="E47" s="358"/>
      <c r="F47" s="320">
        <v>9441</v>
      </c>
      <c r="G47" s="971">
        <v>1</v>
      </c>
      <c r="H47" s="972"/>
      <c r="I47" s="971" t="s">
        <v>7</v>
      </c>
      <c r="J47" s="972"/>
      <c r="K47" s="973">
        <f>VLOOKUP(F47,'PRECIOS IDU'!$B$2:$E$3650,4,0)</f>
        <v>1356600</v>
      </c>
      <c r="L47" s="975"/>
      <c r="M47" s="973">
        <f t="shared" si="1"/>
        <v>1356600</v>
      </c>
      <c r="N47" s="974"/>
    </row>
    <row r="48" spans="2:14" ht="15" customHeight="1" thickBot="1" x14ac:dyDescent="0.3">
      <c r="B48" s="147"/>
      <c r="C48" s="356" t="s">
        <v>824</v>
      </c>
      <c r="D48" s="357"/>
      <c r="E48" s="358"/>
      <c r="F48" s="327">
        <v>7560</v>
      </c>
      <c r="G48" s="971">
        <v>500</v>
      </c>
      <c r="H48" s="972"/>
      <c r="I48" s="971" t="s">
        <v>7</v>
      </c>
      <c r="J48" s="972"/>
      <c r="K48" s="973">
        <f>VLOOKUP(F48,'PRECIOS IDU'!$B$2:$E$3650,4,0)</f>
        <v>3140</v>
      </c>
      <c r="L48" s="975"/>
      <c r="M48" s="973">
        <f t="shared" si="1"/>
        <v>1570000</v>
      </c>
      <c r="N48" s="974"/>
    </row>
    <row r="49" spans="2:14" ht="15.75" thickBot="1" x14ac:dyDescent="0.3">
      <c r="B49" s="830" t="s">
        <v>96</v>
      </c>
      <c r="C49" s="831"/>
      <c r="D49" s="831"/>
      <c r="E49" s="831"/>
      <c r="F49" s="831"/>
      <c r="G49" s="831"/>
      <c r="H49" s="831"/>
      <c r="I49" s="831"/>
      <c r="J49" s="831"/>
      <c r="K49" s="831"/>
      <c r="L49" s="831"/>
      <c r="M49" s="828">
        <f>SUM(M39:N48)+M37</f>
        <v>36421044</v>
      </c>
      <c r="N49" s="829"/>
    </row>
    <row r="50" spans="2:14" ht="9.9499999999999993" customHeight="1" x14ac:dyDescent="0.25">
      <c r="B50" s="135"/>
      <c r="C50" s="137"/>
      <c r="D50" s="137"/>
      <c r="E50" s="155"/>
      <c r="F50" s="137"/>
      <c r="G50" s="138"/>
      <c r="H50" s="138"/>
      <c r="I50" s="138"/>
      <c r="J50" s="138"/>
      <c r="K50" s="138"/>
      <c r="L50" s="138"/>
      <c r="M50" s="117"/>
      <c r="N50" s="136"/>
    </row>
    <row r="51" spans="2:14" ht="15.75" x14ac:dyDescent="0.25">
      <c r="B51" s="742" t="s">
        <v>134</v>
      </c>
      <c r="C51" s="743"/>
      <c r="D51" s="743"/>
      <c r="E51" s="743"/>
      <c r="F51" s="743"/>
      <c r="G51" s="743"/>
      <c r="H51" s="743"/>
      <c r="I51" s="743"/>
      <c r="J51" s="743"/>
      <c r="K51" s="743"/>
      <c r="L51" s="743"/>
      <c r="M51" s="744">
        <f>M49+M35</f>
        <v>78815604</v>
      </c>
      <c r="N51" s="745"/>
    </row>
    <row r="52" spans="2:14" ht="15.75" x14ac:dyDescent="0.25">
      <c r="B52" s="746" t="s">
        <v>135</v>
      </c>
      <c r="C52" s="747"/>
      <c r="D52" s="747"/>
      <c r="E52" s="747"/>
      <c r="F52" s="747"/>
      <c r="G52" s="747"/>
      <c r="H52" s="747"/>
      <c r="I52" s="747"/>
      <c r="J52" s="747"/>
      <c r="K52" s="748"/>
      <c r="L52" s="249">
        <f>'AIU AMBIENTAL -SST'!L36</f>
        <v>0.12307583055971941</v>
      </c>
      <c r="M52" s="749">
        <f>ROUND(L52*M51,0)</f>
        <v>9700296</v>
      </c>
      <c r="N52" s="750"/>
    </row>
    <row r="53" spans="2:14" ht="16.5" thickBot="1" x14ac:dyDescent="0.3">
      <c r="B53" s="751" t="s">
        <v>136</v>
      </c>
      <c r="C53" s="752"/>
      <c r="D53" s="752"/>
      <c r="E53" s="752"/>
      <c r="F53" s="752"/>
      <c r="G53" s="752"/>
      <c r="H53" s="752"/>
      <c r="I53" s="752"/>
      <c r="J53" s="752"/>
      <c r="K53" s="752"/>
      <c r="L53" s="752"/>
      <c r="M53" s="753">
        <f>M52+M51</f>
        <v>88515900</v>
      </c>
      <c r="N53" s="754"/>
    </row>
  </sheetData>
  <mergeCells count="91">
    <mergeCell ref="C15:J15"/>
    <mergeCell ref="K15:M15"/>
    <mergeCell ref="B2:N3"/>
    <mergeCell ref="B5:G7"/>
    <mergeCell ref="H5:N7"/>
    <mergeCell ref="C9:J9"/>
    <mergeCell ref="K9:M9"/>
    <mergeCell ref="C10:J11"/>
    <mergeCell ref="K10:M10"/>
    <mergeCell ref="K11:M11"/>
    <mergeCell ref="C12:J12"/>
    <mergeCell ref="K12:M12"/>
    <mergeCell ref="K13:M13"/>
    <mergeCell ref="C14:J14"/>
    <mergeCell ref="K14:M14"/>
    <mergeCell ref="C16:J16"/>
    <mergeCell ref="K16:M16"/>
    <mergeCell ref="C17:J17"/>
    <mergeCell ref="K17:M17"/>
    <mergeCell ref="C18:J18"/>
    <mergeCell ref="K18:M18"/>
    <mergeCell ref="M49:N49"/>
    <mergeCell ref="C28:E28"/>
    <mergeCell ref="K19:M19"/>
    <mergeCell ref="C20:J21"/>
    <mergeCell ref="K20:M21"/>
    <mergeCell ref="B24:N24"/>
    <mergeCell ref="B25:N25"/>
    <mergeCell ref="B26:E26"/>
    <mergeCell ref="C27:N27"/>
    <mergeCell ref="B35:L35"/>
    <mergeCell ref="C36:N36"/>
    <mergeCell ref="G37:H37"/>
    <mergeCell ref="G39:H39"/>
    <mergeCell ref="M37:N37"/>
    <mergeCell ref="C29:E29"/>
    <mergeCell ref="C30:E30"/>
    <mergeCell ref="B53:L53"/>
    <mergeCell ref="M53:N53"/>
    <mergeCell ref="G43:H43"/>
    <mergeCell ref="G44:H44"/>
    <mergeCell ref="G45:H45"/>
    <mergeCell ref="B51:L51"/>
    <mergeCell ref="M51:N51"/>
    <mergeCell ref="B52:K52"/>
    <mergeCell ref="M52:N52"/>
    <mergeCell ref="M48:N48"/>
    <mergeCell ref="K48:L48"/>
    <mergeCell ref="K44:L44"/>
    <mergeCell ref="M44:N44"/>
    <mergeCell ref="M45:N45"/>
    <mergeCell ref="M43:N43"/>
    <mergeCell ref="B49:L49"/>
    <mergeCell ref="C31:E31"/>
    <mergeCell ref="C32:E32"/>
    <mergeCell ref="C33:E33"/>
    <mergeCell ref="C34:E34"/>
    <mergeCell ref="K39:L39"/>
    <mergeCell ref="M35:N35"/>
    <mergeCell ref="G48:H48"/>
    <mergeCell ref="C38:N38"/>
    <mergeCell ref="I37:J37"/>
    <mergeCell ref="I39:J39"/>
    <mergeCell ref="I43:J43"/>
    <mergeCell ref="I44:J44"/>
    <mergeCell ref="I45:J45"/>
    <mergeCell ref="I46:J46"/>
    <mergeCell ref="M40:N40"/>
    <mergeCell ref="I48:J48"/>
    <mergeCell ref="K37:L37"/>
    <mergeCell ref="K43:L43"/>
    <mergeCell ref="K45:L45"/>
    <mergeCell ref="K46:L46"/>
    <mergeCell ref="M41:N41"/>
    <mergeCell ref="M42:N42"/>
    <mergeCell ref="M46:N46"/>
    <mergeCell ref="M47:N47"/>
    <mergeCell ref="M39:N39"/>
    <mergeCell ref="K40:L40"/>
    <mergeCell ref="K41:L41"/>
    <mergeCell ref="K47:L47"/>
    <mergeCell ref="K42:L42"/>
    <mergeCell ref="I47:J47"/>
    <mergeCell ref="G46:H46"/>
    <mergeCell ref="G47:H47"/>
    <mergeCell ref="G40:H40"/>
    <mergeCell ref="G41:H41"/>
    <mergeCell ref="G42:H42"/>
    <mergeCell ref="I40:J40"/>
    <mergeCell ref="I41:J41"/>
    <mergeCell ref="I42:J4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5FA97-BA9D-49A2-9520-13CF3A8F2D75}">
  <dimension ref="B1:L36"/>
  <sheetViews>
    <sheetView showGridLines="0" zoomScale="85" zoomScaleNormal="85" workbookViewId="0">
      <selection activeCell="B2" sqref="B2:L3"/>
    </sheetView>
  </sheetViews>
  <sheetFormatPr baseColWidth="10" defaultColWidth="11.42578125" defaultRowHeight="15" x14ac:dyDescent="0.25"/>
  <cols>
    <col min="1" max="1" width="2.85546875" customWidth="1"/>
    <col min="2" max="2" width="12.7109375" customWidth="1"/>
    <col min="3" max="3" width="19.140625" customWidth="1"/>
    <col min="4" max="4" width="14" customWidth="1"/>
    <col min="5" max="5" width="11.28515625" style="151" customWidth="1"/>
    <col min="6" max="6" width="15.7109375" customWidth="1"/>
    <col min="7" max="7" width="33.7109375" customWidth="1"/>
    <col min="8" max="8" width="13.42578125" customWidth="1"/>
    <col min="9" max="9" width="14" customWidth="1"/>
    <col min="10" max="12" width="15.7109375" customWidth="1"/>
  </cols>
  <sheetData>
    <row r="1" spans="2:12" ht="15" customHeight="1" thickBot="1" x14ac:dyDescent="0.3"/>
    <row r="2" spans="2:12" x14ac:dyDescent="0.25">
      <c r="B2" s="499" t="s">
        <v>3086</v>
      </c>
      <c r="C2" s="500"/>
      <c r="D2" s="500"/>
      <c r="E2" s="500"/>
      <c r="F2" s="500"/>
      <c r="G2" s="500"/>
      <c r="H2" s="500"/>
      <c r="I2" s="500"/>
      <c r="J2" s="500"/>
      <c r="K2" s="500"/>
      <c r="L2" s="501"/>
    </row>
    <row r="3" spans="2:12" ht="15.75" thickBot="1" x14ac:dyDescent="0.3">
      <c r="B3" s="502"/>
      <c r="C3" s="503"/>
      <c r="D3" s="503"/>
      <c r="E3" s="503"/>
      <c r="F3" s="503"/>
      <c r="G3" s="503"/>
      <c r="H3" s="503"/>
      <c r="I3" s="503"/>
      <c r="J3" s="503"/>
      <c r="K3" s="503"/>
      <c r="L3" s="504"/>
    </row>
    <row r="4" spans="2:12" ht="9.9499999999999993" customHeight="1" thickBot="1" x14ac:dyDescent="0.3">
      <c r="B4" s="1"/>
      <c r="C4" s="2"/>
      <c r="D4" s="2"/>
      <c r="E4" s="152"/>
      <c r="F4" s="2"/>
      <c r="G4" s="2"/>
      <c r="H4" s="2"/>
      <c r="I4" s="2"/>
      <c r="J4" s="2"/>
      <c r="K4" s="2"/>
      <c r="L4" s="3"/>
    </row>
    <row r="5" spans="2:12" ht="16.5" customHeight="1" x14ac:dyDescent="0.25">
      <c r="B5" s="514" t="s">
        <v>21</v>
      </c>
      <c r="C5" s="515"/>
      <c r="D5" s="515"/>
      <c r="E5" s="515"/>
      <c r="F5" s="515"/>
      <c r="G5" s="505" t="s">
        <v>3829</v>
      </c>
      <c r="H5" s="506"/>
      <c r="I5" s="506"/>
      <c r="J5" s="506"/>
      <c r="K5" s="506"/>
      <c r="L5" s="507"/>
    </row>
    <row r="6" spans="2:12" ht="15" customHeight="1" x14ac:dyDescent="0.25">
      <c r="B6" s="517"/>
      <c r="C6" s="518"/>
      <c r="D6" s="518"/>
      <c r="E6" s="518"/>
      <c r="F6" s="518"/>
      <c r="G6" s="508"/>
      <c r="H6" s="509"/>
      <c r="I6" s="509"/>
      <c r="J6" s="509"/>
      <c r="K6" s="509"/>
      <c r="L6" s="510"/>
    </row>
    <row r="7" spans="2:12" ht="15.75" customHeight="1" thickBot="1" x14ac:dyDescent="0.3">
      <c r="B7" s="520"/>
      <c r="C7" s="521"/>
      <c r="D7" s="521"/>
      <c r="E7" s="521"/>
      <c r="F7" s="521"/>
      <c r="G7" s="511"/>
      <c r="H7" s="512"/>
      <c r="I7" s="512"/>
      <c r="J7" s="512"/>
      <c r="K7" s="512"/>
      <c r="L7" s="513"/>
    </row>
    <row r="8" spans="2:12" ht="9.9499999999999993" customHeight="1" thickBot="1" x14ac:dyDescent="0.3">
      <c r="B8" s="9"/>
      <c r="L8" s="10"/>
    </row>
    <row r="9" spans="2:12" x14ac:dyDescent="0.25">
      <c r="B9" s="898" t="s">
        <v>172</v>
      </c>
      <c r="C9" s="899"/>
      <c r="D9" s="899"/>
      <c r="E9" s="878">
        <f>PMT!M51</f>
        <v>78815604</v>
      </c>
      <c r="F9" s="879"/>
      <c r="G9" s="880"/>
      <c r="H9" s="168"/>
      <c r="I9" s="169" t="s">
        <v>137</v>
      </c>
      <c r="J9" s="881"/>
      <c r="K9" s="881"/>
      <c r="L9" s="882"/>
    </row>
    <row r="10" spans="2:12" ht="15.75" thickBot="1" x14ac:dyDescent="0.3">
      <c r="B10" s="883" t="s">
        <v>23</v>
      </c>
      <c r="C10" s="884"/>
      <c r="D10" s="884"/>
      <c r="E10" s="170">
        <v>6</v>
      </c>
      <c r="F10" s="884" t="s">
        <v>138</v>
      </c>
      <c r="G10" s="885"/>
      <c r="H10" s="171"/>
      <c r="I10" s="172" t="s">
        <v>139</v>
      </c>
      <c r="J10" s="886"/>
      <c r="K10" s="886"/>
      <c r="L10" s="887"/>
    </row>
    <row r="11" spans="2:12" ht="9.9499999999999993" customHeight="1" thickBot="1" x14ac:dyDescent="0.3">
      <c r="B11" s="178"/>
      <c r="C11" s="179"/>
      <c r="D11" s="179"/>
      <c r="E11" s="179"/>
      <c r="F11" s="179"/>
      <c r="G11" s="179"/>
      <c r="H11" s="179"/>
      <c r="I11" s="179"/>
      <c r="J11" s="179"/>
      <c r="K11" s="179"/>
      <c r="L11" s="180"/>
    </row>
    <row r="12" spans="2:12" x14ac:dyDescent="0.25">
      <c r="B12" s="964" t="s">
        <v>140</v>
      </c>
      <c r="C12" s="965"/>
      <c r="D12" s="965"/>
      <c r="E12" s="965"/>
      <c r="F12" s="965"/>
      <c r="G12" s="965"/>
      <c r="H12" s="965"/>
      <c r="I12" s="965"/>
      <c r="J12" s="965"/>
      <c r="K12" s="965"/>
      <c r="L12" s="966"/>
    </row>
    <row r="13" spans="2:12" x14ac:dyDescent="0.25">
      <c r="B13" s="187">
        <v>3.1</v>
      </c>
      <c r="C13" s="967" t="s">
        <v>53</v>
      </c>
      <c r="D13" s="967"/>
      <c r="E13" s="967"/>
      <c r="F13" s="967"/>
      <c r="G13" s="967"/>
      <c r="H13" s="967"/>
      <c r="I13" s="967"/>
      <c r="J13" s="967"/>
      <c r="K13" s="967"/>
      <c r="L13" s="968"/>
    </row>
    <row r="14" spans="2:12" x14ac:dyDescent="0.25">
      <c r="B14" s="188" t="s">
        <v>141</v>
      </c>
      <c r="C14" s="958" t="s">
        <v>54</v>
      </c>
      <c r="D14" s="969"/>
      <c r="E14" s="189"/>
      <c r="F14" s="190"/>
      <c r="G14" s="970"/>
      <c r="H14" s="970"/>
      <c r="I14" s="191"/>
      <c r="J14" s="958" t="s">
        <v>55</v>
      </c>
      <c r="K14" s="959"/>
      <c r="L14" s="192" t="s">
        <v>47</v>
      </c>
    </row>
    <row r="15" spans="2:12" x14ac:dyDescent="0.25">
      <c r="B15" s="181">
        <f>B13+0.001</f>
        <v>3.101</v>
      </c>
      <c r="C15" s="173" t="s">
        <v>56</v>
      </c>
      <c r="D15" s="174"/>
      <c r="E15" s="174"/>
      <c r="F15" s="174"/>
      <c r="G15" s="174"/>
      <c r="H15" s="174"/>
      <c r="I15" s="175"/>
      <c r="J15" s="862">
        <v>0.05</v>
      </c>
      <c r="K15" s="863"/>
      <c r="L15" s="182">
        <f>ROUND($E$9*J15,0)</f>
        <v>3940780</v>
      </c>
    </row>
    <row r="16" spans="2:12" x14ac:dyDescent="0.25">
      <c r="B16" s="181">
        <f>B15+0.001</f>
        <v>3.1019999999999999</v>
      </c>
      <c r="C16" s="173" t="s">
        <v>57</v>
      </c>
      <c r="D16" s="174"/>
      <c r="E16" s="174"/>
      <c r="F16" s="174"/>
      <c r="G16" s="174"/>
      <c r="H16" s="174"/>
      <c r="I16" s="175"/>
      <c r="J16" s="876">
        <v>7.1199999999999996E-3</v>
      </c>
      <c r="K16" s="877"/>
      <c r="L16" s="182">
        <f t="shared" ref="L16:L18" si="0">ROUND($E$9*J16,0)</f>
        <v>561167</v>
      </c>
    </row>
    <row r="17" spans="2:12" x14ac:dyDescent="0.25">
      <c r="B17" s="181">
        <f>B16+0.001</f>
        <v>3.1029999999999998</v>
      </c>
      <c r="C17" s="173" t="s">
        <v>59</v>
      </c>
      <c r="D17" s="174"/>
      <c r="E17" s="174"/>
      <c r="F17" s="174"/>
      <c r="G17" s="174"/>
      <c r="H17" s="174"/>
      <c r="I17" s="175"/>
      <c r="J17" s="862">
        <v>4.0000000000000001E-3</v>
      </c>
      <c r="K17" s="863"/>
      <c r="L17" s="182">
        <f t="shared" si="0"/>
        <v>315262</v>
      </c>
    </row>
    <row r="18" spans="2:12" ht="15.75" thickBot="1" x14ac:dyDescent="0.3">
      <c r="B18" s="196">
        <f>B17+0.001</f>
        <v>3.1039999999999996</v>
      </c>
      <c r="C18" s="197" t="s">
        <v>60</v>
      </c>
      <c r="D18" s="198"/>
      <c r="E18" s="198"/>
      <c r="F18" s="198"/>
      <c r="G18" s="198"/>
      <c r="H18" s="198"/>
      <c r="I18" s="199"/>
      <c r="J18" s="848">
        <v>5.0000000000000001E-3</v>
      </c>
      <c r="K18" s="849"/>
      <c r="L18" s="200">
        <f t="shared" si="0"/>
        <v>394078</v>
      </c>
    </row>
    <row r="19" spans="2:12" ht="15.75" thickBot="1" x14ac:dyDescent="0.3">
      <c r="B19" s="183"/>
      <c r="C19" s="866" t="s">
        <v>61</v>
      </c>
      <c r="D19" s="867"/>
      <c r="E19" s="867"/>
      <c r="F19" s="867"/>
      <c r="G19" s="867"/>
      <c r="H19" s="867"/>
      <c r="I19" s="867"/>
      <c r="J19" s="867"/>
      <c r="K19" s="868"/>
      <c r="L19" s="195">
        <f>SUM(L15:L18)</f>
        <v>5211287</v>
      </c>
    </row>
    <row r="20" spans="2:12" ht="9.9499999999999993" customHeight="1" thickBot="1" x14ac:dyDescent="0.3">
      <c r="B20" s="183"/>
      <c r="C20" s="184"/>
      <c r="D20" s="184"/>
      <c r="E20" s="184"/>
      <c r="F20" s="184"/>
      <c r="G20" s="184"/>
      <c r="H20" s="184"/>
      <c r="I20" s="184"/>
      <c r="J20" s="184"/>
      <c r="K20" s="184"/>
      <c r="L20" s="185"/>
    </row>
    <row r="21" spans="2:12" x14ac:dyDescent="0.25">
      <c r="B21" s="201">
        <f>B13+0.1</f>
        <v>3.2</v>
      </c>
      <c r="C21" s="962" t="s">
        <v>142</v>
      </c>
      <c r="D21" s="962"/>
      <c r="E21" s="962"/>
      <c r="F21" s="962"/>
      <c r="G21" s="962"/>
      <c r="H21" s="962"/>
      <c r="I21" s="962"/>
      <c r="J21" s="962"/>
      <c r="K21" s="962"/>
      <c r="L21" s="963"/>
    </row>
    <row r="22" spans="2:12" ht="33.75" x14ac:dyDescent="0.25">
      <c r="B22" s="188" t="s">
        <v>141</v>
      </c>
      <c r="C22" s="955" t="s">
        <v>54</v>
      </c>
      <c r="D22" s="955"/>
      <c r="E22" s="956" t="s">
        <v>143</v>
      </c>
      <c r="F22" s="957"/>
      <c r="G22" s="958" t="s">
        <v>64</v>
      </c>
      <c r="H22" s="959"/>
      <c r="I22" s="193" t="s">
        <v>65</v>
      </c>
      <c r="J22" s="958" t="s">
        <v>66</v>
      </c>
      <c r="K22" s="959"/>
      <c r="L22" s="192" t="s">
        <v>47</v>
      </c>
    </row>
    <row r="23" spans="2:12" x14ac:dyDescent="0.25">
      <c r="B23" s="181">
        <f>B21+0.001</f>
        <v>3.2010000000000001</v>
      </c>
      <c r="C23" s="176" t="s">
        <v>144</v>
      </c>
      <c r="D23" s="960" t="s">
        <v>145</v>
      </c>
      <c r="E23" s="859">
        <f>$E$9</f>
        <v>78815604</v>
      </c>
      <c r="F23" s="860"/>
      <c r="G23" s="861">
        <v>0.3</v>
      </c>
      <c r="H23" s="861"/>
      <c r="I23" s="177">
        <v>10.5</v>
      </c>
      <c r="J23" s="862">
        <v>2E-3</v>
      </c>
      <c r="K23" s="863"/>
      <c r="L23" s="182">
        <f>ROUND((((((E23*G23)*J23)/12)*I23)+2500)*1.19,0)</f>
        <v>52215</v>
      </c>
    </row>
    <row r="24" spans="2:12" ht="22.5" x14ac:dyDescent="0.25">
      <c r="B24" s="181">
        <f>B23+0.001</f>
        <v>3.202</v>
      </c>
      <c r="C24" s="176" t="s">
        <v>146</v>
      </c>
      <c r="D24" s="961"/>
      <c r="E24" s="859">
        <f t="shared" ref="E24:E25" si="1">$E$9</f>
        <v>78815604</v>
      </c>
      <c r="F24" s="860"/>
      <c r="G24" s="861">
        <v>0.1</v>
      </c>
      <c r="H24" s="861"/>
      <c r="I24" s="177">
        <v>40.5</v>
      </c>
      <c r="J24" s="862">
        <v>2E-3</v>
      </c>
      <c r="K24" s="863"/>
      <c r="L24" s="182">
        <f>ROUND((((((E24*G24)*J24)/12)*I24)+2500)*1.19,0)</f>
        <v>66284</v>
      </c>
    </row>
    <row r="25" spans="2:12" x14ac:dyDescent="0.25">
      <c r="B25" s="181">
        <f>B24+0.001</f>
        <v>3.2029999999999998</v>
      </c>
      <c r="C25" s="176" t="s">
        <v>147</v>
      </c>
      <c r="D25" s="961"/>
      <c r="E25" s="859">
        <f t="shared" si="1"/>
        <v>78815604</v>
      </c>
      <c r="F25" s="860"/>
      <c r="G25" s="861">
        <v>0.3</v>
      </c>
      <c r="H25" s="861"/>
      <c r="I25" s="177">
        <v>64.5</v>
      </c>
      <c r="J25" s="862">
        <v>2E-3</v>
      </c>
      <c r="K25" s="863"/>
      <c r="L25" s="182">
        <f>ROUND((((((E25*G25)*J25)/12)*I25)+2500)*1.19,0)</f>
        <v>305450</v>
      </c>
    </row>
    <row r="26" spans="2:12" ht="45.75" thickBot="1" x14ac:dyDescent="0.3">
      <c r="B26" s="196">
        <f>B25+0.001</f>
        <v>3.2039999999999997</v>
      </c>
      <c r="C26" s="202" t="s">
        <v>71</v>
      </c>
      <c r="D26" s="203" t="s">
        <v>72</v>
      </c>
      <c r="E26" s="845">
        <f>+E9</f>
        <v>78815604</v>
      </c>
      <c r="F26" s="846"/>
      <c r="G26" s="847">
        <v>1</v>
      </c>
      <c r="H26" s="847"/>
      <c r="I26" s="204">
        <v>4.5</v>
      </c>
      <c r="J26" s="848">
        <v>3.0000000000000001E-3</v>
      </c>
      <c r="K26" s="849"/>
      <c r="L26" s="200">
        <f>ROUND((((((E26*G26)*J26)/12)*I26)+2500)*1.19,0)</f>
        <v>108489</v>
      </c>
    </row>
    <row r="27" spans="2:12" ht="15.75" thickBot="1" x14ac:dyDescent="0.3">
      <c r="B27" s="183"/>
      <c r="C27" s="856" t="s">
        <v>73</v>
      </c>
      <c r="D27" s="857"/>
      <c r="E27" s="857"/>
      <c r="F27" s="857"/>
      <c r="G27" s="857"/>
      <c r="H27" s="857"/>
      <c r="I27" s="857"/>
      <c r="J27" s="857"/>
      <c r="K27" s="954"/>
      <c r="L27" s="194">
        <f>ROUND(SUM(L23:L26),0)</f>
        <v>532438</v>
      </c>
    </row>
    <row r="28" spans="2:12" ht="9.9499999999999993" customHeight="1" thickBot="1" x14ac:dyDescent="0.3">
      <c r="B28" s="183"/>
      <c r="C28" s="850"/>
      <c r="D28" s="850"/>
      <c r="E28" s="850"/>
      <c r="F28" s="850"/>
      <c r="G28" s="850"/>
      <c r="H28" s="850"/>
      <c r="I28" s="850"/>
      <c r="J28" s="850"/>
      <c r="K28" s="850"/>
      <c r="L28" s="851"/>
    </row>
    <row r="29" spans="2:12" x14ac:dyDescent="0.25">
      <c r="B29" s="852" t="s">
        <v>74</v>
      </c>
      <c r="C29" s="853"/>
      <c r="D29" s="853"/>
      <c r="E29" s="853"/>
      <c r="F29" s="853"/>
      <c r="G29" s="853"/>
      <c r="H29" s="853"/>
      <c r="I29" s="853"/>
      <c r="J29" s="853"/>
      <c r="K29" s="853"/>
      <c r="L29" s="207">
        <f>ROUND(L19+L27,0)</f>
        <v>5743725</v>
      </c>
    </row>
    <row r="30" spans="2:12" ht="15.75" thickBot="1" x14ac:dyDescent="0.3">
      <c r="B30" s="854" t="s">
        <v>75</v>
      </c>
      <c r="C30" s="855"/>
      <c r="D30" s="855"/>
      <c r="E30" s="855"/>
      <c r="F30" s="855"/>
      <c r="G30" s="855"/>
      <c r="H30" s="855"/>
      <c r="I30" s="855"/>
      <c r="J30" s="855"/>
      <c r="K30" s="855"/>
      <c r="L30" s="206">
        <f>+L29/E9</f>
        <v>7.2875480342699653E-2</v>
      </c>
    </row>
    <row r="31" spans="2:12" ht="9.9499999999999993" customHeight="1" thickBot="1" x14ac:dyDescent="0.3">
      <c r="B31" s="183"/>
      <c r="C31" s="850"/>
      <c r="D31" s="850"/>
      <c r="E31" s="850"/>
      <c r="F31" s="850"/>
      <c r="G31" s="850"/>
      <c r="H31" s="850"/>
      <c r="I31" s="850"/>
      <c r="J31" s="850"/>
      <c r="K31" s="850"/>
      <c r="L31" s="851"/>
    </row>
    <row r="32" spans="2:12" x14ac:dyDescent="0.25">
      <c r="B32" s="852" t="s">
        <v>148</v>
      </c>
      <c r="C32" s="853"/>
      <c r="D32" s="853"/>
      <c r="E32" s="853"/>
      <c r="F32" s="853"/>
      <c r="G32" s="853"/>
      <c r="H32" s="853"/>
      <c r="I32" s="853"/>
      <c r="J32" s="853"/>
      <c r="K32" s="853"/>
      <c r="L32" s="205">
        <f>L30</f>
        <v>7.2875480342699653E-2</v>
      </c>
    </row>
    <row r="33" spans="2:12" x14ac:dyDescent="0.25">
      <c r="B33" s="864" t="s">
        <v>149</v>
      </c>
      <c r="C33" s="865"/>
      <c r="D33" s="865"/>
      <c r="E33" s="865"/>
      <c r="F33" s="865"/>
      <c r="G33" s="865"/>
      <c r="H33" s="865"/>
      <c r="I33" s="865"/>
      <c r="J33" s="865"/>
      <c r="K33" s="865"/>
      <c r="L33" s="186">
        <v>0.01</v>
      </c>
    </row>
    <row r="34" spans="2:12" ht="15.75" thickBot="1" x14ac:dyDescent="0.3">
      <c r="B34" s="854" t="s">
        <v>150</v>
      </c>
      <c r="C34" s="855"/>
      <c r="D34" s="855"/>
      <c r="E34" s="855"/>
      <c r="F34" s="855"/>
      <c r="G34" s="855"/>
      <c r="H34" s="855"/>
      <c r="I34" s="855"/>
      <c r="J34" s="855"/>
      <c r="K34" s="855"/>
      <c r="L34" s="206">
        <v>0.04</v>
      </c>
    </row>
    <row r="35" spans="2:12" ht="9.9499999999999993" customHeight="1" thickBot="1" x14ac:dyDescent="0.3">
      <c r="B35" s="183"/>
      <c r="C35" s="850"/>
      <c r="D35" s="850"/>
      <c r="E35" s="850"/>
      <c r="F35" s="850"/>
      <c r="G35" s="850"/>
      <c r="H35" s="850"/>
      <c r="I35" s="850"/>
      <c r="J35" s="850"/>
      <c r="K35" s="850"/>
      <c r="L35" s="851"/>
    </row>
    <row r="36" spans="2:12" ht="15.75" thickBot="1" x14ac:dyDescent="0.3">
      <c r="B36" s="842" t="s">
        <v>151</v>
      </c>
      <c r="C36" s="843"/>
      <c r="D36" s="843"/>
      <c r="E36" s="843"/>
      <c r="F36" s="843"/>
      <c r="G36" s="843"/>
      <c r="H36" s="843"/>
      <c r="I36" s="843"/>
      <c r="J36" s="843"/>
      <c r="K36" s="844"/>
      <c r="L36" s="208">
        <f>SUM(L32:L34)</f>
        <v>0.12287548034269966</v>
      </c>
    </row>
  </sheetData>
  <mergeCells count="47">
    <mergeCell ref="B2:L3"/>
    <mergeCell ref="B5:F7"/>
    <mergeCell ref="G5:L7"/>
    <mergeCell ref="B9:D9"/>
    <mergeCell ref="E9:G9"/>
    <mergeCell ref="J9:L9"/>
    <mergeCell ref="C21:L21"/>
    <mergeCell ref="B10:D10"/>
    <mergeCell ref="F10:G10"/>
    <mergeCell ref="J10:L10"/>
    <mergeCell ref="B12:L12"/>
    <mergeCell ref="C13:L13"/>
    <mergeCell ref="C14:D14"/>
    <mergeCell ref="G14:H14"/>
    <mergeCell ref="J14:K14"/>
    <mergeCell ref="J15:K15"/>
    <mergeCell ref="J16:K16"/>
    <mergeCell ref="J17:K17"/>
    <mergeCell ref="J18:K18"/>
    <mergeCell ref="C19:K19"/>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E26:F26"/>
    <mergeCell ref="G26:H26"/>
    <mergeCell ref="J26:K26"/>
    <mergeCell ref="B33:K33"/>
    <mergeCell ref="B34:K34"/>
    <mergeCell ref="C35:L35"/>
    <mergeCell ref="B36:K36"/>
    <mergeCell ref="C27:K27"/>
    <mergeCell ref="C28:L28"/>
    <mergeCell ref="B29:K29"/>
    <mergeCell ref="B30:K30"/>
    <mergeCell ref="C31:L31"/>
    <mergeCell ref="B32:K3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4"/>
  <dimension ref="B1:E29"/>
  <sheetViews>
    <sheetView showGridLines="0" zoomScale="115" zoomScaleNormal="115" workbookViewId="0">
      <selection activeCell="B2" sqref="B2:E2"/>
    </sheetView>
  </sheetViews>
  <sheetFormatPr baseColWidth="10" defaultColWidth="11.42578125" defaultRowHeight="15" x14ac:dyDescent="0.25"/>
  <cols>
    <col min="1" max="1" width="4.28515625" customWidth="1"/>
    <col min="2" max="5" width="30.7109375" customWidth="1"/>
  </cols>
  <sheetData>
    <row r="1" spans="2:5" ht="22.5" customHeight="1" thickBot="1" x14ac:dyDescent="0.3"/>
    <row r="2" spans="2:5" ht="45" customHeight="1" thickBot="1" x14ac:dyDescent="0.3">
      <c r="B2" s="988" t="s">
        <v>3829</v>
      </c>
      <c r="C2" s="989"/>
      <c r="D2" s="989"/>
      <c r="E2" s="990"/>
    </row>
    <row r="3" spans="2:5" ht="9.9499999999999993" customHeight="1" thickBot="1" x14ac:dyDescent="0.3">
      <c r="B3" s="70"/>
      <c r="C3" s="71"/>
      <c r="D3" s="72"/>
      <c r="E3" s="73"/>
    </row>
    <row r="4" spans="2:5" ht="15.75" thickBot="1" x14ac:dyDescent="0.3">
      <c r="B4" s="991" t="s">
        <v>173</v>
      </c>
      <c r="C4" s="992"/>
      <c r="D4" s="992"/>
      <c r="E4" s="993"/>
    </row>
    <row r="5" spans="2:5" ht="9.9499999999999993" customHeight="1" thickBot="1" x14ac:dyDescent="0.3">
      <c r="B5" s="9"/>
      <c r="E5" s="10"/>
    </row>
    <row r="6" spans="2:5" ht="15.75" thickBot="1" x14ac:dyDescent="0.3">
      <c r="B6" s="108" t="s">
        <v>4</v>
      </c>
      <c r="C6" s="109" t="s">
        <v>54</v>
      </c>
      <c r="D6" s="109" t="s">
        <v>174</v>
      </c>
      <c r="E6" s="110" t="s">
        <v>175</v>
      </c>
    </row>
    <row r="7" spans="2:5" ht="15.75" thickBot="1" x14ac:dyDescent="0.3">
      <c r="B7" s="88">
        <v>1</v>
      </c>
      <c r="C7" s="89" t="s">
        <v>176</v>
      </c>
      <c r="D7" s="89"/>
      <c r="E7" s="90">
        <f>SUM(D7:D13)</f>
        <v>1.2183333333333333</v>
      </c>
    </row>
    <row r="8" spans="2:5" x14ac:dyDescent="0.25">
      <c r="B8" s="74"/>
      <c r="C8" s="81" t="s">
        <v>177</v>
      </c>
      <c r="D8" s="82">
        <v>1</v>
      </c>
      <c r="E8" s="75"/>
    </row>
    <row r="9" spans="2:5" x14ac:dyDescent="0.25">
      <c r="B9" s="74"/>
      <c r="C9" s="83" t="s">
        <v>178</v>
      </c>
      <c r="D9" s="84">
        <f>1/12</f>
        <v>8.3333333333333329E-2</v>
      </c>
      <c r="E9" s="75"/>
    </row>
    <row r="10" spans="2:5" x14ac:dyDescent="0.25">
      <c r="B10" s="9"/>
      <c r="C10" s="83" t="s">
        <v>179</v>
      </c>
      <c r="D10" s="85">
        <v>0.01</v>
      </c>
      <c r="E10" s="10"/>
    </row>
    <row r="11" spans="2:5" x14ac:dyDescent="0.25">
      <c r="B11" s="9"/>
      <c r="C11" s="83" t="s">
        <v>180</v>
      </c>
      <c r="D11" s="84">
        <f>1/12</f>
        <v>8.3333333333333329E-2</v>
      </c>
      <c r="E11" s="10"/>
    </row>
    <row r="12" spans="2:5" ht="15.75" thickBot="1" x14ac:dyDescent="0.3">
      <c r="B12" s="9"/>
      <c r="C12" s="86" t="s">
        <v>181</v>
      </c>
      <c r="D12" s="87">
        <f>0.5/12</f>
        <v>4.1666666666666664E-2</v>
      </c>
      <c r="E12" s="10"/>
    </row>
    <row r="13" spans="2:5" ht="9.9499999999999993" customHeight="1" thickBot="1" x14ac:dyDescent="0.3">
      <c r="B13" s="9"/>
      <c r="E13" s="10"/>
    </row>
    <row r="14" spans="2:5" ht="15.75" thickBot="1" x14ac:dyDescent="0.3">
      <c r="B14" s="91">
        <v>2</v>
      </c>
      <c r="C14" s="78" t="s">
        <v>182</v>
      </c>
      <c r="D14" s="78"/>
      <c r="E14" s="92">
        <f>SUM(D14:D18)</f>
        <v>0.27460000000000001</v>
      </c>
    </row>
    <row r="15" spans="2:5" x14ac:dyDescent="0.25">
      <c r="B15" s="9"/>
      <c r="C15" s="93" t="s">
        <v>183</v>
      </c>
      <c r="D15" s="94">
        <v>0.12</v>
      </c>
      <c r="E15" s="10"/>
    </row>
    <row r="16" spans="2:5" x14ac:dyDescent="0.25">
      <c r="B16" s="9"/>
      <c r="C16" s="83" t="s">
        <v>184</v>
      </c>
      <c r="D16" s="95">
        <v>8.5000000000000006E-2</v>
      </c>
      <c r="E16" s="10"/>
    </row>
    <row r="17" spans="2:5" ht="15.75" thickBot="1" x14ac:dyDescent="0.3">
      <c r="B17" s="9"/>
      <c r="C17" s="86" t="s">
        <v>185</v>
      </c>
      <c r="D17" s="96">
        <v>6.9599999999999995E-2</v>
      </c>
      <c r="E17" s="10"/>
    </row>
    <row r="18" spans="2:5" ht="9.9499999999999993" customHeight="1" thickBot="1" x14ac:dyDescent="0.3">
      <c r="B18" s="9"/>
      <c r="D18" s="76"/>
      <c r="E18" s="10"/>
    </row>
    <row r="19" spans="2:5" ht="15.75" thickBot="1" x14ac:dyDescent="0.3">
      <c r="B19" s="91">
        <v>3</v>
      </c>
      <c r="C19" s="78" t="s">
        <v>186</v>
      </c>
      <c r="D19" s="78"/>
      <c r="E19" s="77">
        <f>SUM(D20:D22)</f>
        <v>9.0000000000000011E-2</v>
      </c>
    </row>
    <row r="20" spans="2:5" x14ac:dyDescent="0.25">
      <c r="B20" s="9"/>
      <c r="C20" s="93" t="s">
        <v>187</v>
      </c>
      <c r="D20" s="94">
        <v>0.04</v>
      </c>
      <c r="E20" s="10"/>
    </row>
    <row r="21" spans="2:5" x14ac:dyDescent="0.25">
      <c r="B21" s="9"/>
      <c r="C21" s="83" t="s">
        <v>188</v>
      </c>
      <c r="D21" s="97">
        <v>0.03</v>
      </c>
      <c r="E21" s="10"/>
    </row>
    <row r="22" spans="2:5" ht="15.75" thickBot="1" x14ac:dyDescent="0.3">
      <c r="B22" s="9"/>
      <c r="C22" s="86" t="s">
        <v>189</v>
      </c>
      <c r="D22" s="98">
        <v>0.02</v>
      </c>
      <c r="E22" s="10"/>
    </row>
    <row r="23" spans="2:5" ht="9.9499999999999993" customHeight="1" thickBot="1" x14ac:dyDescent="0.3">
      <c r="B23" s="9"/>
      <c r="D23" s="76"/>
      <c r="E23" s="10"/>
    </row>
    <row r="24" spans="2:5" ht="15.75" thickBot="1" x14ac:dyDescent="0.3">
      <c r="B24" s="91">
        <v>4</v>
      </c>
      <c r="C24" s="78" t="s">
        <v>190</v>
      </c>
      <c r="D24" s="79"/>
      <c r="E24" s="99">
        <f>SUM(D25:D25)</f>
        <v>0</v>
      </c>
    </row>
    <row r="25" spans="2:5" ht="15.75" thickBot="1" x14ac:dyDescent="0.3">
      <c r="B25" s="9"/>
      <c r="C25" s="100" t="s">
        <v>191</v>
      </c>
      <c r="D25" s="101"/>
      <c r="E25" s="10"/>
    </row>
    <row r="26" spans="2:5" ht="9.9499999999999993" customHeight="1" thickBot="1" x14ac:dyDescent="0.3">
      <c r="B26" s="9"/>
      <c r="D26" s="76"/>
      <c r="E26" s="10"/>
    </row>
    <row r="27" spans="2:5" ht="15.75" thickBot="1" x14ac:dyDescent="0.3">
      <c r="B27" s="996" t="s">
        <v>9</v>
      </c>
      <c r="C27" s="997"/>
      <c r="D27" s="997"/>
      <c r="E27" s="77">
        <f>SUM(E7:E24)</f>
        <v>1.5829333333333333</v>
      </c>
    </row>
    <row r="28" spans="2:5" ht="9.9499999999999993" customHeight="1" thickBot="1" x14ac:dyDescent="0.3">
      <c r="B28" s="9"/>
      <c r="C28" s="78"/>
      <c r="D28" s="79"/>
      <c r="E28" s="80"/>
    </row>
    <row r="29" spans="2:5" ht="15.75" thickBot="1" x14ac:dyDescent="0.3">
      <c r="B29" s="994" t="s">
        <v>192</v>
      </c>
      <c r="C29" s="995"/>
      <c r="D29" s="995"/>
      <c r="E29" s="111">
        <f>ROUND((E27),2)</f>
        <v>1.58</v>
      </c>
    </row>
  </sheetData>
  <mergeCells count="4">
    <mergeCell ref="B2:E2"/>
    <mergeCell ref="B4:E4"/>
    <mergeCell ref="B29:D29"/>
    <mergeCell ref="B27:D27"/>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395F7-E3B6-4AAC-907F-A074FC0F6B1D}">
  <dimension ref="B2:E3190"/>
  <sheetViews>
    <sheetView topLeftCell="A2341" workbookViewId="0">
      <selection activeCell="F2356" sqref="F2356"/>
    </sheetView>
  </sheetViews>
  <sheetFormatPr baseColWidth="10" defaultRowHeight="15" x14ac:dyDescent="0.25"/>
  <cols>
    <col min="5" max="5" width="13.85546875" bestFit="1" customWidth="1"/>
  </cols>
  <sheetData>
    <row r="2" spans="2:5" x14ac:dyDescent="0.25">
      <c r="B2" s="416">
        <v>3007</v>
      </c>
      <c r="C2" s="417" t="s">
        <v>3835</v>
      </c>
      <c r="D2" s="416" t="s">
        <v>8</v>
      </c>
      <c r="E2" s="418">
        <v>909</v>
      </c>
    </row>
    <row r="3" spans="2:5" x14ac:dyDescent="0.25">
      <c r="B3" s="416">
        <v>3009</v>
      </c>
      <c r="C3" s="417" t="s">
        <v>3918</v>
      </c>
      <c r="D3" s="416" t="s">
        <v>3095</v>
      </c>
      <c r="E3" s="419">
        <v>46379</v>
      </c>
    </row>
    <row r="4" spans="2:5" x14ac:dyDescent="0.25">
      <c r="B4" s="416">
        <v>3010</v>
      </c>
      <c r="C4" s="417" t="s">
        <v>3837</v>
      </c>
      <c r="D4" s="416" t="s">
        <v>3095</v>
      </c>
      <c r="E4" s="419">
        <v>38781</v>
      </c>
    </row>
    <row r="5" spans="2:5" x14ac:dyDescent="0.25">
      <c r="B5" s="416">
        <v>3011</v>
      </c>
      <c r="C5" s="417" t="s">
        <v>3838</v>
      </c>
      <c r="D5" s="416" t="s">
        <v>3102</v>
      </c>
      <c r="E5" s="419">
        <v>6417</v>
      </c>
    </row>
    <row r="6" spans="2:5" x14ac:dyDescent="0.25">
      <c r="B6" s="416">
        <v>3012</v>
      </c>
      <c r="C6" s="417" t="s">
        <v>3895</v>
      </c>
      <c r="D6" s="416" t="s">
        <v>8</v>
      </c>
      <c r="E6" s="419">
        <v>8262</v>
      </c>
    </row>
    <row r="7" spans="2:5" x14ac:dyDescent="0.25">
      <c r="B7" s="416">
        <v>3015</v>
      </c>
      <c r="C7" s="417" t="s">
        <v>4199</v>
      </c>
      <c r="D7" s="416" t="s">
        <v>7</v>
      </c>
      <c r="E7" s="419">
        <v>251585</v>
      </c>
    </row>
    <row r="8" spans="2:5" x14ac:dyDescent="0.25">
      <c r="B8" s="416">
        <v>3017</v>
      </c>
      <c r="C8" s="417" t="s">
        <v>4200</v>
      </c>
      <c r="D8" s="416" t="s">
        <v>3095</v>
      </c>
      <c r="E8" s="419">
        <v>45600</v>
      </c>
    </row>
    <row r="9" spans="2:5" x14ac:dyDescent="0.25">
      <c r="B9" s="416">
        <v>3018</v>
      </c>
      <c r="C9" s="417" t="s">
        <v>4201</v>
      </c>
      <c r="D9" s="416" t="s">
        <v>3095</v>
      </c>
      <c r="E9" s="418">
        <v>98470</v>
      </c>
    </row>
    <row r="10" spans="2:5" x14ac:dyDescent="0.25">
      <c r="B10" s="416">
        <v>3021</v>
      </c>
      <c r="C10" s="417" t="s">
        <v>4202</v>
      </c>
      <c r="D10" s="416" t="s">
        <v>8</v>
      </c>
      <c r="E10" s="419">
        <v>7446</v>
      </c>
    </row>
    <row r="11" spans="2:5" x14ac:dyDescent="0.25">
      <c r="B11" s="416">
        <v>3022</v>
      </c>
      <c r="C11" s="417" t="s">
        <v>4203</v>
      </c>
      <c r="D11" s="416" t="s">
        <v>3095</v>
      </c>
      <c r="E11" s="419">
        <v>58281</v>
      </c>
    </row>
    <row r="12" spans="2:5" x14ac:dyDescent="0.25">
      <c r="B12" s="416">
        <v>3024</v>
      </c>
      <c r="C12" s="417" t="s">
        <v>3955</v>
      </c>
      <c r="D12" s="416" t="s">
        <v>3095</v>
      </c>
      <c r="E12" s="419">
        <v>155503</v>
      </c>
    </row>
    <row r="13" spans="2:5" x14ac:dyDescent="0.25">
      <c r="B13" s="416">
        <v>3027</v>
      </c>
      <c r="C13" s="417" t="s">
        <v>3884</v>
      </c>
      <c r="D13" s="416" t="s">
        <v>3102</v>
      </c>
      <c r="E13" s="419">
        <v>80323</v>
      </c>
    </row>
    <row r="14" spans="2:5" x14ac:dyDescent="0.25">
      <c r="B14" s="416">
        <v>3041</v>
      </c>
      <c r="C14" s="417" t="s">
        <v>3923</v>
      </c>
      <c r="D14" s="416" t="s">
        <v>3102</v>
      </c>
      <c r="E14" s="418">
        <v>37349</v>
      </c>
    </row>
    <row r="15" spans="2:5" x14ac:dyDescent="0.25">
      <c r="B15" s="416">
        <v>3042</v>
      </c>
      <c r="C15" s="417" t="s">
        <v>3924</v>
      </c>
      <c r="D15" s="416" t="s">
        <v>3102</v>
      </c>
      <c r="E15" s="418">
        <v>63957</v>
      </c>
    </row>
    <row r="16" spans="2:5" x14ac:dyDescent="0.25">
      <c r="B16" s="416">
        <v>3043</v>
      </c>
      <c r="C16" s="417" t="s">
        <v>3925</v>
      </c>
      <c r="D16" s="416" t="s">
        <v>3102</v>
      </c>
      <c r="E16" s="418">
        <v>88930</v>
      </c>
    </row>
    <row r="17" spans="2:5" x14ac:dyDescent="0.25">
      <c r="B17" s="416">
        <v>3044</v>
      </c>
      <c r="C17" s="417" t="s">
        <v>3926</v>
      </c>
      <c r="D17" s="416" t="s">
        <v>3102</v>
      </c>
      <c r="E17" s="418">
        <v>125950</v>
      </c>
    </row>
    <row r="18" spans="2:5" x14ac:dyDescent="0.25">
      <c r="B18" s="416">
        <v>3045</v>
      </c>
      <c r="C18" s="417" t="s">
        <v>3927</v>
      </c>
      <c r="D18" s="416" t="s">
        <v>3102</v>
      </c>
      <c r="E18" s="418">
        <v>176674</v>
      </c>
    </row>
    <row r="19" spans="2:5" x14ac:dyDescent="0.25">
      <c r="B19" s="416">
        <v>3046</v>
      </c>
      <c r="C19" s="417" t="s">
        <v>3928</v>
      </c>
      <c r="D19" s="416" t="s">
        <v>3102</v>
      </c>
      <c r="E19" s="418">
        <v>314109</v>
      </c>
    </row>
    <row r="20" spans="2:5" x14ac:dyDescent="0.25">
      <c r="B20" s="416">
        <v>3047</v>
      </c>
      <c r="C20" s="417" t="s">
        <v>4204</v>
      </c>
      <c r="D20" s="416" t="s">
        <v>3102</v>
      </c>
      <c r="E20" s="418">
        <v>426915</v>
      </c>
    </row>
    <row r="21" spans="2:5" x14ac:dyDescent="0.25">
      <c r="B21" s="416">
        <v>3048</v>
      </c>
      <c r="C21" s="417" t="s">
        <v>3930</v>
      </c>
      <c r="D21" s="416" t="s">
        <v>3102</v>
      </c>
      <c r="E21" s="418">
        <v>520777</v>
      </c>
    </row>
    <row r="22" spans="2:5" x14ac:dyDescent="0.25">
      <c r="B22" s="416">
        <v>3050</v>
      </c>
      <c r="C22" s="417" t="s">
        <v>4205</v>
      </c>
      <c r="D22" s="416" t="s">
        <v>3095</v>
      </c>
      <c r="E22" s="419">
        <v>39211</v>
      </c>
    </row>
    <row r="23" spans="2:5" x14ac:dyDescent="0.25">
      <c r="B23" s="416">
        <v>3052</v>
      </c>
      <c r="C23" s="417" t="s">
        <v>3956</v>
      </c>
      <c r="D23" s="416" t="s">
        <v>3095</v>
      </c>
      <c r="E23" s="419">
        <v>111213</v>
      </c>
    </row>
    <row r="24" spans="2:5" x14ac:dyDescent="0.25">
      <c r="B24" s="416">
        <v>3055</v>
      </c>
      <c r="C24" s="417" t="s">
        <v>4206</v>
      </c>
      <c r="D24" s="416" t="s">
        <v>3102</v>
      </c>
      <c r="E24" s="418">
        <v>358778</v>
      </c>
    </row>
    <row r="25" spans="2:5" x14ac:dyDescent="0.25">
      <c r="B25" s="416">
        <v>3056</v>
      </c>
      <c r="C25" s="417" t="s">
        <v>4207</v>
      </c>
      <c r="D25" s="416" t="s">
        <v>3102</v>
      </c>
      <c r="E25" s="418">
        <v>476297</v>
      </c>
    </row>
    <row r="26" spans="2:5" x14ac:dyDescent="0.25">
      <c r="B26" s="416">
        <v>3057</v>
      </c>
      <c r="C26" s="417" t="s">
        <v>4208</v>
      </c>
      <c r="D26" s="416" t="s">
        <v>7</v>
      </c>
      <c r="E26" s="418">
        <v>5163895</v>
      </c>
    </row>
    <row r="27" spans="2:5" x14ac:dyDescent="0.25">
      <c r="B27" s="416">
        <v>3058</v>
      </c>
      <c r="C27" s="417" t="s">
        <v>4209</v>
      </c>
      <c r="D27" s="416" t="s">
        <v>7</v>
      </c>
      <c r="E27" s="418">
        <v>8530230</v>
      </c>
    </row>
    <row r="28" spans="2:5" x14ac:dyDescent="0.25">
      <c r="B28" s="416">
        <v>3059</v>
      </c>
      <c r="C28" s="417" t="s">
        <v>4210</v>
      </c>
      <c r="D28" s="416" t="s">
        <v>7</v>
      </c>
      <c r="E28" s="418">
        <v>5087235</v>
      </c>
    </row>
    <row r="29" spans="2:5" x14ac:dyDescent="0.25">
      <c r="B29" s="416">
        <v>3064</v>
      </c>
      <c r="C29" s="417" t="s">
        <v>4211</v>
      </c>
      <c r="D29" s="416" t="s">
        <v>3102</v>
      </c>
      <c r="E29" s="419">
        <v>95983</v>
      </c>
    </row>
    <row r="30" spans="2:5" x14ac:dyDescent="0.25">
      <c r="B30" s="416">
        <v>3065</v>
      </c>
      <c r="C30" s="417" t="s">
        <v>4212</v>
      </c>
      <c r="D30" s="416" t="s">
        <v>3102</v>
      </c>
      <c r="E30" s="419">
        <v>115733</v>
      </c>
    </row>
    <row r="31" spans="2:5" x14ac:dyDescent="0.25">
      <c r="B31" s="416">
        <v>3066</v>
      </c>
      <c r="C31" s="417" t="s">
        <v>4213</v>
      </c>
      <c r="D31" s="416" t="s">
        <v>3102</v>
      </c>
      <c r="E31" s="419">
        <v>153977</v>
      </c>
    </row>
    <row r="32" spans="2:5" x14ac:dyDescent="0.25">
      <c r="B32" s="416">
        <v>3067</v>
      </c>
      <c r="C32" s="417" t="s">
        <v>4214</v>
      </c>
      <c r="D32" s="416" t="s">
        <v>3102</v>
      </c>
      <c r="E32" s="419">
        <v>184133</v>
      </c>
    </row>
    <row r="33" spans="2:5" x14ac:dyDescent="0.25">
      <c r="B33" s="416">
        <v>3068</v>
      </c>
      <c r="C33" s="417" t="s">
        <v>4215</v>
      </c>
      <c r="D33" s="416" t="s">
        <v>3102</v>
      </c>
      <c r="E33" s="419">
        <v>236760</v>
      </c>
    </row>
    <row r="34" spans="2:5" x14ac:dyDescent="0.25">
      <c r="B34" s="416">
        <v>3069</v>
      </c>
      <c r="C34" s="417" t="s">
        <v>4216</v>
      </c>
      <c r="D34" s="416" t="s">
        <v>3102</v>
      </c>
      <c r="E34" s="419">
        <v>298450</v>
      </c>
    </row>
    <row r="35" spans="2:5" x14ac:dyDescent="0.25">
      <c r="B35" s="416">
        <v>3070</v>
      </c>
      <c r="C35" s="417" t="s">
        <v>4217</v>
      </c>
      <c r="D35" s="416" t="s">
        <v>3102</v>
      </c>
      <c r="E35" s="419">
        <v>382436</v>
      </c>
    </row>
    <row r="36" spans="2:5" x14ac:dyDescent="0.25">
      <c r="B36" s="416">
        <v>3071</v>
      </c>
      <c r="C36" s="417" t="s">
        <v>4218</v>
      </c>
      <c r="D36" s="416" t="s">
        <v>3102</v>
      </c>
      <c r="E36" s="419">
        <v>552455</v>
      </c>
    </row>
    <row r="37" spans="2:5" x14ac:dyDescent="0.25">
      <c r="B37" s="416">
        <v>3151</v>
      </c>
      <c r="C37" s="417" t="s">
        <v>4219</v>
      </c>
      <c r="D37" s="416" t="s">
        <v>7</v>
      </c>
      <c r="E37" s="418">
        <v>3117195</v>
      </c>
    </row>
    <row r="38" spans="2:5" x14ac:dyDescent="0.25">
      <c r="B38" s="416">
        <v>3155</v>
      </c>
      <c r="C38" s="417" t="s">
        <v>3917</v>
      </c>
      <c r="D38" s="416" t="s">
        <v>7</v>
      </c>
      <c r="E38" s="419">
        <v>189054</v>
      </c>
    </row>
    <row r="39" spans="2:5" x14ac:dyDescent="0.25">
      <c r="B39" s="416">
        <v>3159</v>
      </c>
      <c r="C39" s="417" t="s">
        <v>4220</v>
      </c>
      <c r="D39" s="416" t="s">
        <v>3102</v>
      </c>
      <c r="E39" s="418">
        <v>41013</v>
      </c>
    </row>
    <row r="40" spans="2:5" x14ac:dyDescent="0.25">
      <c r="B40" s="416">
        <v>3163</v>
      </c>
      <c r="C40" s="417" t="s">
        <v>4221</v>
      </c>
      <c r="D40" s="416" t="s">
        <v>3102</v>
      </c>
      <c r="E40" s="418">
        <v>361651</v>
      </c>
    </row>
    <row r="41" spans="2:5" x14ac:dyDescent="0.25">
      <c r="B41" s="416">
        <v>3172</v>
      </c>
      <c r="C41" s="417" t="s">
        <v>4222</v>
      </c>
      <c r="D41" s="416" t="s">
        <v>8</v>
      </c>
      <c r="E41" s="418">
        <v>22575</v>
      </c>
    </row>
    <row r="42" spans="2:5" x14ac:dyDescent="0.25">
      <c r="B42" s="416">
        <v>3178</v>
      </c>
      <c r="C42" s="417" t="s">
        <v>4223</v>
      </c>
      <c r="D42" s="416" t="s">
        <v>8</v>
      </c>
      <c r="E42" s="418">
        <v>40373</v>
      </c>
    </row>
    <row r="43" spans="2:5" x14ac:dyDescent="0.25">
      <c r="B43" s="416">
        <v>3180</v>
      </c>
      <c r="C43" s="417" t="s">
        <v>4224</v>
      </c>
      <c r="D43" s="416" t="s">
        <v>3102</v>
      </c>
      <c r="E43" s="418">
        <v>7028</v>
      </c>
    </row>
    <row r="44" spans="2:5" x14ac:dyDescent="0.25">
      <c r="B44" s="416">
        <v>3189</v>
      </c>
      <c r="C44" s="417" t="s">
        <v>4225</v>
      </c>
      <c r="D44" s="416" t="s">
        <v>3102</v>
      </c>
      <c r="E44" s="418">
        <v>371603</v>
      </c>
    </row>
    <row r="45" spans="2:5" x14ac:dyDescent="0.25">
      <c r="B45" s="416">
        <v>3194</v>
      </c>
      <c r="C45" s="417" t="s">
        <v>4226</v>
      </c>
      <c r="D45" s="416" t="s">
        <v>3102</v>
      </c>
      <c r="E45" s="418">
        <v>152738</v>
      </c>
    </row>
    <row r="46" spans="2:5" x14ac:dyDescent="0.25">
      <c r="B46" s="416">
        <v>3195</v>
      </c>
      <c r="C46" s="417" t="s">
        <v>4227</v>
      </c>
      <c r="D46" s="416" t="s">
        <v>3102</v>
      </c>
      <c r="E46" s="418">
        <v>62720</v>
      </c>
    </row>
    <row r="47" spans="2:5" x14ac:dyDescent="0.25">
      <c r="B47" s="416">
        <v>3196</v>
      </c>
      <c r="C47" s="417" t="s">
        <v>4228</v>
      </c>
      <c r="D47" s="416" t="s">
        <v>7</v>
      </c>
      <c r="E47" s="419">
        <v>182554</v>
      </c>
    </row>
    <row r="48" spans="2:5" x14ac:dyDescent="0.25">
      <c r="B48" s="416">
        <v>3197</v>
      </c>
      <c r="C48" s="417" t="s">
        <v>4229</v>
      </c>
      <c r="D48" s="416" t="s">
        <v>7</v>
      </c>
      <c r="E48" s="419">
        <v>227715</v>
      </c>
    </row>
    <row r="49" spans="2:5" x14ac:dyDescent="0.25">
      <c r="B49" s="416">
        <v>3198</v>
      </c>
      <c r="C49" s="417" t="s">
        <v>4230</v>
      </c>
      <c r="D49" s="416" t="s">
        <v>7</v>
      </c>
      <c r="E49" s="419">
        <v>309693</v>
      </c>
    </row>
    <row r="50" spans="2:5" x14ac:dyDescent="0.25">
      <c r="B50" s="416">
        <v>3199</v>
      </c>
      <c r="C50" s="417" t="s">
        <v>4231</v>
      </c>
      <c r="D50" s="416" t="s">
        <v>7</v>
      </c>
      <c r="E50" s="419">
        <v>330014</v>
      </c>
    </row>
    <row r="51" spans="2:5" x14ac:dyDescent="0.25">
      <c r="B51" s="416">
        <v>3200</v>
      </c>
      <c r="C51" s="417" t="s">
        <v>4232</v>
      </c>
      <c r="D51" s="416" t="s">
        <v>7</v>
      </c>
      <c r="E51" s="419">
        <v>618316</v>
      </c>
    </row>
    <row r="52" spans="2:5" x14ac:dyDescent="0.25">
      <c r="B52" s="416">
        <v>3201</v>
      </c>
      <c r="C52" s="417" t="s">
        <v>4233</v>
      </c>
      <c r="D52" s="416" t="s">
        <v>7</v>
      </c>
      <c r="E52" s="419">
        <v>933606</v>
      </c>
    </row>
    <row r="53" spans="2:5" x14ac:dyDescent="0.25">
      <c r="B53" s="416">
        <v>3202</v>
      </c>
      <c r="C53" s="417" t="s">
        <v>3958</v>
      </c>
      <c r="D53" s="416" t="s">
        <v>3095</v>
      </c>
      <c r="E53" s="419">
        <v>695290</v>
      </c>
    </row>
    <row r="54" spans="2:5" x14ac:dyDescent="0.25">
      <c r="B54" s="416">
        <v>3203</v>
      </c>
      <c r="C54" s="417" t="s">
        <v>4234</v>
      </c>
      <c r="D54" s="416" t="s">
        <v>3095</v>
      </c>
      <c r="E54" s="419">
        <v>611839</v>
      </c>
    </row>
    <row r="55" spans="2:5" x14ac:dyDescent="0.25">
      <c r="B55" s="416">
        <v>3204</v>
      </c>
      <c r="C55" s="417" t="s">
        <v>3856</v>
      </c>
      <c r="D55" s="416" t="s">
        <v>3095</v>
      </c>
      <c r="E55" s="418">
        <v>890453</v>
      </c>
    </row>
    <row r="56" spans="2:5" x14ac:dyDescent="0.25">
      <c r="B56" s="416">
        <v>3207</v>
      </c>
      <c r="C56" s="417" t="s">
        <v>3885</v>
      </c>
      <c r="D56" s="416" t="s">
        <v>7</v>
      </c>
      <c r="E56" s="419">
        <v>58670</v>
      </c>
    </row>
    <row r="57" spans="2:5" x14ac:dyDescent="0.25">
      <c r="B57" s="416">
        <v>3209</v>
      </c>
      <c r="C57" s="417" t="s">
        <v>4235</v>
      </c>
      <c r="D57" s="416" t="s">
        <v>3102</v>
      </c>
      <c r="E57" s="419">
        <v>465997</v>
      </c>
    </row>
    <row r="58" spans="2:5" x14ac:dyDescent="0.25">
      <c r="B58" s="416">
        <v>3210</v>
      </c>
      <c r="C58" s="417" t="s">
        <v>4236</v>
      </c>
      <c r="D58" s="416" t="s">
        <v>3102</v>
      </c>
      <c r="E58" s="419">
        <v>69041</v>
      </c>
    </row>
    <row r="59" spans="2:5" x14ac:dyDescent="0.25">
      <c r="B59" s="416">
        <v>3221</v>
      </c>
      <c r="C59" s="417" t="s">
        <v>4237</v>
      </c>
      <c r="D59" s="416" t="s">
        <v>7</v>
      </c>
      <c r="E59" s="418">
        <v>823740</v>
      </c>
    </row>
    <row r="60" spans="2:5" x14ac:dyDescent="0.25">
      <c r="B60" s="416">
        <v>3223</v>
      </c>
      <c r="C60" s="417" t="s">
        <v>4238</v>
      </c>
      <c r="D60" s="416" t="s">
        <v>3102</v>
      </c>
      <c r="E60" s="418">
        <v>25522</v>
      </c>
    </row>
    <row r="61" spans="2:5" x14ac:dyDescent="0.25">
      <c r="B61" s="416">
        <v>3224</v>
      </c>
      <c r="C61" s="417" t="s">
        <v>4239</v>
      </c>
      <c r="D61" s="416" t="s">
        <v>3102</v>
      </c>
      <c r="E61" s="418">
        <v>35431</v>
      </c>
    </row>
    <row r="62" spans="2:5" x14ac:dyDescent="0.25">
      <c r="B62" s="416">
        <v>3225</v>
      </c>
      <c r="C62" s="417" t="s">
        <v>4240</v>
      </c>
      <c r="D62" s="416" t="s">
        <v>3102</v>
      </c>
      <c r="E62" s="418">
        <v>58673</v>
      </c>
    </row>
    <row r="63" spans="2:5" x14ac:dyDescent="0.25">
      <c r="B63" s="416">
        <v>3226</v>
      </c>
      <c r="C63" s="417" t="s">
        <v>4241</v>
      </c>
      <c r="D63" s="416" t="s">
        <v>3102</v>
      </c>
      <c r="E63" s="418">
        <v>74440</v>
      </c>
    </row>
    <row r="64" spans="2:5" x14ac:dyDescent="0.25">
      <c r="B64" s="416">
        <v>3227</v>
      </c>
      <c r="C64" s="417" t="s">
        <v>4242</v>
      </c>
      <c r="D64" s="416" t="s">
        <v>3102</v>
      </c>
      <c r="E64" s="418">
        <v>149130</v>
      </c>
    </row>
    <row r="65" spans="2:5" x14ac:dyDescent="0.25">
      <c r="B65" s="416">
        <v>3228</v>
      </c>
      <c r="C65" s="417" t="s">
        <v>4243</v>
      </c>
      <c r="D65" s="416" t="s">
        <v>3102</v>
      </c>
      <c r="E65" s="418">
        <v>247386</v>
      </c>
    </row>
    <row r="66" spans="2:5" x14ac:dyDescent="0.25">
      <c r="B66" s="416">
        <v>3229</v>
      </c>
      <c r="C66" s="417" t="s">
        <v>4244</v>
      </c>
      <c r="D66" s="416" t="s">
        <v>3102</v>
      </c>
      <c r="E66" s="418">
        <v>385809</v>
      </c>
    </row>
    <row r="67" spans="2:5" x14ac:dyDescent="0.25">
      <c r="B67" s="416">
        <v>3230</v>
      </c>
      <c r="C67" s="417" t="s">
        <v>4245</v>
      </c>
      <c r="D67" s="416" t="s">
        <v>3102</v>
      </c>
      <c r="E67" s="418">
        <v>530008</v>
      </c>
    </row>
    <row r="68" spans="2:5" x14ac:dyDescent="0.25">
      <c r="B68" s="416">
        <v>3231</v>
      </c>
      <c r="C68" s="417" t="s">
        <v>4246</v>
      </c>
      <c r="D68" s="416" t="s">
        <v>3102</v>
      </c>
      <c r="E68" s="418">
        <v>22077</v>
      </c>
    </row>
    <row r="69" spans="2:5" x14ac:dyDescent="0.25">
      <c r="B69" s="416">
        <v>3232</v>
      </c>
      <c r="C69" s="417" t="s">
        <v>4247</v>
      </c>
      <c r="D69" s="416" t="s">
        <v>3102</v>
      </c>
      <c r="E69" s="418">
        <v>30332</v>
      </c>
    </row>
    <row r="70" spans="2:5" x14ac:dyDescent="0.25">
      <c r="B70" s="416">
        <v>3233</v>
      </c>
      <c r="C70" s="417" t="s">
        <v>4248</v>
      </c>
      <c r="D70" s="416" t="s">
        <v>3102</v>
      </c>
      <c r="E70" s="418">
        <v>49629</v>
      </c>
    </row>
    <row r="71" spans="2:5" x14ac:dyDescent="0.25">
      <c r="B71" s="416">
        <v>3234</v>
      </c>
      <c r="C71" s="417" t="s">
        <v>4249</v>
      </c>
      <c r="D71" s="416" t="s">
        <v>3102</v>
      </c>
      <c r="E71" s="418">
        <v>63862</v>
      </c>
    </row>
    <row r="72" spans="2:5" x14ac:dyDescent="0.25">
      <c r="B72" s="416">
        <v>3235</v>
      </c>
      <c r="C72" s="417" t="s">
        <v>4250</v>
      </c>
      <c r="D72" s="416" t="s">
        <v>3102</v>
      </c>
      <c r="E72" s="418">
        <v>124243</v>
      </c>
    </row>
    <row r="73" spans="2:5" x14ac:dyDescent="0.25">
      <c r="B73" s="416">
        <v>3236</v>
      </c>
      <c r="C73" s="417" t="s">
        <v>4251</v>
      </c>
      <c r="D73" s="416" t="s">
        <v>3102</v>
      </c>
      <c r="E73" s="418">
        <v>206063</v>
      </c>
    </row>
    <row r="74" spans="2:5" x14ac:dyDescent="0.25">
      <c r="B74" s="416">
        <v>3237</v>
      </c>
      <c r="C74" s="417" t="s">
        <v>4252</v>
      </c>
      <c r="D74" s="416" t="s">
        <v>3102</v>
      </c>
      <c r="E74" s="418">
        <v>317370</v>
      </c>
    </row>
    <row r="75" spans="2:5" x14ac:dyDescent="0.25">
      <c r="B75" s="416">
        <v>3238</v>
      </c>
      <c r="C75" s="417" t="s">
        <v>4253</v>
      </c>
      <c r="D75" s="416" t="s">
        <v>3102</v>
      </c>
      <c r="E75" s="418">
        <v>456479</v>
      </c>
    </row>
    <row r="76" spans="2:5" x14ac:dyDescent="0.25">
      <c r="B76" s="416">
        <v>3239</v>
      </c>
      <c r="C76" s="417" t="s">
        <v>4254</v>
      </c>
      <c r="D76" s="416" t="s">
        <v>3102</v>
      </c>
      <c r="E76" s="418">
        <v>41099</v>
      </c>
    </row>
    <row r="77" spans="2:5" x14ac:dyDescent="0.25">
      <c r="B77" s="416">
        <v>3240</v>
      </c>
      <c r="C77" s="417" t="s">
        <v>4255</v>
      </c>
      <c r="D77" s="416" t="s">
        <v>3102</v>
      </c>
      <c r="E77" s="418">
        <v>52497</v>
      </c>
    </row>
    <row r="78" spans="2:5" x14ac:dyDescent="0.25">
      <c r="B78" s="416">
        <v>3241</v>
      </c>
      <c r="C78" s="417" t="s">
        <v>4256</v>
      </c>
      <c r="D78" s="416" t="s">
        <v>3102</v>
      </c>
      <c r="E78" s="418">
        <v>103512</v>
      </c>
    </row>
    <row r="79" spans="2:5" x14ac:dyDescent="0.25">
      <c r="B79" s="416">
        <v>3242</v>
      </c>
      <c r="C79" s="417" t="s">
        <v>4257</v>
      </c>
      <c r="D79" s="416" t="s">
        <v>3102</v>
      </c>
      <c r="E79" s="418">
        <v>170820</v>
      </c>
    </row>
    <row r="80" spans="2:5" x14ac:dyDescent="0.25">
      <c r="B80" s="416">
        <v>3243</v>
      </c>
      <c r="C80" s="417" t="s">
        <v>4258</v>
      </c>
      <c r="D80" s="416" t="s">
        <v>3102</v>
      </c>
      <c r="E80" s="418">
        <v>263552</v>
      </c>
    </row>
    <row r="81" spans="2:5" x14ac:dyDescent="0.25">
      <c r="B81" s="416">
        <v>3245</v>
      </c>
      <c r="C81" s="417" t="s">
        <v>4259</v>
      </c>
      <c r="D81" s="416" t="s">
        <v>3102</v>
      </c>
      <c r="E81" s="418">
        <v>376928</v>
      </c>
    </row>
    <row r="82" spans="2:5" x14ac:dyDescent="0.25">
      <c r="B82" s="416">
        <v>3246</v>
      </c>
      <c r="C82" s="417" t="s">
        <v>4260</v>
      </c>
      <c r="D82" s="416" t="s">
        <v>3102</v>
      </c>
      <c r="E82" s="418">
        <v>42445</v>
      </c>
    </row>
    <row r="83" spans="2:5" x14ac:dyDescent="0.25">
      <c r="B83" s="416">
        <v>3247</v>
      </c>
      <c r="C83" s="417" t="s">
        <v>4261</v>
      </c>
      <c r="D83" s="416" t="s">
        <v>3102</v>
      </c>
      <c r="E83" s="418">
        <v>85689</v>
      </c>
    </row>
    <row r="84" spans="2:5" x14ac:dyDescent="0.25">
      <c r="B84" s="416">
        <v>3248</v>
      </c>
      <c r="C84" s="417" t="s">
        <v>4262</v>
      </c>
      <c r="D84" s="416" t="s">
        <v>3102</v>
      </c>
      <c r="E84" s="418">
        <v>139568</v>
      </c>
    </row>
    <row r="85" spans="2:5" x14ac:dyDescent="0.25">
      <c r="B85" s="416">
        <v>3249</v>
      </c>
      <c r="C85" s="417" t="s">
        <v>4263</v>
      </c>
      <c r="D85" s="416" t="s">
        <v>3102</v>
      </c>
      <c r="E85" s="418">
        <v>214776</v>
      </c>
    </row>
    <row r="86" spans="2:5" x14ac:dyDescent="0.25">
      <c r="B86" s="416">
        <v>3250</v>
      </c>
      <c r="C86" s="417" t="s">
        <v>4264</v>
      </c>
      <c r="D86" s="416" t="s">
        <v>3102</v>
      </c>
      <c r="E86" s="418">
        <v>289088</v>
      </c>
    </row>
    <row r="87" spans="2:5" x14ac:dyDescent="0.25">
      <c r="B87" s="416">
        <v>3251</v>
      </c>
      <c r="C87" s="417" t="s">
        <v>4265</v>
      </c>
      <c r="D87" s="416" t="s">
        <v>7</v>
      </c>
      <c r="E87" s="418">
        <v>556343</v>
      </c>
    </row>
    <row r="88" spans="2:5" x14ac:dyDescent="0.25">
      <c r="B88" s="416">
        <v>3252</v>
      </c>
      <c r="C88" s="417" t="s">
        <v>4266</v>
      </c>
      <c r="D88" s="416" t="s">
        <v>7</v>
      </c>
      <c r="E88" s="418">
        <v>519352</v>
      </c>
    </row>
    <row r="89" spans="2:5" x14ac:dyDescent="0.25">
      <c r="B89" s="416">
        <v>3253</v>
      </c>
      <c r="C89" s="417" t="s">
        <v>4267</v>
      </c>
      <c r="D89" s="416" t="s">
        <v>7</v>
      </c>
      <c r="E89" s="418">
        <v>567555</v>
      </c>
    </row>
    <row r="90" spans="2:5" x14ac:dyDescent="0.25">
      <c r="B90" s="416">
        <v>3254</v>
      </c>
      <c r="C90" s="417" t="s">
        <v>4268</v>
      </c>
      <c r="D90" s="416" t="s">
        <v>7</v>
      </c>
      <c r="E90" s="418">
        <v>671219</v>
      </c>
    </row>
    <row r="91" spans="2:5" x14ac:dyDescent="0.25">
      <c r="B91" s="416">
        <v>3255</v>
      </c>
      <c r="C91" s="417" t="s">
        <v>4269</v>
      </c>
      <c r="D91" s="416" t="s">
        <v>7</v>
      </c>
      <c r="E91" s="418">
        <v>764378</v>
      </c>
    </row>
    <row r="92" spans="2:5" x14ac:dyDescent="0.25">
      <c r="B92" s="416">
        <v>3256</v>
      </c>
      <c r="C92" s="417" t="s">
        <v>4270</v>
      </c>
      <c r="D92" s="416" t="s">
        <v>7</v>
      </c>
      <c r="E92" s="418">
        <v>847678</v>
      </c>
    </row>
    <row r="93" spans="2:5" x14ac:dyDescent="0.25">
      <c r="B93" s="416">
        <v>3257</v>
      </c>
      <c r="C93" s="417" t="s">
        <v>4271</v>
      </c>
      <c r="D93" s="416" t="s">
        <v>7</v>
      </c>
      <c r="E93" s="418">
        <v>867345</v>
      </c>
    </row>
    <row r="94" spans="2:5" x14ac:dyDescent="0.25">
      <c r="B94" s="416">
        <v>3258</v>
      </c>
      <c r="C94" s="417" t="s">
        <v>4272</v>
      </c>
      <c r="D94" s="416" t="s">
        <v>7</v>
      </c>
      <c r="E94" s="418">
        <v>901228</v>
      </c>
    </row>
    <row r="95" spans="2:5" x14ac:dyDescent="0.25">
      <c r="B95" s="416">
        <v>3259</v>
      </c>
      <c r="C95" s="417" t="s">
        <v>4273</v>
      </c>
      <c r="D95" s="416" t="s">
        <v>7</v>
      </c>
      <c r="E95" s="418">
        <v>1010816</v>
      </c>
    </row>
    <row r="96" spans="2:5" x14ac:dyDescent="0.25">
      <c r="B96" s="416">
        <v>3260</v>
      </c>
      <c r="C96" s="417" t="s">
        <v>4274</v>
      </c>
      <c r="D96" s="416" t="s">
        <v>7</v>
      </c>
      <c r="E96" s="418">
        <v>1332631</v>
      </c>
    </row>
    <row r="97" spans="2:5" x14ac:dyDescent="0.25">
      <c r="B97" s="416">
        <v>3261</v>
      </c>
      <c r="C97" s="417" t="s">
        <v>4275</v>
      </c>
      <c r="D97" s="416" t="s">
        <v>7</v>
      </c>
      <c r="E97" s="418">
        <v>1424650</v>
      </c>
    </row>
    <row r="98" spans="2:5" x14ac:dyDescent="0.25">
      <c r="B98" s="416">
        <v>3262</v>
      </c>
      <c r="C98" s="417" t="s">
        <v>4276</v>
      </c>
      <c r="D98" s="416" t="s">
        <v>7</v>
      </c>
      <c r="E98" s="418">
        <v>1464318</v>
      </c>
    </row>
    <row r="99" spans="2:5" x14ac:dyDescent="0.25">
      <c r="B99" s="416">
        <v>3263</v>
      </c>
      <c r="C99" s="417" t="s">
        <v>4277</v>
      </c>
      <c r="D99" s="416" t="s">
        <v>7</v>
      </c>
      <c r="E99" s="418">
        <v>1633694</v>
      </c>
    </row>
    <row r="100" spans="2:5" x14ac:dyDescent="0.25">
      <c r="B100" s="416">
        <v>3264</v>
      </c>
      <c r="C100" s="417" t="s">
        <v>4278</v>
      </c>
      <c r="D100" s="416" t="s">
        <v>7</v>
      </c>
      <c r="E100" s="418">
        <v>1880024</v>
      </c>
    </row>
    <row r="101" spans="2:5" x14ac:dyDescent="0.25">
      <c r="B101" s="416">
        <v>3265</v>
      </c>
      <c r="C101" s="417" t="s">
        <v>4279</v>
      </c>
      <c r="D101" s="416" t="s">
        <v>7</v>
      </c>
      <c r="E101" s="418">
        <v>2074081</v>
      </c>
    </row>
    <row r="102" spans="2:5" x14ac:dyDescent="0.25">
      <c r="B102" s="416">
        <v>3267</v>
      </c>
      <c r="C102" s="417" t="s">
        <v>4280</v>
      </c>
      <c r="D102" s="416" t="s">
        <v>7</v>
      </c>
      <c r="E102" s="418">
        <v>1946895</v>
      </c>
    </row>
    <row r="103" spans="2:5" x14ac:dyDescent="0.25">
      <c r="B103" s="416">
        <v>3268</v>
      </c>
      <c r="C103" s="417" t="s">
        <v>4281</v>
      </c>
      <c r="D103" s="416" t="s">
        <v>7</v>
      </c>
      <c r="E103" s="418">
        <v>2048143</v>
      </c>
    </row>
    <row r="104" spans="2:5" x14ac:dyDescent="0.25">
      <c r="B104" s="416">
        <v>3269</v>
      </c>
      <c r="C104" s="417" t="s">
        <v>4282</v>
      </c>
      <c r="D104" s="416" t="s">
        <v>7</v>
      </c>
      <c r="E104" s="418">
        <v>2256592</v>
      </c>
    </row>
    <row r="105" spans="2:5" x14ac:dyDescent="0.25">
      <c r="B105" s="416">
        <v>3270</v>
      </c>
      <c r="C105" s="417" t="s">
        <v>4283</v>
      </c>
      <c r="D105" s="416" t="s">
        <v>7</v>
      </c>
      <c r="E105" s="418">
        <v>2456086</v>
      </c>
    </row>
    <row r="106" spans="2:5" x14ac:dyDescent="0.25">
      <c r="B106" s="416">
        <v>3271</v>
      </c>
      <c r="C106" s="417" t="s">
        <v>4284</v>
      </c>
      <c r="D106" s="416" t="s">
        <v>7</v>
      </c>
      <c r="E106" s="418">
        <v>2738969</v>
      </c>
    </row>
    <row r="107" spans="2:5" x14ac:dyDescent="0.25">
      <c r="B107" s="416">
        <v>3272</v>
      </c>
      <c r="C107" s="417" t="s">
        <v>4285</v>
      </c>
      <c r="D107" s="416" t="s">
        <v>7</v>
      </c>
      <c r="E107" s="418">
        <v>3066524</v>
      </c>
    </row>
    <row r="108" spans="2:5" x14ac:dyDescent="0.25">
      <c r="B108" s="416">
        <v>3273</v>
      </c>
      <c r="C108" s="417" t="s">
        <v>4286</v>
      </c>
      <c r="D108" s="416" t="s">
        <v>7</v>
      </c>
      <c r="E108" s="418">
        <v>7355631</v>
      </c>
    </row>
    <row r="109" spans="2:5" x14ac:dyDescent="0.25">
      <c r="B109" s="416">
        <v>3274</v>
      </c>
      <c r="C109" s="417" t="s">
        <v>4287</v>
      </c>
      <c r="D109" s="416" t="s">
        <v>7</v>
      </c>
      <c r="E109" s="418">
        <v>8346438</v>
      </c>
    </row>
    <row r="110" spans="2:5" x14ac:dyDescent="0.25">
      <c r="B110" s="416">
        <v>3275</v>
      </c>
      <c r="C110" s="417" t="s">
        <v>4288</v>
      </c>
      <c r="D110" s="416" t="s">
        <v>7</v>
      </c>
      <c r="E110" s="418">
        <v>9108598</v>
      </c>
    </row>
    <row r="111" spans="2:5" x14ac:dyDescent="0.25">
      <c r="B111" s="416">
        <v>3276</v>
      </c>
      <c r="C111" s="417" t="s">
        <v>4289</v>
      </c>
      <c r="D111" s="416" t="s">
        <v>7</v>
      </c>
      <c r="E111" s="418">
        <v>9680217</v>
      </c>
    </row>
    <row r="112" spans="2:5" x14ac:dyDescent="0.25">
      <c r="B112" s="416">
        <v>3277</v>
      </c>
      <c r="C112" s="417" t="s">
        <v>4290</v>
      </c>
      <c r="D112" s="416" t="s">
        <v>7</v>
      </c>
      <c r="E112" s="418">
        <v>10137513</v>
      </c>
    </row>
    <row r="113" spans="2:5" x14ac:dyDescent="0.25">
      <c r="B113" s="416">
        <v>3278</v>
      </c>
      <c r="C113" s="417" t="s">
        <v>4291</v>
      </c>
      <c r="D113" s="416" t="s">
        <v>7</v>
      </c>
      <c r="E113" s="418">
        <v>10937780</v>
      </c>
    </row>
    <row r="114" spans="2:5" x14ac:dyDescent="0.25">
      <c r="B114" s="416">
        <v>3279</v>
      </c>
      <c r="C114" s="417" t="s">
        <v>4292</v>
      </c>
      <c r="D114" s="416" t="s">
        <v>7</v>
      </c>
      <c r="E114" s="418">
        <v>11509400</v>
      </c>
    </row>
    <row r="115" spans="2:5" x14ac:dyDescent="0.25">
      <c r="B115" s="416">
        <v>3280</v>
      </c>
      <c r="C115" s="417" t="s">
        <v>4293</v>
      </c>
      <c r="D115" s="416" t="s">
        <v>7</v>
      </c>
      <c r="E115" s="418">
        <v>13109935</v>
      </c>
    </row>
    <row r="116" spans="2:5" x14ac:dyDescent="0.25">
      <c r="B116" s="416">
        <v>3281</v>
      </c>
      <c r="C116" s="417" t="s">
        <v>4294</v>
      </c>
      <c r="D116" s="416" t="s">
        <v>7</v>
      </c>
      <c r="E116" s="418">
        <v>320472</v>
      </c>
    </row>
    <row r="117" spans="2:5" x14ac:dyDescent="0.25">
      <c r="B117" s="416">
        <v>3282</v>
      </c>
      <c r="C117" s="417" t="s">
        <v>4295</v>
      </c>
      <c r="D117" s="416" t="s">
        <v>7</v>
      </c>
      <c r="E117" s="418">
        <v>389195</v>
      </c>
    </row>
    <row r="118" spans="2:5" x14ac:dyDescent="0.25">
      <c r="B118" s="416">
        <v>3283</v>
      </c>
      <c r="C118" s="417" t="s">
        <v>4296</v>
      </c>
      <c r="D118" s="416" t="s">
        <v>3102</v>
      </c>
      <c r="E118" s="418">
        <v>9032</v>
      </c>
    </row>
    <row r="119" spans="2:5" x14ac:dyDescent="0.25">
      <c r="B119" s="416">
        <v>3284</v>
      </c>
      <c r="C119" s="417" t="s">
        <v>4297</v>
      </c>
      <c r="D119" s="416" t="s">
        <v>3102</v>
      </c>
      <c r="E119" s="418">
        <v>14708</v>
      </c>
    </row>
    <row r="120" spans="2:5" x14ac:dyDescent="0.25">
      <c r="B120" s="416">
        <v>3285</v>
      </c>
      <c r="C120" s="417" t="s">
        <v>4298</v>
      </c>
      <c r="D120" s="416" t="s">
        <v>3102</v>
      </c>
      <c r="E120" s="418">
        <v>12226</v>
      </c>
    </row>
    <row r="121" spans="2:5" x14ac:dyDescent="0.25">
      <c r="B121" s="416">
        <v>3286</v>
      </c>
      <c r="C121" s="417" t="s">
        <v>4299</v>
      </c>
      <c r="D121" s="416" t="s">
        <v>3102</v>
      </c>
      <c r="E121" s="418">
        <v>20910</v>
      </c>
    </row>
    <row r="122" spans="2:5" x14ac:dyDescent="0.25">
      <c r="B122" s="416">
        <v>3287</v>
      </c>
      <c r="C122" s="417" t="s">
        <v>4300</v>
      </c>
      <c r="D122" s="416" t="s">
        <v>3102</v>
      </c>
      <c r="E122" s="419">
        <v>49025</v>
      </c>
    </row>
    <row r="123" spans="2:5" x14ac:dyDescent="0.25">
      <c r="B123" s="416">
        <v>3288</v>
      </c>
      <c r="C123" s="417" t="s">
        <v>4301</v>
      </c>
      <c r="D123" s="416" t="s">
        <v>3102</v>
      </c>
      <c r="E123" s="419">
        <v>42040</v>
      </c>
    </row>
    <row r="124" spans="2:5" x14ac:dyDescent="0.25">
      <c r="B124" s="416">
        <v>3291</v>
      </c>
      <c r="C124" s="417" t="s">
        <v>4302</v>
      </c>
      <c r="D124" s="416" t="s">
        <v>7</v>
      </c>
      <c r="E124" s="418">
        <v>142655</v>
      </c>
    </row>
    <row r="125" spans="2:5" x14ac:dyDescent="0.25">
      <c r="B125" s="416">
        <v>3292</v>
      </c>
      <c r="C125" s="417" t="s">
        <v>4303</v>
      </c>
      <c r="D125" s="416" t="s">
        <v>7</v>
      </c>
      <c r="E125" s="418">
        <v>225327</v>
      </c>
    </row>
    <row r="126" spans="2:5" x14ac:dyDescent="0.25">
      <c r="B126" s="416">
        <v>3293</v>
      </c>
      <c r="C126" s="417" t="s">
        <v>4304</v>
      </c>
      <c r="D126" s="416" t="s">
        <v>7</v>
      </c>
      <c r="E126" s="418">
        <v>303345</v>
      </c>
    </row>
    <row r="127" spans="2:5" x14ac:dyDescent="0.25">
      <c r="B127" s="416">
        <v>3294</v>
      </c>
      <c r="C127" s="417" t="s">
        <v>4305</v>
      </c>
      <c r="D127" s="416" t="s">
        <v>7</v>
      </c>
      <c r="E127" s="418">
        <v>570787</v>
      </c>
    </row>
    <row r="128" spans="2:5" x14ac:dyDescent="0.25">
      <c r="B128" s="416">
        <v>3295</v>
      </c>
      <c r="C128" s="417" t="s">
        <v>4306</v>
      </c>
      <c r="D128" s="416" t="s">
        <v>7</v>
      </c>
      <c r="E128" s="418">
        <v>996950</v>
      </c>
    </row>
    <row r="129" spans="2:5" x14ac:dyDescent="0.25">
      <c r="B129" s="416">
        <v>3296</v>
      </c>
      <c r="C129" s="417" t="s">
        <v>4307</v>
      </c>
      <c r="D129" s="416" t="s">
        <v>7</v>
      </c>
      <c r="E129" s="418">
        <v>1496931</v>
      </c>
    </row>
    <row r="130" spans="2:5" x14ac:dyDescent="0.25">
      <c r="B130" s="416">
        <v>3297</v>
      </c>
      <c r="C130" s="417" t="s">
        <v>4308</v>
      </c>
      <c r="D130" s="416" t="s">
        <v>7</v>
      </c>
      <c r="E130" s="418">
        <v>2051819</v>
      </c>
    </row>
    <row r="131" spans="2:5" x14ac:dyDescent="0.25">
      <c r="B131" s="416">
        <v>3298</v>
      </c>
      <c r="C131" s="417" t="s">
        <v>4309</v>
      </c>
      <c r="D131" s="416" t="s">
        <v>7</v>
      </c>
      <c r="E131" s="418">
        <v>2920018</v>
      </c>
    </row>
    <row r="132" spans="2:5" x14ac:dyDescent="0.25">
      <c r="B132" s="416">
        <v>3299</v>
      </c>
      <c r="C132" s="417" t="s">
        <v>4310</v>
      </c>
      <c r="D132" s="416" t="s">
        <v>7</v>
      </c>
      <c r="E132" s="418">
        <v>3821279</v>
      </c>
    </row>
    <row r="133" spans="2:5" x14ac:dyDescent="0.25">
      <c r="B133" s="416">
        <v>3300</v>
      </c>
      <c r="C133" s="417" t="s">
        <v>4311</v>
      </c>
      <c r="D133" s="416" t="s">
        <v>7</v>
      </c>
      <c r="E133" s="418">
        <v>4792514</v>
      </c>
    </row>
    <row r="134" spans="2:5" x14ac:dyDescent="0.25">
      <c r="B134" s="416">
        <v>3301</v>
      </c>
      <c r="C134" s="417" t="s">
        <v>4312</v>
      </c>
      <c r="D134" s="416" t="s">
        <v>7</v>
      </c>
      <c r="E134" s="418">
        <v>6005109</v>
      </c>
    </row>
    <row r="135" spans="2:5" x14ac:dyDescent="0.25">
      <c r="B135" s="416">
        <v>3303</v>
      </c>
      <c r="C135" s="417" t="s">
        <v>4313</v>
      </c>
      <c r="D135" s="416" t="s">
        <v>7</v>
      </c>
      <c r="E135" s="418">
        <v>161695</v>
      </c>
    </row>
    <row r="136" spans="2:5" x14ac:dyDescent="0.25">
      <c r="B136" s="416">
        <v>3304</v>
      </c>
      <c r="C136" s="417" t="s">
        <v>4314</v>
      </c>
      <c r="D136" s="416" t="s">
        <v>7</v>
      </c>
      <c r="E136" s="418">
        <v>204575</v>
      </c>
    </row>
    <row r="137" spans="2:5" x14ac:dyDescent="0.25">
      <c r="B137" s="416">
        <v>3305</v>
      </c>
      <c r="C137" s="417" t="s">
        <v>4315</v>
      </c>
      <c r="D137" s="416" t="s">
        <v>7</v>
      </c>
      <c r="E137" s="418">
        <v>273418</v>
      </c>
    </row>
    <row r="138" spans="2:5" x14ac:dyDescent="0.25">
      <c r="B138" s="416">
        <v>3306</v>
      </c>
      <c r="C138" s="417" t="s">
        <v>4316</v>
      </c>
      <c r="D138" s="416" t="s">
        <v>7</v>
      </c>
      <c r="E138" s="418">
        <v>487487</v>
      </c>
    </row>
    <row r="139" spans="2:5" x14ac:dyDescent="0.25">
      <c r="B139" s="416">
        <v>3307</v>
      </c>
      <c r="C139" s="417" t="s">
        <v>4317</v>
      </c>
      <c r="D139" s="416" t="s">
        <v>7</v>
      </c>
      <c r="E139" s="418">
        <v>825664</v>
      </c>
    </row>
    <row r="140" spans="2:5" x14ac:dyDescent="0.25">
      <c r="B140" s="416">
        <v>3308</v>
      </c>
      <c r="C140" s="417" t="s">
        <v>4318</v>
      </c>
      <c r="D140" s="416" t="s">
        <v>7</v>
      </c>
      <c r="E140" s="418">
        <v>1278665</v>
      </c>
    </row>
    <row r="141" spans="2:5" x14ac:dyDescent="0.25">
      <c r="B141" s="416">
        <v>3309</v>
      </c>
      <c r="C141" s="417" t="s">
        <v>4319</v>
      </c>
      <c r="D141" s="416" t="s">
        <v>7</v>
      </c>
      <c r="E141" s="418">
        <v>1786198</v>
      </c>
    </row>
    <row r="142" spans="2:5" x14ac:dyDescent="0.25">
      <c r="B142" s="416">
        <v>3310</v>
      </c>
      <c r="C142" s="417" t="s">
        <v>4320</v>
      </c>
      <c r="D142" s="416" t="s">
        <v>7</v>
      </c>
      <c r="E142" s="418">
        <v>2122869</v>
      </c>
    </row>
    <row r="143" spans="2:5" x14ac:dyDescent="0.25">
      <c r="B143" s="416">
        <v>3311</v>
      </c>
      <c r="C143" s="417" t="s">
        <v>4321</v>
      </c>
      <c r="D143" s="416" t="s">
        <v>7</v>
      </c>
      <c r="E143" s="418">
        <v>2723542</v>
      </c>
    </row>
    <row r="144" spans="2:5" x14ac:dyDescent="0.25">
      <c r="B144" s="416">
        <v>3312</v>
      </c>
      <c r="C144" s="417" t="s">
        <v>4322</v>
      </c>
      <c r="D144" s="416" t="s">
        <v>7</v>
      </c>
      <c r="E144" s="418">
        <v>3650844</v>
      </c>
    </row>
    <row r="145" spans="2:5" x14ac:dyDescent="0.25">
      <c r="B145" s="416">
        <v>3313</v>
      </c>
      <c r="C145" s="417" t="s">
        <v>4323</v>
      </c>
      <c r="D145" s="416" t="s">
        <v>7</v>
      </c>
      <c r="E145" s="418">
        <v>5238234</v>
      </c>
    </row>
    <row r="146" spans="2:5" x14ac:dyDescent="0.25">
      <c r="B146" s="416">
        <v>3315</v>
      </c>
      <c r="C146" s="417" t="s">
        <v>4324</v>
      </c>
      <c r="D146" s="416" t="s">
        <v>7</v>
      </c>
      <c r="E146" s="418">
        <v>410137</v>
      </c>
    </row>
    <row r="147" spans="2:5" x14ac:dyDescent="0.25">
      <c r="B147" s="416">
        <v>3316</v>
      </c>
      <c r="C147" s="417" t="s">
        <v>4325</v>
      </c>
      <c r="D147" s="416" t="s">
        <v>7</v>
      </c>
      <c r="E147" s="418">
        <v>1565386</v>
      </c>
    </row>
    <row r="148" spans="2:5" x14ac:dyDescent="0.25">
      <c r="B148" s="416">
        <v>3317</v>
      </c>
      <c r="C148" s="417" t="s">
        <v>4326</v>
      </c>
      <c r="D148" s="416" t="s">
        <v>7</v>
      </c>
      <c r="E148" s="418">
        <v>398237</v>
      </c>
    </row>
    <row r="149" spans="2:5" x14ac:dyDescent="0.25">
      <c r="B149" s="416">
        <v>3318</v>
      </c>
      <c r="C149" s="417" t="s">
        <v>4327</v>
      </c>
      <c r="D149" s="416" t="s">
        <v>7</v>
      </c>
      <c r="E149" s="418">
        <v>1363086</v>
      </c>
    </row>
    <row r="150" spans="2:5" x14ac:dyDescent="0.25">
      <c r="B150" s="416">
        <v>3320</v>
      </c>
      <c r="C150" s="417" t="s">
        <v>4328</v>
      </c>
      <c r="D150" s="416" t="s">
        <v>7</v>
      </c>
      <c r="E150" s="418">
        <v>320742</v>
      </c>
    </row>
    <row r="151" spans="2:5" x14ac:dyDescent="0.25">
      <c r="B151" s="416">
        <v>3322</v>
      </c>
      <c r="C151" s="417" t="s">
        <v>4329</v>
      </c>
      <c r="D151" s="416" t="s">
        <v>7</v>
      </c>
      <c r="E151" s="418">
        <v>568064</v>
      </c>
    </row>
    <row r="152" spans="2:5" x14ac:dyDescent="0.25">
      <c r="B152" s="416">
        <v>3323</v>
      </c>
      <c r="C152" s="417" t="s">
        <v>4330</v>
      </c>
      <c r="D152" s="416" t="s">
        <v>7</v>
      </c>
      <c r="E152" s="418">
        <v>814675</v>
      </c>
    </row>
    <row r="153" spans="2:5" x14ac:dyDescent="0.25">
      <c r="B153" s="416">
        <v>3324</v>
      </c>
      <c r="C153" s="417" t="s">
        <v>4331</v>
      </c>
      <c r="D153" s="416" t="s">
        <v>7</v>
      </c>
      <c r="E153" s="418">
        <v>2086023</v>
      </c>
    </row>
    <row r="154" spans="2:5" x14ac:dyDescent="0.25">
      <c r="B154" s="416">
        <v>3325</v>
      </c>
      <c r="C154" s="417" t="s">
        <v>4332</v>
      </c>
      <c r="D154" s="416" t="s">
        <v>7</v>
      </c>
      <c r="E154" s="419">
        <v>3780510</v>
      </c>
    </row>
    <row r="155" spans="2:5" x14ac:dyDescent="0.25">
      <c r="B155" s="416">
        <v>3327</v>
      </c>
      <c r="C155" s="417" t="s">
        <v>4333</v>
      </c>
      <c r="D155" s="416" t="s">
        <v>7</v>
      </c>
      <c r="E155" s="418">
        <v>4158638</v>
      </c>
    </row>
    <row r="156" spans="2:5" x14ac:dyDescent="0.25">
      <c r="B156" s="416">
        <v>3328</v>
      </c>
      <c r="C156" s="417" t="s">
        <v>4334</v>
      </c>
      <c r="D156" s="416" t="s">
        <v>7</v>
      </c>
      <c r="E156" s="419">
        <v>2828700</v>
      </c>
    </row>
    <row r="157" spans="2:5" x14ac:dyDescent="0.25">
      <c r="B157" s="416">
        <v>3329</v>
      </c>
      <c r="C157" s="417" t="s">
        <v>4335</v>
      </c>
      <c r="D157" s="416" t="s">
        <v>7</v>
      </c>
      <c r="E157" s="419">
        <v>3164926</v>
      </c>
    </row>
    <row r="158" spans="2:5" x14ac:dyDescent="0.25">
      <c r="B158" s="416">
        <v>3330</v>
      </c>
      <c r="C158" s="417" t="s">
        <v>4336</v>
      </c>
      <c r="D158" s="416" t="s">
        <v>7</v>
      </c>
      <c r="E158" s="418">
        <v>5540426</v>
      </c>
    </row>
    <row r="159" spans="2:5" x14ac:dyDescent="0.25">
      <c r="B159" s="416">
        <v>3331</v>
      </c>
      <c r="C159" s="417" t="s">
        <v>4337</v>
      </c>
      <c r="D159" s="416" t="s">
        <v>7</v>
      </c>
      <c r="E159" s="418">
        <v>7524888</v>
      </c>
    </row>
    <row r="160" spans="2:5" x14ac:dyDescent="0.25">
      <c r="B160" s="416">
        <v>3347</v>
      </c>
      <c r="C160" s="417" t="s">
        <v>4338</v>
      </c>
      <c r="D160" s="416" t="s">
        <v>7</v>
      </c>
      <c r="E160" s="419">
        <v>998376</v>
      </c>
    </row>
    <row r="161" spans="2:5" x14ac:dyDescent="0.25">
      <c r="B161" s="416">
        <v>3348</v>
      </c>
      <c r="C161" s="417" t="s">
        <v>4339</v>
      </c>
      <c r="D161" s="416" t="s">
        <v>7</v>
      </c>
      <c r="E161" s="419">
        <v>1040891</v>
      </c>
    </row>
    <row r="162" spans="2:5" x14ac:dyDescent="0.25">
      <c r="B162" s="416">
        <v>3350</v>
      </c>
      <c r="C162" s="417" t="s">
        <v>4340</v>
      </c>
      <c r="D162" s="416" t="s">
        <v>7</v>
      </c>
      <c r="E162" s="419">
        <v>1175826</v>
      </c>
    </row>
    <row r="163" spans="2:5" x14ac:dyDescent="0.25">
      <c r="B163" s="416">
        <v>3351</v>
      </c>
      <c r="C163" s="417" t="s">
        <v>4341</v>
      </c>
      <c r="D163" s="416" t="s">
        <v>7</v>
      </c>
      <c r="E163" s="419">
        <v>1447034</v>
      </c>
    </row>
    <row r="164" spans="2:5" x14ac:dyDescent="0.25">
      <c r="B164" s="416">
        <v>3352</v>
      </c>
      <c r="C164" s="417" t="s">
        <v>4342</v>
      </c>
      <c r="D164" s="416" t="s">
        <v>7</v>
      </c>
      <c r="E164" s="419">
        <v>1649530</v>
      </c>
    </row>
    <row r="165" spans="2:5" x14ac:dyDescent="0.25">
      <c r="B165" s="416">
        <v>3353</v>
      </c>
      <c r="C165" s="417" t="s">
        <v>4343</v>
      </c>
      <c r="D165" s="416" t="s">
        <v>7</v>
      </c>
      <c r="E165" s="419">
        <v>1493651</v>
      </c>
    </row>
    <row r="166" spans="2:5" x14ac:dyDescent="0.25">
      <c r="B166" s="416">
        <v>3354</v>
      </c>
      <c r="C166" s="417" t="s">
        <v>4344</v>
      </c>
      <c r="D166" s="416" t="s">
        <v>7</v>
      </c>
      <c r="E166" s="419">
        <v>2223162</v>
      </c>
    </row>
    <row r="167" spans="2:5" x14ac:dyDescent="0.25">
      <c r="B167" s="416">
        <v>3355</v>
      </c>
      <c r="C167" s="417" t="s">
        <v>4345</v>
      </c>
      <c r="D167" s="416" t="s">
        <v>7</v>
      </c>
      <c r="E167" s="419">
        <v>2308383</v>
      </c>
    </row>
    <row r="168" spans="2:5" x14ac:dyDescent="0.25">
      <c r="B168" s="416">
        <v>3356</v>
      </c>
      <c r="C168" s="417" t="s">
        <v>4346</v>
      </c>
      <c r="D168" s="416" t="s">
        <v>7</v>
      </c>
      <c r="E168" s="419">
        <v>2702056</v>
      </c>
    </row>
    <row r="169" spans="2:5" x14ac:dyDescent="0.25">
      <c r="B169" s="416">
        <v>3357</v>
      </c>
      <c r="C169" s="417" t="s">
        <v>4347</v>
      </c>
      <c r="D169" s="416" t="s">
        <v>7</v>
      </c>
      <c r="E169" s="419">
        <v>3302506</v>
      </c>
    </row>
    <row r="170" spans="2:5" x14ac:dyDescent="0.25">
      <c r="B170" s="416">
        <v>3358</v>
      </c>
      <c r="C170" s="417" t="s">
        <v>4348</v>
      </c>
      <c r="D170" s="416" t="s">
        <v>7</v>
      </c>
      <c r="E170" s="419">
        <v>1984372</v>
      </c>
    </row>
    <row r="171" spans="2:5" x14ac:dyDescent="0.25">
      <c r="B171" s="416">
        <v>3359</v>
      </c>
      <c r="C171" s="417" t="s">
        <v>4349</v>
      </c>
      <c r="D171" s="416" t="s">
        <v>7</v>
      </c>
      <c r="E171" s="419">
        <v>2524257</v>
      </c>
    </row>
    <row r="172" spans="2:5" x14ac:dyDescent="0.25">
      <c r="B172" s="416">
        <v>3360</v>
      </c>
      <c r="C172" s="417" t="s">
        <v>4350</v>
      </c>
      <c r="D172" s="416" t="s">
        <v>7</v>
      </c>
      <c r="E172" s="419">
        <v>3633520</v>
      </c>
    </row>
    <row r="173" spans="2:5" x14ac:dyDescent="0.25">
      <c r="B173" s="416">
        <v>3361</v>
      </c>
      <c r="C173" s="417" t="s">
        <v>4351</v>
      </c>
      <c r="D173" s="416" t="s">
        <v>7</v>
      </c>
      <c r="E173" s="419">
        <v>3978217</v>
      </c>
    </row>
    <row r="174" spans="2:5" x14ac:dyDescent="0.25">
      <c r="B174" s="416">
        <v>3363</v>
      </c>
      <c r="C174" s="417" t="s">
        <v>4352</v>
      </c>
      <c r="D174" s="416" t="s">
        <v>7</v>
      </c>
      <c r="E174" s="419">
        <v>4639142</v>
      </c>
    </row>
    <row r="175" spans="2:5" x14ac:dyDescent="0.25">
      <c r="B175" s="416">
        <v>3364</v>
      </c>
      <c r="C175" s="417" t="s">
        <v>4353</v>
      </c>
      <c r="D175" s="416" t="s">
        <v>7</v>
      </c>
      <c r="E175" s="419">
        <v>984236</v>
      </c>
    </row>
    <row r="176" spans="2:5" x14ac:dyDescent="0.25">
      <c r="B176" s="416">
        <v>3365</v>
      </c>
      <c r="C176" s="417" t="s">
        <v>4354</v>
      </c>
      <c r="D176" s="416" t="s">
        <v>7</v>
      </c>
      <c r="E176" s="419">
        <v>1168085</v>
      </c>
    </row>
    <row r="177" spans="2:5" x14ac:dyDescent="0.25">
      <c r="B177" s="416">
        <v>3366</v>
      </c>
      <c r="C177" s="417" t="s">
        <v>4355</v>
      </c>
      <c r="D177" s="416" t="s">
        <v>7</v>
      </c>
      <c r="E177" s="419">
        <v>1472246</v>
      </c>
    </row>
    <row r="178" spans="2:5" x14ac:dyDescent="0.25">
      <c r="B178" s="416">
        <v>3368</v>
      </c>
      <c r="C178" s="417" t="s">
        <v>4356</v>
      </c>
      <c r="D178" s="416" t="s">
        <v>7</v>
      </c>
      <c r="E178" s="419">
        <v>1174169</v>
      </c>
    </row>
    <row r="179" spans="2:5" x14ac:dyDescent="0.25">
      <c r="B179" s="416">
        <v>3369</v>
      </c>
      <c r="C179" s="417" t="s">
        <v>4357</v>
      </c>
      <c r="D179" s="416" t="s">
        <v>7</v>
      </c>
      <c r="E179" s="419">
        <v>1348264</v>
      </c>
    </row>
    <row r="180" spans="2:5" x14ac:dyDescent="0.25">
      <c r="B180" s="416">
        <v>3370</v>
      </c>
      <c r="C180" s="417" t="s">
        <v>4358</v>
      </c>
      <c r="D180" s="416" t="s">
        <v>7</v>
      </c>
      <c r="E180" s="419">
        <v>1750650</v>
      </c>
    </row>
    <row r="181" spans="2:5" x14ac:dyDescent="0.25">
      <c r="B181" s="416">
        <v>3371</v>
      </c>
      <c r="C181" s="417" t="s">
        <v>4359</v>
      </c>
      <c r="D181" s="416" t="s">
        <v>7</v>
      </c>
      <c r="E181" s="419">
        <v>1361799</v>
      </c>
    </row>
    <row r="182" spans="2:5" x14ac:dyDescent="0.25">
      <c r="B182" s="416">
        <v>3372</v>
      </c>
      <c r="C182" s="417" t="s">
        <v>4360</v>
      </c>
      <c r="D182" s="416" t="s">
        <v>7</v>
      </c>
      <c r="E182" s="419">
        <v>1661646</v>
      </c>
    </row>
    <row r="183" spans="2:5" x14ac:dyDescent="0.25">
      <c r="B183" s="416">
        <v>3373</v>
      </c>
      <c r="C183" s="417" t="s">
        <v>4361</v>
      </c>
      <c r="D183" s="416" t="s">
        <v>7</v>
      </c>
      <c r="E183" s="419">
        <v>2544012</v>
      </c>
    </row>
    <row r="184" spans="2:5" x14ac:dyDescent="0.25">
      <c r="B184" s="416">
        <v>3374</v>
      </c>
      <c r="C184" s="417" t="s">
        <v>4362</v>
      </c>
      <c r="D184" s="416" t="s">
        <v>7</v>
      </c>
      <c r="E184" s="419">
        <v>2220323</v>
      </c>
    </row>
    <row r="185" spans="2:5" x14ac:dyDescent="0.25">
      <c r="B185" s="416">
        <v>3375</v>
      </c>
      <c r="C185" s="417" t="s">
        <v>4363</v>
      </c>
      <c r="D185" s="416" t="s">
        <v>7</v>
      </c>
      <c r="E185" s="419">
        <v>2630026</v>
      </c>
    </row>
    <row r="186" spans="2:5" x14ac:dyDescent="0.25">
      <c r="B186" s="416">
        <v>3376</v>
      </c>
      <c r="C186" s="417" t="s">
        <v>4364</v>
      </c>
      <c r="D186" s="416" t="s">
        <v>7</v>
      </c>
      <c r="E186" s="419">
        <v>3021190</v>
      </c>
    </row>
    <row r="187" spans="2:5" x14ac:dyDescent="0.25">
      <c r="B187" s="416">
        <v>3378</v>
      </c>
      <c r="C187" s="417" t="s">
        <v>4365</v>
      </c>
      <c r="D187" s="416" t="s">
        <v>8</v>
      </c>
      <c r="E187" s="419">
        <v>4047</v>
      </c>
    </row>
    <row r="188" spans="2:5" x14ac:dyDescent="0.25">
      <c r="B188" s="416">
        <v>3379</v>
      </c>
      <c r="C188" s="417" t="s">
        <v>4366</v>
      </c>
      <c r="D188" s="416" t="s">
        <v>3102</v>
      </c>
      <c r="E188" s="418">
        <v>259112</v>
      </c>
    </row>
    <row r="189" spans="2:5" x14ac:dyDescent="0.25">
      <c r="B189" s="416">
        <v>3380</v>
      </c>
      <c r="C189" s="417" t="s">
        <v>4367</v>
      </c>
      <c r="D189" s="416" t="s">
        <v>3102</v>
      </c>
      <c r="E189" s="418">
        <v>121479</v>
      </c>
    </row>
    <row r="190" spans="2:5" x14ac:dyDescent="0.25">
      <c r="B190" s="416">
        <v>3382</v>
      </c>
      <c r="C190" s="417" t="s">
        <v>4368</v>
      </c>
      <c r="D190" s="416" t="s">
        <v>3102</v>
      </c>
      <c r="E190" s="418">
        <v>28757</v>
      </c>
    </row>
    <row r="191" spans="2:5" x14ac:dyDescent="0.25">
      <c r="B191" s="416">
        <v>3385</v>
      </c>
      <c r="C191" s="417" t="s">
        <v>4369</v>
      </c>
      <c r="D191" s="416" t="s">
        <v>3102</v>
      </c>
      <c r="E191" s="418">
        <v>180239</v>
      </c>
    </row>
    <row r="192" spans="2:5" x14ac:dyDescent="0.25">
      <c r="B192" s="416">
        <v>3388</v>
      </c>
      <c r="C192" s="417" t="s">
        <v>4370</v>
      </c>
      <c r="D192" s="416" t="s">
        <v>3102</v>
      </c>
      <c r="E192" s="418">
        <v>578052</v>
      </c>
    </row>
    <row r="193" spans="2:5" x14ac:dyDescent="0.25">
      <c r="B193" s="416">
        <v>3391</v>
      </c>
      <c r="C193" s="417" t="s">
        <v>4371</v>
      </c>
      <c r="D193" s="416" t="s">
        <v>7</v>
      </c>
      <c r="E193" s="418">
        <v>254971</v>
      </c>
    </row>
    <row r="194" spans="2:5" x14ac:dyDescent="0.25">
      <c r="B194" s="416">
        <v>3393</v>
      </c>
      <c r="C194" s="417" t="s">
        <v>4372</v>
      </c>
      <c r="D194" s="416" t="s">
        <v>7</v>
      </c>
      <c r="E194" s="418">
        <v>1561081</v>
      </c>
    </row>
    <row r="195" spans="2:5" x14ac:dyDescent="0.25">
      <c r="B195" s="416">
        <v>3394</v>
      </c>
      <c r="C195" s="417" t="s">
        <v>3899</v>
      </c>
      <c r="D195" s="416" t="s">
        <v>3095</v>
      </c>
      <c r="E195" s="418">
        <v>875661</v>
      </c>
    </row>
    <row r="196" spans="2:5" x14ac:dyDescent="0.25">
      <c r="B196" s="416">
        <v>3396</v>
      </c>
      <c r="C196" s="417" t="s">
        <v>3910</v>
      </c>
      <c r="D196" s="416" t="s">
        <v>7</v>
      </c>
      <c r="E196" s="419">
        <v>715015</v>
      </c>
    </row>
    <row r="197" spans="2:5" x14ac:dyDescent="0.25">
      <c r="B197" s="416">
        <v>3397</v>
      </c>
      <c r="C197" s="417" t="s">
        <v>4373</v>
      </c>
      <c r="D197" s="416" t="s">
        <v>7</v>
      </c>
      <c r="E197" s="419">
        <v>447913</v>
      </c>
    </row>
    <row r="198" spans="2:5" x14ac:dyDescent="0.25">
      <c r="B198" s="416">
        <v>3400</v>
      </c>
      <c r="C198" s="417" t="s">
        <v>4374</v>
      </c>
      <c r="D198" s="416" t="s">
        <v>7</v>
      </c>
      <c r="E198" s="419">
        <v>251408</v>
      </c>
    </row>
    <row r="199" spans="2:5" x14ac:dyDescent="0.25">
      <c r="B199" s="416">
        <v>3401</v>
      </c>
      <c r="C199" s="417" t="s">
        <v>4375</v>
      </c>
      <c r="D199" s="416" t="s">
        <v>7</v>
      </c>
      <c r="E199" s="419">
        <v>500815</v>
      </c>
    </row>
    <row r="200" spans="2:5" x14ac:dyDescent="0.25">
      <c r="B200" s="416">
        <v>3403</v>
      </c>
      <c r="C200" s="417" t="s">
        <v>4376</v>
      </c>
      <c r="D200" s="416" t="s">
        <v>7</v>
      </c>
      <c r="E200" s="419">
        <v>919092</v>
      </c>
    </row>
    <row r="201" spans="2:5" x14ac:dyDescent="0.25">
      <c r="B201" s="416">
        <v>3404</v>
      </c>
      <c r="C201" s="417" t="s">
        <v>4377</v>
      </c>
      <c r="D201" s="416" t="s">
        <v>7</v>
      </c>
      <c r="E201" s="418">
        <v>151991</v>
      </c>
    </row>
    <row r="202" spans="2:5" x14ac:dyDescent="0.25">
      <c r="B202" s="416">
        <v>3405</v>
      </c>
      <c r="C202" s="417" t="s">
        <v>4378</v>
      </c>
      <c r="D202" s="416" t="s">
        <v>7</v>
      </c>
      <c r="E202" s="418">
        <v>297224</v>
      </c>
    </row>
    <row r="203" spans="2:5" x14ac:dyDescent="0.25">
      <c r="B203" s="416">
        <v>3408</v>
      </c>
      <c r="C203" s="417" t="s">
        <v>4379</v>
      </c>
      <c r="D203" s="416" t="s">
        <v>3102</v>
      </c>
      <c r="E203" s="418">
        <v>386688</v>
      </c>
    </row>
    <row r="204" spans="2:5" x14ac:dyDescent="0.25">
      <c r="B204" s="416">
        <v>3410</v>
      </c>
      <c r="C204" s="417" t="s">
        <v>4380</v>
      </c>
      <c r="D204" s="416" t="s">
        <v>7</v>
      </c>
      <c r="E204" s="418">
        <v>8696535</v>
      </c>
    </row>
    <row r="205" spans="2:5" x14ac:dyDescent="0.25">
      <c r="B205" s="416">
        <v>3411</v>
      </c>
      <c r="C205" s="417" t="s">
        <v>4381</v>
      </c>
      <c r="D205" s="416" t="s">
        <v>7</v>
      </c>
      <c r="E205" s="418">
        <v>9016685</v>
      </c>
    </row>
    <row r="206" spans="2:5" x14ac:dyDescent="0.25">
      <c r="B206" s="416">
        <v>3412</v>
      </c>
      <c r="C206" s="417" t="s">
        <v>4382</v>
      </c>
      <c r="D206" s="416" t="s">
        <v>7</v>
      </c>
      <c r="E206" s="418">
        <v>507224</v>
      </c>
    </row>
    <row r="207" spans="2:5" x14ac:dyDescent="0.25">
      <c r="B207" s="416">
        <v>3413</v>
      </c>
      <c r="C207" s="417" t="s">
        <v>4383</v>
      </c>
      <c r="D207" s="416" t="s">
        <v>7</v>
      </c>
      <c r="E207" s="418">
        <v>12128</v>
      </c>
    </row>
    <row r="208" spans="2:5" x14ac:dyDescent="0.25">
      <c r="B208" s="416">
        <v>3414</v>
      </c>
      <c r="C208" s="417" t="s">
        <v>4384</v>
      </c>
      <c r="D208" s="416" t="s">
        <v>7</v>
      </c>
      <c r="E208" s="418">
        <v>21134</v>
      </c>
    </row>
    <row r="209" spans="2:5" x14ac:dyDescent="0.25">
      <c r="B209" s="416">
        <v>3415</v>
      </c>
      <c r="C209" s="417" t="s">
        <v>4385</v>
      </c>
      <c r="D209" s="416" t="s">
        <v>3102</v>
      </c>
      <c r="E209" s="418">
        <v>52672</v>
      </c>
    </row>
    <row r="210" spans="2:5" x14ac:dyDescent="0.25">
      <c r="B210" s="416">
        <v>3425</v>
      </c>
      <c r="C210" s="417" t="s">
        <v>4386</v>
      </c>
      <c r="D210" s="416" t="s">
        <v>8</v>
      </c>
      <c r="E210" s="418">
        <v>83828</v>
      </c>
    </row>
    <row r="211" spans="2:5" x14ac:dyDescent="0.25">
      <c r="B211" s="416">
        <v>3426</v>
      </c>
      <c r="C211" s="417" t="s">
        <v>3886</v>
      </c>
      <c r="D211" s="416" t="s">
        <v>3102</v>
      </c>
      <c r="E211" s="418">
        <v>47880</v>
      </c>
    </row>
    <row r="212" spans="2:5" x14ac:dyDescent="0.25">
      <c r="B212" s="416">
        <v>3429</v>
      </c>
      <c r="C212" s="417" t="s">
        <v>4387</v>
      </c>
      <c r="D212" s="416" t="s">
        <v>7</v>
      </c>
      <c r="E212" s="418">
        <v>623078</v>
      </c>
    </row>
    <row r="213" spans="2:5" x14ac:dyDescent="0.25">
      <c r="B213" s="416">
        <v>3430</v>
      </c>
      <c r="C213" s="417" t="s">
        <v>4388</v>
      </c>
      <c r="D213" s="416" t="s">
        <v>7</v>
      </c>
      <c r="E213" s="418">
        <v>453918</v>
      </c>
    </row>
    <row r="214" spans="2:5" x14ac:dyDescent="0.25">
      <c r="B214" s="416">
        <v>3431</v>
      </c>
      <c r="C214" s="417" t="s">
        <v>4389</v>
      </c>
      <c r="D214" s="416" t="s">
        <v>7</v>
      </c>
      <c r="E214" s="418">
        <v>570472</v>
      </c>
    </row>
    <row r="215" spans="2:5" x14ac:dyDescent="0.25">
      <c r="B215" s="416">
        <v>3432</v>
      </c>
      <c r="C215" s="417" t="s">
        <v>4390</v>
      </c>
      <c r="D215" s="416" t="s">
        <v>7</v>
      </c>
      <c r="E215" s="418">
        <v>745326</v>
      </c>
    </row>
    <row r="216" spans="2:5" x14ac:dyDescent="0.25">
      <c r="B216" s="416">
        <v>3433</v>
      </c>
      <c r="C216" s="417" t="s">
        <v>3960</v>
      </c>
      <c r="D216" s="416" t="s">
        <v>7</v>
      </c>
      <c r="E216" s="418">
        <v>9046</v>
      </c>
    </row>
    <row r="217" spans="2:5" x14ac:dyDescent="0.25">
      <c r="B217" s="416">
        <v>3434</v>
      </c>
      <c r="C217" s="417" t="s">
        <v>4391</v>
      </c>
      <c r="D217" s="416" t="s">
        <v>7</v>
      </c>
      <c r="E217" s="418">
        <v>77452</v>
      </c>
    </row>
    <row r="218" spans="2:5" x14ac:dyDescent="0.25">
      <c r="B218" s="416">
        <v>3436</v>
      </c>
      <c r="C218" s="417" t="s">
        <v>4392</v>
      </c>
      <c r="D218" s="416" t="s">
        <v>3095</v>
      </c>
      <c r="E218" s="419">
        <v>122042</v>
      </c>
    </row>
    <row r="219" spans="2:5" x14ac:dyDescent="0.25">
      <c r="B219" s="416">
        <v>3442</v>
      </c>
      <c r="C219" s="417" t="s">
        <v>4393</v>
      </c>
      <c r="D219" s="416" t="s">
        <v>3095</v>
      </c>
      <c r="E219" s="419">
        <v>625448</v>
      </c>
    </row>
    <row r="220" spans="2:5" x14ac:dyDescent="0.25">
      <c r="B220" s="416">
        <v>3443</v>
      </c>
      <c r="C220" s="417" t="s">
        <v>4394</v>
      </c>
      <c r="D220" s="416" t="s">
        <v>3095</v>
      </c>
      <c r="E220" s="419">
        <v>95422</v>
      </c>
    </row>
    <row r="221" spans="2:5" x14ac:dyDescent="0.25">
      <c r="B221" s="416">
        <v>3450</v>
      </c>
      <c r="C221" s="417" t="s">
        <v>4395</v>
      </c>
      <c r="D221" s="416" t="s">
        <v>7</v>
      </c>
      <c r="E221" s="419">
        <v>436355</v>
      </c>
    </row>
    <row r="222" spans="2:5" x14ac:dyDescent="0.25">
      <c r="B222" s="416">
        <v>3454</v>
      </c>
      <c r="C222" s="417" t="s">
        <v>4396</v>
      </c>
      <c r="D222" s="416" t="s">
        <v>3095</v>
      </c>
      <c r="E222" s="419">
        <v>117436</v>
      </c>
    </row>
    <row r="223" spans="2:5" x14ac:dyDescent="0.25">
      <c r="B223" s="416">
        <v>3463</v>
      </c>
      <c r="C223" s="417" t="s">
        <v>4397</v>
      </c>
      <c r="D223" s="416" t="s">
        <v>7</v>
      </c>
      <c r="E223" s="419">
        <v>279897</v>
      </c>
    </row>
    <row r="224" spans="2:5" x14ac:dyDescent="0.25">
      <c r="B224" s="416">
        <v>3464</v>
      </c>
      <c r="C224" s="417" t="s">
        <v>3897</v>
      </c>
      <c r="D224" s="416" t="s">
        <v>3095</v>
      </c>
      <c r="E224" s="419">
        <v>46379</v>
      </c>
    </row>
    <row r="225" spans="2:5" x14ac:dyDescent="0.25">
      <c r="B225" s="416">
        <v>3465</v>
      </c>
      <c r="C225" s="417" t="s">
        <v>3902</v>
      </c>
      <c r="D225" s="416" t="s">
        <v>3095</v>
      </c>
      <c r="E225" s="418">
        <v>546086</v>
      </c>
    </row>
    <row r="226" spans="2:5" x14ac:dyDescent="0.25">
      <c r="B226" s="416">
        <v>3466</v>
      </c>
      <c r="C226" s="417" t="s">
        <v>4398</v>
      </c>
      <c r="D226" s="416" t="s">
        <v>3095</v>
      </c>
      <c r="E226" s="419">
        <v>562205</v>
      </c>
    </row>
    <row r="227" spans="2:5" x14ac:dyDescent="0.25">
      <c r="B227" s="416">
        <v>3467</v>
      </c>
      <c r="C227" s="417" t="s">
        <v>4399</v>
      </c>
      <c r="D227" s="416" t="s">
        <v>3095</v>
      </c>
      <c r="E227" s="419">
        <v>545455</v>
      </c>
    </row>
    <row r="228" spans="2:5" x14ac:dyDescent="0.25">
      <c r="B228" s="416">
        <v>3468</v>
      </c>
      <c r="C228" s="417" t="s">
        <v>4400</v>
      </c>
      <c r="D228" s="416" t="s">
        <v>3095</v>
      </c>
      <c r="E228" s="419">
        <v>476621</v>
      </c>
    </row>
    <row r="229" spans="2:5" x14ac:dyDescent="0.25">
      <c r="B229" s="416">
        <v>3470</v>
      </c>
      <c r="C229" s="417" t="s">
        <v>4401</v>
      </c>
      <c r="D229" s="416" t="s">
        <v>3102</v>
      </c>
      <c r="E229" s="419">
        <v>1077292</v>
      </c>
    </row>
    <row r="230" spans="2:5" x14ac:dyDescent="0.25">
      <c r="B230" s="416">
        <v>3471</v>
      </c>
      <c r="C230" s="417" t="s">
        <v>4402</v>
      </c>
      <c r="D230" s="416" t="s">
        <v>3102</v>
      </c>
      <c r="E230" s="419">
        <v>739808</v>
      </c>
    </row>
    <row r="231" spans="2:5" x14ac:dyDescent="0.25">
      <c r="B231" s="416">
        <v>3472</v>
      </c>
      <c r="C231" s="417" t="s">
        <v>4403</v>
      </c>
      <c r="D231" s="416" t="s">
        <v>7</v>
      </c>
      <c r="E231" s="419">
        <v>649494</v>
      </c>
    </row>
    <row r="232" spans="2:5" x14ac:dyDescent="0.25">
      <c r="B232" s="416">
        <v>3473</v>
      </c>
      <c r="C232" s="417" t="s">
        <v>4404</v>
      </c>
      <c r="D232" s="416" t="s">
        <v>7</v>
      </c>
      <c r="E232" s="419">
        <v>871613</v>
      </c>
    </row>
    <row r="233" spans="2:5" x14ac:dyDescent="0.25">
      <c r="B233" s="416">
        <v>3474</v>
      </c>
      <c r="C233" s="417" t="s">
        <v>4405</v>
      </c>
      <c r="D233" s="416" t="s">
        <v>7</v>
      </c>
      <c r="E233" s="418">
        <v>1076116</v>
      </c>
    </row>
    <row r="234" spans="2:5" x14ac:dyDescent="0.25">
      <c r="B234" s="416">
        <v>3475</v>
      </c>
      <c r="C234" s="417" t="s">
        <v>4406</v>
      </c>
      <c r="D234" s="416" t="s">
        <v>3095</v>
      </c>
      <c r="E234" s="418">
        <v>404321</v>
      </c>
    </row>
    <row r="235" spans="2:5" x14ac:dyDescent="0.25">
      <c r="B235" s="416">
        <v>3476</v>
      </c>
      <c r="C235" s="417" t="s">
        <v>4407</v>
      </c>
      <c r="D235" s="416" t="s">
        <v>3095</v>
      </c>
      <c r="E235" s="419">
        <v>455018</v>
      </c>
    </row>
    <row r="236" spans="2:5" x14ac:dyDescent="0.25">
      <c r="B236" s="416">
        <v>3477</v>
      </c>
      <c r="C236" s="417" t="s">
        <v>4408</v>
      </c>
      <c r="D236" s="416" t="s">
        <v>3095</v>
      </c>
      <c r="E236" s="419">
        <v>558204</v>
      </c>
    </row>
    <row r="237" spans="2:5" x14ac:dyDescent="0.25">
      <c r="B237" s="416">
        <v>3478</v>
      </c>
      <c r="C237" s="417" t="s">
        <v>4409</v>
      </c>
      <c r="D237" s="416" t="s">
        <v>3095</v>
      </c>
      <c r="E237" s="419">
        <v>156640</v>
      </c>
    </row>
    <row r="238" spans="2:5" x14ac:dyDescent="0.25">
      <c r="B238" s="416">
        <v>3486</v>
      </c>
      <c r="C238" s="417" t="s">
        <v>3839</v>
      </c>
      <c r="D238" s="416" t="s">
        <v>3095</v>
      </c>
      <c r="E238" s="419">
        <v>187178</v>
      </c>
    </row>
    <row r="239" spans="2:5" x14ac:dyDescent="0.25">
      <c r="B239" s="416">
        <v>3490</v>
      </c>
      <c r="C239" s="417" t="s">
        <v>4410</v>
      </c>
      <c r="D239" s="416" t="s">
        <v>7</v>
      </c>
      <c r="E239" s="419">
        <v>60964</v>
      </c>
    </row>
    <row r="240" spans="2:5" x14ac:dyDescent="0.25">
      <c r="B240" s="416">
        <v>3491</v>
      </c>
      <c r="C240" s="417" t="s">
        <v>4411</v>
      </c>
      <c r="D240" s="416" t="s">
        <v>7</v>
      </c>
      <c r="E240" s="419">
        <v>48448</v>
      </c>
    </row>
    <row r="241" spans="2:5" x14ac:dyDescent="0.25">
      <c r="B241" s="416">
        <v>3492</v>
      </c>
      <c r="C241" s="417" t="s">
        <v>4412</v>
      </c>
      <c r="D241" s="416" t="s">
        <v>7</v>
      </c>
      <c r="E241" s="419">
        <v>88014</v>
      </c>
    </row>
    <row r="242" spans="2:5" x14ac:dyDescent="0.25">
      <c r="B242" s="416">
        <v>3499</v>
      </c>
      <c r="C242" s="417" t="s">
        <v>4413</v>
      </c>
      <c r="D242" s="416" t="s">
        <v>7</v>
      </c>
      <c r="E242" s="418">
        <v>462871</v>
      </c>
    </row>
    <row r="243" spans="2:5" x14ac:dyDescent="0.25">
      <c r="B243" s="416">
        <v>3500</v>
      </c>
      <c r="C243" s="417" t="s">
        <v>4414</v>
      </c>
      <c r="D243" s="416" t="s">
        <v>7</v>
      </c>
      <c r="E243" s="418">
        <v>977042</v>
      </c>
    </row>
    <row r="244" spans="2:5" x14ac:dyDescent="0.25">
      <c r="B244" s="416">
        <v>3501</v>
      </c>
      <c r="C244" s="417" t="s">
        <v>4415</v>
      </c>
      <c r="D244" s="416" t="s">
        <v>7</v>
      </c>
      <c r="E244" s="418">
        <v>1220798</v>
      </c>
    </row>
    <row r="245" spans="2:5" x14ac:dyDescent="0.25">
      <c r="B245" s="416">
        <v>3502</v>
      </c>
      <c r="C245" s="417" t="s">
        <v>4416</v>
      </c>
      <c r="D245" s="416" t="s">
        <v>7</v>
      </c>
      <c r="E245" s="418">
        <v>1444713</v>
      </c>
    </row>
    <row r="246" spans="2:5" x14ac:dyDescent="0.25">
      <c r="B246" s="416">
        <v>3503</v>
      </c>
      <c r="C246" s="417" t="s">
        <v>4417</v>
      </c>
      <c r="D246" s="416" t="s">
        <v>7</v>
      </c>
      <c r="E246" s="418">
        <v>1578067</v>
      </c>
    </row>
    <row r="247" spans="2:5" x14ac:dyDescent="0.25">
      <c r="B247" s="416">
        <v>3504</v>
      </c>
      <c r="C247" s="417" t="s">
        <v>4418</v>
      </c>
      <c r="D247" s="416" t="s">
        <v>7</v>
      </c>
      <c r="E247" s="418">
        <v>149399</v>
      </c>
    </row>
    <row r="248" spans="2:5" x14ac:dyDescent="0.25">
      <c r="B248" s="416">
        <v>3505</v>
      </c>
      <c r="C248" s="417" t="s">
        <v>4419</v>
      </c>
      <c r="D248" s="416" t="s">
        <v>7</v>
      </c>
      <c r="E248" s="418">
        <v>291613</v>
      </c>
    </row>
    <row r="249" spans="2:5" x14ac:dyDescent="0.25">
      <c r="B249" s="416">
        <v>3506</v>
      </c>
      <c r="C249" s="417" t="s">
        <v>4420</v>
      </c>
      <c r="D249" s="416" t="s">
        <v>7</v>
      </c>
      <c r="E249" s="418">
        <v>375063</v>
      </c>
    </row>
    <row r="250" spans="2:5" x14ac:dyDescent="0.25">
      <c r="B250" s="416">
        <v>3507</v>
      </c>
      <c r="C250" s="417" t="s">
        <v>4421</v>
      </c>
      <c r="D250" s="416" t="s">
        <v>7</v>
      </c>
      <c r="E250" s="419">
        <v>447088</v>
      </c>
    </row>
    <row r="251" spans="2:5" x14ac:dyDescent="0.25">
      <c r="B251" s="416">
        <v>3508</v>
      </c>
      <c r="C251" s="417" t="s">
        <v>4422</v>
      </c>
      <c r="D251" s="416" t="s">
        <v>7</v>
      </c>
      <c r="E251" s="419">
        <v>564653</v>
      </c>
    </row>
    <row r="252" spans="2:5" x14ac:dyDescent="0.25">
      <c r="B252" s="416">
        <v>3509</v>
      </c>
      <c r="C252" s="417" t="s">
        <v>4423</v>
      </c>
      <c r="D252" s="416" t="s">
        <v>7</v>
      </c>
      <c r="E252" s="419">
        <v>654849</v>
      </c>
    </row>
    <row r="253" spans="2:5" x14ac:dyDescent="0.25">
      <c r="B253" s="416">
        <v>3510</v>
      </c>
      <c r="C253" s="417" t="s">
        <v>4424</v>
      </c>
      <c r="D253" s="416" t="s">
        <v>7</v>
      </c>
      <c r="E253" s="419">
        <v>775104</v>
      </c>
    </row>
    <row r="254" spans="2:5" x14ac:dyDescent="0.25">
      <c r="B254" s="416">
        <v>3511</v>
      </c>
      <c r="C254" s="417" t="s">
        <v>4425</v>
      </c>
      <c r="D254" s="416" t="s">
        <v>7</v>
      </c>
      <c r="E254" s="419">
        <v>1110750</v>
      </c>
    </row>
    <row r="255" spans="2:5" x14ac:dyDescent="0.25">
      <c r="B255" s="416">
        <v>3512</v>
      </c>
      <c r="C255" s="417" t="s">
        <v>4426</v>
      </c>
      <c r="D255" s="416" t="s">
        <v>7</v>
      </c>
      <c r="E255" s="419">
        <v>49148</v>
      </c>
    </row>
    <row r="256" spans="2:5" x14ac:dyDescent="0.25">
      <c r="B256" s="416">
        <v>3513</v>
      </c>
      <c r="C256" s="417" t="s">
        <v>4427</v>
      </c>
      <c r="D256" s="416" t="s">
        <v>7</v>
      </c>
      <c r="E256" s="419">
        <v>101639</v>
      </c>
    </row>
    <row r="257" spans="2:5" x14ac:dyDescent="0.25">
      <c r="B257" s="416">
        <v>3514</v>
      </c>
      <c r="C257" s="417" t="s">
        <v>4428</v>
      </c>
      <c r="D257" s="416" t="s">
        <v>7</v>
      </c>
      <c r="E257" s="419">
        <v>139510</v>
      </c>
    </row>
    <row r="258" spans="2:5" x14ac:dyDescent="0.25">
      <c r="B258" s="416">
        <v>3515</v>
      </c>
      <c r="C258" s="417" t="s">
        <v>4429</v>
      </c>
      <c r="D258" s="416" t="s">
        <v>7</v>
      </c>
      <c r="E258" s="418">
        <v>184789</v>
      </c>
    </row>
    <row r="259" spans="2:5" x14ac:dyDescent="0.25">
      <c r="B259" s="416">
        <v>3516</v>
      </c>
      <c r="C259" s="417" t="s">
        <v>4430</v>
      </c>
      <c r="D259" s="416" t="s">
        <v>7</v>
      </c>
      <c r="E259" s="418">
        <v>373881</v>
      </c>
    </row>
    <row r="260" spans="2:5" x14ac:dyDescent="0.25">
      <c r="B260" s="416">
        <v>3517</v>
      </c>
      <c r="C260" s="417" t="s">
        <v>4431</v>
      </c>
      <c r="D260" s="416" t="s">
        <v>7</v>
      </c>
      <c r="E260" s="418">
        <v>1339391</v>
      </c>
    </row>
    <row r="261" spans="2:5" x14ac:dyDescent="0.25">
      <c r="B261" s="416">
        <v>3518</v>
      </c>
      <c r="C261" s="417" t="s">
        <v>4432</v>
      </c>
      <c r="D261" s="416" t="s">
        <v>7</v>
      </c>
      <c r="E261" s="418">
        <v>2899877</v>
      </c>
    </row>
    <row r="262" spans="2:5" x14ac:dyDescent="0.25">
      <c r="B262" s="416">
        <v>3519</v>
      </c>
      <c r="C262" s="417" t="s">
        <v>4433</v>
      </c>
      <c r="D262" s="416" t="s">
        <v>7</v>
      </c>
      <c r="E262" s="418">
        <v>3931520</v>
      </c>
    </row>
    <row r="263" spans="2:5" x14ac:dyDescent="0.25">
      <c r="B263" s="416">
        <v>3520</v>
      </c>
      <c r="C263" s="417" t="s">
        <v>4434</v>
      </c>
      <c r="D263" s="416" t="s">
        <v>7</v>
      </c>
      <c r="E263" s="418">
        <v>90668</v>
      </c>
    </row>
    <row r="264" spans="2:5" x14ac:dyDescent="0.25">
      <c r="B264" s="416">
        <v>3521</v>
      </c>
      <c r="C264" s="417" t="s">
        <v>4435</v>
      </c>
      <c r="D264" s="416" t="s">
        <v>7</v>
      </c>
      <c r="E264" s="418">
        <v>115729</v>
      </c>
    </row>
    <row r="265" spans="2:5" x14ac:dyDescent="0.25">
      <c r="B265" s="416">
        <v>3522</v>
      </c>
      <c r="C265" s="417" t="s">
        <v>4436</v>
      </c>
      <c r="D265" s="416" t="s">
        <v>7</v>
      </c>
      <c r="E265" s="418">
        <v>132713</v>
      </c>
    </row>
    <row r="266" spans="2:5" x14ac:dyDescent="0.25">
      <c r="B266" s="416">
        <v>3523</v>
      </c>
      <c r="C266" s="417" t="s">
        <v>4437</v>
      </c>
      <c r="D266" s="416" t="s">
        <v>7</v>
      </c>
      <c r="E266" s="418">
        <v>175153</v>
      </c>
    </row>
    <row r="267" spans="2:5" x14ac:dyDescent="0.25">
      <c r="B267" s="416">
        <v>3524</v>
      </c>
      <c r="C267" s="417" t="s">
        <v>4438</v>
      </c>
      <c r="D267" s="416" t="s">
        <v>7</v>
      </c>
      <c r="E267" s="418">
        <v>326175</v>
      </c>
    </row>
    <row r="268" spans="2:5" x14ac:dyDescent="0.25">
      <c r="B268" s="416">
        <v>3525</v>
      </c>
      <c r="C268" s="417" t="s">
        <v>4439</v>
      </c>
      <c r="D268" s="416" t="s">
        <v>7</v>
      </c>
      <c r="E268" s="418">
        <v>895088</v>
      </c>
    </row>
    <row r="269" spans="2:5" x14ac:dyDescent="0.25">
      <c r="B269" s="416">
        <v>3526</v>
      </c>
      <c r="C269" s="417" t="s">
        <v>4440</v>
      </c>
      <c r="D269" s="416" t="s">
        <v>7</v>
      </c>
      <c r="E269" s="418">
        <v>1904204</v>
      </c>
    </row>
    <row r="270" spans="2:5" x14ac:dyDescent="0.25">
      <c r="B270" s="416">
        <v>3527</v>
      </c>
      <c r="C270" s="417" t="s">
        <v>4441</v>
      </c>
      <c r="D270" s="416" t="s">
        <v>7</v>
      </c>
      <c r="E270" s="418">
        <v>2667843</v>
      </c>
    </row>
    <row r="271" spans="2:5" x14ac:dyDescent="0.25">
      <c r="B271" s="416">
        <v>3528</v>
      </c>
      <c r="C271" s="417" t="s">
        <v>4442</v>
      </c>
      <c r="D271" s="416" t="s">
        <v>7</v>
      </c>
      <c r="E271" s="418">
        <v>46813</v>
      </c>
    </row>
    <row r="272" spans="2:5" x14ac:dyDescent="0.25">
      <c r="B272" s="416">
        <v>3529</v>
      </c>
      <c r="C272" s="417" t="s">
        <v>4443</v>
      </c>
      <c r="D272" s="416" t="s">
        <v>7</v>
      </c>
      <c r="E272" s="418">
        <v>63835</v>
      </c>
    </row>
    <row r="273" spans="2:5" x14ac:dyDescent="0.25">
      <c r="B273" s="416">
        <v>3530</v>
      </c>
      <c r="C273" s="417" t="s">
        <v>4444</v>
      </c>
      <c r="D273" s="416" t="s">
        <v>7</v>
      </c>
      <c r="E273" s="418">
        <v>86247</v>
      </c>
    </row>
    <row r="274" spans="2:5" x14ac:dyDescent="0.25">
      <c r="B274" s="416">
        <v>3531</v>
      </c>
      <c r="C274" s="417" t="s">
        <v>4445</v>
      </c>
      <c r="D274" s="416" t="s">
        <v>7</v>
      </c>
      <c r="E274" s="418">
        <v>139710</v>
      </c>
    </row>
    <row r="275" spans="2:5" x14ac:dyDescent="0.25">
      <c r="B275" s="416">
        <v>3532</v>
      </c>
      <c r="C275" s="417" t="s">
        <v>4446</v>
      </c>
      <c r="D275" s="416" t="s">
        <v>7</v>
      </c>
      <c r="E275" s="418">
        <v>335988</v>
      </c>
    </row>
    <row r="276" spans="2:5" x14ac:dyDescent="0.25">
      <c r="B276" s="416">
        <v>3533</v>
      </c>
      <c r="C276" s="417" t="s">
        <v>4447</v>
      </c>
      <c r="D276" s="416" t="s">
        <v>7</v>
      </c>
      <c r="E276" s="418">
        <v>700014</v>
      </c>
    </row>
    <row r="277" spans="2:5" x14ac:dyDescent="0.25">
      <c r="B277" s="416">
        <v>3534</v>
      </c>
      <c r="C277" s="417" t="s">
        <v>4448</v>
      </c>
      <c r="D277" s="416" t="s">
        <v>7</v>
      </c>
      <c r="E277" s="418">
        <v>1554311</v>
      </c>
    </row>
    <row r="278" spans="2:5" x14ac:dyDescent="0.25">
      <c r="B278" s="416">
        <v>3535</v>
      </c>
      <c r="C278" s="417" t="s">
        <v>4449</v>
      </c>
      <c r="D278" s="416" t="s">
        <v>7</v>
      </c>
      <c r="E278" s="418">
        <v>2089166</v>
      </c>
    </row>
    <row r="279" spans="2:5" x14ac:dyDescent="0.25">
      <c r="B279" s="416">
        <v>3536</v>
      </c>
      <c r="C279" s="417" t="s">
        <v>4450</v>
      </c>
      <c r="D279" s="416" t="s">
        <v>7</v>
      </c>
      <c r="E279" s="418">
        <v>53240</v>
      </c>
    </row>
    <row r="280" spans="2:5" x14ac:dyDescent="0.25">
      <c r="B280" s="416">
        <v>3537</v>
      </c>
      <c r="C280" s="417" t="s">
        <v>4451</v>
      </c>
      <c r="D280" s="416" t="s">
        <v>7</v>
      </c>
      <c r="E280" s="418">
        <v>60669</v>
      </c>
    </row>
    <row r="281" spans="2:5" x14ac:dyDescent="0.25">
      <c r="B281" s="416">
        <v>3538</v>
      </c>
      <c r="C281" s="417" t="s">
        <v>4452</v>
      </c>
      <c r="D281" s="416" t="s">
        <v>7</v>
      </c>
      <c r="E281" s="418">
        <v>79146</v>
      </c>
    </row>
    <row r="282" spans="2:5" x14ac:dyDescent="0.25">
      <c r="B282" s="416">
        <v>3539</v>
      </c>
      <c r="C282" s="417" t="s">
        <v>4453</v>
      </c>
      <c r="D282" s="416" t="s">
        <v>7</v>
      </c>
      <c r="E282" s="418">
        <v>133138</v>
      </c>
    </row>
    <row r="283" spans="2:5" x14ac:dyDescent="0.25">
      <c r="B283" s="416">
        <v>3540</v>
      </c>
      <c r="C283" s="417" t="s">
        <v>4454</v>
      </c>
      <c r="D283" s="416" t="s">
        <v>7</v>
      </c>
      <c r="E283" s="418">
        <v>301751</v>
      </c>
    </row>
    <row r="284" spans="2:5" x14ac:dyDescent="0.25">
      <c r="B284" s="416">
        <v>3541</v>
      </c>
      <c r="C284" s="417" t="s">
        <v>4455</v>
      </c>
      <c r="D284" s="416" t="s">
        <v>7</v>
      </c>
      <c r="E284" s="418">
        <v>603302</v>
      </c>
    </row>
    <row r="285" spans="2:5" x14ac:dyDescent="0.25">
      <c r="B285" s="416">
        <v>3542</v>
      </c>
      <c r="C285" s="417" t="s">
        <v>4456</v>
      </c>
      <c r="D285" s="416" t="s">
        <v>7</v>
      </c>
      <c r="E285" s="418">
        <v>1275309</v>
      </c>
    </row>
    <row r="286" spans="2:5" x14ac:dyDescent="0.25">
      <c r="B286" s="416">
        <v>3543</v>
      </c>
      <c r="C286" s="417" t="s">
        <v>4457</v>
      </c>
      <c r="D286" s="416" t="s">
        <v>7</v>
      </c>
      <c r="E286" s="418">
        <v>1684626</v>
      </c>
    </row>
    <row r="287" spans="2:5" x14ac:dyDescent="0.25">
      <c r="B287" s="416">
        <v>3544</v>
      </c>
      <c r="C287" s="417" t="s">
        <v>4458</v>
      </c>
      <c r="D287" s="416" t="s">
        <v>7</v>
      </c>
      <c r="E287" s="418">
        <v>42733</v>
      </c>
    </row>
    <row r="288" spans="2:5" x14ac:dyDescent="0.25">
      <c r="B288" s="416">
        <v>3545</v>
      </c>
      <c r="C288" s="417" t="s">
        <v>4459</v>
      </c>
      <c r="D288" s="416" t="s">
        <v>7</v>
      </c>
      <c r="E288" s="418">
        <v>73139</v>
      </c>
    </row>
    <row r="289" spans="2:5" x14ac:dyDescent="0.25">
      <c r="B289" s="416">
        <v>3546</v>
      </c>
      <c r="C289" s="417" t="s">
        <v>4460</v>
      </c>
      <c r="D289" s="416" t="s">
        <v>7</v>
      </c>
      <c r="E289" s="418">
        <v>16441</v>
      </c>
    </row>
    <row r="290" spans="2:5" x14ac:dyDescent="0.25">
      <c r="B290" s="416">
        <v>3548</v>
      </c>
      <c r="C290" s="417" t="s">
        <v>3908</v>
      </c>
      <c r="D290" s="416" t="s">
        <v>7</v>
      </c>
      <c r="E290" s="418">
        <v>218497</v>
      </c>
    </row>
    <row r="291" spans="2:5" x14ac:dyDescent="0.25">
      <c r="B291" s="416">
        <v>3549</v>
      </c>
      <c r="C291" s="417" t="s">
        <v>3909</v>
      </c>
      <c r="D291" s="416" t="s">
        <v>7</v>
      </c>
      <c r="E291" s="418">
        <v>229387</v>
      </c>
    </row>
    <row r="292" spans="2:5" x14ac:dyDescent="0.25">
      <c r="B292" s="416">
        <v>3550</v>
      </c>
      <c r="C292" s="417" t="s">
        <v>4461</v>
      </c>
      <c r="D292" s="416" t="s">
        <v>7</v>
      </c>
      <c r="E292" s="418">
        <v>716210</v>
      </c>
    </row>
    <row r="293" spans="2:5" x14ac:dyDescent="0.25">
      <c r="B293" s="416">
        <v>3551</v>
      </c>
      <c r="C293" s="417" t="s">
        <v>4462</v>
      </c>
      <c r="D293" s="416" t="s">
        <v>7</v>
      </c>
      <c r="E293" s="419">
        <v>761204</v>
      </c>
    </row>
    <row r="294" spans="2:5" x14ac:dyDescent="0.25">
      <c r="B294" s="416">
        <v>3552</v>
      </c>
      <c r="C294" s="417" t="s">
        <v>4463</v>
      </c>
      <c r="D294" s="416" t="s">
        <v>7</v>
      </c>
      <c r="E294" s="419">
        <v>265093</v>
      </c>
    </row>
    <row r="295" spans="2:5" x14ac:dyDescent="0.25">
      <c r="B295" s="416">
        <v>3554</v>
      </c>
      <c r="C295" s="417" t="s">
        <v>4464</v>
      </c>
      <c r="D295" s="416" t="s">
        <v>7</v>
      </c>
      <c r="E295" s="419">
        <v>540362</v>
      </c>
    </row>
    <row r="296" spans="2:5" x14ac:dyDescent="0.25">
      <c r="B296" s="416">
        <v>3555</v>
      </c>
      <c r="C296" s="417" t="s">
        <v>4465</v>
      </c>
      <c r="D296" s="416" t="s">
        <v>7</v>
      </c>
      <c r="E296" s="419">
        <v>969193</v>
      </c>
    </row>
    <row r="297" spans="2:5" x14ac:dyDescent="0.25">
      <c r="B297" s="416">
        <v>3556</v>
      </c>
      <c r="C297" s="417" t="s">
        <v>4466</v>
      </c>
      <c r="D297" s="416" t="s">
        <v>7</v>
      </c>
      <c r="E297" s="419">
        <v>7522670</v>
      </c>
    </row>
    <row r="298" spans="2:5" x14ac:dyDescent="0.25">
      <c r="B298" s="416">
        <v>3557</v>
      </c>
      <c r="C298" s="417" t="s">
        <v>4467</v>
      </c>
      <c r="D298" s="416" t="s">
        <v>7</v>
      </c>
      <c r="E298" s="419">
        <v>9607226</v>
      </c>
    </row>
    <row r="299" spans="2:5" x14ac:dyDescent="0.25">
      <c r="B299" s="416">
        <v>3559</v>
      </c>
      <c r="C299" s="417" t="s">
        <v>4468</v>
      </c>
      <c r="D299" s="416" t="s">
        <v>7</v>
      </c>
      <c r="E299" s="419">
        <v>4945600</v>
      </c>
    </row>
    <row r="300" spans="2:5" x14ac:dyDescent="0.25">
      <c r="B300" s="416">
        <v>3560</v>
      </c>
      <c r="C300" s="417" t="s">
        <v>4469</v>
      </c>
      <c r="D300" s="416" t="s">
        <v>7</v>
      </c>
      <c r="E300" s="419">
        <v>193517</v>
      </c>
    </row>
    <row r="301" spans="2:5" x14ac:dyDescent="0.25">
      <c r="B301" s="416">
        <v>3561</v>
      </c>
      <c r="C301" s="417" t="s">
        <v>4470</v>
      </c>
      <c r="D301" s="416" t="s">
        <v>7</v>
      </c>
      <c r="E301" s="419">
        <v>238140</v>
      </c>
    </row>
    <row r="302" spans="2:5" x14ac:dyDescent="0.25">
      <c r="B302" s="416">
        <v>3562</v>
      </c>
      <c r="C302" s="417" t="s">
        <v>4471</v>
      </c>
      <c r="D302" s="416" t="s">
        <v>3102</v>
      </c>
      <c r="E302" s="419">
        <v>268378</v>
      </c>
    </row>
    <row r="303" spans="2:5" x14ac:dyDescent="0.25">
      <c r="B303" s="416">
        <v>3567</v>
      </c>
      <c r="C303" s="417" t="s">
        <v>4472</v>
      </c>
      <c r="D303" s="416" t="s">
        <v>8</v>
      </c>
      <c r="E303" s="419">
        <v>107915</v>
      </c>
    </row>
    <row r="304" spans="2:5" x14ac:dyDescent="0.25">
      <c r="B304" s="416">
        <v>3569</v>
      </c>
      <c r="C304" s="417" t="s">
        <v>4473</v>
      </c>
      <c r="D304" s="416" t="s">
        <v>7</v>
      </c>
      <c r="E304" s="419">
        <v>3848626</v>
      </c>
    </row>
    <row r="305" spans="2:5" x14ac:dyDescent="0.25">
      <c r="B305" s="416">
        <v>3589</v>
      </c>
      <c r="C305" s="417" t="s">
        <v>4474</v>
      </c>
      <c r="D305" s="416" t="s">
        <v>7</v>
      </c>
      <c r="E305" s="418">
        <v>616089</v>
      </c>
    </row>
    <row r="306" spans="2:5" x14ac:dyDescent="0.25">
      <c r="B306" s="416">
        <v>3591</v>
      </c>
      <c r="C306" s="417" t="s">
        <v>4475</v>
      </c>
      <c r="D306" s="416" t="s">
        <v>3102</v>
      </c>
      <c r="E306" s="419">
        <v>62720</v>
      </c>
    </row>
    <row r="307" spans="2:5" x14ac:dyDescent="0.25">
      <c r="B307" s="416">
        <v>3599</v>
      </c>
      <c r="C307" s="417" t="s">
        <v>4476</v>
      </c>
      <c r="D307" s="416" t="s">
        <v>3102</v>
      </c>
      <c r="E307" s="419">
        <v>1076071</v>
      </c>
    </row>
    <row r="308" spans="2:5" x14ac:dyDescent="0.25">
      <c r="B308" s="416">
        <v>3600</v>
      </c>
      <c r="C308" s="417" t="s">
        <v>4477</v>
      </c>
      <c r="D308" s="416" t="s">
        <v>7</v>
      </c>
      <c r="E308" s="418">
        <v>47640</v>
      </c>
    </row>
    <row r="309" spans="2:5" x14ac:dyDescent="0.25">
      <c r="B309" s="416">
        <v>3601</v>
      </c>
      <c r="C309" s="417" t="s">
        <v>4478</v>
      </c>
      <c r="D309" s="416" t="s">
        <v>7</v>
      </c>
      <c r="E309" s="418">
        <v>75378</v>
      </c>
    </row>
    <row r="310" spans="2:5" x14ac:dyDescent="0.25">
      <c r="B310" s="416">
        <v>3602</v>
      </c>
      <c r="C310" s="417" t="s">
        <v>4479</v>
      </c>
      <c r="D310" s="416" t="s">
        <v>7</v>
      </c>
      <c r="E310" s="418">
        <v>108568</v>
      </c>
    </row>
    <row r="311" spans="2:5" x14ac:dyDescent="0.25">
      <c r="B311" s="416">
        <v>3603</v>
      </c>
      <c r="C311" s="417" t="s">
        <v>4480</v>
      </c>
      <c r="D311" s="416" t="s">
        <v>7</v>
      </c>
      <c r="E311" s="418">
        <v>246024</v>
      </c>
    </row>
    <row r="312" spans="2:5" x14ac:dyDescent="0.25">
      <c r="B312" s="416">
        <v>3604</v>
      </c>
      <c r="C312" s="417" t="s">
        <v>4481</v>
      </c>
      <c r="D312" s="416" t="s">
        <v>7</v>
      </c>
      <c r="E312" s="418">
        <v>448435</v>
      </c>
    </row>
    <row r="313" spans="2:5" x14ac:dyDescent="0.25">
      <c r="B313" s="416">
        <v>3605</v>
      </c>
      <c r="C313" s="417" t="s">
        <v>4482</v>
      </c>
      <c r="D313" s="416" t="s">
        <v>7</v>
      </c>
      <c r="E313" s="418">
        <v>807442</v>
      </c>
    </row>
    <row r="314" spans="2:5" x14ac:dyDescent="0.25">
      <c r="B314" s="416">
        <v>3606</v>
      </c>
      <c r="C314" s="417" t="s">
        <v>4483</v>
      </c>
      <c r="D314" s="416" t="s">
        <v>7</v>
      </c>
      <c r="E314" s="418">
        <v>1243245</v>
      </c>
    </row>
    <row r="315" spans="2:5" x14ac:dyDescent="0.25">
      <c r="B315" s="416">
        <v>3607</v>
      </c>
      <c r="C315" s="417" t="s">
        <v>4484</v>
      </c>
      <c r="D315" s="416" t="s">
        <v>7</v>
      </c>
      <c r="E315" s="418">
        <v>31063</v>
      </c>
    </row>
    <row r="316" spans="2:5" x14ac:dyDescent="0.25">
      <c r="B316" s="416">
        <v>3611</v>
      </c>
      <c r="C316" s="417" t="s">
        <v>4485</v>
      </c>
      <c r="D316" s="416" t="s">
        <v>3095</v>
      </c>
      <c r="E316" s="418">
        <v>669101</v>
      </c>
    </row>
    <row r="317" spans="2:5" x14ac:dyDescent="0.25">
      <c r="B317" s="416">
        <v>3618</v>
      </c>
      <c r="C317" s="417" t="s">
        <v>4486</v>
      </c>
      <c r="D317" s="416" t="s">
        <v>7</v>
      </c>
      <c r="E317" s="418">
        <v>190788</v>
      </c>
    </row>
    <row r="318" spans="2:5" x14ac:dyDescent="0.25">
      <c r="B318" s="416">
        <v>3619</v>
      </c>
      <c r="C318" s="417" t="s">
        <v>4487</v>
      </c>
      <c r="D318" s="416" t="s">
        <v>7</v>
      </c>
      <c r="E318" s="418">
        <v>130755</v>
      </c>
    </row>
    <row r="319" spans="2:5" x14ac:dyDescent="0.25">
      <c r="B319" s="416">
        <v>3620</v>
      </c>
      <c r="C319" s="417" t="s">
        <v>4488</v>
      </c>
      <c r="D319" s="416" t="s">
        <v>7</v>
      </c>
      <c r="E319" s="418">
        <v>245748</v>
      </c>
    </row>
    <row r="320" spans="2:5" x14ac:dyDescent="0.25">
      <c r="B320" s="416">
        <v>3621</v>
      </c>
      <c r="C320" s="417" t="s">
        <v>4489</v>
      </c>
      <c r="D320" s="416" t="s">
        <v>7</v>
      </c>
      <c r="E320" s="418">
        <v>966133</v>
      </c>
    </row>
    <row r="321" spans="2:5" x14ac:dyDescent="0.25">
      <c r="B321" s="416">
        <v>3636</v>
      </c>
      <c r="C321" s="417" t="s">
        <v>4490</v>
      </c>
      <c r="D321" s="416" t="s">
        <v>3095</v>
      </c>
      <c r="E321" s="418">
        <v>1126830</v>
      </c>
    </row>
    <row r="322" spans="2:5" x14ac:dyDescent="0.25">
      <c r="B322" s="416">
        <v>3639</v>
      </c>
      <c r="C322" s="417" t="s">
        <v>3903</v>
      </c>
      <c r="D322" s="416" t="s">
        <v>3095</v>
      </c>
      <c r="E322" s="418">
        <v>896409</v>
      </c>
    </row>
    <row r="323" spans="2:5" x14ac:dyDescent="0.25">
      <c r="B323" s="416">
        <v>3641</v>
      </c>
      <c r="C323" s="417" t="s">
        <v>4491</v>
      </c>
      <c r="D323" s="416" t="s">
        <v>3095</v>
      </c>
      <c r="E323" s="419">
        <v>963594</v>
      </c>
    </row>
    <row r="324" spans="2:5" x14ac:dyDescent="0.25">
      <c r="B324" s="416">
        <v>3642</v>
      </c>
      <c r="C324" s="417" t="s">
        <v>4492</v>
      </c>
      <c r="D324" s="416" t="s">
        <v>3095</v>
      </c>
      <c r="E324" s="418">
        <v>963594</v>
      </c>
    </row>
    <row r="325" spans="2:5" x14ac:dyDescent="0.25">
      <c r="B325" s="416">
        <v>3643</v>
      </c>
      <c r="C325" s="417" t="s">
        <v>4493</v>
      </c>
      <c r="D325" s="416" t="s">
        <v>3095</v>
      </c>
      <c r="E325" s="418">
        <v>961167</v>
      </c>
    </row>
    <row r="326" spans="2:5" x14ac:dyDescent="0.25">
      <c r="B326" s="416">
        <v>3644</v>
      </c>
      <c r="C326" s="417" t="s">
        <v>4494</v>
      </c>
      <c r="D326" s="416" t="s">
        <v>3095</v>
      </c>
      <c r="E326" s="418">
        <v>1088947</v>
      </c>
    </row>
    <row r="327" spans="2:5" x14ac:dyDescent="0.25">
      <c r="B327" s="416">
        <v>3645</v>
      </c>
      <c r="C327" s="417" t="s">
        <v>4495</v>
      </c>
      <c r="D327" s="416" t="s">
        <v>3095</v>
      </c>
      <c r="E327" s="418">
        <v>1025863</v>
      </c>
    </row>
    <row r="328" spans="2:5" x14ac:dyDescent="0.25">
      <c r="B328" s="416">
        <v>3646</v>
      </c>
      <c r="C328" s="417" t="s">
        <v>4496</v>
      </c>
      <c r="D328" s="416" t="s">
        <v>3095</v>
      </c>
      <c r="E328" s="418">
        <v>922139</v>
      </c>
    </row>
    <row r="329" spans="2:5" x14ac:dyDescent="0.25">
      <c r="B329" s="416">
        <v>3647</v>
      </c>
      <c r="C329" s="417" t="s">
        <v>4497</v>
      </c>
      <c r="D329" s="416" t="s">
        <v>3095</v>
      </c>
      <c r="E329" s="418">
        <v>760568</v>
      </c>
    </row>
    <row r="330" spans="2:5" x14ac:dyDescent="0.25">
      <c r="B330" s="416">
        <v>3649</v>
      </c>
      <c r="C330" s="417" t="s">
        <v>4498</v>
      </c>
      <c r="D330" s="416" t="s">
        <v>3095</v>
      </c>
      <c r="E330" s="418">
        <v>466608</v>
      </c>
    </row>
    <row r="331" spans="2:5" x14ac:dyDescent="0.25">
      <c r="B331" s="416">
        <v>3650</v>
      </c>
      <c r="C331" s="417" t="s">
        <v>4499</v>
      </c>
      <c r="D331" s="416" t="s">
        <v>3095</v>
      </c>
      <c r="E331" s="418">
        <v>428005</v>
      </c>
    </row>
    <row r="332" spans="2:5" x14ac:dyDescent="0.25">
      <c r="B332" s="416">
        <v>3652</v>
      </c>
      <c r="C332" s="417" t="s">
        <v>4500</v>
      </c>
      <c r="D332" s="416" t="s">
        <v>7</v>
      </c>
      <c r="E332" s="418">
        <v>4793225</v>
      </c>
    </row>
    <row r="333" spans="2:5" x14ac:dyDescent="0.25">
      <c r="B333" s="416">
        <v>3653</v>
      </c>
      <c r="C333" s="417" t="s">
        <v>4501</v>
      </c>
      <c r="D333" s="416" t="s">
        <v>7</v>
      </c>
      <c r="E333" s="418">
        <v>6604468</v>
      </c>
    </row>
    <row r="334" spans="2:5" x14ac:dyDescent="0.25">
      <c r="B334" s="416">
        <v>3654</v>
      </c>
      <c r="C334" s="417" t="s">
        <v>4502</v>
      </c>
      <c r="D334" s="416" t="s">
        <v>7</v>
      </c>
      <c r="E334" s="419">
        <v>4525546</v>
      </c>
    </row>
    <row r="335" spans="2:5" x14ac:dyDescent="0.25">
      <c r="B335" s="416">
        <v>3655</v>
      </c>
      <c r="C335" s="417" t="s">
        <v>4503</v>
      </c>
      <c r="D335" s="416" t="s">
        <v>7</v>
      </c>
      <c r="E335" s="419">
        <v>8091262</v>
      </c>
    </row>
    <row r="336" spans="2:5" x14ac:dyDescent="0.25">
      <c r="B336" s="416">
        <v>3665</v>
      </c>
      <c r="C336" s="417" t="s">
        <v>4504</v>
      </c>
      <c r="D336" s="416" t="s">
        <v>3095</v>
      </c>
      <c r="E336" s="418">
        <v>419290</v>
      </c>
    </row>
    <row r="337" spans="2:5" x14ac:dyDescent="0.25">
      <c r="B337" s="416">
        <v>3684</v>
      </c>
      <c r="C337" s="417" t="s">
        <v>4505</v>
      </c>
      <c r="D337" s="416" t="s">
        <v>7</v>
      </c>
      <c r="E337" s="418">
        <v>195352</v>
      </c>
    </row>
    <row r="338" spans="2:5" x14ac:dyDescent="0.25">
      <c r="B338" s="416">
        <v>3685</v>
      </c>
      <c r="C338" s="417" t="s">
        <v>4506</v>
      </c>
      <c r="D338" s="416" t="s">
        <v>7</v>
      </c>
      <c r="E338" s="418">
        <v>655991</v>
      </c>
    </row>
    <row r="339" spans="2:5" x14ac:dyDescent="0.25">
      <c r="B339" s="416">
        <v>3687</v>
      </c>
      <c r="C339" s="417" t="s">
        <v>4507</v>
      </c>
      <c r="D339" s="416" t="s">
        <v>7</v>
      </c>
      <c r="E339" s="418">
        <v>264155</v>
      </c>
    </row>
    <row r="340" spans="2:5" x14ac:dyDescent="0.25">
      <c r="B340" s="416">
        <v>3688</v>
      </c>
      <c r="C340" s="417" t="s">
        <v>4508</v>
      </c>
      <c r="D340" s="416" t="s">
        <v>7</v>
      </c>
      <c r="E340" s="419">
        <v>59926</v>
      </c>
    </row>
    <row r="341" spans="2:5" x14ac:dyDescent="0.25">
      <c r="B341" s="416">
        <v>3689</v>
      </c>
      <c r="C341" s="417" t="s">
        <v>4509</v>
      </c>
      <c r="D341" s="416" t="s">
        <v>3095</v>
      </c>
      <c r="E341" s="418">
        <v>140285</v>
      </c>
    </row>
    <row r="342" spans="2:5" x14ac:dyDescent="0.25">
      <c r="B342" s="416">
        <v>3696</v>
      </c>
      <c r="C342" s="417" t="s">
        <v>4510</v>
      </c>
      <c r="D342" s="416" t="s">
        <v>8</v>
      </c>
      <c r="E342" s="418">
        <v>92130</v>
      </c>
    </row>
    <row r="343" spans="2:5" x14ac:dyDescent="0.25">
      <c r="B343" s="416">
        <v>3704</v>
      </c>
      <c r="C343" s="417" t="s">
        <v>4511</v>
      </c>
      <c r="D343" s="416" t="s">
        <v>3102</v>
      </c>
      <c r="E343" s="418">
        <v>282912</v>
      </c>
    </row>
    <row r="344" spans="2:5" x14ac:dyDescent="0.25">
      <c r="B344" s="416">
        <v>3708</v>
      </c>
      <c r="C344" s="417" t="s">
        <v>3879</v>
      </c>
      <c r="D344" s="416" t="s">
        <v>3099</v>
      </c>
      <c r="E344" s="418">
        <v>5591</v>
      </c>
    </row>
    <row r="345" spans="2:5" x14ac:dyDescent="0.25">
      <c r="B345" s="416">
        <v>3710</v>
      </c>
      <c r="C345" s="417" t="s">
        <v>3836</v>
      </c>
      <c r="D345" s="416" t="s">
        <v>3095</v>
      </c>
      <c r="E345" s="419">
        <v>5741</v>
      </c>
    </row>
    <row r="346" spans="2:5" x14ac:dyDescent="0.25">
      <c r="B346" s="416">
        <v>3712</v>
      </c>
      <c r="C346" s="417" t="s">
        <v>4512</v>
      </c>
      <c r="D346" s="416" t="s">
        <v>7</v>
      </c>
      <c r="E346" s="419">
        <v>5074043</v>
      </c>
    </row>
    <row r="347" spans="2:5" x14ac:dyDescent="0.25">
      <c r="B347" s="416">
        <v>3716</v>
      </c>
      <c r="C347" s="417" t="s">
        <v>4513</v>
      </c>
      <c r="D347" s="416" t="s">
        <v>7</v>
      </c>
      <c r="E347" s="418">
        <v>1685619</v>
      </c>
    </row>
    <row r="348" spans="2:5" x14ac:dyDescent="0.25">
      <c r="B348" s="416">
        <v>3721</v>
      </c>
      <c r="C348" s="417" t="s">
        <v>4514</v>
      </c>
      <c r="D348" s="416" t="s">
        <v>8</v>
      </c>
      <c r="E348" s="419">
        <v>32342</v>
      </c>
    </row>
    <row r="349" spans="2:5" x14ac:dyDescent="0.25">
      <c r="B349" s="416">
        <v>3722</v>
      </c>
      <c r="C349" s="417" t="s">
        <v>3932</v>
      </c>
      <c r="D349" s="416" t="s">
        <v>7</v>
      </c>
      <c r="E349" s="419">
        <v>135984</v>
      </c>
    </row>
    <row r="350" spans="2:5" x14ac:dyDescent="0.25">
      <c r="B350" s="416">
        <v>3723</v>
      </c>
      <c r="C350" s="417" t="s">
        <v>3933</v>
      </c>
      <c r="D350" s="416" t="s">
        <v>7</v>
      </c>
      <c r="E350" s="419">
        <v>104695</v>
      </c>
    </row>
    <row r="351" spans="2:5" x14ac:dyDescent="0.25">
      <c r="B351" s="416">
        <v>3724</v>
      </c>
      <c r="C351" s="417" t="s">
        <v>3934</v>
      </c>
      <c r="D351" s="416" t="s">
        <v>7</v>
      </c>
      <c r="E351" s="419">
        <v>104695</v>
      </c>
    </row>
    <row r="352" spans="2:5" x14ac:dyDescent="0.25">
      <c r="B352" s="416">
        <v>3727</v>
      </c>
      <c r="C352" s="417" t="s">
        <v>4515</v>
      </c>
      <c r="D352" s="416" t="s">
        <v>3102</v>
      </c>
      <c r="E352" s="418">
        <v>7802</v>
      </c>
    </row>
    <row r="353" spans="2:5" x14ac:dyDescent="0.25">
      <c r="B353" s="416">
        <v>3729</v>
      </c>
      <c r="C353" s="417" t="s">
        <v>3904</v>
      </c>
      <c r="D353" s="416" t="s">
        <v>3095</v>
      </c>
      <c r="E353" s="418">
        <v>609612</v>
      </c>
    </row>
    <row r="354" spans="2:5" x14ac:dyDescent="0.25">
      <c r="B354" s="416">
        <v>3730</v>
      </c>
      <c r="C354" s="417" t="s">
        <v>4516</v>
      </c>
      <c r="D354" s="416" t="s">
        <v>3095</v>
      </c>
      <c r="E354" s="419">
        <v>643811</v>
      </c>
    </row>
    <row r="355" spans="2:5" x14ac:dyDescent="0.25">
      <c r="B355" s="416">
        <v>3733</v>
      </c>
      <c r="C355" s="417" t="s">
        <v>4517</v>
      </c>
      <c r="D355" s="416" t="s">
        <v>3102</v>
      </c>
      <c r="E355" s="419">
        <v>2232467</v>
      </c>
    </row>
    <row r="356" spans="2:5" x14ac:dyDescent="0.25">
      <c r="B356" s="416">
        <v>3735</v>
      </c>
      <c r="C356" s="417" t="s">
        <v>4518</v>
      </c>
      <c r="D356" s="416" t="s">
        <v>3102</v>
      </c>
      <c r="E356" s="419">
        <v>2625</v>
      </c>
    </row>
    <row r="357" spans="2:5" x14ac:dyDescent="0.25">
      <c r="B357" s="416">
        <v>3745</v>
      </c>
      <c r="C357" s="417" t="s">
        <v>4519</v>
      </c>
      <c r="D357" s="416" t="s">
        <v>8</v>
      </c>
      <c r="E357" s="419">
        <v>108842</v>
      </c>
    </row>
    <row r="358" spans="2:5" x14ac:dyDescent="0.25">
      <c r="B358" s="416">
        <v>3748</v>
      </c>
      <c r="C358" s="417" t="s">
        <v>4520</v>
      </c>
      <c r="D358" s="416" t="s">
        <v>3095</v>
      </c>
      <c r="E358" s="419">
        <v>931131</v>
      </c>
    </row>
    <row r="359" spans="2:5" x14ac:dyDescent="0.25">
      <c r="B359" s="416">
        <v>3749</v>
      </c>
      <c r="C359" s="417" t="s">
        <v>4521</v>
      </c>
      <c r="D359" s="416" t="s">
        <v>3095</v>
      </c>
      <c r="E359" s="418">
        <v>967796</v>
      </c>
    </row>
    <row r="360" spans="2:5" x14ac:dyDescent="0.25">
      <c r="B360" s="416">
        <v>3751</v>
      </c>
      <c r="C360" s="417" t="s">
        <v>4522</v>
      </c>
      <c r="D360" s="416" t="s">
        <v>3102</v>
      </c>
      <c r="E360" s="419">
        <v>79194</v>
      </c>
    </row>
    <row r="361" spans="2:5" x14ac:dyDescent="0.25">
      <c r="B361" s="416">
        <v>3753</v>
      </c>
      <c r="C361" s="417" t="s">
        <v>4523</v>
      </c>
      <c r="D361" s="416" t="s">
        <v>3102</v>
      </c>
      <c r="E361" s="419">
        <v>30678</v>
      </c>
    </row>
    <row r="362" spans="2:5" x14ac:dyDescent="0.25">
      <c r="B362" s="416">
        <v>3758</v>
      </c>
      <c r="C362" s="417" t="s">
        <v>4524</v>
      </c>
      <c r="D362" s="416" t="s">
        <v>3102</v>
      </c>
      <c r="E362" s="418">
        <v>441663</v>
      </c>
    </row>
    <row r="363" spans="2:5" x14ac:dyDescent="0.25">
      <c r="B363" s="416">
        <v>3760</v>
      </c>
      <c r="C363" s="417" t="s">
        <v>4525</v>
      </c>
      <c r="D363" s="416" t="s">
        <v>3102</v>
      </c>
      <c r="E363" s="418">
        <v>535463</v>
      </c>
    </row>
    <row r="364" spans="2:5" x14ac:dyDescent="0.25">
      <c r="B364" s="416">
        <v>3761</v>
      </c>
      <c r="C364" s="417" t="s">
        <v>4526</v>
      </c>
      <c r="D364" s="416" t="s">
        <v>3102</v>
      </c>
      <c r="E364" s="419">
        <v>647628</v>
      </c>
    </row>
    <row r="365" spans="2:5" x14ac:dyDescent="0.25">
      <c r="B365" s="416">
        <v>3770</v>
      </c>
      <c r="C365" s="417" t="s">
        <v>4527</v>
      </c>
      <c r="D365" s="416" t="s">
        <v>3107</v>
      </c>
      <c r="E365" s="418">
        <v>590226</v>
      </c>
    </row>
    <row r="366" spans="2:5" x14ac:dyDescent="0.25">
      <c r="B366" s="416">
        <v>3776</v>
      </c>
      <c r="C366" s="417" t="s">
        <v>4528</v>
      </c>
      <c r="D366" s="416" t="s">
        <v>8</v>
      </c>
      <c r="E366" s="419">
        <v>46594</v>
      </c>
    </row>
    <row r="367" spans="2:5" x14ac:dyDescent="0.25">
      <c r="B367" s="416">
        <v>3777</v>
      </c>
      <c r="C367" s="417" t="s">
        <v>4529</v>
      </c>
      <c r="D367" s="416" t="s">
        <v>7</v>
      </c>
      <c r="E367" s="419">
        <v>367794</v>
      </c>
    </row>
    <row r="368" spans="2:5" x14ac:dyDescent="0.25">
      <c r="B368" s="416">
        <v>3779</v>
      </c>
      <c r="C368" s="417" t="s">
        <v>3931</v>
      </c>
      <c r="D368" s="416" t="s">
        <v>7</v>
      </c>
      <c r="E368" s="419">
        <v>525103</v>
      </c>
    </row>
    <row r="369" spans="2:5" x14ac:dyDescent="0.25">
      <c r="B369" s="416">
        <v>3780</v>
      </c>
      <c r="C369" s="417" t="s">
        <v>4530</v>
      </c>
      <c r="D369" s="416" t="s">
        <v>3102</v>
      </c>
      <c r="E369" s="419">
        <v>92100</v>
      </c>
    </row>
    <row r="370" spans="2:5" x14ac:dyDescent="0.25">
      <c r="B370" s="416">
        <v>3784</v>
      </c>
      <c r="C370" s="417" t="s">
        <v>4531</v>
      </c>
      <c r="D370" s="416" t="s">
        <v>3102</v>
      </c>
      <c r="E370" s="419">
        <v>34992</v>
      </c>
    </row>
    <row r="371" spans="2:5" x14ac:dyDescent="0.25">
      <c r="B371" s="416">
        <v>3787</v>
      </c>
      <c r="C371" s="417" t="s">
        <v>4532</v>
      </c>
      <c r="D371" s="416" t="s">
        <v>3102</v>
      </c>
      <c r="E371" s="419">
        <v>28244</v>
      </c>
    </row>
    <row r="372" spans="2:5" x14ac:dyDescent="0.25">
      <c r="B372" s="416">
        <v>3795</v>
      </c>
      <c r="C372" s="417" t="s">
        <v>4533</v>
      </c>
      <c r="D372" s="416" t="s">
        <v>3102</v>
      </c>
      <c r="E372" s="418">
        <v>244066</v>
      </c>
    </row>
    <row r="373" spans="2:5" x14ac:dyDescent="0.25">
      <c r="B373" s="416">
        <v>3796</v>
      </c>
      <c r="C373" s="417" t="s">
        <v>4534</v>
      </c>
      <c r="D373" s="416" t="s">
        <v>3102</v>
      </c>
      <c r="E373" s="418">
        <v>366380</v>
      </c>
    </row>
    <row r="374" spans="2:5" x14ac:dyDescent="0.25">
      <c r="B374" s="416">
        <v>3797</v>
      </c>
      <c r="C374" s="417" t="s">
        <v>4535</v>
      </c>
      <c r="D374" s="416" t="s">
        <v>3102</v>
      </c>
      <c r="E374" s="418">
        <v>486432</v>
      </c>
    </row>
    <row r="375" spans="2:5" x14ac:dyDescent="0.25">
      <c r="B375" s="416">
        <v>3798</v>
      </c>
      <c r="C375" s="417" t="s">
        <v>4536</v>
      </c>
      <c r="D375" s="416" t="s">
        <v>3102</v>
      </c>
      <c r="E375" s="418">
        <v>728278</v>
      </c>
    </row>
    <row r="376" spans="2:5" x14ac:dyDescent="0.25">
      <c r="B376" s="416">
        <v>3800</v>
      </c>
      <c r="C376" s="417" t="s">
        <v>3844</v>
      </c>
      <c r="D376" s="416" t="s">
        <v>8</v>
      </c>
      <c r="E376" s="418">
        <v>1757</v>
      </c>
    </row>
    <row r="377" spans="2:5" x14ac:dyDescent="0.25">
      <c r="B377" s="416">
        <v>3806</v>
      </c>
      <c r="C377" s="417" t="s">
        <v>3859</v>
      </c>
      <c r="D377" s="416" t="s">
        <v>8</v>
      </c>
      <c r="E377" s="418">
        <v>2554</v>
      </c>
    </row>
    <row r="378" spans="2:5" x14ac:dyDescent="0.25">
      <c r="B378" s="416">
        <v>3811</v>
      </c>
      <c r="C378" s="417" t="s">
        <v>3860</v>
      </c>
      <c r="D378" s="416" t="s">
        <v>3102</v>
      </c>
      <c r="E378" s="418">
        <v>2659</v>
      </c>
    </row>
    <row r="379" spans="2:5" x14ac:dyDescent="0.25">
      <c r="B379" s="416">
        <v>3819</v>
      </c>
      <c r="C379" s="417" t="s">
        <v>4537</v>
      </c>
      <c r="D379" s="416" t="s">
        <v>3102</v>
      </c>
      <c r="E379" s="418">
        <v>5774</v>
      </c>
    </row>
    <row r="380" spans="2:5" x14ac:dyDescent="0.25">
      <c r="B380" s="416">
        <v>3837</v>
      </c>
      <c r="C380" s="417" t="s">
        <v>3862</v>
      </c>
      <c r="D380" s="416" t="s">
        <v>3102</v>
      </c>
      <c r="E380" s="419">
        <v>13778</v>
      </c>
    </row>
    <row r="381" spans="2:5" x14ac:dyDescent="0.25">
      <c r="B381" s="416">
        <v>3841</v>
      </c>
      <c r="C381" s="417" t="s">
        <v>3861</v>
      </c>
      <c r="D381" s="416" t="s">
        <v>3095</v>
      </c>
      <c r="E381" s="419">
        <v>1341971</v>
      </c>
    </row>
    <row r="382" spans="2:5" x14ac:dyDescent="0.25">
      <c r="B382" s="416">
        <v>3847</v>
      </c>
      <c r="C382" s="417" t="s">
        <v>4538</v>
      </c>
      <c r="D382" s="416" t="s">
        <v>3095</v>
      </c>
      <c r="E382" s="418">
        <v>156076</v>
      </c>
    </row>
    <row r="383" spans="2:5" x14ac:dyDescent="0.25">
      <c r="B383" s="416">
        <v>3851</v>
      </c>
      <c r="C383" s="417" t="s">
        <v>4539</v>
      </c>
      <c r="D383" s="416" t="s">
        <v>3095</v>
      </c>
      <c r="E383" s="418">
        <v>112543</v>
      </c>
    </row>
    <row r="384" spans="2:5" x14ac:dyDescent="0.25">
      <c r="B384" s="416">
        <v>3864</v>
      </c>
      <c r="C384" s="417" t="s">
        <v>4540</v>
      </c>
      <c r="D384" s="416" t="s">
        <v>8</v>
      </c>
      <c r="E384" s="419">
        <v>3189</v>
      </c>
    </row>
    <row r="385" spans="2:5" x14ac:dyDescent="0.25">
      <c r="B385" s="416">
        <v>3866</v>
      </c>
      <c r="C385" s="417" t="s">
        <v>3863</v>
      </c>
      <c r="D385" s="416" t="s">
        <v>8</v>
      </c>
      <c r="E385" s="419">
        <v>3605</v>
      </c>
    </row>
    <row r="386" spans="2:5" x14ac:dyDescent="0.25">
      <c r="B386" s="416">
        <v>3867</v>
      </c>
      <c r="C386" s="417" t="s">
        <v>4541</v>
      </c>
      <c r="D386" s="416" t="s">
        <v>8</v>
      </c>
      <c r="E386" s="419">
        <v>3885</v>
      </c>
    </row>
    <row r="387" spans="2:5" x14ac:dyDescent="0.25">
      <c r="B387" s="416">
        <v>3872</v>
      </c>
      <c r="C387" s="417" t="s">
        <v>4542</v>
      </c>
      <c r="D387" s="416" t="s">
        <v>3102</v>
      </c>
      <c r="E387" s="419">
        <v>2505</v>
      </c>
    </row>
    <row r="388" spans="2:5" x14ac:dyDescent="0.25">
      <c r="B388" s="416">
        <v>3873</v>
      </c>
      <c r="C388" s="417" t="s">
        <v>4543</v>
      </c>
      <c r="D388" s="416" t="s">
        <v>3095</v>
      </c>
      <c r="E388" s="419">
        <v>354142</v>
      </c>
    </row>
    <row r="389" spans="2:5" x14ac:dyDescent="0.25">
      <c r="B389" s="416">
        <v>3874</v>
      </c>
      <c r="C389" s="417" t="s">
        <v>4544</v>
      </c>
      <c r="D389" s="416" t="s">
        <v>3095</v>
      </c>
      <c r="E389" s="419">
        <v>367077</v>
      </c>
    </row>
    <row r="390" spans="2:5" x14ac:dyDescent="0.25">
      <c r="B390" s="416">
        <v>3875</v>
      </c>
      <c r="C390" s="417" t="s">
        <v>4545</v>
      </c>
      <c r="D390" s="416" t="s">
        <v>3095</v>
      </c>
      <c r="E390" s="419">
        <v>555093</v>
      </c>
    </row>
    <row r="391" spans="2:5" x14ac:dyDescent="0.25">
      <c r="B391" s="416">
        <v>3876</v>
      </c>
      <c r="C391" s="417" t="s">
        <v>4546</v>
      </c>
      <c r="D391" s="416" t="s">
        <v>3102</v>
      </c>
      <c r="E391" s="419">
        <v>185861</v>
      </c>
    </row>
    <row r="392" spans="2:5" x14ac:dyDescent="0.25">
      <c r="B392" s="416">
        <v>3877</v>
      </c>
      <c r="C392" s="417" t="s">
        <v>4547</v>
      </c>
      <c r="D392" s="416" t="s">
        <v>3102</v>
      </c>
      <c r="E392" s="419">
        <v>284810</v>
      </c>
    </row>
    <row r="393" spans="2:5" x14ac:dyDescent="0.25">
      <c r="B393" s="416">
        <v>3878</v>
      </c>
      <c r="C393" s="417" t="s">
        <v>3935</v>
      </c>
      <c r="D393" s="416" t="s">
        <v>7</v>
      </c>
      <c r="E393" s="419">
        <v>1895915</v>
      </c>
    </row>
    <row r="394" spans="2:5" x14ac:dyDescent="0.25">
      <c r="B394" s="416">
        <v>3879</v>
      </c>
      <c r="C394" s="417" t="s">
        <v>3936</v>
      </c>
      <c r="D394" s="416" t="s">
        <v>7</v>
      </c>
      <c r="E394" s="418">
        <v>1127434</v>
      </c>
    </row>
    <row r="395" spans="2:5" x14ac:dyDescent="0.25">
      <c r="B395" s="416">
        <v>3880</v>
      </c>
      <c r="C395" s="417" t="s">
        <v>4548</v>
      </c>
      <c r="D395" s="416" t="s">
        <v>7</v>
      </c>
      <c r="E395" s="418">
        <v>947973</v>
      </c>
    </row>
    <row r="396" spans="2:5" x14ac:dyDescent="0.25">
      <c r="B396" s="416">
        <v>3881</v>
      </c>
      <c r="C396" s="417" t="s">
        <v>4549</v>
      </c>
      <c r="D396" s="416" t="s">
        <v>7</v>
      </c>
      <c r="E396" s="418">
        <v>702015</v>
      </c>
    </row>
    <row r="397" spans="2:5" x14ac:dyDescent="0.25">
      <c r="B397" s="416">
        <v>3882</v>
      </c>
      <c r="C397" s="417" t="s">
        <v>4550</v>
      </c>
      <c r="D397" s="416" t="s">
        <v>7</v>
      </c>
      <c r="E397" s="419">
        <v>3063053</v>
      </c>
    </row>
    <row r="398" spans="2:5" x14ac:dyDescent="0.25">
      <c r="B398" s="416">
        <v>3883</v>
      </c>
      <c r="C398" s="417" t="s">
        <v>4551</v>
      </c>
      <c r="D398" s="416" t="s">
        <v>7</v>
      </c>
      <c r="E398" s="419">
        <v>4191191</v>
      </c>
    </row>
    <row r="399" spans="2:5" x14ac:dyDescent="0.25">
      <c r="B399" s="416">
        <v>3884</v>
      </c>
      <c r="C399" s="417" t="s">
        <v>4552</v>
      </c>
      <c r="D399" s="416" t="s">
        <v>7</v>
      </c>
      <c r="E399" s="419">
        <v>3789269</v>
      </c>
    </row>
    <row r="400" spans="2:5" x14ac:dyDescent="0.25">
      <c r="B400" s="416">
        <v>3885</v>
      </c>
      <c r="C400" s="417" t="s">
        <v>4553</v>
      </c>
      <c r="D400" s="416" t="s">
        <v>7</v>
      </c>
      <c r="E400" s="419">
        <v>4761480</v>
      </c>
    </row>
    <row r="401" spans="2:5" x14ac:dyDescent="0.25">
      <c r="B401" s="416">
        <v>3886</v>
      </c>
      <c r="C401" s="417" t="s">
        <v>4554</v>
      </c>
      <c r="D401" s="416" t="s">
        <v>7</v>
      </c>
      <c r="E401" s="418">
        <v>4668189</v>
      </c>
    </row>
    <row r="402" spans="2:5" x14ac:dyDescent="0.25">
      <c r="B402" s="416">
        <v>3887</v>
      </c>
      <c r="C402" s="417" t="s">
        <v>4555</v>
      </c>
      <c r="D402" s="416" t="s">
        <v>7</v>
      </c>
      <c r="E402" s="418">
        <v>5089246</v>
      </c>
    </row>
    <row r="403" spans="2:5" x14ac:dyDescent="0.25">
      <c r="B403" s="416">
        <v>3888</v>
      </c>
      <c r="C403" s="417" t="s">
        <v>3937</v>
      </c>
      <c r="D403" s="416" t="s">
        <v>7</v>
      </c>
      <c r="E403" s="418">
        <v>5196419</v>
      </c>
    </row>
    <row r="404" spans="2:5" x14ac:dyDescent="0.25">
      <c r="B404" s="416">
        <v>3889</v>
      </c>
      <c r="C404" s="417" t="s">
        <v>4556</v>
      </c>
      <c r="D404" s="416" t="s">
        <v>7</v>
      </c>
      <c r="E404" s="418">
        <v>3174721</v>
      </c>
    </row>
    <row r="405" spans="2:5" x14ac:dyDescent="0.25">
      <c r="B405" s="416">
        <v>3890</v>
      </c>
      <c r="C405" s="417" t="s">
        <v>4557</v>
      </c>
      <c r="D405" s="416" t="s">
        <v>7</v>
      </c>
      <c r="E405" s="418">
        <v>3231639</v>
      </c>
    </row>
    <row r="406" spans="2:5" x14ac:dyDescent="0.25">
      <c r="B406" s="416">
        <v>3891</v>
      </c>
      <c r="C406" s="417" t="s">
        <v>4558</v>
      </c>
      <c r="D406" s="416" t="s">
        <v>7</v>
      </c>
      <c r="E406" s="418">
        <v>4101787</v>
      </c>
    </row>
    <row r="407" spans="2:5" x14ac:dyDescent="0.25">
      <c r="B407" s="416">
        <v>3892</v>
      </c>
      <c r="C407" s="417" t="s">
        <v>4559</v>
      </c>
      <c r="D407" s="416" t="s">
        <v>7</v>
      </c>
      <c r="E407" s="418">
        <v>5025200</v>
      </c>
    </row>
    <row r="408" spans="2:5" x14ac:dyDescent="0.25">
      <c r="B408" s="416">
        <v>3893</v>
      </c>
      <c r="C408" s="417" t="s">
        <v>4560</v>
      </c>
      <c r="D408" s="416" t="s">
        <v>7</v>
      </c>
      <c r="E408" s="418">
        <v>5132373</v>
      </c>
    </row>
    <row r="409" spans="2:5" x14ac:dyDescent="0.25">
      <c r="B409" s="416">
        <v>3894</v>
      </c>
      <c r="C409" s="417" t="s">
        <v>4561</v>
      </c>
      <c r="D409" s="416" t="s">
        <v>7</v>
      </c>
      <c r="E409" s="418">
        <v>5527940</v>
      </c>
    </row>
    <row r="410" spans="2:5" x14ac:dyDescent="0.25">
      <c r="B410" s="416">
        <v>3895</v>
      </c>
      <c r="C410" s="417" t="s">
        <v>3938</v>
      </c>
      <c r="D410" s="416" t="s">
        <v>7</v>
      </c>
      <c r="E410" s="418">
        <v>5648989</v>
      </c>
    </row>
    <row r="411" spans="2:5" x14ac:dyDescent="0.25">
      <c r="B411" s="416">
        <v>3896</v>
      </c>
      <c r="C411" s="417" t="s">
        <v>4562</v>
      </c>
      <c r="D411" s="416" t="s">
        <v>7</v>
      </c>
      <c r="E411" s="418">
        <v>3864790</v>
      </c>
    </row>
    <row r="412" spans="2:5" x14ac:dyDescent="0.25">
      <c r="B412" s="416">
        <v>3897</v>
      </c>
      <c r="C412" s="417" t="s">
        <v>4563</v>
      </c>
      <c r="D412" s="416" t="s">
        <v>7</v>
      </c>
      <c r="E412" s="418">
        <v>6733526</v>
      </c>
    </row>
    <row r="413" spans="2:5" x14ac:dyDescent="0.25">
      <c r="B413" s="416">
        <v>3898</v>
      </c>
      <c r="C413" s="417" t="s">
        <v>4564</v>
      </c>
      <c r="D413" s="416" t="s">
        <v>7</v>
      </c>
      <c r="E413" s="418">
        <v>8006243</v>
      </c>
    </row>
    <row r="414" spans="2:5" x14ac:dyDescent="0.25">
      <c r="B414" s="416">
        <v>3899</v>
      </c>
      <c r="C414" s="417" t="s">
        <v>3939</v>
      </c>
      <c r="D414" s="416" t="s">
        <v>7</v>
      </c>
      <c r="E414" s="418">
        <v>9240903</v>
      </c>
    </row>
    <row r="415" spans="2:5" x14ac:dyDescent="0.25">
      <c r="B415" s="416">
        <v>3900</v>
      </c>
      <c r="C415" s="417" t="s">
        <v>4565</v>
      </c>
      <c r="D415" s="416" t="s">
        <v>3102</v>
      </c>
      <c r="E415" s="418">
        <v>2276482</v>
      </c>
    </row>
    <row r="416" spans="2:5" x14ac:dyDescent="0.25">
      <c r="B416" s="416">
        <v>3901</v>
      </c>
      <c r="C416" s="417" t="s">
        <v>4566</v>
      </c>
      <c r="D416" s="416" t="s">
        <v>3102</v>
      </c>
      <c r="E416" s="419">
        <v>22517</v>
      </c>
    </row>
    <row r="417" spans="2:5" x14ac:dyDescent="0.25">
      <c r="B417" s="416">
        <v>3902</v>
      </c>
      <c r="C417" s="417" t="s">
        <v>4567</v>
      </c>
      <c r="D417" s="416" t="s">
        <v>3102</v>
      </c>
      <c r="E417" s="419">
        <v>43913</v>
      </c>
    </row>
    <row r="418" spans="2:5" x14ac:dyDescent="0.25">
      <c r="B418" s="416">
        <v>3903</v>
      </c>
      <c r="C418" s="417" t="s">
        <v>4568</v>
      </c>
      <c r="D418" s="416" t="s">
        <v>3102</v>
      </c>
      <c r="E418" s="419">
        <v>71728</v>
      </c>
    </row>
    <row r="419" spans="2:5" x14ac:dyDescent="0.25">
      <c r="B419" s="416">
        <v>3904</v>
      </c>
      <c r="C419" s="417" t="s">
        <v>4569</v>
      </c>
      <c r="D419" s="416" t="s">
        <v>3102</v>
      </c>
      <c r="E419" s="418">
        <v>34395</v>
      </c>
    </row>
    <row r="420" spans="2:5" x14ac:dyDescent="0.25">
      <c r="B420" s="416">
        <v>3905</v>
      </c>
      <c r="C420" s="417" t="s">
        <v>4570</v>
      </c>
      <c r="D420" s="416" t="s">
        <v>3102</v>
      </c>
      <c r="E420" s="418">
        <v>95229</v>
      </c>
    </row>
    <row r="421" spans="2:5" x14ac:dyDescent="0.25">
      <c r="B421" s="416">
        <v>3906</v>
      </c>
      <c r="C421" s="417" t="s">
        <v>4571</v>
      </c>
      <c r="D421" s="416" t="s">
        <v>3102</v>
      </c>
      <c r="E421" s="418">
        <v>1839849</v>
      </c>
    </row>
    <row r="422" spans="2:5" x14ac:dyDescent="0.25">
      <c r="B422" s="416">
        <v>3907</v>
      </c>
      <c r="C422" s="417" t="s">
        <v>4572</v>
      </c>
      <c r="D422" s="416" t="s">
        <v>3102</v>
      </c>
      <c r="E422" s="418">
        <v>1872668</v>
      </c>
    </row>
    <row r="423" spans="2:5" x14ac:dyDescent="0.25">
      <c r="B423" s="416">
        <v>3908</v>
      </c>
      <c r="C423" s="417" t="s">
        <v>4573</v>
      </c>
      <c r="D423" s="416" t="s">
        <v>7</v>
      </c>
      <c r="E423" s="418">
        <v>3711004</v>
      </c>
    </row>
    <row r="424" spans="2:5" x14ac:dyDescent="0.25">
      <c r="B424" s="416">
        <v>3909</v>
      </c>
      <c r="C424" s="417" t="s">
        <v>4574</v>
      </c>
      <c r="D424" s="416" t="s">
        <v>7</v>
      </c>
      <c r="E424" s="418">
        <v>3790616</v>
      </c>
    </row>
    <row r="425" spans="2:5" x14ac:dyDescent="0.25">
      <c r="B425" s="416">
        <v>3910</v>
      </c>
      <c r="C425" s="417" t="s">
        <v>4575</v>
      </c>
      <c r="D425" s="416" t="s">
        <v>3095</v>
      </c>
      <c r="E425" s="418">
        <v>706696</v>
      </c>
    </row>
    <row r="426" spans="2:5" x14ac:dyDescent="0.25">
      <c r="B426" s="416">
        <v>3919</v>
      </c>
      <c r="C426" s="417" t="s">
        <v>4576</v>
      </c>
      <c r="D426" s="416" t="s">
        <v>3102</v>
      </c>
      <c r="E426" s="418">
        <v>730384</v>
      </c>
    </row>
    <row r="427" spans="2:5" x14ac:dyDescent="0.25">
      <c r="B427" s="416">
        <v>3920</v>
      </c>
      <c r="C427" s="417" t="s">
        <v>4577</v>
      </c>
      <c r="D427" s="416" t="s">
        <v>3102</v>
      </c>
      <c r="E427" s="418">
        <v>871849</v>
      </c>
    </row>
    <row r="428" spans="2:5" x14ac:dyDescent="0.25">
      <c r="B428" s="416">
        <v>3921</v>
      </c>
      <c r="C428" s="417" t="s">
        <v>4578</v>
      </c>
      <c r="D428" s="416" t="s">
        <v>3102</v>
      </c>
      <c r="E428" s="418">
        <v>1067627</v>
      </c>
    </row>
    <row r="429" spans="2:5" x14ac:dyDescent="0.25">
      <c r="B429" s="416">
        <v>3922</v>
      </c>
      <c r="C429" s="417" t="s">
        <v>4579</v>
      </c>
      <c r="D429" s="416" t="s">
        <v>3102</v>
      </c>
      <c r="E429" s="419">
        <v>1461126</v>
      </c>
    </row>
    <row r="430" spans="2:5" x14ac:dyDescent="0.25">
      <c r="B430" s="416">
        <v>3923</v>
      </c>
      <c r="C430" s="417" t="s">
        <v>4580</v>
      </c>
      <c r="D430" s="416" t="s">
        <v>3102</v>
      </c>
      <c r="E430" s="418">
        <v>1948316</v>
      </c>
    </row>
    <row r="431" spans="2:5" x14ac:dyDescent="0.25">
      <c r="B431" s="416">
        <v>3924</v>
      </c>
      <c r="C431" s="417" t="s">
        <v>4581</v>
      </c>
      <c r="D431" s="416" t="s">
        <v>3102</v>
      </c>
      <c r="E431" s="418">
        <v>2587705</v>
      </c>
    </row>
    <row r="432" spans="2:5" x14ac:dyDescent="0.25">
      <c r="B432" s="416">
        <v>3925</v>
      </c>
      <c r="C432" s="417" t="s">
        <v>4582</v>
      </c>
      <c r="D432" s="416" t="s">
        <v>3102</v>
      </c>
      <c r="E432" s="418">
        <v>3020859</v>
      </c>
    </row>
    <row r="433" spans="2:5" x14ac:dyDescent="0.25">
      <c r="B433" s="416">
        <v>3932</v>
      </c>
      <c r="C433" s="417" t="s">
        <v>4583</v>
      </c>
      <c r="D433" s="416" t="s">
        <v>3102</v>
      </c>
      <c r="E433" s="418">
        <v>73992</v>
      </c>
    </row>
    <row r="434" spans="2:5" x14ac:dyDescent="0.25">
      <c r="B434" s="416">
        <v>3933</v>
      </c>
      <c r="C434" s="417" t="s">
        <v>4584</v>
      </c>
      <c r="D434" s="416" t="s">
        <v>3102</v>
      </c>
      <c r="E434" s="418">
        <v>114357</v>
      </c>
    </row>
    <row r="435" spans="2:5" x14ac:dyDescent="0.25">
      <c r="B435" s="416">
        <v>3934</v>
      </c>
      <c r="C435" s="417" t="s">
        <v>4585</v>
      </c>
      <c r="D435" s="416" t="s">
        <v>3102</v>
      </c>
      <c r="E435" s="418">
        <v>198093</v>
      </c>
    </row>
    <row r="436" spans="2:5" x14ac:dyDescent="0.25">
      <c r="B436" s="416">
        <v>3935</v>
      </c>
      <c r="C436" s="417" t="s">
        <v>4586</v>
      </c>
      <c r="D436" s="416" t="s">
        <v>3102</v>
      </c>
      <c r="E436" s="418">
        <v>250717</v>
      </c>
    </row>
    <row r="437" spans="2:5" x14ac:dyDescent="0.25">
      <c r="B437" s="416">
        <v>3936</v>
      </c>
      <c r="C437" s="417" t="s">
        <v>4587</v>
      </c>
      <c r="D437" s="416" t="s">
        <v>3102</v>
      </c>
      <c r="E437" s="419">
        <v>320911</v>
      </c>
    </row>
    <row r="438" spans="2:5" x14ac:dyDescent="0.25">
      <c r="B438" s="416">
        <v>3937</v>
      </c>
      <c r="C438" s="417" t="s">
        <v>4588</v>
      </c>
      <c r="D438" s="416" t="s">
        <v>3102</v>
      </c>
      <c r="E438" s="419">
        <v>421241</v>
      </c>
    </row>
    <row r="439" spans="2:5" x14ac:dyDescent="0.25">
      <c r="B439" s="416">
        <v>3938</v>
      </c>
      <c r="C439" s="417" t="s">
        <v>4589</v>
      </c>
      <c r="D439" s="416" t="s">
        <v>3102</v>
      </c>
      <c r="E439" s="419">
        <v>505176</v>
      </c>
    </row>
    <row r="440" spans="2:5" x14ac:dyDescent="0.25">
      <c r="B440" s="416">
        <v>3939</v>
      </c>
      <c r="C440" s="417" t="s">
        <v>4590</v>
      </c>
      <c r="D440" s="416" t="s">
        <v>3102</v>
      </c>
      <c r="E440" s="419">
        <v>717442</v>
      </c>
    </row>
    <row r="441" spans="2:5" x14ac:dyDescent="0.25">
      <c r="B441" s="416">
        <v>3944</v>
      </c>
      <c r="C441" s="417" t="s">
        <v>4591</v>
      </c>
      <c r="D441" s="416" t="s">
        <v>3102</v>
      </c>
      <c r="E441" s="419">
        <v>775699</v>
      </c>
    </row>
    <row r="442" spans="2:5" x14ac:dyDescent="0.25">
      <c r="B442" s="416">
        <v>3945</v>
      </c>
      <c r="C442" s="417" t="s">
        <v>4592</v>
      </c>
      <c r="D442" s="416" t="s">
        <v>3102</v>
      </c>
      <c r="E442" s="419">
        <v>940750</v>
      </c>
    </row>
    <row r="443" spans="2:5" x14ac:dyDescent="0.25">
      <c r="B443" s="416">
        <v>3946</v>
      </c>
      <c r="C443" s="417" t="s">
        <v>4593</v>
      </c>
      <c r="D443" s="416" t="s">
        <v>3102</v>
      </c>
      <c r="E443" s="419">
        <v>1141927</v>
      </c>
    </row>
    <row r="444" spans="2:5" x14ac:dyDescent="0.25">
      <c r="B444" s="416">
        <v>3947</v>
      </c>
      <c r="C444" s="417" t="s">
        <v>4594</v>
      </c>
      <c r="D444" s="416" t="s">
        <v>3102</v>
      </c>
      <c r="E444" s="419">
        <v>1435251</v>
      </c>
    </row>
    <row r="445" spans="2:5" x14ac:dyDescent="0.25">
      <c r="B445" s="416">
        <v>3948</v>
      </c>
      <c r="C445" s="417" t="s">
        <v>4595</v>
      </c>
      <c r="D445" s="416" t="s">
        <v>3102</v>
      </c>
      <c r="E445" s="419">
        <v>1778984</v>
      </c>
    </row>
    <row r="446" spans="2:5" x14ac:dyDescent="0.25">
      <c r="B446" s="416">
        <v>3949</v>
      </c>
      <c r="C446" s="417" t="s">
        <v>4596</v>
      </c>
      <c r="D446" s="416" t="s">
        <v>3102</v>
      </c>
      <c r="E446" s="419">
        <v>2013165</v>
      </c>
    </row>
    <row r="447" spans="2:5" x14ac:dyDescent="0.25">
      <c r="B447" s="416">
        <v>3950</v>
      </c>
      <c r="C447" s="417" t="s">
        <v>4597</v>
      </c>
      <c r="D447" s="416" t="s">
        <v>3102</v>
      </c>
      <c r="E447" s="419">
        <v>2386327</v>
      </c>
    </row>
    <row r="448" spans="2:5" x14ac:dyDescent="0.25">
      <c r="B448" s="416">
        <v>3951</v>
      </c>
      <c r="C448" s="417" t="s">
        <v>4598</v>
      </c>
      <c r="D448" s="416" t="s">
        <v>3102</v>
      </c>
      <c r="E448" s="419">
        <v>2680468</v>
      </c>
    </row>
    <row r="449" spans="2:5" x14ac:dyDescent="0.25">
      <c r="B449" s="416">
        <v>3952</v>
      </c>
      <c r="C449" s="417" t="s">
        <v>4599</v>
      </c>
      <c r="D449" s="416" t="s">
        <v>3102</v>
      </c>
      <c r="E449" s="419">
        <v>3034446</v>
      </c>
    </row>
    <row r="450" spans="2:5" x14ac:dyDescent="0.25">
      <c r="B450" s="416">
        <v>3953</v>
      </c>
      <c r="C450" s="417" t="s">
        <v>4600</v>
      </c>
      <c r="D450" s="416" t="s">
        <v>3102</v>
      </c>
      <c r="E450" s="419">
        <v>3395163</v>
      </c>
    </row>
    <row r="451" spans="2:5" x14ac:dyDescent="0.25">
      <c r="B451" s="416">
        <v>3954</v>
      </c>
      <c r="C451" s="417" t="s">
        <v>4601</v>
      </c>
      <c r="D451" s="416" t="s">
        <v>3102</v>
      </c>
      <c r="E451" s="419">
        <v>3800414</v>
      </c>
    </row>
    <row r="452" spans="2:5" x14ac:dyDescent="0.25">
      <c r="B452" s="416">
        <v>3955</v>
      </c>
      <c r="C452" s="417" t="s">
        <v>4602</v>
      </c>
      <c r="D452" s="416" t="s">
        <v>3102</v>
      </c>
      <c r="E452" s="419">
        <v>4252513</v>
      </c>
    </row>
    <row r="453" spans="2:5" x14ac:dyDescent="0.25">
      <c r="B453" s="416">
        <v>3956</v>
      </c>
      <c r="C453" s="417" t="s">
        <v>4603</v>
      </c>
      <c r="D453" s="416" t="s">
        <v>3102</v>
      </c>
      <c r="E453" s="419">
        <v>4757043</v>
      </c>
    </row>
    <row r="454" spans="2:5" x14ac:dyDescent="0.25">
      <c r="B454" s="416">
        <v>3957</v>
      </c>
      <c r="C454" s="417" t="s">
        <v>4604</v>
      </c>
      <c r="D454" s="416" t="s">
        <v>3102</v>
      </c>
      <c r="E454" s="419">
        <v>5893413</v>
      </c>
    </row>
    <row r="455" spans="2:5" x14ac:dyDescent="0.25">
      <c r="B455" s="416">
        <v>3958</v>
      </c>
      <c r="C455" s="417" t="s">
        <v>4605</v>
      </c>
      <c r="D455" s="416" t="s">
        <v>3102</v>
      </c>
      <c r="E455" s="419">
        <v>6614913</v>
      </c>
    </row>
    <row r="456" spans="2:5" x14ac:dyDescent="0.25">
      <c r="B456" s="416">
        <v>3959</v>
      </c>
      <c r="C456" s="417" t="s">
        <v>4606</v>
      </c>
      <c r="D456" s="416" t="s">
        <v>3102</v>
      </c>
      <c r="E456" s="419">
        <v>7406704</v>
      </c>
    </row>
    <row r="457" spans="2:5" x14ac:dyDescent="0.25">
      <c r="B457" s="416">
        <v>3960</v>
      </c>
      <c r="C457" s="417" t="s">
        <v>4607</v>
      </c>
      <c r="D457" s="416" t="s">
        <v>3102</v>
      </c>
      <c r="E457" s="419">
        <v>775699</v>
      </c>
    </row>
    <row r="458" spans="2:5" x14ac:dyDescent="0.25">
      <c r="B458" s="416">
        <v>3961</v>
      </c>
      <c r="C458" s="417" t="s">
        <v>4608</v>
      </c>
      <c r="D458" s="416" t="s">
        <v>3102</v>
      </c>
      <c r="E458" s="419">
        <v>965692</v>
      </c>
    </row>
    <row r="459" spans="2:5" x14ac:dyDescent="0.25">
      <c r="B459" s="416">
        <v>3963</v>
      </c>
      <c r="C459" s="417" t="s">
        <v>4609</v>
      </c>
      <c r="D459" s="416" t="s">
        <v>3102</v>
      </c>
      <c r="E459" s="419">
        <v>1469904</v>
      </c>
    </row>
    <row r="460" spans="2:5" x14ac:dyDescent="0.25">
      <c r="B460" s="416">
        <v>3964</v>
      </c>
      <c r="C460" s="417" t="s">
        <v>4610</v>
      </c>
      <c r="D460" s="416" t="s">
        <v>3102</v>
      </c>
      <c r="E460" s="419">
        <v>1823204</v>
      </c>
    </row>
    <row r="461" spans="2:5" x14ac:dyDescent="0.25">
      <c r="B461" s="416">
        <v>3965</v>
      </c>
      <c r="C461" s="417" t="s">
        <v>4611</v>
      </c>
      <c r="D461" s="416" t="s">
        <v>3102</v>
      </c>
      <c r="E461" s="419">
        <v>2053673</v>
      </c>
    </row>
    <row r="462" spans="2:5" x14ac:dyDescent="0.25">
      <c r="B462" s="416">
        <v>3966</v>
      </c>
      <c r="C462" s="417" t="s">
        <v>4612</v>
      </c>
      <c r="D462" s="416" t="s">
        <v>3102</v>
      </c>
      <c r="E462" s="419">
        <v>2444066</v>
      </c>
    </row>
    <row r="463" spans="2:5" x14ac:dyDescent="0.25">
      <c r="B463" s="416">
        <v>3967</v>
      </c>
      <c r="C463" s="417" t="s">
        <v>4613</v>
      </c>
      <c r="D463" s="416" t="s">
        <v>3102</v>
      </c>
      <c r="E463" s="419">
        <v>2749726</v>
      </c>
    </row>
    <row r="464" spans="2:5" x14ac:dyDescent="0.25">
      <c r="B464" s="416">
        <v>3968</v>
      </c>
      <c r="C464" s="417" t="s">
        <v>4614</v>
      </c>
      <c r="D464" s="416" t="s">
        <v>3102</v>
      </c>
      <c r="E464" s="419">
        <v>3075001</v>
      </c>
    </row>
    <row r="465" spans="2:5" x14ac:dyDescent="0.25">
      <c r="B465" s="416">
        <v>3969</v>
      </c>
      <c r="C465" s="417" t="s">
        <v>4615</v>
      </c>
      <c r="D465" s="416" t="s">
        <v>3102</v>
      </c>
      <c r="E465" s="419">
        <v>3857169</v>
      </c>
    </row>
    <row r="466" spans="2:5" x14ac:dyDescent="0.25">
      <c r="B466" s="416">
        <v>3970</v>
      </c>
      <c r="C466" s="417" t="s">
        <v>4616</v>
      </c>
      <c r="D466" s="416" t="s">
        <v>3102</v>
      </c>
      <c r="E466" s="419">
        <v>3888855</v>
      </c>
    </row>
    <row r="467" spans="2:5" x14ac:dyDescent="0.25">
      <c r="B467" s="416">
        <v>3971</v>
      </c>
      <c r="C467" s="417" t="s">
        <v>4617</v>
      </c>
      <c r="D467" s="416" t="s">
        <v>3102</v>
      </c>
      <c r="E467" s="419">
        <v>4535399</v>
      </c>
    </row>
    <row r="468" spans="2:5" x14ac:dyDescent="0.25">
      <c r="B468" s="416">
        <v>3972</v>
      </c>
      <c r="C468" s="417" t="s">
        <v>4618</v>
      </c>
      <c r="D468" s="416" t="s">
        <v>3102</v>
      </c>
      <c r="E468" s="419">
        <v>4778130</v>
      </c>
    </row>
    <row r="469" spans="2:5" x14ac:dyDescent="0.25">
      <c r="B469" s="416">
        <v>3973</v>
      </c>
      <c r="C469" s="417" t="s">
        <v>4619</v>
      </c>
      <c r="D469" s="416" t="s">
        <v>3102</v>
      </c>
      <c r="E469" s="419">
        <v>5920307</v>
      </c>
    </row>
    <row r="470" spans="2:5" x14ac:dyDescent="0.25">
      <c r="B470" s="416">
        <v>3974</v>
      </c>
      <c r="C470" s="417" t="s">
        <v>4620</v>
      </c>
      <c r="D470" s="416" t="s">
        <v>3102</v>
      </c>
      <c r="E470" s="419">
        <v>6718871</v>
      </c>
    </row>
    <row r="471" spans="2:5" x14ac:dyDescent="0.25">
      <c r="B471" s="416">
        <v>3975</v>
      </c>
      <c r="C471" s="417" t="s">
        <v>4621</v>
      </c>
      <c r="D471" s="416" t="s">
        <v>3102</v>
      </c>
      <c r="E471" s="419">
        <v>775699</v>
      </c>
    </row>
    <row r="472" spans="2:5" x14ac:dyDescent="0.25">
      <c r="B472" s="416">
        <v>3976</v>
      </c>
      <c r="C472" s="417" t="s">
        <v>4622</v>
      </c>
      <c r="D472" s="416" t="s">
        <v>3102</v>
      </c>
      <c r="E472" s="419">
        <v>1017910</v>
      </c>
    </row>
    <row r="473" spans="2:5" x14ac:dyDescent="0.25">
      <c r="B473" s="416">
        <v>3978</v>
      </c>
      <c r="C473" s="417" t="s">
        <v>4623</v>
      </c>
      <c r="D473" s="416" t="s">
        <v>3102</v>
      </c>
      <c r="E473" s="419">
        <v>1548872</v>
      </c>
    </row>
    <row r="474" spans="2:5" x14ac:dyDescent="0.25">
      <c r="B474" s="416">
        <v>3979</v>
      </c>
      <c r="C474" s="417" t="s">
        <v>4624</v>
      </c>
      <c r="D474" s="416" t="s">
        <v>3102</v>
      </c>
      <c r="E474" s="419">
        <v>1925116</v>
      </c>
    </row>
    <row r="475" spans="2:5" x14ac:dyDescent="0.25">
      <c r="B475" s="416">
        <v>3980</v>
      </c>
      <c r="C475" s="417" t="s">
        <v>4625</v>
      </c>
      <c r="D475" s="416" t="s">
        <v>3102</v>
      </c>
      <c r="E475" s="419">
        <v>2165057</v>
      </c>
    </row>
    <row r="476" spans="2:5" x14ac:dyDescent="0.25">
      <c r="B476" s="416">
        <v>3981</v>
      </c>
      <c r="C476" s="417" t="s">
        <v>4626</v>
      </c>
      <c r="D476" s="416" t="s">
        <v>3102</v>
      </c>
      <c r="E476" s="419">
        <v>2576965</v>
      </c>
    </row>
    <row r="477" spans="2:5" x14ac:dyDescent="0.25">
      <c r="B477" s="416">
        <v>3982</v>
      </c>
      <c r="C477" s="417" t="s">
        <v>4627</v>
      </c>
      <c r="D477" s="416" t="s">
        <v>3102</v>
      </c>
      <c r="E477" s="419">
        <v>2896096</v>
      </c>
    </row>
    <row r="478" spans="2:5" x14ac:dyDescent="0.25">
      <c r="B478" s="416">
        <v>3983</v>
      </c>
      <c r="C478" s="417" t="s">
        <v>4628</v>
      </c>
      <c r="D478" s="416" t="s">
        <v>3102</v>
      </c>
      <c r="E478" s="419">
        <v>3232843</v>
      </c>
    </row>
    <row r="479" spans="2:5" x14ac:dyDescent="0.25">
      <c r="B479" s="416">
        <v>3984</v>
      </c>
      <c r="C479" s="417" t="s">
        <v>4629</v>
      </c>
      <c r="D479" s="416" t="s">
        <v>3102</v>
      </c>
      <c r="E479" s="419">
        <v>3458757</v>
      </c>
    </row>
    <row r="480" spans="2:5" x14ac:dyDescent="0.25">
      <c r="B480" s="416">
        <v>3985</v>
      </c>
      <c r="C480" s="417" t="s">
        <v>4630</v>
      </c>
      <c r="D480" s="416" t="s">
        <v>3102</v>
      </c>
      <c r="E480" s="419">
        <v>4048601</v>
      </c>
    </row>
    <row r="481" spans="2:5" x14ac:dyDescent="0.25">
      <c r="B481" s="416">
        <v>3986</v>
      </c>
      <c r="C481" s="417" t="s">
        <v>4631</v>
      </c>
      <c r="D481" s="416" t="s">
        <v>3102</v>
      </c>
      <c r="E481" s="419">
        <v>5242040</v>
      </c>
    </row>
    <row r="482" spans="2:5" x14ac:dyDescent="0.25">
      <c r="B482" s="416">
        <v>3987</v>
      </c>
      <c r="C482" s="417" t="s">
        <v>4632</v>
      </c>
      <c r="D482" s="416" t="s">
        <v>3102</v>
      </c>
      <c r="E482" s="419">
        <v>4352520</v>
      </c>
    </row>
    <row r="483" spans="2:5" x14ac:dyDescent="0.25">
      <c r="B483" s="416">
        <v>3988</v>
      </c>
      <c r="C483" s="417" t="s">
        <v>4633</v>
      </c>
      <c r="D483" s="416" t="s">
        <v>3102</v>
      </c>
      <c r="E483" s="419">
        <v>6164781</v>
      </c>
    </row>
    <row r="484" spans="2:5" x14ac:dyDescent="0.25">
      <c r="B484" s="416">
        <v>3989</v>
      </c>
      <c r="C484" s="417" t="s">
        <v>4634</v>
      </c>
      <c r="D484" s="416" t="s">
        <v>3102</v>
      </c>
      <c r="E484" s="419">
        <v>6886281</v>
      </c>
    </row>
    <row r="485" spans="2:5" x14ac:dyDescent="0.25">
      <c r="B485" s="416">
        <v>3990</v>
      </c>
      <c r="C485" s="417" t="s">
        <v>4635</v>
      </c>
      <c r="D485" s="416" t="s">
        <v>3102</v>
      </c>
      <c r="E485" s="419">
        <v>7522277</v>
      </c>
    </row>
    <row r="486" spans="2:5" x14ac:dyDescent="0.25">
      <c r="B486" s="416">
        <v>3991</v>
      </c>
      <c r="C486" s="417" t="s">
        <v>4636</v>
      </c>
      <c r="D486" s="416" t="s">
        <v>3102</v>
      </c>
      <c r="E486" s="419">
        <v>7647322</v>
      </c>
    </row>
    <row r="487" spans="2:5" x14ac:dyDescent="0.25">
      <c r="B487" s="416">
        <v>3992</v>
      </c>
      <c r="C487" s="417" t="s">
        <v>4637</v>
      </c>
      <c r="D487" s="416" t="s">
        <v>3102</v>
      </c>
      <c r="E487" s="419">
        <v>869995</v>
      </c>
    </row>
    <row r="488" spans="2:5" x14ac:dyDescent="0.25">
      <c r="B488" s="416">
        <v>3993</v>
      </c>
      <c r="C488" s="417" t="s">
        <v>4638</v>
      </c>
      <c r="D488" s="416" t="s">
        <v>3102</v>
      </c>
      <c r="E488" s="419">
        <v>1146668</v>
      </c>
    </row>
    <row r="489" spans="2:5" x14ac:dyDescent="0.25">
      <c r="B489" s="416">
        <v>3994</v>
      </c>
      <c r="C489" s="417" t="s">
        <v>4639</v>
      </c>
      <c r="D489" s="416" t="s">
        <v>3102</v>
      </c>
      <c r="E489" s="419">
        <v>1403632</v>
      </c>
    </row>
    <row r="490" spans="2:5" x14ac:dyDescent="0.25">
      <c r="B490" s="416">
        <v>3995</v>
      </c>
      <c r="C490" s="417" t="s">
        <v>4640</v>
      </c>
      <c r="D490" s="416" t="s">
        <v>3102</v>
      </c>
      <c r="E490" s="419">
        <v>1758408</v>
      </c>
    </row>
    <row r="491" spans="2:5" x14ac:dyDescent="0.25">
      <c r="B491" s="416">
        <v>3996</v>
      </c>
      <c r="C491" s="417" t="s">
        <v>4641</v>
      </c>
      <c r="D491" s="416" t="s">
        <v>3102</v>
      </c>
      <c r="E491" s="419">
        <v>2185059</v>
      </c>
    </row>
    <row r="492" spans="2:5" x14ac:dyDescent="0.25">
      <c r="B492" s="416">
        <v>3997</v>
      </c>
      <c r="C492" s="417" t="s">
        <v>4642</v>
      </c>
      <c r="D492" s="416" t="s">
        <v>3102</v>
      </c>
      <c r="E492" s="419">
        <v>2457702</v>
      </c>
    </row>
    <row r="493" spans="2:5" x14ac:dyDescent="0.25">
      <c r="B493" s="416">
        <v>3998</v>
      </c>
      <c r="C493" s="417" t="s">
        <v>4643</v>
      </c>
      <c r="D493" s="416" t="s">
        <v>3102</v>
      </c>
      <c r="E493" s="419">
        <v>2919780</v>
      </c>
    </row>
    <row r="494" spans="2:5" x14ac:dyDescent="0.25">
      <c r="B494" s="416">
        <v>3999</v>
      </c>
      <c r="C494" s="417" t="s">
        <v>4644</v>
      </c>
      <c r="D494" s="416" t="s">
        <v>3102</v>
      </c>
      <c r="E494" s="419">
        <v>3300220</v>
      </c>
    </row>
    <row r="495" spans="2:5" x14ac:dyDescent="0.25">
      <c r="B495" s="416">
        <v>4000</v>
      </c>
      <c r="C495" s="417" t="s">
        <v>4645</v>
      </c>
      <c r="D495" s="416" t="s">
        <v>3102</v>
      </c>
      <c r="E495" s="419">
        <v>3536864</v>
      </c>
    </row>
    <row r="496" spans="2:5" x14ac:dyDescent="0.25">
      <c r="B496" s="416">
        <v>4001</v>
      </c>
      <c r="C496" s="417" t="s">
        <v>4646</v>
      </c>
      <c r="D496" s="416" t="s">
        <v>3102</v>
      </c>
      <c r="E496" s="419">
        <v>4066847</v>
      </c>
    </row>
    <row r="497" spans="2:5" x14ac:dyDescent="0.25">
      <c r="B497" s="416">
        <v>4002</v>
      </c>
      <c r="C497" s="417" t="s">
        <v>4647</v>
      </c>
      <c r="D497" s="416" t="s">
        <v>3102</v>
      </c>
      <c r="E497" s="419">
        <v>4581768</v>
      </c>
    </row>
    <row r="498" spans="2:5" x14ac:dyDescent="0.25">
      <c r="B498" s="416">
        <v>4004</v>
      </c>
      <c r="C498" s="417" t="s">
        <v>4648</v>
      </c>
      <c r="D498" s="416" t="s">
        <v>3102</v>
      </c>
      <c r="E498" s="419">
        <v>5141681</v>
      </c>
    </row>
    <row r="499" spans="2:5" x14ac:dyDescent="0.25">
      <c r="B499" s="416">
        <v>4005</v>
      </c>
      <c r="C499" s="417" t="s">
        <v>4649</v>
      </c>
      <c r="D499" s="416" t="s">
        <v>3102</v>
      </c>
      <c r="E499" s="419">
        <v>5711852</v>
      </c>
    </row>
    <row r="500" spans="2:5" x14ac:dyDescent="0.25">
      <c r="B500" s="416">
        <v>4006</v>
      </c>
      <c r="C500" s="417" t="s">
        <v>4650</v>
      </c>
      <c r="D500" s="416" t="s">
        <v>3102</v>
      </c>
      <c r="E500" s="419">
        <v>7000209</v>
      </c>
    </row>
    <row r="501" spans="2:5" x14ac:dyDescent="0.25">
      <c r="B501" s="416">
        <v>4007</v>
      </c>
      <c r="C501" s="417" t="s">
        <v>4651</v>
      </c>
      <c r="D501" s="416" t="s">
        <v>3102</v>
      </c>
      <c r="E501" s="419">
        <v>8333606</v>
      </c>
    </row>
    <row r="502" spans="2:5" x14ac:dyDescent="0.25">
      <c r="B502" s="416">
        <v>4008</v>
      </c>
      <c r="C502" s="417" t="s">
        <v>4652</v>
      </c>
      <c r="D502" s="416" t="s">
        <v>3102</v>
      </c>
      <c r="E502" s="419">
        <v>9079273</v>
      </c>
    </row>
    <row r="503" spans="2:5" x14ac:dyDescent="0.25">
      <c r="B503" s="416">
        <v>4009</v>
      </c>
      <c r="C503" s="417" t="s">
        <v>4653</v>
      </c>
      <c r="D503" s="416" t="s">
        <v>8</v>
      </c>
      <c r="E503" s="419">
        <v>11403</v>
      </c>
    </row>
    <row r="504" spans="2:5" x14ac:dyDescent="0.25">
      <c r="B504" s="416">
        <v>4010</v>
      </c>
      <c r="C504" s="417" t="s">
        <v>4654</v>
      </c>
      <c r="D504" s="416" t="s">
        <v>8</v>
      </c>
      <c r="E504" s="419">
        <v>13158</v>
      </c>
    </row>
    <row r="505" spans="2:5" x14ac:dyDescent="0.25">
      <c r="B505" s="416">
        <v>4011</v>
      </c>
      <c r="C505" s="417" t="s">
        <v>4655</v>
      </c>
      <c r="D505" s="416" t="s">
        <v>8</v>
      </c>
      <c r="E505" s="419">
        <v>17776</v>
      </c>
    </row>
    <row r="506" spans="2:5" x14ac:dyDescent="0.25">
      <c r="B506" s="416">
        <v>4012</v>
      </c>
      <c r="C506" s="417" t="s">
        <v>4656</v>
      </c>
      <c r="D506" s="416" t="s">
        <v>8</v>
      </c>
      <c r="E506" s="419">
        <v>21140</v>
      </c>
    </row>
    <row r="507" spans="2:5" x14ac:dyDescent="0.25">
      <c r="B507" s="416">
        <v>4013</v>
      </c>
      <c r="C507" s="417" t="s">
        <v>4657</v>
      </c>
      <c r="D507" s="416" t="s">
        <v>8</v>
      </c>
      <c r="E507" s="419">
        <v>25846</v>
      </c>
    </row>
    <row r="508" spans="2:5" x14ac:dyDescent="0.25">
      <c r="B508" s="416">
        <v>4014</v>
      </c>
      <c r="C508" s="417" t="s">
        <v>4658</v>
      </c>
      <c r="D508" s="416" t="s">
        <v>8</v>
      </c>
      <c r="E508" s="419">
        <v>11403</v>
      </c>
    </row>
    <row r="509" spans="2:5" x14ac:dyDescent="0.25">
      <c r="B509" s="416">
        <v>4015</v>
      </c>
      <c r="C509" s="417" t="s">
        <v>4659</v>
      </c>
      <c r="D509" s="416" t="s">
        <v>8</v>
      </c>
      <c r="E509" s="419">
        <v>13158</v>
      </c>
    </row>
    <row r="510" spans="2:5" x14ac:dyDescent="0.25">
      <c r="B510" s="416">
        <v>4016</v>
      </c>
      <c r="C510" s="417" t="s">
        <v>4660</v>
      </c>
      <c r="D510" s="416" t="s">
        <v>8</v>
      </c>
      <c r="E510" s="419">
        <v>17776</v>
      </c>
    </row>
    <row r="511" spans="2:5" x14ac:dyDescent="0.25">
      <c r="B511" s="416">
        <v>4017</v>
      </c>
      <c r="C511" s="417" t="s">
        <v>4661</v>
      </c>
      <c r="D511" s="416" t="s">
        <v>8</v>
      </c>
      <c r="E511" s="419">
        <v>21140</v>
      </c>
    </row>
    <row r="512" spans="2:5" x14ac:dyDescent="0.25">
      <c r="B512" s="416">
        <v>4018</v>
      </c>
      <c r="C512" s="417" t="s">
        <v>4662</v>
      </c>
      <c r="D512" s="416" t="s">
        <v>8</v>
      </c>
      <c r="E512" s="419">
        <v>25846</v>
      </c>
    </row>
    <row r="513" spans="2:5" x14ac:dyDescent="0.25">
      <c r="B513" s="416">
        <v>4019</v>
      </c>
      <c r="C513" s="417" t="s">
        <v>4663</v>
      </c>
      <c r="D513" s="416" t="s">
        <v>8</v>
      </c>
      <c r="E513" s="419">
        <v>10318</v>
      </c>
    </row>
    <row r="514" spans="2:5" x14ac:dyDescent="0.25">
      <c r="B514" s="416">
        <v>4020</v>
      </c>
      <c r="C514" s="417" t="s">
        <v>4664</v>
      </c>
      <c r="D514" s="416" t="s">
        <v>8</v>
      </c>
      <c r="E514" s="419">
        <v>11837</v>
      </c>
    </row>
    <row r="515" spans="2:5" x14ac:dyDescent="0.25">
      <c r="B515" s="416">
        <v>4021</v>
      </c>
      <c r="C515" s="417" t="s">
        <v>4665</v>
      </c>
      <c r="D515" s="416" t="s">
        <v>8</v>
      </c>
      <c r="E515" s="419">
        <v>13158</v>
      </c>
    </row>
    <row r="516" spans="2:5" x14ac:dyDescent="0.25">
      <c r="B516" s="416">
        <v>4022</v>
      </c>
      <c r="C516" s="417" t="s">
        <v>4666</v>
      </c>
      <c r="D516" s="416" t="s">
        <v>8</v>
      </c>
      <c r="E516" s="419">
        <v>17776</v>
      </c>
    </row>
    <row r="517" spans="2:5" x14ac:dyDescent="0.25">
      <c r="B517" s="416">
        <v>4023</v>
      </c>
      <c r="C517" s="417" t="s">
        <v>4667</v>
      </c>
      <c r="D517" s="416" t="s">
        <v>8</v>
      </c>
      <c r="E517" s="419">
        <v>21140</v>
      </c>
    </row>
    <row r="518" spans="2:5" x14ac:dyDescent="0.25">
      <c r="B518" s="416">
        <v>4024</v>
      </c>
      <c r="C518" s="417" t="s">
        <v>4668</v>
      </c>
      <c r="D518" s="416" t="s">
        <v>8</v>
      </c>
      <c r="E518" s="419">
        <v>25846</v>
      </c>
    </row>
    <row r="519" spans="2:5" x14ac:dyDescent="0.25">
      <c r="B519" s="416">
        <v>4026</v>
      </c>
      <c r="C519" s="417" t="s">
        <v>4669</v>
      </c>
      <c r="D519" s="416" t="s">
        <v>8</v>
      </c>
      <c r="E519" s="419">
        <v>9155</v>
      </c>
    </row>
    <row r="520" spans="2:5" x14ac:dyDescent="0.25">
      <c r="B520" s="416">
        <v>4027</v>
      </c>
      <c r="C520" s="417" t="s">
        <v>4670</v>
      </c>
      <c r="D520" s="416" t="s">
        <v>8</v>
      </c>
      <c r="E520" s="419">
        <v>9868</v>
      </c>
    </row>
    <row r="521" spans="2:5" x14ac:dyDescent="0.25">
      <c r="B521" s="416">
        <v>4028</v>
      </c>
      <c r="C521" s="417" t="s">
        <v>4671</v>
      </c>
      <c r="D521" s="416" t="s">
        <v>8</v>
      </c>
      <c r="E521" s="419">
        <v>16493</v>
      </c>
    </row>
    <row r="522" spans="2:5" x14ac:dyDescent="0.25">
      <c r="B522" s="416">
        <v>4029</v>
      </c>
      <c r="C522" s="417" t="s">
        <v>4672</v>
      </c>
      <c r="D522" s="416" t="s">
        <v>8</v>
      </c>
      <c r="E522" s="419">
        <v>30940</v>
      </c>
    </row>
    <row r="523" spans="2:5" x14ac:dyDescent="0.25">
      <c r="B523" s="416">
        <v>4030</v>
      </c>
      <c r="C523" s="417" t="s">
        <v>4673</v>
      </c>
      <c r="D523" s="416" t="s">
        <v>8</v>
      </c>
      <c r="E523" s="419">
        <v>9155</v>
      </c>
    </row>
    <row r="524" spans="2:5" x14ac:dyDescent="0.25">
      <c r="B524" s="416">
        <v>4032</v>
      </c>
      <c r="C524" s="417" t="s">
        <v>4674</v>
      </c>
      <c r="D524" s="416" t="s">
        <v>8</v>
      </c>
      <c r="E524" s="419">
        <v>9868</v>
      </c>
    </row>
    <row r="525" spans="2:5" x14ac:dyDescent="0.25">
      <c r="B525" s="416">
        <v>4033</v>
      </c>
      <c r="C525" s="417" t="s">
        <v>4675</v>
      </c>
      <c r="D525" s="416" t="s">
        <v>8</v>
      </c>
      <c r="E525" s="419">
        <v>16493</v>
      </c>
    </row>
    <row r="526" spans="2:5" x14ac:dyDescent="0.25">
      <c r="B526" s="416">
        <v>4034</v>
      </c>
      <c r="C526" s="417" t="s">
        <v>4676</v>
      </c>
      <c r="D526" s="416" t="s">
        <v>8</v>
      </c>
      <c r="E526" s="419">
        <v>30940</v>
      </c>
    </row>
    <row r="527" spans="2:5" x14ac:dyDescent="0.25">
      <c r="B527" s="416">
        <v>4036</v>
      </c>
      <c r="C527" s="417" t="s">
        <v>4677</v>
      </c>
      <c r="D527" s="416" t="s">
        <v>8</v>
      </c>
      <c r="E527" s="419">
        <v>9868</v>
      </c>
    </row>
    <row r="528" spans="2:5" x14ac:dyDescent="0.25">
      <c r="B528" s="416">
        <v>4037</v>
      </c>
      <c r="C528" s="417" t="s">
        <v>4678</v>
      </c>
      <c r="D528" s="416" t="s">
        <v>8</v>
      </c>
      <c r="E528" s="419">
        <v>16493</v>
      </c>
    </row>
    <row r="529" spans="2:5" x14ac:dyDescent="0.25">
      <c r="B529" s="416">
        <v>4038</v>
      </c>
      <c r="C529" s="417" t="s">
        <v>4679</v>
      </c>
      <c r="D529" s="416" t="s">
        <v>8</v>
      </c>
      <c r="E529" s="419">
        <v>30940</v>
      </c>
    </row>
    <row r="530" spans="2:5" x14ac:dyDescent="0.25">
      <c r="B530" s="416">
        <v>4039</v>
      </c>
      <c r="C530" s="417" t="s">
        <v>4680</v>
      </c>
      <c r="D530" s="416" t="s">
        <v>3102</v>
      </c>
      <c r="E530" s="419">
        <v>31553</v>
      </c>
    </row>
    <row r="531" spans="2:5" x14ac:dyDescent="0.25">
      <c r="B531" s="416">
        <v>4040</v>
      </c>
      <c r="C531" s="417" t="s">
        <v>4681</v>
      </c>
      <c r="D531" s="416" t="s">
        <v>3102</v>
      </c>
      <c r="E531" s="419">
        <v>36086</v>
      </c>
    </row>
    <row r="532" spans="2:5" x14ac:dyDescent="0.25">
      <c r="B532" s="416">
        <v>4041</v>
      </c>
      <c r="C532" s="417" t="s">
        <v>4682</v>
      </c>
      <c r="D532" s="416" t="s">
        <v>3102</v>
      </c>
      <c r="E532" s="419">
        <v>49629</v>
      </c>
    </row>
    <row r="533" spans="2:5" x14ac:dyDescent="0.25">
      <c r="B533" s="416">
        <v>4042</v>
      </c>
      <c r="C533" s="417" t="s">
        <v>4683</v>
      </c>
      <c r="D533" s="416" t="s">
        <v>3102</v>
      </c>
      <c r="E533" s="419">
        <v>39306</v>
      </c>
    </row>
    <row r="534" spans="2:5" x14ac:dyDescent="0.25">
      <c r="B534" s="416">
        <v>4043</v>
      </c>
      <c r="C534" s="417" t="s">
        <v>4684</v>
      </c>
      <c r="D534" s="416" t="s">
        <v>3102</v>
      </c>
      <c r="E534" s="418">
        <v>40620</v>
      </c>
    </row>
    <row r="535" spans="2:5" x14ac:dyDescent="0.25">
      <c r="B535" s="416">
        <v>4044</v>
      </c>
      <c r="C535" s="417" t="s">
        <v>4685</v>
      </c>
      <c r="D535" s="416" t="s">
        <v>3102</v>
      </c>
      <c r="E535" s="418">
        <v>468997</v>
      </c>
    </row>
    <row r="536" spans="2:5" x14ac:dyDescent="0.25">
      <c r="B536" s="416">
        <v>4045</v>
      </c>
      <c r="C536" s="417" t="s">
        <v>4686</v>
      </c>
      <c r="D536" s="416" t="s">
        <v>3102</v>
      </c>
      <c r="E536" s="418">
        <v>353539</v>
      </c>
    </row>
    <row r="537" spans="2:5" x14ac:dyDescent="0.25">
      <c r="B537" s="416">
        <v>4046</v>
      </c>
      <c r="C537" s="417" t="s">
        <v>4687</v>
      </c>
      <c r="D537" s="416" t="s">
        <v>3102</v>
      </c>
      <c r="E537" s="418">
        <v>461702</v>
      </c>
    </row>
    <row r="538" spans="2:5" x14ac:dyDescent="0.25">
      <c r="B538" s="416">
        <v>4047</v>
      </c>
      <c r="C538" s="417" t="s">
        <v>3905</v>
      </c>
      <c r="D538" s="416" t="s">
        <v>3102</v>
      </c>
      <c r="E538" s="418">
        <v>67349</v>
      </c>
    </row>
    <row r="539" spans="2:5" x14ac:dyDescent="0.25">
      <c r="B539" s="416">
        <v>4048</v>
      </c>
      <c r="C539" s="417" t="s">
        <v>4688</v>
      </c>
      <c r="D539" s="416" t="s">
        <v>3102</v>
      </c>
      <c r="E539" s="419">
        <v>64926</v>
      </c>
    </row>
    <row r="540" spans="2:5" x14ac:dyDescent="0.25">
      <c r="B540" s="416">
        <v>4049</v>
      </c>
      <c r="C540" s="417" t="s">
        <v>3887</v>
      </c>
      <c r="D540" s="416" t="s">
        <v>3102</v>
      </c>
      <c r="E540" s="418">
        <v>81732</v>
      </c>
    </row>
    <row r="541" spans="2:5" x14ac:dyDescent="0.25">
      <c r="B541" s="416">
        <v>4050</v>
      </c>
      <c r="C541" s="417" t="s">
        <v>4689</v>
      </c>
      <c r="D541" s="416" t="s">
        <v>3102</v>
      </c>
      <c r="E541" s="419">
        <v>75559</v>
      </c>
    </row>
    <row r="542" spans="2:5" x14ac:dyDescent="0.25">
      <c r="B542" s="416">
        <v>4051</v>
      </c>
      <c r="C542" s="417" t="s">
        <v>4690</v>
      </c>
      <c r="D542" s="416" t="s">
        <v>8</v>
      </c>
      <c r="E542" s="419">
        <v>80913</v>
      </c>
    </row>
    <row r="543" spans="2:5" x14ac:dyDescent="0.25">
      <c r="B543" s="416">
        <v>4052</v>
      </c>
      <c r="C543" s="417" t="s">
        <v>4691</v>
      </c>
      <c r="D543" s="416" t="s">
        <v>7</v>
      </c>
      <c r="E543" s="419">
        <v>59695</v>
      </c>
    </row>
    <row r="544" spans="2:5" x14ac:dyDescent="0.25">
      <c r="B544" s="416">
        <v>4053</v>
      </c>
      <c r="C544" s="417" t="s">
        <v>4692</v>
      </c>
      <c r="D544" s="416" t="s">
        <v>7</v>
      </c>
      <c r="E544" s="419">
        <v>57201</v>
      </c>
    </row>
    <row r="545" spans="2:5" x14ac:dyDescent="0.25">
      <c r="B545" s="416">
        <v>4054</v>
      </c>
      <c r="C545" s="417" t="s">
        <v>4693</v>
      </c>
      <c r="D545" s="416" t="s">
        <v>3102</v>
      </c>
      <c r="E545" s="419">
        <v>82015</v>
      </c>
    </row>
    <row r="546" spans="2:5" x14ac:dyDescent="0.25">
      <c r="B546" s="416">
        <v>4055</v>
      </c>
      <c r="C546" s="417" t="s">
        <v>4694</v>
      </c>
      <c r="D546" s="416" t="s">
        <v>3102</v>
      </c>
      <c r="E546" s="418">
        <v>77900</v>
      </c>
    </row>
    <row r="547" spans="2:5" x14ac:dyDescent="0.25">
      <c r="B547" s="416">
        <v>4061</v>
      </c>
      <c r="C547" s="417" t="s">
        <v>4695</v>
      </c>
      <c r="D547" s="416" t="s">
        <v>8</v>
      </c>
      <c r="E547" s="419">
        <v>95476</v>
      </c>
    </row>
    <row r="548" spans="2:5" x14ac:dyDescent="0.25">
      <c r="B548" s="416">
        <v>4064</v>
      </c>
      <c r="C548" s="417" t="s">
        <v>4696</v>
      </c>
      <c r="D548" s="416" t="s">
        <v>8</v>
      </c>
      <c r="E548" s="419">
        <v>78526</v>
      </c>
    </row>
    <row r="549" spans="2:5" x14ac:dyDescent="0.25">
      <c r="B549" s="416">
        <v>4073</v>
      </c>
      <c r="C549" s="417" t="s">
        <v>4697</v>
      </c>
      <c r="D549" s="416" t="s">
        <v>8</v>
      </c>
      <c r="E549" s="419">
        <v>124657</v>
      </c>
    </row>
    <row r="550" spans="2:5" x14ac:dyDescent="0.25">
      <c r="B550" s="416">
        <v>4074</v>
      </c>
      <c r="C550" s="417" t="s">
        <v>4698</v>
      </c>
      <c r="D550" s="416" t="s">
        <v>8</v>
      </c>
      <c r="E550" s="419">
        <v>104054</v>
      </c>
    </row>
    <row r="551" spans="2:5" x14ac:dyDescent="0.25">
      <c r="B551" s="416">
        <v>4075</v>
      </c>
      <c r="C551" s="417" t="s">
        <v>4699</v>
      </c>
      <c r="D551" s="416" t="s">
        <v>8</v>
      </c>
      <c r="E551" s="419">
        <v>114623</v>
      </c>
    </row>
    <row r="552" spans="2:5" x14ac:dyDescent="0.25">
      <c r="B552" s="416">
        <v>4077</v>
      </c>
      <c r="C552" s="417" t="s">
        <v>4700</v>
      </c>
      <c r="D552" s="416" t="s">
        <v>8</v>
      </c>
      <c r="E552" s="419">
        <v>116787</v>
      </c>
    </row>
    <row r="553" spans="2:5" x14ac:dyDescent="0.25">
      <c r="B553" s="416">
        <v>4078</v>
      </c>
      <c r="C553" s="417" t="s">
        <v>4701</v>
      </c>
      <c r="D553" s="416" t="s">
        <v>8</v>
      </c>
      <c r="E553" s="419">
        <v>127356</v>
      </c>
    </row>
    <row r="554" spans="2:5" x14ac:dyDescent="0.25">
      <c r="B554" s="416">
        <v>4079</v>
      </c>
      <c r="C554" s="417" t="s">
        <v>4702</v>
      </c>
      <c r="D554" s="416" t="s">
        <v>8</v>
      </c>
      <c r="E554" s="419">
        <v>138637</v>
      </c>
    </row>
    <row r="555" spans="2:5" x14ac:dyDescent="0.25">
      <c r="B555" s="416">
        <v>4080</v>
      </c>
      <c r="C555" s="417" t="s">
        <v>4703</v>
      </c>
      <c r="D555" s="416" t="s">
        <v>7</v>
      </c>
      <c r="E555" s="419">
        <v>222384</v>
      </c>
    </row>
    <row r="556" spans="2:5" x14ac:dyDescent="0.25">
      <c r="B556" s="416">
        <v>4081</v>
      </c>
      <c r="C556" s="417" t="s">
        <v>4704</v>
      </c>
      <c r="D556" s="416" t="s">
        <v>7</v>
      </c>
      <c r="E556" s="419">
        <v>193517</v>
      </c>
    </row>
    <row r="557" spans="2:5" x14ac:dyDescent="0.25">
      <c r="B557" s="416">
        <v>4082</v>
      </c>
      <c r="C557" s="417" t="s">
        <v>4705</v>
      </c>
      <c r="D557" s="416" t="s">
        <v>7</v>
      </c>
      <c r="E557" s="419">
        <v>236584</v>
      </c>
    </row>
    <row r="558" spans="2:5" x14ac:dyDescent="0.25">
      <c r="B558" s="416">
        <v>4083</v>
      </c>
      <c r="C558" s="417" t="s">
        <v>4706</v>
      </c>
      <c r="D558" s="416" t="s">
        <v>7</v>
      </c>
      <c r="E558" s="419">
        <v>220248</v>
      </c>
    </row>
    <row r="559" spans="2:5" x14ac:dyDescent="0.25">
      <c r="B559" s="416">
        <v>4085</v>
      </c>
      <c r="C559" s="417" t="s">
        <v>4707</v>
      </c>
      <c r="D559" s="416" t="s">
        <v>7</v>
      </c>
      <c r="E559" s="419">
        <v>103193</v>
      </c>
    </row>
    <row r="560" spans="2:5" x14ac:dyDescent="0.25">
      <c r="B560" s="416">
        <v>4086</v>
      </c>
      <c r="C560" s="417" t="s">
        <v>4708</v>
      </c>
      <c r="D560" s="416" t="s">
        <v>7</v>
      </c>
      <c r="E560" s="419">
        <v>96522</v>
      </c>
    </row>
    <row r="561" spans="2:5" x14ac:dyDescent="0.25">
      <c r="B561" s="416">
        <v>4087</v>
      </c>
      <c r="C561" s="417" t="s">
        <v>4709</v>
      </c>
      <c r="D561" s="416" t="s">
        <v>7</v>
      </c>
      <c r="E561" s="419">
        <v>100450</v>
      </c>
    </row>
    <row r="562" spans="2:5" x14ac:dyDescent="0.25">
      <c r="B562" s="416">
        <v>4088</v>
      </c>
      <c r="C562" s="417" t="s">
        <v>3888</v>
      </c>
      <c r="D562" s="416" t="s">
        <v>3102</v>
      </c>
      <c r="E562" s="419">
        <v>65490</v>
      </c>
    </row>
    <row r="563" spans="2:5" x14ac:dyDescent="0.25">
      <c r="B563" s="416">
        <v>4089</v>
      </c>
      <c r="C563" s="417" t="s">
        <v>4710</v>
      </c>
      <c r="D563" s="416" t="s">
        <v>3102</v>
      </c>
      <c r="E563" s="419">
        <v>63798</v>
      </c>
    </row>
    <row r="564" spans="2:5" x14ac:dyDescent="0.25">
      <c r="B564" s="416">
        <v>4090</v>
      </c>
      <c r="C564" s="417" t="s">
        <v>4711</v>
      </c>
      <c r="D564" s="416" t="s">
        <v>3102</v>
      </c>
      <c r="E564" s="419">
        <v>61375</v>
      </c>
    </row>
    <row r="565" spans="2:5" x14ac:dyDescent="0.25">
      <c r="B565" s="416">
        <v>4091</v>
      </c>
      <c r="C565" s="417" t="s">
        <v>4712</v>
      </c>
      <c r="D565" s="416" t="s">
        <v>7</v>
      </c>
      <c r="E565" s="419">
        <v>915178</v>
      </c>
    </row>
    <row r="566" spans="2:5" x14ac:dyDescent="0.25">
      <c r="B566" s="416">
        <v>4102</v>
      </c>
      <c r="C566" s="417" t="s">
        <v>4713</v>
      </c>
      <c r="D566" s="416" t="s">
        <v>3102</v>
      </c>
      <c r="E566" s="419">
        <v>166489</v>
      </c>
    </row>
    <row r="567" spans="2:5" x14ac:dyDescent="0.25">
      <c r="B567" s="416">
        <v>4103</v>
      </c>
      <c r="C567" s="417" t="s">
        <v>4714</v>
      </c>
      <c r="D567" s="416" t="s">
        <v>3102</v>
      </c>
      <c r="E567" s="419">
        <v>180239</v>
      </c>
    </row>
    <row r="568" spans="2:5" x14ac:dyDescent="0.25">
      <c r="B568" s="416">
        <v>4104</v>
      </c>
      <c r="C568" s="417" t="s">
        <v>4715</v>
      </c>
      <c r="D568" s="416" t="s">
        <v>7</v>
      </c>
      <c r="E568" s="419">
        <v>812399</v>
      </c>
    </row>
    <row r="569" spans="2:5" x14ac:dyDescent="0.25">
      <c r="B569" s="416">
        <v>4105</v>
      </c>
      <c r="C569" s="417" t="s">
        <v>4716</v>
      </c>
      <c r="D569" s="416" t="s">
        <v>7</v>
      </c>
      <c r="E569" s="419">
        <v>1254255</v>
      </c>
    </row>
    <row r="570" spans="2:5" x14ac:dyDescent="0.25">
      <c r="B570" s="416">
        <v>4106</v>
      </c>
      <c r="C570" s="417" t="s">
        <v>4717</v>
      </c>
      <c r="D570" s="416" t="s">
        <v>7</v>
      </c>
      <c r="E570" s="418">
        <v>1220566</v>
      </c>
    </row>
    <row r="571" spans="2:5" x14ac:dyDescent="0.25">
      <c r="B571" s="416">
        <v>4107</v>
      </c>
      <c r="C571" s="417" t="s">
        <v>4718</v>
      </c>
      <c r="D571" s="416" t="s">
        <v>7</v>
      </c>
      <c r="E571" s="418">
        <v>1739380</v>
      </c>
    </row>
    <row r="572" spans="2:5" x14ac:dyDescent="0.25">
      <c r="B572" s="416">
        <v>4108</v>
      </c>
      <c r="C572" s="417" t="s">
        <v>4719</v>
      </c>
      <c r="D572" s="416" t="s">
        <v>7</v>
      </c>
      <c r="E572" s="418">
        <v>1636652</v>
      </c>
    </row>
    <row r="573" spans="2:5" x14ac:dyDescent="0.25">
      <c r="B573" s="416">
        <v>4110</v>
      </c>
      <c r="C573" s="417" t="s">
        <v>4720</v>
      </c>
      <c r="D573" s="416" t="s">
        <v>7</v>
      </c>
      <c r="E573" s="418">
        <v>3092626</v>
      </c>
    </row>
    <row r="574" spans="2:5" x14ac:dyDescent="0.25">
      <c r="B574" s="416">
        <v>4111</v>
      </c>
      <c r="C574" s="417" t="s">
        <v>4721</v>
      </c>
      <c r="D574" s="416" t="s">
        <v>3095</v>
      </c>
      <c r="E574" s="418">
        <v>606608</v>
      </c>
    </row>
    <row r="575" spans="2:5" x14ac:dyDescent="0.25">
      <c r="B575" s="416">
        <v>4113</v>
      </c>
      <c r="C575" s="417" t="s">
        <v>4722</v>
      </c>
      <c r="D575" s="416" t="s">
        <v>7</v>
      </c>
      <c r="E575" s="418">
        <v>468998</v>
      </c>
    </row>
    <row r="576" spans="2:5" x14ac:dyDescent="0.25">
      <c r="B576" s="416">
        <v>4114</v>
      </c>
      <c r="C576" s="417" t="s">
        <v>4723</v>
      </c>
      <c r="D576" s="416" t="s">
        <v>7</v>
      </c>
      <c r="E576" s="418">
        <v>380027</v>
      </c>
    </row>
    <row r="577" spans="2:5" x14ac:dyDescent="0.25">
      <c r="B577" s="416">
        <v>4115</v>
      </c>
      <c r="C577" s="417" t="s">
        <v>4724</v>
      </c>
      <c r="D577" s="416" t="s">
        <v>7</v>
      </c>
      <c r="E577" s="418">
        <v>414504</v>
      </c>
    </row>
    <row r="578" spans="2:5" x14ac:dyDescent="0.25">
      <c r="B578" s="416">
        <v>4116</v>
      </c>
      <c r="C578" s="417" t="s">
        <v>4725</v>
      </c>
      <c r="D578" s="416" t="s">
        <v>7</v>
      </c>
      <c r="E578" s="419">
        <v>485680</v>
      </c>
    </row>
    <row r="579" spans="2:5" x14ac:dyDescent="0.25">
      <c r="B579" s="416">
        <v>4117</v>
      </c>
      <c r="C579" s="417" t="s">
        <v>4726</v>
      </c>
      <c r="D579" s="416" t="s">
        <v>7</v>
      </c>
      <c r="E579" s="419">
        <v>521268</v>
      </c>
    </row>
    <row r="580" spans="2:5" x14ac:dyDescent="0.25">
      <c r="B580" s="416">
        <v>4118</v>
      </c>
      <c r="C580" s="417" t="s">
        <v>4727</v>
      </c>
      <c r="D580" s="416" t="s">
        <v>7</v>
      </c>
      <c r="E580" s="419">
        <v>423401</v>
      </c>
    </row>
    <row r="581" spans="2:5" x14ac:dyDescent="0.25">
      <c r="B581" s="416">
        <v>4119</v>
      </c>
      <c r="C581" s="417" t="s">
        <v>4728</v>
      </c>
      <c r="D581" s="416" t="s">
        <v>7</v>
      </c>
      <c r="E581" s="419">
        <v>503474</v>
      </c>
    </row>
    <row r="582" spans="2:5" x14ac:dyDescent="0.25">
      <c r="B582" s="416">
        <v>4120</v>
      </c>
      <c r="C582" s="417" t="s">
        <v>4729</v>
      </c>
      <c r="D582" s="416" t="s">
        <v>7</v>
      </c>
      <c r="E582" s="419">
        <v>542398</v>
      </c>
    </row>
    <row r="583" spans="2:5" x14ac:dyDescent="0.25">
      <c r="B583" s="416">
        <v>4121</v>
      </c>
      <c r="C583" s="417" t="s">
        <v>4730</v>
      </c>
      <c r="D583" s="416" t="s">
        <v>7</v>
      </c>
      <c r="E583" s="419">
        <v>403382</v>
      </c>
    </row>
    <row r="584" spans="2:5" x14ac:dyDescent="0.25">
      <c r="B584" s="416">
        <v>4122</v>
      </c>
      <c r="C584" s="417" t="s">
        <v>4731</v>
      </c>
      <c r="D584" s="416" t="s">
        <v>7</v>
      </c>
      <c r="E584" s="419">
        <v>374467</v>
      </c>
    </row>
    <row r="585" spans="2:5" x14ac:dyDescent="0.25">
      <c r="B585" s="416">
        <v>4123</v>
      </c>
      <c r="C585" s="417" t="s">
        <v>4732</v>
      </c>
      <c r="D585" s="416" t="s">
        <v>7</v>
      </c>
      <c r="E585" s="419">
        <v>393373</v>
      </c>
    </row>
    <row r="586" spans="2:5" x14ac:dyDescent="0.25">
      <c r="B586" s="416">
        <v>4124</v>
      </c>
      <c r="C586" s="417" t="s">
        <v>4733</v>
      </c>
      <c r="D586" s="416" t="s">
        <v>7</v>
      </c>
      <c r="E586" s="419">
        <v>451204</v>
      </c>
    </row>
    <row r="587" spans="2:5" x14ac:dyDescent="0.25">
      <c r="B587" s="416">
        <v>4125</v>
      </c>
      <c r="C587" s="417" t="s">
        <v>4734</v>
      </c>
      <c r="D587" s="416" t="s">
        <v>7</v>
      </c>
      <c r="E587" s="419">
        <v>346161</v>
      </c>
    </row>
    <row r="588" spans="2:5" x14ac:dyDescent="0.25">
      <c r="B588" s="416">
        <v>4126</v>
      </c>
      <c r="C588" s="417" t="s">
        <v>4735</v>
      </c>
      <c r="D588" s="416" t="s">
        <v>7</v>
      </c>
      <c r="E588" s="419">
        <v>309867</v>
      </c>
    </row>
    <row r="589" spans="2:5" x14ac:dyDescent="0.25">
      <c r="B589" s="416">
        <v>4127</v>
      </c>
      <c r="C589" s="417" t="s">
        <v>4736</v>
      </c>
      <c r="D589" s="416" t="s">
        <v>7</v>
      </c>
      <c r="E589" s="419">
        <v>460370</v>
      </c>
    </row>
    <row r="590" spans="2:5" x14ac:dyDescent="0.25">
      <c r="B590" s="416">
        <v>4128</v>
      </c>
      <c r="C590" s="417" t="s">
        <v>4737</v>
      </c>
      <c r="D590" s="416" t="s">
        <v>3102</v>
      </c>
      <c r="E590" s="419">
        <v>121479</v>
      </c>
    </row>
    <row r="591" spans="2:5" x14ac:dyDescent="0.25">
      <c r="B591" s="416">
        <v>4129</v>
      </c>
      <c r="C591" s="417" t="s">
        <v>4738</v>
      </c>
      <c r="D591" s="416" t="s">
        <v>3102</v>
      </c>
      <c r="E591" s="419">
        <v>245903</v>
      </c>
    </row>
    <row r="592" spans="2:5" x14ac:dyDescent="0.25">
      <c r="B592" s="416">
        <v>4130</v>
      </c>
      <c r="C592" s="417" t="s">
        <v>4739</v>
      </c>
      <c r="D592" s="416" t="s">
        <v>7</v>
      </c>
      <c r="E592" s="419">
        <v>816886</v>
      </c>
    </row>
    <row r="593" spans="2:5" x14ac:dyDescent="0.25">
      <c r="B593" s="416">
        <v>4131</v>
      </c>
      <c r="C593" s="417" t="s">
        <v>4740</v>
      </c>
      <c r="D593" s="416" t="s">
        <v>7</v>
      </c>
      <c r="E593" s="419">
        <v>1317418</v>
      </c>
    </row>
    <row r="594" spans="2:5" x14ac:dyDescent="0.25">
      <c r="B594" s="416">
        <v>4132</v>
      </c>
      <c r="C594" s="417" t="s">
        <v>4741</v>
      </c>
      <c r="D594" s="416" t="s">
        <v>7</v>
      </c>
      <c r="E594" s="418">
        <v>2076812</v>
      </c>
    </row>
    <row r="595" spans="2:5" x14ac:dyDescent="0.25">
      <c r="B595" s="416">
        <v>4133</v>
      </c>
      <c r="C595" s="417" t="s">
        <v>4742</v>
      </c>
      <c r="D595" s="416" t="s">
        <v>7</v>
      </c>
      <c r="E595" s="418">
        <v>3015583</v>
      </c>
    </row>
    <row r="596" spans="2:5" x14ac:dyDescent="0.25">
      <c r="B596" s="416">
        <v>4134</v>
      </c>
      <c r="C596" s="417" t="s">
        <v>4743</v>
      </c>
      <c r="D596" s="416" t="s">
        <v>3095</v>
      </c>
      <c r="E596" s="418">
        <v>665083</v>
      </c>
    </row>
    <row r="597" spans="2:5" x14ac:dyDescent="0.25">
      <c r="B597" s="416">
        <v>4135</v>
      </c>
      <c r="C597" s="417" t="s">
        <v>4744</v>
      </c>
      <c r="D597" s="416" t="s">
        <v>3095</v>
      </c>
      <c r="E597" s="418">
        <v>686355</v>
      </c>
    </row>
    <row r="598" spans="2:5" x14ac:dyDescent="0.25">
      <c r="B598" s="416">
        <v>4136</v>
      </c>
      <c r="C598" s="417" t="s">
        <v>4745</v>
      </c>
      <c r="D598" s="416" t="s">
        <v>7</v>
      </c>
      <c r="E598" s="418">
        <v>6277</v>
      </c>
    </row>
    <row r="599" spans="2:5" x14ac:dyDescent="0.25">
      <c r="B599" s="416">
        <v>4137</v>
      </c>
      <c r="C599" s="417" t="s">
        <v>4746</v>
      </c>
      <c r="D599" s="416" t="s">
        <v>8</v>
      </c>
      <c r="E599" s="418">
        <v>143992</v>
      </c>
    </row>
    <row r="600" spans="2:5" x14ac:dyDescent="0.25">
      <c r="B600" s="416">
        <v>4138</v>
      </c>
      <c r="C600" s="417" t="s">
        <v>4747</v>
      </c>
      <c r="D600" s="416" t="s">
        <v>7</v>
      </c>
      <c r="E600" s="419">
        <v>187264</v>
      </c>
    </row>
    <row r="601" spans="2:5" x14ac:dyDescent="0.25">
      <c r="B601" s="416">
        <v>4140</v>
      </c>
      <c r="C601" s="417" t="s">
        <v>4748</v>
      </c>
      <c r="D601" s="416" t="s">
        <v>3095</v>
      </c>
      <c r="E601" s="419">
        <v>210394</v>
      </c>
    </row>
    <row r="602" spans="2:5" x14ac:dyDescent="0.25">
      <c r="B602" s="416">
        <v>4142</v>
      </c>
      <c r="C602" s="417" t="s">
        <v>4749</v>
      </c>
      <c r="D602" s="416" t="s">
        <v>3095</v>
      </c>
      <c r="E602" s="418">
        <v>188949</v>
      </c>
    </row>
    <row r="603" spans="2:5" x14ac:dyDescent="0.25">
      <c r="B603" s="416">
        <v>4143</v>
      </c>
      <c r="C603" s="417" t="s">
        <v>4750</v>
      </c>
      <c r="D603" s="416" t="s">
        <v>3102</v>
      </c>
      <c r="E603" s="419">
        <v>45643</v>
      </c>
    </row>
    <row r="604" spans="2:5" x14ac:dyDescent="0.25">
      <c r="B604" s="416">
        <v>4144</v>
      </c>
      <c r="C604" s="417" t="s">
        <v>4751</v>
      </c>
      <c r="D604" s="416" t="s">
        <v>3102</v>
      </c>
      <c r="E604" s="418">
        <v>92615</v>
      </c>
    </row>
    <row r="605" spans="2:5" x14ac:dyDescent="0.25">
      <c r="B605" s="416">
        <v>4154</v>
      </c>
      <c r="C605" s="417" t="s">
        <v>4752</v>
      </c>
      <c r="D605" s="416" t="s">
        <v>8</v>
      </c>
      <c r="E605" s="418">
        <v>969</v>
      </c>
    </row>
    <row r="606" spans="2:5" x14ac:dyDescent="0.25">
      <c r="B606" s="416">
        <v>4155</v>
      </c>
      <c r="C606" s="417" t="s">
        <v>4753</v>
      </c>
      <c r="D606" s="416" t="s">
        <v>3095</v>
      </c>
      <c r="E606" s="418">
        <v>90628</v>
      </c>
    </row>
    <row r="607" spans="2:5" x14ac:dyDescent="0.25">
      <c r="B607" s="416">
        <v>4156</v>
      </c>
      <c r="C607" s="417" t="s">
        <v>4754</v>
      </c>
      <c r="D607" s="416" t="s">
        <v>3095</v>
      </c>
      <c r="E607" s="418">
        <v>178654</v>
      </c>
    </row>
    <row r="608" spans="2:5" x14ac:dyDescent="0.25">
      <c r="B608" s="416">
        <v>4157</v>
      </c>
      <c r="C608" s="417" t="s">
        <v>3845</v>
      </c>
      <c r="D608" s="416" t="s">
        <v>3095</v>
      </c>
      <c r="E608" s="418">
        <v>187846</v>
      </c>
    </row>
    <row r="609" spans="2:5" x14ac:dyDescent="0.25">
      <c r="B609" s="416">
        <v>4158</v>
      </c>
      <c r="C609" s="417" t="s">
        <v>4755</v>
      </c>
      <c r="D609" s="416" t="s">
        <v>3095</v>
      </c>
      <c r="E609" s="419">
        <v>191915</v>
      </c>
    </row>
    <row r="610" spans="2:5" x14ac:dyDescent="0.25">
      <c r="B610" s="416">
        <v>4159</v>
      </c>
      <c r="C610" s="417" t="s">
        <v>3846</v>
      </c>
      <c r="D610" s="416" t="s">
        <v>3095</v>
      </c>
      <c r="E610" s="419">
        <v>167049</v>
      </c>
    </row>
    <row r="611" spans="2:5" x14ac:dyDescent="0.25">
      <c r="B611" s="416">
        <v>4160</v>
      </c>
      <c r="C611" s="417" t="s">
        <v>4756</v>
      </c>
      <c r="D611" s="416" t="s">
        <v>3095</v>
      </c>
      <c r="E611" s="418">
        <v>170143</v>
      </c>
    </row>
    <row r="612" spans="2:5" x14ac:dyDescent="0.25">
      <c r="B612" s="416">
        <v>4161</v>
      </c>
      <c r="C612" s="417" t="s">
        <v>4757</v>
      </c>
      <c r="D612" s="416" t="s">
        <v>3095</v>
      </c>
      <c r="E612" s="419">
        <v>175866</v>
      </c>
    </row>
    <row r="613" spans="2:5" x14ac:dyDescent="0.25">
      <c r="B613" s="416">
        <v>4195</v>
      </c>
      <c r="C613" s="417" t="s">
        <v>4758</v>
      </c>
      <c r="D613" s="416" t="s">
        <v>8</v>
      </c>
      <c r="E613" s="418">
        <v>565</v>
      </c>
    </row>
    <row r="614" spans="2:5" x14ac:dyDescent="0.25">
      <c r="B614" s="416">
        <v>4197</v>
      </c>
      <c r="C614" s="417" t="s">
        <v>4759</v>
      </c>
      <c r="D614" s="416" t="s">
        <v>8</v>
      </c>
      <c r="E614" s="418">
        <v>4645</v>
      </c>
    </row>
    <row r="615" spans="2:5" x14ac:dyDescent="0.25">
      <c r="B615" s="416">
        <v>4198</v>
      </c>
      <c r="C615" s="417" t="s">
        <v>4760</v>
      </c>
      <c r="D615" s="416" t="s">
        <v>8</v>
      </c>
      <c r="E615" s="419">
        <v>4868</v>
      </c>
    </row>
    <row r="616" spans="2:5" x14ac:dyDescent="0.25">
      <c r="B616" s="416">
        <v>4200</v>
      </c>
      <c r="C616" s="417" t="s">
        <v>4761</v>
      </c>
      <c r="D616" s="416" t="s">
        <v>3095</v>
      </c>
      <c r="E616" s="418">
        <v>1153387</v>
      </c>
    </row>
    <row r="617" spans="2:5" x14ac:dyDescent="0.25">
      <c r="B617" s="416">
        <v>4203</v>
      </c>
      <c r="C617" s="417" t="s">
        <v>4762</v>
      </c>
      <c r="D617" s="416" t="s">
        <v>3095</v>
      </c>
      <c r="E617" s="419">
        <v>1369842</v>
      </c>
    </row>
    <row r="618" spans="2:5" x14ac:dyDescent="0.25">
      <c r="B618" s="416">
        <v>4207</v>
      </c>
      <c r="C618" s="417" t="s">
        <v>4763</v>
      </c>
      <c r="D618" s="416" t="s">
        <v>3095</v>
      </c>
      <c r="E618" s="419">
        <v>1514156</v>
      </c>
    </row>
    <row r="619" spans="2:5" x14ac:dyDescent="0.25">
      <c r="B619" s="416">
        <v>4229</v>
      </c>
      <c r="C619" s="417" t="s">
        <v>4764</v>
      </c>
      <c r="D619" s="416" t="s">
        <v>3095</v>
      </c>
      <c r="E619" s="419">
        <v>811122</v>
      </c>
    </row>
    <row r="620" spans="2:5" x14ac:dyDescent="0.25">
      <c r="B620" s="416">
        <v>4230</v>
      </c>
      <c r="C620" s="417" t="s">
        <v>4765</v>
      </c>
      <c r="D620" s="416" t="s">
        <v>3095</v>
      </c>
      <c r="E620" s="419">
        <v>775938</v>
      </c>
    </row>
    <row r="621" spans="2:5" x14ac:dyDescent="0.25">
      <c r="B621" s="416">
        <v>4232</v>
      </c>
      <c r="C621" s="417" t="s">
        <v>4766</v>
      </c>
      <c r="D621" s="416" t="s">
        <v>3099</v>
      </c>
      <c r="E621" s="419">
        <v>7346</v>
      </c>
    </row>
    <row r="622" spans="2:5" x14ac:dyDescent="0.25">
      <c r="B622" s="416">
        <v>4233</v>
      </c>
      <c r="C622" s="417" t="s">
        <v>4767</v>
      </c>
      <c r="D622" s="416" t="s">
        <v>3099</v>
      </c>
      <c r="E622" s="419">
        <v>7346</v>
      </c>
    </row>
    <row r="623" spans="2:5" x14ac:dyDescent="0.25">
      <c r="B623" s="416">
        <v>4234</v>
      </c>
      <c r="C623" s="417" t="s">
        <v>4768</v>
      </c>
      <c r="D623" s="416" t="s">
        <v>3099</v>
      </c>
      <c r="E623" s="418">
        <v>7346</v>
      </c>
    </row>
    <row r="624" spans="2:5" x14ac:dyDescent="0.25">
      <c r="B624" s="416">
        <v>4235</v>
      </c>
      <c r="C624" s="417" t="s">
        <v>4769</v>
      </c>
      <c r="D624" s="416" t="s">
        <v>3099</v>
      </c>
      <c r="E624" s="418">
        <v>7346</v>
      </c>
    </row>
    <row r="625" spans="2:5" x14ac:dyDescent="0.25">
      <c r="B625" s="416">
        <v>4236</v>
      </c>
      <c r="C625" s="417" t="s">
        <v>4770</v>
      </c>
      <c r="D625" s="416" t="s">
        <v>3099</v>
      </c>
      <c r="E625" s="419">
        <v>7346</v>
      </c>
    </row>
    <row r="626" spans="2:5" x14ac:dyDescent="0.25">
      <c r="B626" s="416">
        <v>4237</v>
      </c>
      <c r="C626" s="417" t="s">
        <v>4771</v>
      </c>
      <c r="D626" s="416" t="s">
        <v>3099</v>
      </c>
      <c r="E626" s="419">
        <v>7346</v>
      </c>
    </row>
    <row r="627" spans="2:5" x14ac:dyDescent="0.25">
      <c r="B627" s="416">
        <v>4238</v>
      </c>
      <c r="C627" s="417" t="s">
        <v>4772</v>
      </c>
      <c r="D627" s="416" t="s">
        <v>3099</v>
      </c>
      <c r="E627" s="419">
        <v>7346</v>
      </c>
    </row>
    <row r="628" spans="2:5" x14ac:dyDescent="0.25">
      <c r="B628" s="416">
        <v>4239</v>
      </c>
      <c r="C628" s="417" t="s">
        <v>3864</v>
      </c>
      <c r="D628" s="416" t="s">
        <v>3102</v>
      </c>
      <c r="E628" s="419">
        <v>6643</v>
      </c>
    </row>
    <row r="629" spans="2:5" x14ac:dyDescent="0.25">
      <c r="B629" s="416">
        <v>4240</v>
      </c>
      <c r="C629" s="417" t="s">
        <v>3961</v>
      </c>
      <c r="D629" s="416" t="s">
        <v>3102</v>
      </c>
      <c r="E629" s="419">
        <v>18177</v>
      </c>
    </row>
    <row r="630" spans="2:5" x14ac:dyDescent="0.25">
      <c r="B630" s="416">
        <v>4241</v>
      </c>
      <c r="C630" s="417" t="s">
        <v>3962</v>
      </c>
      <c r="D630" s="416" t="s">
        <v>3102</v>
      </c>
      <c r="E630" s="419">
        <v>18177</v>
      </c>
    </row>
    <row r="631" spans="2:5" x14ac:dyDescent="0.25">
      <c r="B631" s="416">
        <v>4242</v>
      </c>
      <c r="C631" s="417" t="s">
        <v>4773</v>
      </c>
      <c r="D631" s="416" t="s">
        <v>3102</v>
      </c>
      <c r="E631" s="419">
        <v>22721</v>
      </c>
    </row>
    <row r="632" spans="2:5" x14ac:dyDescent="0.25">
      <c r="B632" s="416">
        <v>4243</v>
      </c>
      <c r="C632" s="417" t="s">
        <v>4774</v>
      </c>
      <c r="D632" s="416" t="s">
        <v>3102</v>
      </c>
      <c r="E632" s="418">
        <v>22721</v>
      </c>
    </row>
    <row r="633" spans="2:5" x14ac:dyDescent="0.25">
      <c r="B633" s="416">
        <v>4244</v>
      </c>
      <c r="C633" s="417" t="s">
        <v>3963</v>
      </c>
      <c r="D633" s="416" t="s">
        <v>7</v>
      </c>
      <c r="E633" s="418">
        <v>228720</v>
      </c>
    </row>
    <row r="634" spans="2:5" x14ac:dyDescent="0.25">
      <c r="B634" s="416">
        <v>4245</v>
      </c>
      <c r="C634" s="417" t="s">
        <v>3964</v>
      </c>
      <c r="D634" s="416" t="s">
        <v>7</v>
      </c>
      <c r="E634" s="418">
        <v>330205</v>
      </c>
    </row>
    <row r="635" spans="2:5" x14ac:dyDescent="0.25">
      <c r="B635" s="416">
        <v>4246</v>
      </c>
      <c r="C635" s="417" t="s">
        <v>3965</v>
      </c>
      <c r="D635" s="416" t="s">
        <v>7</v>
      </c>
      <c r="E635" s="418">
        <v>181765</v>
      </c>
    </row>
    <row r="636" spans="2:5" x14ac:dyDescent="0.25">
      <c r="B636" s="416">
        <v>4247</v>
      </c>
      <c r="C636" s="417" t="s">
        <v>4775</v>
      </c>
      <c r="D636" s="416" t="s">
        <v>8</v>
      </c>
      <c r="E636" s="418">
        <v>151470</v>
      </c>
    </row>
    <row r="637" spans="2:5" x14ac:dyDescent="0.25">
      <c r="B637" s="416">
        <v>4248</v>
      </c>
      <c r="C637" s="417" t="s">
        <v>3966</v>
      </c>
      <c r="D637" s="416" t="s">
        <v>8</v>
      </c>
      <c r="E637" s="418">
        <v>151470</v>
      </c>
    </row>
    <row r="638" spans="2:5" x14ac:dyDescent="0.25">
      <c r="B638" s="416">
        <v>4249</v>
      </c>
      <c r="C638" s="417" t="s">
        <v>4776</v>
      </c>
      <c r="D638" s="416" t="s">
        <v>3102</v>
      </c>
      <c r="E638" s="418">
        <v>22721</v>
      </c>
    </row>
    <row r="639" spans="2:5" x14ac:dyDescent="0.25">
      <c r="B639" s="416">
        <v>4252</v>
      </c>
      <c r="C639" s="417" t="s">
        <v>4777</v>
      </c>
      <c r="D639" s="416" t="s">
        <v>7</v>
      </c>
      <c r="E639" s="418">
        <v>2180024</v>
      </c>
    </row>
    <row r="640" spans="2:5" x14ac:dyDescent="0.25">
      <c r="B640" s="416">
        <v>4253</v>
      </c>
      <c r="C640" s="417" t="s">
        <v>4778</v>
      </c>
      <c r="D640" s="416" t="s">
        <v>7</v>
      </c>
      <c r="E640" s="418">
        <v>905814</v>
      </c>
    </row>
    <row r="641" spans="2:5" x14ac:dyDescent="0.25">
      <c r="B641" s="416">
        <v>4261</v>
      </c>
      <c r="C641" s="417" t="s">
        <v>4779</v>
      </c>
      <c r="D641" s="416" t="s">
        <v>3095</v>
      </c>
      <c r="E641" s="418">
        <v>705469</v>
      </c>
    </row>
    <row r="642" spans="2:5" x14ac:dyDescent="0.25">
      <c r="B642" s="416">
        <v>4262</v>
      </c>
      <c r="C642" s="417" t="s">
        <v>3919</v>
      </c>
      <c r="D642" s="416" t="s">
        <v>3095</v>
      </c>
      <c r="E642" s="418">
        <v>5741</v>
      </c>
    </row>
    <row r="643" spans="2:5" x14ac:dyDescent="0.25">
      <c r="B643" s="416">
        <v>4264</v>
      </c>
      <c r="C643" s="417" t="s">
        <v>4780</v>
      </c>
      <c r="D643" s="416" t="s">
        <v>3102</v>
      </c>
      <c r="E643" s="418">
        <v>63806</v>
      </c>
    </row>
    <row r="644" spans="2:5" x14ac:dyDescent="0.25">
      <c r="B644" s="416">
        <v>4265</v>
      </c>
      <c r="C644" s="417" t="s">
        <v>4781</v>
      </c>
      <c r="D644" s="416" t="s">
        <v>3102</v>
      </c>
      <c r="E644" s="418">
        <v>143898</v>
      </c>
    </row>
    <row r="645" spans="2:5" x14ac:dyDescent="0.25">
      <c r="B645" s="416">
        <v>4266</v>
      </c>
      <c r="C645" s="417" t="s">
        <v>3920</v>
      </c>
      <c r="D645" s="416" t="s">
        <v>3095</v>
      </c>
      <c r="E645" s="419">
        <v>60189</v>
      </c>
    </row>
    <row r="646" spans="2:5" x14ac:dyDescent="0.25">
      <c r="B646" s="416">
        <v>4273</v>
      </c>
      <c r="C646" s="417" t="s">
        <v>4782</v>
      </c>
      <c r="D646" s="416" t="s">
        <v>3107</v>
      </c>
      <c r="E646" s="419">
        <v>193174</v>
      </c>
    </row>
    <row r="647" spans="2:5" x14ac:dyDescent="0.25">
      <c r="B647" s="416">
        <v>4274</v>
      </c>
      <c r="C647" s="417" t="s">
        <v>4783</v>
      </c>
      <c r="D647" s="416" t="s">
        <v>3107</v>
      </c>
      <c r="E647" s="419">
        <v>272585</v>
      </c>
    </row>
    <row r="648" spans="2:5" x14ac:dyDescent="0.25">
      <c r="B648" s="416">
        <v>4275</v>
      </c>
      <c r="C648" s="417" t="s">
        <v>4784</v>
      </c>
      <c r="D648" s="416" t="s">
        <v>3107</v>
      </c>
      <c r="E648" s="419">
        <v>210350</v>
      </c>
    </row>
    <row r="649" spans="2:5" x14ac:dyDescent="0.25">
      <c r="B649" s="416">
        <v>4276</v>
      </c>
      <c r="C649" s="417" t="s">
        <v>4785</v>
      </c>
      <c r="D649" s="416" t="s">
        <v>3107</v>
      </c>
      <c r="E649" s="419">
        <v>289761</v>
      </c>
    </row>
    <row r="650" spans="2:5" x14ac:dyDescent="0.25">
      <c r="B650" s="416">
        <v>4277</v>
      </c>
      <c r="C650" s="417" t="s">
        <v>4786</v>
      </c>
      <c r="D650" s="416" t="s">
        <v>3107</v>
      </c>
      <c r="E650" s="419">
        <v>210350</v>
      </c>
    </row>
    <row r="651" spans="2:5" x14ac:dyDescent="0.25">
      <c r="B651" s="416">
        <v>4278</v>
      </c>
      <c r="C651" s="417" t="s">
        <v>4787</v>
      </c>
      <c r="D651" s="416" t="s">
        <v>3097</v>
      </c>
      <c r="E651" s="419">
        <v>24662</v>
      </c>
    </row>
    <row r="652" spans="2:5" x14ac:dyDescent="0.25">
      <c r="B652" s="416">
        <v>4279</v>
      </c>
      <c r="C652" s="417" t="s">
        <v>4788</v>
      </c>
      <c r="D652" s="416" t="s">
        <v>3097</v>
      </c>
      <c r="E652" s="419">
        <v>34801</v>
      </c>
    </row>
    <row r="653" spans="2:5" x14ac:dyDescent="0.25">
      <c r="B653" s="416">
        <v>4280</v>
      </c>
      <c r="C653" s="417" t="s">
        <v>4789</v>
      </c>
      <c r="D653" s="416" t="s">
        <v>3097</v>
      </c>
      <c r="E653" s="419">
        <v>26854</v>
      </c>
    </row>
    <row r="654" spans="2:5" x14ac:dyDescent="0.25">
      <c r="B654" s="416">
        <v>4281</v>
      </c>
      <c r="C654" s="417" t="s">
        <v>4790</v>
      </c>
      <c r="D654" s="416" t="s">
        <v>3097</v>
      </c>
      <c r="E654" s="419">
        <v>36993</v>
      </c>
    </row>
    <row r="655" spans="2:5" x14ac:dyDescent="0.25">
      <c r="B655" s="416">
        <v>4282</v>
      </c>
      <c r="C655" s="417" t="s">
        <v>4791</v>
      </c>
      <c r="D655" s="416" t="s">
        <v>3097</v>
      </c>
      <c r="E655" s="419">
        <v>26856</v>
      </c>
    </row>
    <row r="656" spans="2:5" x14ac:dyDescent="0.25">
      <c r="B656" s="416">
        <v>4283</v>
      </c>
      <c r="C656" s="417" t="s">
        <v>4792</v>
      </c>
      <c r="D656" s="416" t="s">
        <v>3107</v>
      </c>
      <c r="E656" s="419">
        <v>289761</v>
      </c>
    </row>
    <row r="657" spans="2:5" x14ac:dyDescent="0.25">
      <c r="B657" s="416">
        <v>4284</v>
      </c>
      <c r="C657" s="417" t="s">
        <v>4793</v>
      </c>
      <c r="D657" s="416" t="s">
        <v>3097</v>
      </c>
      <c r="E657" s="419">
        <v>55076</v>
      </c>
    </row>
    <row r="658" spans="2:5" x14ac:dyDescent="0.25">
      <c r="B658" s="416">
        <v>4285</v>
      </c>
      <c r="C658" s="417" t="s">
        <v>4794</v>
      </c>
      <c r="D658" s="416" t="s">
        <v>3107</v>
      </c>
      <c r="E658" s="419">
        <v>431407</v>
      </c>
    </row>
    <row r="659" spans="2:5" x14ac:dyDescent="0.25">
      <c r="B659" s="416">
        <v>4286</v>
      </c>
      <c r="C659" s="417" t="s">
        <v>4795</v>
      </c>
      <c r="D659" s="416" t="s">
        <v>3107</v>
      </c>
      <c r="E659" s="419">
        <v>817752</v>
      </c>
    </row>
    <row r="660" spans="2:5" x14ac:dyDescent="0.25">
      <c r="B660" s="416">
        <v>4287</v>
      </c>
      <c r="C660" s="417" t="s">
        <v>4796</v>
      </c>
      <c r="D660" s="416" t="s">
        <v>3097</v>
      </c>
      <c r="E660" s="419">
        <v>44940</v>
      </c>
    </row>
    <row r="661" spans="2:5" x14ac:dyDescent="0.25">
      <c r="B661" s="416">
        <v>4288</v>
      </c>
      <c r="C661" s="417" t="s">
        <v>4797</v>
      </c>
      <c r="D661" s="416" t="s">
        <v>3107</v>
      </c>
      <c r="E661" s="419">
        <v>351996</v>
      </c>
    </row>
    <row r="662" spans="2:5" x14ac:dyDescent="0.25">
      <c r="B662" s="416">
        <v>4289</v>
      </c>
      <c r="C662" s="417" t="s">
        <v>4798</v>
      </c>
      <c r="D662" s="416" t="s">
        <v>8</v>
      </c>
      <c r="E662" s="419">
        <v>29434</v>
      </c>
    </row>
    <row r="663" spans="2:5" x14ac:dyDescent="0.25">
      <c r="B663" s="416">
        <v>4290</v>
      </c>
      <c r="C663" s="417" t="s">
        <v>4799</v>
      </c>
      <c r="D663" s="416" t="s">
        <v>8</v>
      </c>
      <c r="E663" s="419">
        <v>41632</v>
      </c>
    </row>
    <row r="664" spans="2:5" x14ac:dyDescent="0.25">
      <c r="B664" s="416">
        <v>4305</v>
      </c>
      <c r="C664" s="417" t="s">
        <v>4800</v>
      </c>
      <c r="D664" s="416" t="s">
        <v>7</v>
      </c>
      <c r="E664" s="419">
        <v>441467</v>
      </c>
    </row>
    <row r="665" spans="2:5" x14ac:dyDescent="0.25">
      <c r="B665" s="416">
        <v>4306</v>
      </c>
      <c r="C665" s="417" t="s">
        <v>4801</v>
      </c>
      <c r="D665" s="416" t="s">
        <v>7</v>
      </c>
      <c r="E665" s="419">
        <v>1029566</v>
      </c>
    </row>
    <row r="666" spans="2:5" x14ac:dyDescent="0.25">
      <c r="B666" s="416">
        <v>4307</v>
      </c>
      <c r="C666" s="417" t="s">
        <v>4802</v>
      </c>
      <c r="D666" s="416" t="s">
        <v>7</v>
      </c>
      <c r="E666" s="419">
        <v>632002</v>
      </c>
    </row>
    <row r="667" spans="2:5" x14ac:dyDescent="0.25">
      <c r="B667" s="416">
        <v>4308</v>
      </c>
      <c r="C667" s="417" t="s">
        <v>4803</v>
      </c>
      <c r="D667" s="416" t="s">
        <v>7</v>
      </c>
      <c r="E667" s="419">
        <v>5801745</v>
      </c>
    </row>
    <row r="668" spans="2:5" x14ac:dyDescent="0.25">
      <c r="B668" s="416">
        <v>4309</v>
      </c>
      <c r="C668" s="417" t="s">
        <v>4804</v>
      </c>
      <c r="D668" s="416" t="s">
        <v>7</v>
      </c>
      <c r="E668" s="419">
        <v>5801745</v>
      </c>
    </row>
    <row r="669" spans="2:5" x14ac:dyDescent="0.25">
      <c r="B669" s="416">
        <v>4310</v>
      </c>
      <c r="C669" s="417" t="s">
        <v>4805</v>
      </c>
      <c r="D669" s="416" t="s">
        <v>7</v>
      </c>
      <c r="E669" s="419">
        <v>6319652</v>
      </c>
    </row>
    <row r="670" spans="2:5" x14ac:dyDescent="0.25">
      <c r="B670" s="416">
        <v>4311</v>
      </c>
      <c r="C670" s="417" t="s">
        <v>4806</v>
      </c>
      <c r="D670" s="416" t="s">
        <v>7</v>
      </c>
      <c r="E670" s="419">
        <v>5798325</v>
      </c>
    </row>
    <row r="671" spans="2:5" x14ac:dyDescent="0.25">
      <c r="B671" s="416">
        <v>4312</v>
      </c>
      <c r="C671" s="417" t="s">
        <v>4807</v>
      </c>
      <c r="D671" s="416" t="s">
        <v>7</v>
      </c>
      <c r="E671" s="419">
        <v>5798325</v>
      </c>
    </row>
    <row r="672" spans="2:5" x14ac:dyDescent="0.25">
      <c r="B672" s="416">
        <v>4313</v>
      </c>
      <c r="C672" s="417" t="s">
        <v>4808</v>
      </c>
      <c r="D672" s="416" t="s">
        <v>7</v>
      </c>
      <c r="E672" s="419">
        <v>5794905</v>
      </c>
    </row>
    <row r="673" spans="2:5" x14ac:dyDescent="0.25">
      <c r="B673" s="416">
        <v>4314</v>
      </c>
      <c r="C673" s="417" t="s">
        <v>4809</v>
      </c>
      <c r="D673" s="416" t="s">
        <v>7</v>
      </c>
      <c r="E673" s="419">
        <v>5274187</v>
      </c>
    </row>
    <row r="674" spans="2:5" x14ac:dyDescent="0.25">
      <c r="B674" s="416">
        <v>4315</v>
      </c>
      <c r="C674" s="417" t="s">
        <v>4810</v>
      </c>
      <c r="D674" s="416" t="s">
        <v>7</v>
      </c>
      <c r="E674" s="419">
        <v>5274187</v>
      </c>
    </row>
    <row r="675" spans="2:5" x14ac:dyDescent="0.25">
      <c r="B675" s="416">
        <v>4316</v>
      </c>
      <c r="C675" s="417" t="s">
        <v>4811</v>
      </c>
      <c r="D675" s="416" t="s">
        <v>7</v>
      </c>
      <c r="E675" s="419">
        <v>5831644</v>
      </c>
    </row>
    <row r="676" spans="2:5" x14ac:dyDescent="0.25">
      <c r="B676" s="416">
        <v>4317</v>
      </c>
      <c r="C676" s="417" t="s">
        <v>4812</v>
      </c>
      <c r="D676" s="416" t="s">
        <v>7</v>
      </c>
      <c r="E676" s="418">
        <v>5258853</v>
      </c>
    </row>
    <row r="677" spans="2:5" x14ac:dyDescent="0.25">
      <c r="B677" s="416">
        <v>4318</v>
      </c>
      <c r="C677" s="417" t="s">
        <v>4813</v>
      </c>
      <c r="D677" s="416" t="s">
        <v>7</v>
      </c>
      <c r="E677" s="418">
        <v>5258853</v>
      </c>
    </row>
    <row r="678" spans="2:5" x14ac:dyDescent="0.25">
      <c r="B678" s="416">
        <v>4319</v>
      </c>
      <c r="C678" s="417" t="s">
        <v>4814</v>
      </c>
      <c r="D678" s="416" t="s">
        <v>7</v>
      </c>
      <c r="E678" s="418">
        <v>5253922</v>
      </c>
    </row>
    <row r="679" spans="2:5" x14ac:dyDescent="0.25">
      <c r="B679" s="416">
        <v>4320</v>
      </c>
      <c r="C679" s="417" t="s">
        <v>4815</v>
      </c>
      <c r="D679" s="416" t="s">
        <v>7</v>
      </c>
      <c r="E679" s="418">
        <v>4451440</v>
      </c>
    </row>
    <row r="680" spans="2:5" x14ac:dyDescent="0.25">
      <c r="B680" s="416">
        <v>4321</v>
      </c>
      <c r="C680" s="417" t="s">
        <v>4816</v>
      </c>
      <c r="D680" s="416" t="s">
        <v>7</v>
      </c>
      <c r="E680" s="418">
        <v>4451440</v>
      </c>
    </row>
    <row r="681" spans="2:5" x14ac:dyDescent="0.25">
      <c r="B681" s="416">
        <v>4322</v>
      </c>
      <c r="C681" s="417" t="s">
        <v>4817</v>
      </c>
      <c r="D681" s="416" t="s">
        <v>7</v>
      </c>
      <c r="E681" s="418">
        <v>4451440</v>
      </c>
    </row>
    <row r="682" spans="2:5" x14ac:dyDescent="0.25">
      <c r="B682" s="416">
        <v>4323</v>
      </c>
      <c r="C682" s="417" t="s">
        <v>4818</v>
      </c>
      <c r="D682" s="416" t="s">
        <v>7</v>
      </c>
      <c r="E682" s="418">
        <v>4430368</v>
      </c>
    </row>
    <row r="683" spans="2:5" x14ac:dyDescent="0.25">
      <c r="B683" s="416">
        <v>4324</v>
      </c>
      <c r="C683" s="417" t="s">
        <v>4819</v>
      </c>
      <c r="D683" s="416" t="s">
        <v>7</v>
      </c>
      <c r="E683" s="418">
        <v>4430368</v>
      </c>
    </row>
    <row r="684" spans="2:5" x14ac:dyDescent="0.25">
      <c r="B684" s="416">
        <v>4325</v>
      </c>
      <c r="C684" s="417" t="s">
        <v>4820</v>
      </c>
      <c r="D684" s="416" t="s">
        <v>7</v>
      </c>
      <c r="E684" s="418">
        <v>4425437</v>
      </c>
    </row>
    <row r="685" spans="2:5" x14ac:dyDescent="0.25">
      <c r="B685" s="416">
        <v>4326</v>
      </c>
      <c r="C685" s="417" t="s">
        <v>4821</v>
      </c>
      <c r="D685" s="416" t="s">
        <v>7</v>
      </c>
      <c r="E685" s="418">
        <v>7353973</v>
      </c>
    </row>
    <row r="686" spans="2:5" x14ac:dyDescent="0.25">
      <c r="B686" s="416">
        <v>4327</v>
      </c>
      <c r="C686" s="417" t="s">
        <v>4822</v>
      </c>
      <c r="D686" s="416" t="s">
        <v>7</v>
      </c>
      <c r="E686" s="418">
        <v>7302530</v>
      </c>
    </row>
    <row r="687" spans="2:5" x14ac:dyDescent="0.25">
      <c r="B687" s="416">
        <v>4328</v>
      </c>
      <c r="C687" s="417" t="s">
        <v>4823</v>
      </c>
      <c r="D687" s="416" t="s">
        <v>7</v>
      </c>
      <c r="E687" s="418">
        <v>4057928</v>
      </c>
    </row>
    <row r="688" spans="2:5" x14ac:dyDescent="0.25">
      <c r="B688" s="416">
        <v>4329</v>
      </c>
      <c r="C688" s="417" t="s">
        <v>4824</v>
      </c>
      <c r="D688" s="416" t="s">
        <v>7</v>
      </c>
      <c r="E688" s="418">
        <v>852173</v>
      </c>
    </row>
    <row r="689" spans="2:5" x14ac:dyDescent="0.25">
      <c r="B689" s="416">
        <v>4330</v>
      </c>
      <c r="C689" s="417" t="s">
        <v>4825</v>
      </c>
      <c r="D689" s="416" t="s">
        <v>7</v>
      </c>
      <c r="E689" s="418">
        <v>1104278</v>
      </c>
    </row>
    <row r="690" spans="2:5" x14ac:dyDescent="0.25">
      <c r="B690" s="416">
        <v>4331</v>
      </c>
      <c r="C690" s="417" t="s">
        <v>4826</v>
      </c>
      <c r="D690" s="416" t="s">
        <v>7</v>
      </c>
      <c r="E690" s="418">
        <v>1146081</v>
      </c>
    </row>
    <row r="691" spans="2:5" x14ac:dyDescent="0.25">
      <c r="B691" s="416">
        <v>4332</v>
      </c>
      <c r="C691" s="417" t="s">
        <v>4827</v>
      </c>
      <c r="D691" s="416" t="s">
        <v>7</v>
      </c>
      <c r="E691" s="418">
        <v>3836264</v>
      </c>
    </row>
    <row r="692" spans="2:5" x14ac:dyDescent="0.25">
      <c r="B692" s="416">
        <v>4333</v>
      </c>
      <c r="C692" s="417" t="s">
        <v>4828</v>
      </c>
      <c r="D692" s="416" t="s">
        <v>7</v>
      </c>
      <c r="E692" s="418">
        <v>3817604</v>
      </c>
    </row>
    <row r="693" spans="2:5" x14ac:dyDescent="0.25">
      <c r="B693" s="416">
        <v>4334</v>
      </c>
      <c r="C693" s="417" t="s">
        <v>4829</v>
      </c>
      <c r="D693" s="416" t="s">
        <v>7</v>
      </c>
      <c r="E693" s="418">
        <v>3837509</v>
      </c>
    </row>
    <row r="694" spans="2:5" x14ac:dyDescent="0.25">
      <c r="B694" s="416">
        <v>4335</v>
      </c>
      <c r="C694" s="417" t="s">
        <v>4830</v>
      </c>
      <c r="D694" s="416" t="s">
        <v>7</v>
      </c>
      <c r="E694" s="418">
        <v>3825224</v>
      </c>
    </row>
    <row r="695" spans="2:5" x14ac:dyDescent="0.25">
      <c r="B695" s="416">
        <v>4336</v>
      </c>
      <c r="C695" s="417" t="s">
        <v>4831</v>
      </c>
      <c r="D695" s="416" t="s">
        <v>7</v>
      </c>
      <c r="E695" s="418">
        <v>2429998</v>
      </c>
    </row>
    <row r="696" spans="2:5" x14ac:dyDescent="0.25">
      <c r="B696" s="416">
        <v>4337</v>
      </c>
      <c r="C696" s="417" t="s">
        <v>4832</v>
      </c>
      <c r="D696" s="416" t="s">
        <v>7</v>
      </c>
      <c r="E696" s="418">
        <v>441733</v>
      </c>
    </row>
    <row r="697" spans="2:5" x14ac:dyDescent="0.25">
      <c r="B697" s="416">
        <v>4338</v>
      </c>
      <c r="C697" s="417" t="s">
        <v>4833</v>
      </c>
      <c r="D697" s="416" t="s">
        <v>7</v>
      </c>
      <c r="E697" s="418">
        <v>3817604</v>
      </c>
    </row>
    <row r="698" spans="2:5" x14ac:dyDescent="0.25">
      <c r="B698" s="416">
        <v>4340</v>
      </c>
      <c r="C698" s="417" t="s">
        <v>4834</v>
      </c>
      <c r="D698" s="416" t="s">
        <v>3102</v>
      </c>
      <c r="E698" s="418">
        <v>4157</v>
      </c>
    </row>
    <row r="699" spans="2:5" x14ac:dyDescent="0.25">
      <c r="B699" s="416">
        <v>4341</v>
      </c>
      <c r="C699" s="417" t="s">
        <v>4835</v>
      </c>
      <c r="D699" s="416" t="s">
        <v>3102</v>
      </c>
      <c r="E699" s="418">
        <v>251866</v>
      </c>
    </row>
    <row r="700" spans="2:5" x14ac:dyDescent="0.25">
      <c r="B700" s="416">
        <v>4342</v>
      </c>
      <c r="C700" s="417" t="s">
        <v>4836</v>
      </c>
      <c r="D700" s="416" t="s">
        <v>3102</v>
      </c>
      <c r="E700" s="418">
        <v>340070</v>
      </c>
    </row>
    <row r="701" spans="2:5" x14ac:dyDescent="0.25">
      <c r="B701" s="416">
        <v>4343</v>
      </c>
      <c r="C701" s="417" t="s">
        <v>4837</v>
      </c>
      <c r="D701" s="416" t="s">
        <v>3102</v>
      </c>
      <c r="E701" s="418">
        <v>554942</v>
      </c>
    </row>
    <row r="702" spans="2:5" x14ac:dyDescent="0.25">
      <c r="B702" s="416">
        <v>4344</v>
      </c>
      <c r="C702" s="417" t="s">
        <v>4838</v>
      </c>
      <c r="D702" s="416" t="s">
        <v>3102</v>
      </c>
      <c r="E702" s="418">
        <v>625544</v>
      </c>
    </row>
    <row r="703" spans="2:5" x14ac:dyDescent="0.25">
      <c r="B703" s="416">
        <v>4345</v>
      </c>
      <c r="C703" s="417" t="s">
        <v>4839</v>
      </c>
      <c r="D703" s="416" t="s">
        <v>3102</v>
      </c>
      <c r="E703" s="418">
        <v>652455</v>
      </c>
    </row>
    <row r="704" spans="2:5" x14ac:dyDescent="0.25">
      <c r="B704" s="416">
        <v>4346</v>
      </c>
      <c r="C704" s="417" t="s">
        <v>4840</v>
      </c>
      <c r="D704" s="416" t="s">
        <v>3102</v>
      </c>
      <c r="E704" s="418">
        <v>888185</v>
      </c>
    </row>
    <row r="705" spans="2:5" x14ac:dyDescent="0.25">
      <c r="B705" s="416">
        <v>4347</v>
      </c>
      <c r="C705" s="417" t="s">
        <v>4841</v>
      </c>
      <c r="D705" s="416" t="s">
        <v>3102</v>
      </c>
      <c r="E705" s="418">
        <v>1162057</v>
      </c>
    </row>
    <row r="706" spans="2:5" x14ac:dyDescent="0.25">
      <c r="B706" s="416">
        <v>4348</v>
      </c>
      <c r="C706" s="417" t="s">
        <v>4842</v>
      </c>
      <c r="D706" s="416" t="s">
        <v>3102</v>
      </c>
      <c r="E706" s="418">
        <v>1234240</v>
      </c>
    </row>
    <row r="707" spans="2:5" x14ac:dyDescent="0.25">
      <c r="B707" s="416">
        <v>4349</v>
      </c>
      <c r="C707" s="417" t="s">
        <v>4843</v>
      </c>
      <c r="D707" s="416" t="s">
        <v>3102</v>
      </c>
      <c r="E707" s="419">
        <v>1455274</v>
      </c>
    </row>
    <row r="708" spans="2:5" x14ac:dyDescent="0.25">
      <c r="B708" s="416">
        <v>4350</v>
      </c>
      <c r="C708" s="417" t="s">
        <v>4844</v>
      </c>
      <c r="D708" s="416" t="s">
        <v>3102</v>
      </c>
      <c r="E708" s="418">
        <v>2073593</v>
      </c>
    </row>
    <row r="709" spans="2:5" x14ac:dyDescent="0.25">
      <c r="B709" s="416">
        <v>4351</v>
      </c>
      <c r="C709" s="417" t="s">
        <v>4845</v>
      </c>
      <c r="D709" s="416" t="s">
        <v>3102</v>
      </c>
      <c r="E709" s="418">
        <v>356496</v>
      </c>
    </row>
    <row r="710" spans="2:5" x14ac:dyDescent="0.25">
      <c r="B710" s="416">
        <v>4352</v>
      </c>
      <c r="C710" s="417" t="s">
        <v>4846</v>
      </c>
      <c r="D710" s="416" t="s">
        <v>3102</v>
      </c>
      <c r="E710" s="418">
        <v>385035</v>
      </c>
    </row>
    <row r="711" spans="2:5" x14ac:dyDescent="0.25">
      <c r="B711" s="416">
        <v>4353</v>
      </c>
      <c r="C711" s="417" t="s">
        <v>4847</v>
      </c>
      <c r="D711" s="416" t="s">
        <v>3102</v>
      </c>
      <c r="E711" s="418">
        <v>533810</v>
      </c>
    </row>
    <row r="712" spans="2:5" x14ac:dyDescent="0.25">
      <c r="B712" s="416">
        <v>4354</v>
      </c>
      <c r="C712" s="417" t="s">
        <v>4848</v>
      </c>
      <c r="D712" s="416" t="s">
        <v>3102</v>
      </c>
      <c r="E712" s="418">
        <v>712222</v>
      </c>
    </row>
    <row r="713" spans="2:5" x14ac:dyDescent="0.25">
      <c r="B713" s="416">
        <v>4355</v>
      </c>
      <c r="C713" s="417" t="s">
        <v>4849</v>
      </c>
      <c r="D713" s="416" t="s">
        <v>3102</v>
      </c>
      <c r="E713" s="418">
        <v>680142</v>
      </c>
    </row>
    <row r="714" spans="2:5" x14ac:dyDescent="0.25">
      <c r="B714" s="416">
        <v>4356</v>
      </c>
      <c r="C714" s="417" t="s">
        <v>4850</v>
      </c>
      <c r="D714" s="416" t="s">
        <v>3102</v>
      </c>
      <c r="E714" s="418">
        <v>901760</v>
      </c>
    </row>
    <row r="715" spans="2:5" x14ac:dyDescent="0.25">
      <c r="B715" s="416">
        <v>4357</v>
      </c>
      <c r="C715" s="417" t="s">
        <v>4851</v>
      </c>
      <c r="D715" s="416" t="s">
        <v>3102</v>
      </c>
      <c r="E715" s="418">
        <v>504778</v>
      </c>
    </row>
    <row r="716" spans="2:5" x14ac:dyDescent="0.25">
      <c r="B716" s="416">
        <v>4358</v>
      </c>
      <c r="C716" s="417" t="s">
        <v>4852</v>
      </c>
      <c r="D716" s="416" t="s">
        <v>3102</v>
      </c>
      <c r="E716" s="418">
        <v>683081</v>
      </c>
    </row>
    <row r="717" spans="2:5" x14ac:dyDescent="0.25">
      <c r="B717" s="416">
        <v>4359</v>
      </c>
      <c r="C717" s="417" t="s">
        <v>4853</v>
      </c>
      <c r="D717" s="416" t="s">
        <v>3102</v>
      </c>
      <c r="E717" s="418">
        <v>537785</v>
      </c>
    </row>
    <row r="718" spans="2:5" x14ac:dyDescent="0.25">
      <c r="B718" s="416">
        <v>4360</v>
      </c>
      <c r="C718" s="417" t="s">
        <v>4854</v>
      </c>
      <c r="D718" s="416" t="s">
        <v>3102</v>
      </c>
      <c r="E718" s="418">
        <v>778127</v>
      </c>
    </row>
    <row r="719" spans="2:5" x14ac:dyDescent="0.25">
      <c r="B719" s="416">
        <v>4361</v>
      </c>
      <c r="C719" s="417" t="s">
        <v>4855</v>
      </c>
      <c r="D719" s="416" t="s">
        <v>3102</v>
      </c>
      <c r="E719" s="418">
        <v>802269</v>
      </c>
    </row>
    <row r="720" spans="2:5" x14ac:dyDescent="0.25">
      <c r="B720" s="416">
        <v>4362</v>
      </c>
      <c r="C720" s="417" t="s">
        <v>4856</v>
      </c>
      <c r="D720" s="416" t="s">
        <v>3102</v>
      </c>
      <c r="E720" s="418">
        <v>1036043</v>
      </c>
    </row>
    <row r="721" spans="2:5" x14ac:dyDescent="0.25">
      <c r="B721" s="416">
        <v>4363</v>
      </c>
      <c r="C721" s="417" t="s">
        <v>4857</v>
      </c>
      <c r="D721" s="416" t="s">
        <v>3102</v>
      </c>
      <c r="E721" s="418">
        <v>835587</v>
      </c>
    </row>
    <row r="722" spans="2:5" x14ac:dyDescent="0.25">
      <c r="B722" s="416">
        <v>4384</v>
      </c>
      <c r="C722" s="417" t="s">
        <v>4858</v>
      </c>
      <c r="D722" s="416" t="s">
        <v>7</v>
      </c>
      <c r="E722" s="418">
        <v>200403</v>
      </c>
    </row>
    <row r="723" spans="2:5" x14ac:dyDescent="0.25">
      <c r="B723" s="416">
        <v>4385</v>
      </c>
      <c r="C723" s="417" t="s">
        <v>4859</v>
      </c>
      <c r="D723" s="416" t="s">
        <v>7</v>
      </c>
      <c r="E723" s="418">
        <v>213758</v>
      </c>
    </row>
    <row r="724" spans="2:5" x14ac:dyDescent="0.25">
      <c r="B724" s="416">
        <v>4386</v>
      </c>
      <c r="C724" s="417" t="s">
        <v>4860</v>
      </c>
      <c r="D724" s="416" t="s">
        <v>7</v>
      </c>
      <c r="E724" s="418">
        <v>393633</v>
      </c>
    </row>
    <row r="725" spans="2:5" x14ac:dyDescent="0.25">
      <c r="B725" s="416">
        <v>4387</v>
      </c>
      <c r="C725" s="417" t="s">
        <v>4861</v>
      </c>
      <c r="D725" s="416" t="s">
        <v>7</v>
      </c>
      <c r="E725" s="418">
        <v>506689</v>
      </c>
    </row>
    <row r="726" spans="2:5" x14ac:dyDescent="0.25">
      <c r="B726" s="416">
        <v>4388</v>
      </c>
      <c r="C726" s="417" t="s">
        <v>4862</v>
      </c>
      <c r="D726" s="416" t="s">
        <v>7</v>
      </c>
      <c r="E726" s="418">
        <v>781316</v>
      </c>
    </row>
    <row r="727" spans="2:5" x14ac:dyDescent="0.25">
      <c r="B727" s="416">
        <v>4389</v>
      </c>
      <c r="C727" s="417" t="s">
        <v>4863</v>
      </c>
      <c r="D727" s="416" t="s">
        <v>7</v>
      </c>
      <c r="E727" s="418">
        <v>1126704</v>
      </c>
    </row>
    <row r="728" spans="2:5" x14ac:dyDescent="0.25">
      <c r="B728" s="416">
        <v>4390</v>
      </c>
      <c r="C728" s="417" t="s">
        <v>4864</v>
      </c>
      <c r="D728" s="416" t="s">
        <v>3095</v>
      </c>
      <c r="E728" s="418">
        <v>105659</v>
      </c>
    </row>
    <row r="729" spans="2:5" x14ac:dyDescent="0.25">
      <c r="B729" s="416">
        <v>4391</v>
      </c>
      <c r="C729" s="417" t="s">
        <v>4865</v>
      </c>
      <c r="D729" s="416" t="s">
        <v>3095</v>
      </c>
      <c r="E729" s="418">
        <v>155950</v>
      </c>
    </row>
    <row r="730" spans="2:5" x14ac:dyDescent="0.25">
      <c r="B730" s="416">
        <v>4392</v>
      </c>
      <c r="C730" s="417" t="s">
        <v>4866</v>
      </c>
      <c r="D730" s="416" t="s">
        <v>3097</v>
      </c>
      <c r="E730" s="418">
        <v>75352</v>
      </c>
    </row>
    <row r="731" spans="2:5" x14ac:dyDescent="0.25">
      <c r="B731" s="416">
        <v>4393</v>
      </c>
      <c r="C731" s="417" t="s">
        <v>4867</v>
      </c>
      <c r="D731" s="416" t="s">
        <v>3097</v>
      </c>
      <c r="E731" s="418">
        <v>104400</v>
      </c>
    </row>
    <row r="732" spans="2:5" x14ac:dyDescent="0.25">
      <c r="B732" s="416">
        <v>4394</v>
      </c>
      <c r="C732" s="417" t="s">
        <v>4868</v>
      </c>
      <c r="D732" s="416" t="s">
        <v>8</v>
      </c>
      <c r="E732" s="418">
        <v>139936</v>
      </c>
    </row>
    <row r="733" spans="2:5" x14ac:dyDescent="0.25">
      <c r="B733" s="416">
        <v>4395</v>
      </c>
      <c r="C733" s="417" t="s">
        <v>4869</v>
      </c>
      <c r="D733" s="416" t="s">
        <v>8</v>
      </c>
      <c r="E733" s="418">
        <v>109932</v>
      </c>
    </row>
    <row r="734" spans="2:5" x14ac:dyDescent="0.25">
      <c r="B734" s="416">
        <v>4396</v>
      </c>
      <c r="C734" s="417" t="s">
        <v>4870</v>
      </c>
      <c r="D734" s="416" t="s">
        <v>8</v>
      </c>
      <c r="E734" s="418">
        <v>79616</v>
      </c>
    </row>
    <row r="735" spans="2:5" x14ac:dyDescent="0.25">
      <c r="B735" s="416">
        <v>4402</v>
      </c>
      <c r="C735" s="417" t="s">
        <v>4871</v>
      </c>
      <c r="D735" s="416" t="s">
        <v>7</v>
      </c>
      <c r="E735" s="418">
        <v>1105442</v>
      </c>
    </row>
    <row r="736" spans="2:5" x14ac:dyDescent="0.25">
      <c r="B736" s="416">
        <v>4403</v>
      </c>
      <c r="C736" s="417" t="s">
        <v>4872</v>
      </c>
      <c r="D736" s="416" t="s">
        <v>7</v>
      </c>
      <c r="E736" s="418">
        <v>7049121</v>
      </c>
    </row>
    <row r="737" spans="2:5" x14ac:dyDescent="0.25">
      <c r="B737" s="416">
        <v>4404</v>
      </c>
      <c r="C737" s="417" t="s">
        <v>4873</v>
      </c>
      <c r="D737" s="416" t="s">
        <v>7</v>
      </c>
      <c r="E737" s="419">
        <v>130755</v>
      </c>
    </row>
    <row r="738" spans="2:5" x14ac:dyDescent="0.25">
      <c r="B738" s="416">
        <v>4405</v>
      </c>
      <c r="C738" s="417" t="s">
        <v>4874</v>
      </c>
      <c r="D738" s="416" t="s">
        <v>7</v>
      </c>
      <c r="E738" s="419">
        <v>204580</v>
      </c>
    </row>
    <row r="739" spans="2:5" x14ac:dyDescent="0.25">
      <c r="B739" s="416">
        <v>4406</v>
      </c>
      <c r="C739" s="417" t="s">
        <v>4875</v>
      </c>
      <c r="D739" s="416" t="s">
        <v>7</v>
      </c>
      <c r="E739" s="419">
        <v>463659</v>
      </c>
    </row>
    <row r="740" spans="2:5" x14ac:dyDescent="0.25">
      <c r="B740" s="416">
        <v>4407</v>
      </c>
      <c r="C740" s="417" t="s">
        <v>4876</v>
      </c>
      <c r="D740" s="416" t="s">
        <v>7</v>
      </c>
      <c r="E740" s="419">
        <v>280012</v>
      </c>
    </row>
    <row r="741" spans="2:5" x14ac:dyDescent="0.25">
      <c r="B741" s="416">
        <v>4408</v>
      </c>
      <c r="C741" s="417" t="s">
        <v>4877</v>
      </c>
      <c r="D741" s="416" t="s">
        <v>7</v>
      </c>
      <c r="E741" s="419">
        <v>682962</v>
      </c>
    </row>
    <row r="742" spans="2:5" x14ac:dyDescent="0.25">
      <c r="B742" s="416">
        <v>4409</v>
      </c>
      <c r="C742" s="417" t="s">
        <v>4878</v>
      </c>
      <c r="D742" s="416" t="s">
        <v>7</v>
      </c>
      <c r="E742" s="419">
        <v>139144</v>
      </c>
    </row>
    <row r="743" spans="2:5" x14ac:dyDescent="0.25">
      <c r="B743" s="416">
        <v>4410</v>
      </c>
      <c r="C743" s="417" t="s">
        <v>4879</v>
      </c>
      <c r="D743" s="416" t="s">
        <v>7</v>
      </c>
      <c r="E743" s="419">
        <v>146405</v>
      </c>
    </row>
    <row r="744" spans="2:5" x14ac:dyDescent="0.25">
      <c r="B744" s="416">
        <v>4412</v>
      </c>
      <c r="C744" s="417" t="s">
        <v>4880</v>
      </c>
      <c r="D744" s="416" t="s">
        <v>7</v>
      </c>
      <c r="E744" s="418">
        <v>398237</v>
      </c>
    </row>
    <row r="745" spans="2:5" x14ac:dyDescent="0.25">
      <c r="B745" s="416">
        <v>4413</v>
      </c>
      <c r="C745" s="417" t="s">
        <v>4881</v>
      </c>
      <c r="D745" s="416" t="s">
        <v>7</v>
      </c>
      <c r="E745" s="418">
        <v>1287148</v>
      </c>
    </row>
    <row r="746" spans="2:5" x14ac:dyDescent="0.25">
      <c r="B746" s="416">
        <v>4414</v>
      </c>
      <c r="C746" s="417" t="s">
        <v>4882</v>
      </c>
      <c r="D746" s="416" t="s">
        <v>7</v>
      </c>
      <c r="E746" s="418">
        <v>1287148</v>
      </c>
    </row>
    <row r="747" spans="2:5" x14ac:dyDescent="0.25">
      <c r="B747" s="416">
        <v>4415</v>
      </c>
      <c r="C747" s="417" t="s">
        <v>4883</v>
      </c>
      <c r="D747" s="416" t="s">
        <v>7</v>
      </c>
      <c r="E747" s="418">
        <v>84499</v>
      </c>
    </row>
    <row r="748" spans="2:5" x14ac:dyDescent="0.25">
      <c r="B748" s="416">
        <v>4416</v>
      </c>
      <c r="C748" s="417" t="s">
        <v>4884</v>
      </c>
      <c r="D748" s="416" t="s">
        <v>7</v>
      </c>
      <c r="E748" s="418">
        <v>107734</v>
      </c>
    </row>
    <row r="749" spans="2:5" x14ac:dyDescent="0.25">
      <c r="B749" s="416">
        <v>4417</v>
      </c>
      <c r="C749" s="417" t="s">
        <v>4885</v>
      </c>
      <c r="D749" s="416" t="s">
        <v>7</v>
      </c>
      <c r="E749" s="418">
        <v>240554</v>
      </c>
    </row>
    <row r="750" spans="2:5" x14ac:dyDescent="0.25">
      <c r="B750" s="416">
        <v>4418</v>
      </c>
      <c r="C750" s="417" t="s">
        <v>4886</v>
      </c>
      <c r="D750" s="416" t="s">
        <v>7</v>
      </c>
      <c r="E750" s="418">
        <v>52833</v>
      </c>
    </row>
    <row r="751" spans="2:5" x14ac:dyDescent="0.25">
      <c r="B751" s="416">
        <v>4419</v>
      </c>
      <c r="C751" s="417" t="s">
        <v>4887</v>
      </c>
      <c r="D751" s="416" t="s">
        <v>7</v>
      </c>
      <c r="E751" s="418">
        <v>81256</v>
      </c>
    </row>
    <row r="752" spans="2:5" x14ac:dyDescent="0.25">
      <c r="B752" s="416">
        <v>4420</v>
      </c>
      <c r="C752" s="417" t="s">
        <v>4888</v>
      </c>
      <c r="D752" s="416" t="s">
        <v>7</v>
      </c>
      <c r="E752" s="418">
        <v>123528</v>
      </c>
    </row>
    <row r="753" spans="2:5" x14ac:dyDescent="0.25">
      <c r="B753" s="416">
        <v>4421</v>
      </c>
      <c r="C753" s="417" t="s">
        <v>4889</v>
      </c>
      <c r="D753" s="416" t="s">
        <v>7</v>
      </c>
      <c r="E753" s="418">
        <v>181677</v>
      </c>
    </row>
    <row r="754" spans="2:5" x14ac:dyDescent="0.25">
      <c r="B754" s="416">
        <v>4422</v>
      </c>
      <c r="C754" s="417" t="s">
        <v>4890</v>
      </c>
      <c r="D754" s="416" t="s">
        <v>7</v>
      </c>
      <c r="E754" s="418">
        <v>201978</v>
      </c>
    </row>
    <row r="755" spans="2:5" x14ac:dyDescent="0.25">
      <c r="B755" s="416">
        <v>4423</v>
      </c>
      <c r="C755" s="417" t="s">
        <v>4891</v>
      </c>
      <c r="D755" s="416" t="s">
        <v>7</v>
      </c>
      <c r="E755" s="418">
        <v>412330</v>
      </c>
    </row>
    <row r="756" spans="2:5" x14ac:dyDescent="0.25">
      <c r="B756" s="416">
        <v>4424</v>
      </c>
      <c r="C756" s="417" t="s">
        <v>4892</v>
      </c>
      <c r="D756" s="416" t="s">
        <v>7</v>
      </c>
      <c r="E756" s="418">
        <v>610174</v>
      </c>
    </row>
    <row r="757" spans="2:5" x14ac:dyDescent="0.25">
      <c r="B757" s="416">
        <v>4425</v>
      </c>
      <c r="C757" s="417" t="s">
        <v>4893</v>
      </c>
      <c r="D757" s="416" t="s">
        <v>7</v>
      </c>
      <c r="E757" s="418">
        <v>879866</v>
      </c>
    </row>
    <row r="758" spans="2:5" x14ac:dyDescent="0.25">
      <c r="B758" s="416">
        <v>4426</v>
      </c>
      <c r="C758" s="417" t="s">
        <v>4894</v>
      </c>
      <c r="D758" s="416" t="s">
        <v>7</v>
      </c>
      <c r="E758" s="418">
        <v>1155257</v>
      </c>
    </row>
    <row r="759" spans="2:5" x14ac:dyDescent="0.25">
      <c r="B759" s="416">
        <v>4428</v>
      </c>
      <c r="C759" s="417" t="s">
        <v>4895</v>
      </c>
      <c r="D759" s="416" t="s">
        <v>3102</v>
      </c>
      <c r="E759" s="418">
        <v>48941</v>
      </c>
    </row>
    <row r="760" spans="2:5" x14ac:dyDescent="0.25">
      <c r="B760" s="416">
        <v>4429</v>
      </c>
      <c r="C760" s="417" t="s">
        <v>4896</v>
      </c>
      <c r="D760" s="416" t="s">
        <v>3102</v>
      </c>
      <c r="E760" s="418">
        <v>57984</v>
      </c>
    </row>
    <row r="761" spans="2:5" x14ac:dyDescent="0.25">
      <c r="B761" s="416">
        <v>4431</v>
      </c>
      <c r="C761" s="417" t="s">
        <v>4897</v>
      </c>
      <c r="D761" s="416" t="s">
        <v>8</v>
      </c>
      <c r="E761" s="418">
        <v>30531</v>
      </c>
    </row>
    <row r="762" spans="2:5" x14ac:dyDescent="0.25">
      <c r="B762" s="416">
        <v>4433</v>
      </c>
      <c r="C762" s="417" t="s">
        <v>4898</v>
      </c>
      <c r="D762" s="416" t="s">
        <v>3102</v>
      </c>
      <c r="E762" s="418">
        <v>1023129</v>
      </c>
    </row>
    <row r="763" spans="2:5" x14ac:dyDescent="0.25">
      <c r="B763" s="416">
        <v>4434</v>
      </c>
      <c r="C763" s="417" t="s">
        <v>4899</v>
      </c>
      <c r="D763" s="416" t="s">
        <v>3102</v>
      </c>
      <c r="E763" s="418">
        <v>1021480</v>
      </c>
    </row>
    <row r="764" spans="2:5" x14ac:dyDescent="0.25">
      <c r="B764" s="416">
        <v>4435</v>
      </c>
      <c r="C764" s="417" t="s">
        <v>4900</v>
      </c>
      <c r="D764" s="416" t="s">
        <v>3102</v>
      </c>
      <c r="E764" s="418">
        <v>1312430</v>
      </c>
    </row>
    <row r="765" spans="2:5" x14ac:dyDescent="0.25">
      <c r="B765" s="416">
        <v>4436</v>
      </c>
      <c r="C765" s="417" t="s">
        <v>4901</v>
      </c>
      <c r="D765" s="416" t="s">
        <v>3102</v>
      </c>
      <c r="E765" s="418">
        <v>1143276</v>
      </c>
    </row>
    <row r="766" spans="2:5" x14ac:dyDescent="0.25">
      <c r="B766" s="416">
        <v>4437</v>
      </c>
      <c r="C766" s="417" t="s">
        <v>4902</v>
      </c>
      <c r="D766" s="416" t="s">
        <v>3102</v>
      </c>
      <c r="E766" s="418">
        <v>1388002</v>
      </c>
    </row>
    <row r="767" spans="2:5" x14ac:dyDescent="0.25">
      <c r="B767" s="416">
        <v>4438</v>
      </c>
      <c r="C767" s="417" t="s">
        <v>4903</v>
      </c>
      <c r="D767" s="416" t="s">
        <v>3102</v>
      </c>
      <c r="E767" s="419">
        <v>1470532</v>
      </c>
    </row>
    <row r="768" spans="2:5" x14ac:dyDescent="0.25">
      <c r="B768" s="416">
        <v>4439</v>
      </c>
      <c r="C768" s="417" t="s">
        <v>4904</v>
      </c>
      <c r="D768" s="416" t="s">
        <v>3102</v>
      </c>
      <c r="E768" s="418">
        <v>1775838</v>
      </c>
    </row>
    <row r="769" spans="2:5" x14ac:dyDescent="0.25">
      <c r="B769" s="416">
        <v>4440</v>
      </c>
      <c r="C769" s="417" t="s">
        <v>4905</v>
      </c>
      <c r="D769" s="416" t="s">
        <v>3102</v>
      </c>
      <c r="E769" s="419">
        <v>1483196</v>
      </c>
    </row>
    <row r="770" spans="2:5" x14ac:dyDescent="0.25">
      <c r="B770" s="416">
        <v>4441</v>
      </c>
      <c r="C770" s="417" t="s">
        <v>4906</v>
      </c>
      <c r="D770" s="416" t="s">
        <v>3102</v>
      </c>
      <c r="E770" s="419">
        <v>1918334</v>
      </c>
    </row>
    <row r="771" spans="2:5" x14ac:dyDescent="0.25">
      <c r="B771" s="416">
        <v>4442</v>
      </c>
      <c r="C771" s="417" t="s">
        <v>4907</v>
      </c>
      <c r="D771" s="416" t="s">
        <v>3102</v>
      </c>
      <c r="E771" s="419">
        <v>449084</v>
      </c>
    </row>
    <row r="772" spans="2:5" x14ac:dyDescent="0.25">
      <c r="B772" s="416">
        <v>4447</v>
      </c>
      <c r="C772" s="417" t="s">
        <v>4908</v>
      </c>
      <c r="D772" s="416" t="s">
        <v>3102</v>
      </c>
      <c r="E772" s="419">
        <v>652406</v>
      </c>
    </row>
    <row r="773" spans="2:5" x14ac:dyDescent="0.25">
      <c r="B773" s="416">
        <v>4461</v>
      </c>
      <c r="C773" s="417" t="s">
        <v>4909</v>
      </c>
      <c r="D773" s="416" t="s">
        <v>3102</v>
      </c>
      <c r="E773" s="418">
        <v>547784</v>
      </c>
    </row>
    <row r="774" spans="2:5" x14ac:dyDescent="0.25">
      <c r="B774" s="416">
        <v>4477</v>
      </c>
      <c r="C774" s="417" t="s">
        <v>4910</v>
      </c>
      <c r="D774" s="416" t="s">
        <v>3095</v>
      </c>
      <c r="E774" s="418">
        <v>106251</v>
      </c>
    </row>
    <row r="775" spans="2:5" x14ac:dyDescent="0.25">
      <c r="B775" s="416">
        <v>4478</v>
      </c>
      <c r="C775" s="417" t="s">
        <v>4911</v>
      </c>
      <c r="D775" s="416" t="s">
        <v>3107</v>
      </c>
      <c r="E775" s="418">
        <v>158822</v>
      </c>
    </row>
    <row r="776" spans="2:5" x14ac:dyDescent="0.25">
      <c r="B776" s="416">
        <v>4479</v>
      </c>
      <c r="C776" s="417" t="s">
        <v>4912</v>
      </c>
      <c r="D776" s="416" t="s">
        <v>3097</v>
      </c>
      <c r="E776" s="418">
        <v>20278</v>
      </c>
    </row>
    <row r="777" spans="2:5" x14ac:dyDescent="0.25">
      <c r="B777" s="416">
        <v>4485</v>
      </c>
      <c r="C777" s="417" t="s">
        <v>4913</v>
      </c>
      <c r="D777" s="416" t="s">
        <v>3095</v>
      </c>
      <c r="E777" s="418">
        <v>1399993</v>
      </c>
    </row>
    <row r="778" spans="2:5" x14ac:dyDescent="0.25">
      <c r="B778" s="416">
        <v>4486</v>
      </c>
      <c r="C778" s="417" t="s">
        <v>4914</v>
      </c>
      <c r="D778" s="416" t="s">
        <v>3095</v>
      </c>
      <c r="E778" s="418">
        <v>1533742</v>
      </c>
    </row>
    <row r="779" spans="2:5" x14ac:dyDescent="0.25">
      <c r="B779" s="416">
        <v>4487</v>
      </c>
      <c r="C779" s="417" t="s">
        <v>4915</v>
      </c>
      <c r="D779" s="416" t="s">
        <v>3095</v>
      </c>
      <c r="E779" s="418">
        <v>198207</v>
      </c>
    </row>
    <row r="780" spans="2:5" x14ac:dyDescent="0.25">
      <c r="B780" s="416">
        <v>4488</v>
      </c>
      <c r="C780" s="417" t="s">
        <v>3847</v>
      </c>
      <c r="D780" s="416" t="s">
        <v>3095</v>
      </c>
      <c r="E780" s="418">
        <v>194138</v>
      </c>
    </row>
    <row r="781" spans="2:5" x14ac:dyDescent="0.25">
      <c r="B781" s="416">
        <v>4489</v>
      </c>
      <c r="C781" s="417" t="s">
        <v>3848</v>
      </c>
      <c r="D781" s="416" t="s">
        <v>3095</v>
      </c>
      <c r="E781" s="418">
        <v>176435</v>
      </c>
    </row>
    <row r="782" spans="2:5" x14ac:dyDescent="0.25">
      <c r="B782" s="416">
        <v>4490</v>
      </c>
      <c r="C782" s="417" t="s">
        <v>4916</v>
      </c>
      <c r="D782" s="416" t="s">
        <v>8</v>
      </c>
      <c r="E782" s="418">
        <v>264180</v>
      </c>
    </row>
    <row r="783" spans="2:5" x14ac:dyDescent="0.25">
      <c r="B783" s="416">
        <v>4491</v>
      </c>
      <c r="C783" s="417" t="s">
        <v>3890</v>
      </c>
      <c r="D783" s="416" t="s">
        <v>8</v>
      </c>
      <c r="E783" s="418">
        <v>320540</v>
      </c>
    </row>
    <row r="784" spans="2:5" x14ac:dyDescent="0.25">
      <c r="B784" s="416">
        <v>4501</v>
      </c>
      <c r="C784" s="417" t="s">
        <v>4917</v>
      </c>
      <c r="D784" s="416" t="s">
        <v>8</v>
      </c>
      <c r="E784" s="418">
        <v>182351</v>
      </c>
    </row>
    <row r="785" spans="2:5" x14ac:dyDescent="0.25">
      <c r="B785" s="416">
        <v>4502</v>
      </c>
      <c r="C785" s="417" t="s">
        <v>4918</v>
      </c>
      <c r="D785" s="416" t="s">
        <v>8</v>
      </c>
      <c r="E785" s="419">
        <v>293779</v>
      </c>
    </row>
    <row r="786" spans="2:5" x14ac:dyDescent="0.25">
      <c r="B786" s="416">
        <v>4503</v>
      </c>
      <c r="C786" s="417" t="s">
        <v>4919</v>
      </c>
      <c r="D786" s="416" t="s">
        <v>8</v>
      </c>
      <c r="E786" s="419">
        <v>322073</v>
      </c>
    </row>
    <row r="787" spans="2:5" x14ac:dyDescent="0.25">
      <c r="B787" s="416">
        <v>4504</v>
      </c>
      <c r="C787" s="417" t="s">
        <v>4920</v>
      </c>
      <c r="D787" s="416" t="s">
        <v>8</v>
      </c>
      <c r="E787" s="419">
        <v>369830</v>
      </c>
    </row>
    <row r="788" spans="2:5" x14ac:dyDescent="0.25">
      <c r="B788" s="416">
        <v>4505</v>
      </c>
      <c r="C788" s="417" t="s">
        <v>4921</v>
      </c>
      <c r="D788" s="416" t="s">
        <v>8</v>
      </c>
      <c r="E788" s="419">
        <v>172828</v>
      </c>
    </row>
    <row r="789" spans="2:5" x14ac:dyDescent="0.25">
      <c r="B789" s="416">
        <v>4506</v>
      </c>
      <c r="C789" s="417" t="s">
        <v>4922</v>
      </c>
      <c r="D789" s="416" t="s">
        <v>8</v>
      </c>
      <c r="E789" s="419">
        <v>246750</v>
      </c>
    </row>
    <row r="790" spans="2:5" x14ac:dyDescent="0.25">
      <c r="B790" s="416">
        <v>4507</v>
      </c>
      <c r="C790" s="417" t="s">
        <v>4923</v>
      </c>
      <c r="D790" s="416" t="s">
        <v>8</v>
      </c>
      <c r="E790" s="419">
        <v>282980</v>
      </c>
    </row>
    <row r="791" spans="2:5" x14ac:dyDescent="0.25">
      <c r="B791" s="416">
        <v>4508</v>
      </c>
      <c r="C791" s="417" t="s">
        <v>4924</v>
      </c>
      <c r="D791" s="416" t="s">
        <v>8</v>
      </c>
      <c r="E791" s="418">
        <v>281192</v>
      </c>
    </row>
    <row r="792" spans="2:5" x14ac:dyDescent="0.25">
      <c r="B792" s="416">
        <v>4509</v>
      </c>
      <c r="C792" s="417" t="s">
        <v>4925</v>
      </c>
      <c r="D792" s="416" t="s">
        <v>8</v>
      </c>
      <c r="E792" s="419">
        <v>334069</v>
      </c>
    </row>
    <row r="793" spans="2:5" x14ac:dyDescent="0.25">
      <c r="B793" s="416">
        <v>4510</v>
      </c>
      <c r="C793" s="417" t="s">
        <v>4926</v>
      </c>
      <c r="D793" s="416" t="s">
        <v>8</v>
      </c>
      <c r="E793" s="419">
        <v>155649</v>
      </c>
    </row>
    <row r="794" spans="2:5" x14ac:dyDescent="0.25">
      <c r="B794" s="416">
        <v>4511</v>
      </c>
      <c r="C794" s="417" t="s">
        <v>4927</v>
      </c>
      <c r="D794" s="416" t="s">
        <v>8</v>
      </c>
      <c r="E794" s="418">
        <v>345096</v>
      </c>
    </row>
    <row r="795" spans="2:5" x14ac:dyDescent="0.25">
      <c r="B795" s="416">
        <v>4512</v>
      </c>
      <c r="C795" s="417" t="s">
        <v>4928</v>
      </c>
      <c r="D795" s="416" t="s">
        <v>8</v>
      </c>
      <c r="E795" s="418">
        <v>372330</v>
      </c>
    </row>
    <row r="796" spans="2:5" x14ac:dyDescent="0.25">
      <c r="B796" s="416">
        <v>4513</v>
      </c>
      <c r="C796" s="417" t="s">
        <v>4929</v>
      </c>
      <c r="D796" s="416" t="s">
        <v>3095</v>
      </c>
      <c r="E796" s="418">
        <v>184943</v>
      </c>
    </row>
    <row r="797" spans="2:5" x14ac:dyDescent="0.25">
      <c r="B797" s="416">
        <v>4514</v>
      </c>
      <c r="C797" s="417" t="s">
        <v>4930</v>
      </c>
      <c r="D797" s="416" t="s">
        <v>8</v>
      </c>
      <c r="E797" s="418">
        <v>231200</v>
      </c>
    </row>
    <row r="798" spans="2:5" x14ac:dyDescent="0.25">
      <c r="B798" s="416">
        <v>4515</v>
      </c>
      <c r="C798" s="417" t="s">
        <v>4931</v>
      </c>
      <c r="D798" s="416" t="s">
        <v>8</v>
      </c>
      <c r="E798" s="418">
        <v>296209</v>
      </c>
    </row>
    <row r="799" spans="2:5" x14ac:dyDescent="0.25">
      <c r="B799" s="416">
        <v>4516</v>
      </c>
      <c r="C799" s="417" t="s">
        <v>4932</v>
      </c>
      <c r="D799" s="416" t="s">
        <v>8</v>
      </c>
      <c r="E799" s="418">
        <v>209055</v>
      </c>
    </row>
    <row r="800" spans="2:5" x14ac:dyDescent="0.25">
      <c r="B800" s="416">
        <v>4517</v>
      </c>
      <c r="C800" s="417" t="s">
        <v>4933</v>
      </c>
      <c r="D800" s="416" t="s">
        <v>8</v>
      </c>
      <c r="E800" s="418">
        <v>317330</v>
      </c>
    </row>
    <row r="801" spans="2:5" x14ac:dyDescent="0.25">
      <c r="B801" s="416">
        <v>4518</v>
      </c>
      <c r="C801" s="417" t="s">
        <v>4934</v>
      </c>
      <c r="D801" s="416" t="s">
        <v>8</v>
      </c>
      <c r="E801" s="418">
        <v>65081</v>
      </c>
    </row>
    <row r="802" spans="2:5" x14ac:dyDescent="0.25">
      <c r="B802" s="416">
        <v>4519</v>
      </c>
      <c r="C802" s="417" t="s">
        <v>4935</v>
      </c>
      <c r="D802" s="416" t="s">
        <v>8</v>
      </c>
      <c r="E802" s="418">
        <v>86705</v>
      </c>
    </row>
    <row r="803" spans="2:5" x14ac:dyDescent="0.25">
      <c r="B803" s="416">
        <v>4520</v>
      </c>
      <c r="C803" s="417" t="s">
        <v>4936</v>
      </c>
      <c r="D803" s="416" t="s">
        <v>8</v>
      </c>
      <c r="E803" s="418">
        <v>96785</v>
      </c>
    </row>
    <row r="804" spans="2:5" x14ac:dyDescent="0.25">
      <c r="B804" s="416">
        <v>4522</v>
      </c>
      <c r="C804" s="417" t="s">
        <v>4937</v>
      </c>
      <c r="D804" s="416" t="s">
        <v>8</v>
      </c>
      <c r="E804" s="418">
        <v>272326</v>
      </c>
    </row>
    <row r="805" spans="2:5" x14ac:dyDescent="0.25">
      <c r="B805" s="416">
        <v>4523</v>
      </c>
      <c r="C805" s="417" t="s">
        <v>4938</v>
      </c>
      <c r="D805" s="416" t="s">
        <v>8</v>
      </c>
      <c r="E805" s="418">
        <v>252757</v>
      </c>
    </row>
    <row r="806" spans="2:5" x14ac:dyDescent="0.25">
      <c r="B806" s="416">
        <v>4524</v>
      </c>
      <c r="C806" s="417" t="s">
        <v>4939</v>
      </c>
      <c r="D806" s="416" t="s">
        <v>8</v>
      </c>
      <c r="E806" s="418">
        <v>268732</v>
      </c>
    </row>
    <row r="807" spans="2:5" x14ac:dyDescent="0.25">
      <c r="B807" s="416">
        <v>4525</v>
      </c>
      <c r="C807" s="417" t="s">
        <v>3865</v>
      </c>
      <c r="D807" s="416" t="s">
        <v>3102</v>
      </c>
      <c r="E807" s="418">
        <v>7115</v>
      </c>
    </row>
    <row r="808" spans="2:5" x14ac:dyDescent="0.25">
      <c r="B808" s="416">
        <v>4541</v>
      </c>
      <c r="C808" s="417" t="s">
        <v>4940</v>
      </c>
      <c r="D808" s="416" t="s">
        <v>3095</v>
      </c>
      <c r="E808" s="418">
        <v>1595448</v>
      </c>
    </row>
    <row r="809" spans="2:5" x14ac:dyDescent="0.25">
      <c r="B809" s="416">
        <v>4542</v>
      </c>
      <c r="C809" s="417" t="s">
        <v>4941</v>
      </c>
      <c r="D809" s="416" t="s">
        <v>3095</v>
      </c>
      <c r="E809" s="418">
        <v>1595435</v>
      </c>
    </row>
    <row r="810" spans="2:5" x14ac:dyDescent="0.25">
      <c r="B810" s="416">
        <v>4543</v>
      </c>
      <c r="C810" s="417" t="s">
        <v>4942</v>
      </c>
      <c r="D810" s="416" t="s">
        <v>3102</v>
      </c>
      <c r="E810" s="418">
        <v>63798</v>
      </c>
    </row>
    <row r="811" spans="2:5" x14ac:dyDescent="0.25">
      <c r="B811" s="416">
        <v>4544</v>
      </c>
      <c r="C811" s="417" t="s">
        <v>4943</v>
      </c>
      <c r="D811" s="416" t="s">
        <v>3102</v>
      </c>
      <c r="E811" s="418">
        <v>65490</v>
      </c>
    </row>
    <row r="812" spans="2:5" x14ac:dyDescent="0.25">
      <c r="B812" s="416">
        <v>4545</v>
      </c>
      <c r="C812" s="417" t="s">
        <v>4944</v>
      </c>
      <c r="D812" s="416" t="s">
        <v>3102</v>
      </c>
      <c r="E812" s="418">
        <v>61375</v>
      </c>
    </row>
    <row r="813" spans="2:5" x14ac:dyDescent="0.25">
      <c r="B813" s="416">
        <v>4549</v>
      </c>
      <c r="C813" s="417" t="s">
        <v>4945</v>
      </c>
      <c r="D813" s="416" t="s">
        <v>7</v>
      </c>
      <c r="E813" s="418">
        <v>7665397</v>
      </c>
    </row>
    <row r="814" spans="2:5" x14ac:dyDescent="0.25">
      <c r="B814" s="416">
        <v>4550</v>
      </c>
      <c r="C814" s="417" t="s">
        <v>4946</v>
      </c>
      <c r="D814" s="416" t="s">
        <v>7</v>
      </c>
      <c r="E814" s="418">
        <v>5433023</v>
      </c>
    </row>
    <row r="815" spans="2:5" x14ac:dyDescent="0.25">
      <c r="B815" s="416">
        <v>4551</v>
      </c>
      <c r="C815" s="417" t="s">
        <v>4947</v>
      </c>
      <c r="D815" s="416" t="s">
        <v>7</v>
      </c>
      <c r="E815" s="418">
        <v>6029553</v>
      </c>
    </row>
    <row r="816" spans="2:5" x14ac:dyDescent="0.25">
      <c r="B816" s="416">
        <v>4553</v>
      </c>
      <c r="C816" s="417" t="s">
        <v>4948</v>
      </c>
      <c r="D816" s="416" t="s">
        <v>7</v>
      </c>
      <c r="E816" s="418">
        <v>3890709</v>
      </c>
    </row>
    <row r="817" spans="2:5" x14ac:dyDescent="0.25">
      <c r="B817" s="416">
        <v>4555</v>
      </c>
      <c r="C817" s="417" t="s">
        <v>4949</v>
      </c>
      <c r="D817" s="416" t="s">
        <v>3095</v>
      </c>
      <c r="E817" s="418">
        <v>1032833</v>
      </c>
    </row>
    <row r="818" spans="2:5" x14ac:dyDescent="0.25">
      <c r="B818" s="416">
        <v>4556</v>
      </c>
      <c r="C818" s="417" t="s">
        <v>4950</v>
      </c>
      <c r="D818" s="416" t="s">
        <v>3095</v>
      </c>
      <c r="E818" s="418">
        <v>182158</v>
      </c>
    </row>
    <row r="819" spans="2:5" x14ac:dyDescent="0.25">
      <c r="B819" s="416">
        <v>4557</v>
      </c>
      <c r="C819" s="417" t="s">
        <v>4951</v>
      </c>
      <c r="D819" s="416" t="s">
        <v>3095</v>
      </c>
      <c r="E819" s="419">
        <v>173341</v>
      </c>
    </row>
    <row r="820" spans="2:5" x14ac:dyDescent="0.25">
      <c r="B820" s="416">
        <v>4558</v>
      </c>
      <c r="C820" s="417" t="s">
        <v>3940</v>
      </c>
      <c r="D820" s="416" t="s">
        <v>7</v>
      </c>
      <c r="E820" s="418">
        <v>7624362</v>
      </c>
    </row>
    <row r="821" spans="2:5" x14ac:dyDescent="0.25">
      <c r="B821" s="416">
        <v>4559</v>
      </c>
      <c r="C821" s="417" t="s">
        <v>4952</v>
      </c>
      <c r="D821" s="416" t="s">
        <v>3095</v>
      </c>
      <c r="E821" s="418">
        <v>431180</v>
      </c>
    </row>
    <row r="822" spans="2:5" x14ac:dyDescent="0.25">
      <c r="B822" s="416">
        <v>4560</v>
      </c>
      <c r="C822" s="417" t="s">
        <v>4953</v>
      </c>
      <c r="D822" s="416" t="s">
        <v>3095</v>
      </c>
      <c r="E822" s="419">
        <v>469885</v>
      </c>
    </row>
    <row r="823" spans="2:5" x14ac:dyDescent="0.25">
      <c r="B823" s="416">
        <v>4561</v>
      </c>
      <c r="C823" s="417" t="s">
        <v>4954</v>
      </c>
      <c r="D823" s="416" t="s">
        <v>3095</v>
      </c>
      <c r="E823" s="419">
        <v>548398</v>
      </c>
    </row>
    <row r="824" spans="2:5" x14ac:dyDescent="0.25">
      <c r="B824" s="416">
        <v>4562</v>
      </c>
      <c r="C824" s="417" t="s">
        <v>4955</v>
      </c>
      <c r="D824" s="416" t="s">
        <v>3095</v>
      </c>
      <c r="E824" s="419">
        <v>146577</v>
      </c>
    </row>
    <row r="825" spans="2:5" x14ac:dyDescent="0.25">
      <c r="B825" s="416">
        <v>4563</v>
      </c>
      <c r="C825" s="417" t="s">
        <v>4956</v>
      </c>
      <c r="D825" s="416" t="s">
        <v>3095</v>
      </c>
      <c r="E825" s="418">
        <v>101714</v>
      </c>
    </row>
    <row r="826" spans="2:5" x14ac:dyDescent="0.25">
      <c r="B826" s="416">
        <v>4564</v>
      </c>
      <c r="C826" s="417" t="s">
        <v>4957</v>
      </c>
      <c r="D826" s="416" t="s">
        <v>3095</v>
      </c>
      <c r="E826" s="418">
        <v>479088</v>
      </c>
    </row>
    <row r="827" spans="2:5" x14ac:dyDescent="0.25">
      <c r="B827" s="416">
        <v>4565</v>
      </c>
      <c r="C827" s="417" t="s">
        <v>4958</v>
      </c>
      <c r="D827" s="416" t="s">
        <v>3095</v>
      </c>
      <c r="E827" s="418">
        <v>546596</v>
      </c>
    </row>
    <row r="828" spans="2:5" x14ac:dyDescent="0.25">
      <c r="B828" s="416">
        <v>4566</v>
      </c>
      <c r="C828" s="417" t="s">
        <v>4959</v>
      </c>
      <c r="D828" s="416" t="s">
        <v>3095</v>
      </c>
      <c r="E828" s="418">
        <v>564517</v>
      </c>
    </row>
    <row r="829" spans="2:5" x14ac:dyDescent="0.25">
      <c r="B829" s="416">
        <v>4567</v>
      </c>
      <c r="C829" s="417" t="s">
        <v>4960</v>
      </c>
      <c r="D829" s="416" t="s">
        <v>3095</v>
      </c>
      <c r="E829" s="418">
        <v>1427864</v>
      </c>
    </row>
    <row r="830" spans="2:5" x14ac:dyDescent="0.25">
      <c r="B830" s="416">
        <v>4568</v>
      </c>
      <c r="C830" s="417" t="s">
        <v>4961</v>
      </c>
      <c r="D830" s="416" t="s">
        <v>3095</v>
      </c>
      <c r="E830" s="418">
        <v>1427864</v>
      </c>
    </row>
    <row r="831" spans="2:5" x14ac:dyDescent="0.25">
      <c r="B831" s="416">
        <v>4569</v>
      </c>
      <c r="C831" s="417" t="s">
        <v>3967</v>
      </c>
      <c r="D831" s="416" t="s">
        <v>7</v>
      </c>
      <c r="E831" s="418">
        <v>10907</v>
      </c>
    </row>
    <row r="832" spans="2:5" x14ac:dyDescent="0.25">
      <c r="B832" s="416">
        <v>4577</v>
      </c>
      <c r="C832" s="417" t="s">
        <v>4962</v>
      </c>
      <c r="D832" s="416" t="s">
        <v>8</v>
      </c>
      <c r="E832" s="418">
        <v>186580</v>
      </c>
    </row>
    <row r="833" spans="2:5" x14ac:dyDescent="0.25">
      <c r="B833" s="416">
        <v>4578</v>
      </c>
      <c r="C833" s="417" t="s">
        <v>4963</v>
      </c>
      <c r="D833" s="416" t="s">
        <v>3102</v>
      </c>
      <c r="E833" s="419">
        <v>95086</v>
      </c>
    </row>
    <row r="834" spans="2:5" x14ac:dyDescent="0.25">
      <c r="B834" s="416">
        <v>4581</v>
      </c>
      <c r="C834" s="417" t="s">
        <v>4964</v>
      </c>
      <c r="D834" s="416" t="s">
        <v>8</v>
      </c>
      <c r="E834" s="419">
        <v>2923</v>
      </c>
    </row>
    <row r="835" spans="2:5" x14ac:dyDescent="0.25">
      <c r="B835" s="416">
        <v>4585</v>
      </c>
      <c r="C835" s="417" t="s">
        <v>4965</v>
      </c>
      <c r="D835" s="416" t="s">
        <v>8</v>
      </c>
      <c r="E835" s="419">
        <v>260951</v>
      </c>
    </row>
    <row r="836" spans="2:5" x14ac:dyDescent="0.25">
      <c r="B836" s="416">
        <v>4586</v>
      </c>
      <c r="C836" s="417" t="s">
        <v>4966</v>
      </c>
      <c r="D836" s="416" t="s">
        <v>8</v>
      </c>
      <c r="E836" s="419">
        <v>137098</v>
      </c>
    </row>
    <row r="837" spans="2:5" x14ac:dyDescent="0.25">
      <c r="B837" s="416">
        <v>4588</v>
      </c>
      <c r="C837" s="417" t="s">
        <v>4967</v>
      </c>
      <c r="D837" s="416" t="s">
        <v>8</v>
      </c>
      <c r="E837" s="419">
        <v>445774</v>
      </c>
    </row>
    <row r="838" spans="2:5" x14ac:dyDescent="0.25">
      <c r="B838" s="416">
        <v>4592</v>
      </c>
      <c r="C838" s="417" t="s">
        <v>4968</v>
      </c>
      <c r="D838" s="416" t="s">
        <v>8</v>
      </c>
      <c r="E838" s="419">
        <v>1760</v>
      </c>
    </row>
    <row r="839" spans="2:5" x14ac:dyDescent="0.25">
      <c r="B839" s="416">
        <v>4593</v>
      </c>
      <c r="C839" s="417" t="s">
        <v>3900</v>
      </c>
      <c r="D839" s="416" t="s">
        <v>8</v>
      </c>
      <c r="E839" s="419">
        <v>106337</v>
      </c>
    </row>
    <row r="840" spans="2:5" x14ac:dyDescent="0.25">
      <c r="B840" s="416">
        <v>4598</v>
      </c>
      <c r="C840" s="417" t="s">
        <v>4969</v>
      </c>
      <c r="D840" s="416" t="s">
        <v>3102</v>
      </c>
      <c r="E840" s="419">
        <v>10386</v>
      </c>
    </row>
    <row r="841" spans="2:5" x14ac:dyDescent="0.25">
      <c r="B841" s="416">
        <v>4599</v>
      </c>
      <c r="C841" s="417" t="s">
        <v>4970</v>
      </c>
      <c r="D841" s="416" t="s">
        <v>8</v>
      </c>
      <c r="E841" s="419">
        <v>60065</v>
      </c>
    </row>
    <row r="842" spans="2:5" x14ac:dyDescent="0.25">
      <c r="B842" s="416">
        <v>4600</v>
      </c>
      <c r="C842" s="417" t="s">
        <v>4971</v>
      </c>
      <c r="D842" s="416" t="s">
        <v>8</v>
      </c>
      <c r="E842" s="419">
        <v>131155</v>
      </c>
    </row>
    <row r="843" spans="2:5" x14ac:dyDescent="0.25">
      <c r="B843" s="416">
        <v>4601</v>
      </c>
      <c r="C843" s="417" t="s">
        <v>4972</v>
      </c>
      <c r="D843" s="416" t="s">
        <v>8</v>
      </c>
      <c r="E843" s="418">
        <v>73007</v>
      </c>
    </row>
    <row r="844" spans="2:5" x14ac:dyDescent="0.25">
      <c r="B844" s="416">
        <v>4602</v>
      </c>
      <c r="C844" s="417" t="s">
        <v>4973</v>
      </c>
      <c r="D844" s="416" t="s">
        <v>8</v>
      </c>
      <c r="E844" s="419">
        <v>155326</v>
      </c>
    </row>
    <row r="845" spans="2:5" x14ac:dyDescent="0.25">
      <c r="B845" s="416">
        <v>4603</v>
      </c>
      <c r="C845" s="417" t="s">
        <v>4974</v>
      </c>
      <c r="D845" s="416" t="s">
        <v>8</v>
      </c>
      <c r="E845" s="418">
        <v>1757</v>
      </c>
    </row>
    <row r="846" spans="2:5" x14ac:dyDescent="0.25">
      <c r="B846" s="416">
        <v>4604</v>
      </c>
      <c r="C846" s="417" t="s">
        <v>4975</v>
      </c>
      <c r="D846" s="416" t="s">
        <v>8</v>
      </c>
      <c r="E846" s="419">
        <v>6897</v>
      </c>
    </row>
    <row r="847" spans="2:5" x14ac:dyDescent="0.25">
      <c r="B847" s="416">
        <v>4605</v>
      </c>
      <c r="C847" s="417" t="s">
        <v>4976</v>
      </c>
      <c r="D847" s="416" t="s">
        <v>8</v>
      </c>
      <c r="E847" s="419">
        <v>301149</v>
      </c>
    </row>
    <row r="848" spans="2:5" x14ac:dyDescent="0.25">
      <c r="B848" s="416">
        <v>4606</v>
      </c>
      <c r="C848" s="417" t="s">
        <v>4977</v>
      </c>
      <c r="D848" s="416" t="s">
        <v>8</v>
      </c>
      <c r="E848" s="419">
        <v>29168</v>
      </c>
    </row>
    <row r="849" spans="2:5" x14ac:dyDescent="0.25">
      <c r="B849" s="416">
        <v>4607</v>
      </c>
      <c r="C849" s="417" t="s">
        <v>4978</v>
      </c>
      <c r="D849" s="416" t="s">
        <v>8</v>
      </c>
      <c r="E849" s="419">
        <v>69622</v>
      </c>
    </row>
    <row r="850" spans="2:5" x14ac:dyDescent="0.25">
      <c r="B850" s="416">
        <v>4608</v>
      </c>
      <c r="C850" s="417" t="s">
        <v>4979</v>
      </c>
      <c r="D850" s="416" t="s">
        <v>8</v>
      </c>
      <c r="E850" s="418">
        <v>34812</v>
      </c>
    </row>
    <row r="851" spans="2:5" x14ac:dyDescent="0.25">
      <c r="B851" s="416">
        <v>4609</v>
      </c>
      <c r="C851" s="417" t="s">
        <v>4980</v>
      </c>
      <c r="D851" s="416" t="s">
        <v>8</v>
      </c>
      <c r="E851" s="418">
        <v>130988</v>
      </c>
    </row>
    <row r="852" spans="2:5" x14ac:dyDescent="0.25">
      <c r="B852" s="416">
        <v>4610</v>
      </c>
      <c r="C852" s="417" t="s">
        <v>4981</v>
      </c>
      <c r="D852" s="416" t="s">
        <v>8</v>
      </c>
      <c r="E852" s="419">
        <v>74899</v>
      </c>
    </row>
    <row r="853" spans="2:5" x14ac:dyDescent="0.25">
      <c r="B853" s="416">
        <v>4611</v>
      </c>
      <c r="C853" s="417" t="s">
        <v>4982</v>
      </c>
      <c r="D853" s="416" t="s">
        <v>3102</v>
      </c>
      <c r="E853" s="418">
        <v>235700</v>
      </c>
    </row>
    <row r="854" spans="2:5" x14ac:dyDescent="0.25">
      <c r="B854" s="416">
        <v>4612</v>
      </c>
      <c r="C854" s="417" t="s">
        <v>4983</v>
      </c>
      <c r="D854" s="416" t="s">
        <v>3102</v>
      </c>
      <c r="E854" s="418">
        <v>235700</v>
      </c>
    </row>
    <row r="855" spans="2:5" x14ac:dyDescent="0.25">
      <c r="B855" s="416">
        <v>4613</v>
      </c>
      <c r="C855" s="417" t="s">
        <v>3840</v>
      </c>
      <c r="D855" s="416" t="s">
        <v>3095</v>
      </c>
      <c r="E855" s="418">
        <v>58200</v>
      </c>
    </row>
    <row r="856" spans="2:5" x14ac:dyDescent="0.25">
      <c r="B856" s="416">
        <v>4614</v>
      </c>
      <c r="C856" s="417" t="s">
        <v>4984</v>
      </c>
      <c r="D856" s="416" t="s">
        <v>3102</v>
      </c>
      <c r="E856" s="419">
        <v>238084</v>
      </c>
    </row>
    <row r="857" spans="2:5" x14ac:dyDescent="0.25">
      <c r="B857" s="416">
        <v>4615</v>
      </c>
      <c r="C857" s="417" t="s">
        <v>4985</v>
      </c>
      <c r="D857" s="416" t="s">
        <v>3102</v>
      </c>
      <c r="E857" s="419">
        <v>298533</v>
      </c>
    </row>
    <row r="858" spans="2:5" x14ac:dyDescent="0.25">
      <c r="B858" s="416">
        <v>4616</v>
      </c>
      <c r="C858" s="417" t="s">
        <v>4986</v>
      </c>
      <c r="D858" s="416" t="s">
        <v>3102</v>
      </c>
      <c r="E858" s="419">
        <v>298533</v>
      </c>
    </row>
    <row r="859" spans="2:5" x14ac:dyDescent="0.25">
      <c r="B859" s="416">
        <v>4617</v>
      </c>
      <c r="C859" s="417" t="s">
        <v>4987</v>
      </c>
      <c r="D859" s="416" t="s">
        <v>3102</v>
      </c>
      <c r="E859" s="419">
        <v>309435</v>
      </c>
    </row>
    <row r="860" spans="2:5" x14ac:dyDescent="0.25">
      <c r="B860" s="416">
        <v>4618</v>
      </c>
      <c r="C860" s="417" t="s">
        <v>4988</v>
      </c>
      <c r="D860" s="416" t="s">
        <v>3102</v>
      </c>
      <c r="E860" s="419">
        <v>367524</v>
      </c>
    </row>
    <row r="861" spans="2:5" x14ac:dyDescent="0.25">
      <c r="B861" s="416">
        <v>4619</v>
      </c>
      <c r="C861" s="417" t="s">
        <v>4989</v>
      </c>
      <c r="D861" s="416" t="s">
        <v>3102</v>
      </c>
      <c r="E861" s="419">
        <v>406773</v>
      </c>
    </row>
    <row r="862" spans="2:5" x14ac:dyDescent="0.25">
      <c r="B862" s="416">
        <v>4620</v>
      </c>
      <c r="C862" s="417" t="s">
        <v>4990</v>
      </c>
      <c r="D862" s="416" t="s">
        <v>3102</v>
      </c>
      <c r="E862" s="419">
        <v>466773</v>
      </c>
    </row>
    <row r="863" spans="2:5" x14ac:dyDescent="0.25">
      <c r="B863" s="416">
        <v>4621</v>
      </c>
      <c r="C863" s="417" t="s">
        <v>4991</v>
      </c>
      <c r="D863" s="416" t="s">
        <v>3102</v>
      </c>
      <c r="E863" s="418">
        <v>414693</v>
      </c>
    </row>
    <row r="864" spans="2:5" x14ac:dyDescent="0.25">
      <c r="B864" s="416">
        <v>4622</v>
      </c>
      <c r="C864" s="417" t="s">
        <v>4992</v>
      </c>
      <c r="D864" s="416" t="s">
        <v>3102</v>
      </c>
      <c r="E864" s="419">
        <v>519440</v>
      </c>
    </row>
    <row r="865" spans="2:5" x14ac:dyDescent="0.25">
      <c r="B865" s="416">
        <v>4624</v>
      </c>
      <c r="C865" s="417" t="s">
        <v>4993</v>
      </c>
      <c r="D865" s="416" t="s">
        <v>3102</v>
      </c>
      <c r="E865" s="419">
        <v>405418</v>
      </c>
    </row>
    <row r="866" spans="2:5" x14ac:dyDescent="0.25">
      <c r="B866" s="416">
        <v>4625</v>
      </c>
      <c r="C866" s="417" t="s">
        <v>4994</v>
      </c>
      <c r="D866" s="416" t="s">
        <v>3102</v>
      </c>
      <c r="E866" s="418">
        <v>498798</v>
      </c>
    </row>
    <row r="867" spans="2:5" x14ac:dyDescent="0.25">
      <c r="B867" s="416">
        <v>4626</v>
      </c>
      <c r="C867" s="417" t="s">
        <v>4995</v>
      </c>
      <c r="D867" s="416" t="s">
        <v>3102</v>
      </c>
      <c r="E867" s="419">
        <v>635500</v>
      </c>
    </row>
    <row r="868" spans="2:5" x14ac:dyDescent="0.25">
      <c r="B868" s="416">
        <v>4627</v>
      </c>
      <c r="C868" s="417" t="s">
        <v>4996</v>
      </c>
      <c r="D868" s="416" t="s">
        <v>3102</v>
      </c>
      <c r="E868" s="419">
        <v>698663</v>
      </c>
    </row>
    <row r="869" spans="2:5" x14ac:dyDescent="0.25">
      <c r="B869" s="416">
        <v>4628</v>
      </c>
      <c r="C869" s="417" t="s">
        <v>4997</v>
      </c>
      <c r="D869" s="416" t="s">
        <v>3102</v>
      </c>
      <c r="E869" s="419">
        <v>863877</v>
      </c>
    </row>
    <row r="870" spans="2:5" x14ac:dyDescent="0.25">
      <c r="B870" s="416">
        <v>4629</v>
      </c>
      <c r="C870" s="417" t="s">
        <v>4998</v>
      </c>
      <c r="D870" s="416" t="s">
        <v>3102</v>
      </c>
      <c r="E870" s="418">
        <v>1004768</v>
      </c>
    </row>
    <row r="871" spans="2:5" x14ac:dyDescent="0.25">
      <c r="B871" s="416">
        <v>4630</v>
      </c>
      <c r="C871" s="417" t="s">
        <v>4999</v>
      </c>
      <c r="D871" s="416" t="s">
        <v>3102</v>
      </c>
      <c r="E871" s="419">
        <v>1257356</v>
      </c>
    </row>
    <row r="872" spans="2:5" x14ac:dyDescent="0.25">
      <c r="B872" s="416">
        <v>4631</v>
      </c>
      <c r="C872" s="417" t="s">
        <v>5000</v>
      </c>
      <c r="D872" s="416" t="s">
        <v>3102</v>
      </c>
      <c r="E872" s="418">
        <v>1570649</v>
      </c>
    </row>
    <row r="873" spans="2:5" x14ac:dyDescent="0.25">
      <c r="B873" s="416">
        <v>4632</v>
      </c>
      <c r="C873" s="417" t="s">
        <v>5001</v>
      </c>
      <c r="D873" s="416" t="s">
        <v>3102</v>
      </c>
      <c r="E873" s="418">
        <v>1779714</v>
      </c>
    </row>
    <row r="874" spans="2:5" x14ac:dyDescent="0.25">
      <c r="B874" s="416">
        <v>4633</v>
      </c>
      <c r="C874" s="417" t="s">
        <v>5002</v>
      </c>
      <c r="D874" s="416" t="s">
        <v>3102</v>
      </c>
      <c r="E874" s="418">
        <v>1961449</v>
      </c>
    </row>
    <row r="875" spans="2:5" x14ac:dyDescent="0.25">
      <c r="B875" s="416">
        <v>4634</v>
      </c>
      <c r="C875" s="417" t="s">
        <v>5003</v>
      </c>
      <c r="D875" s="416" t="s">
        <v>3102</v>
      </c>
      <c r="E875" s="418">
        <v>2202197</v>
      </c>
    </row>
    <row r="876" spans="2:5" x14ac:dyDescent="0.25">
      <c r="B876" s="416">
        <v>4635</v>
      </c>
      <c r="C876" s="417" t="s">
        <v>5004</v>
      </c>
      <c r="D876" s="416" t="s">
        <v>3102</v>
      </c>
      <c r="E876" s="418">
        <v>2789631</v>
      </c>
    </row>
    <row r="877" spans="2:5" x14ac:dyDescent="0.25">
      <c r="B877" s="416">
        <v>4636</v>
      </c>
      <c r="C877" s="417" t="s">
        <v>5005</v>
      </c>
      <c r="D877" s="416" t="s">
        <v>3102</v>
      </c>
      <c r="E877" s="418">
        <v>3091599</v>
      </c>
    </row>
    <row r="878" spans="2:5" x14ac:dyDescent="0.25">
      <c r="B878" s="416">
        <v>4637</v>
      </c>
      <c r="C878" s="417" t="s">
        <v>5006</v>
      </c>
      <c r="D878" s="416" t="s">
        <v>3102</v>
      </c>
      <c r="E878" s="419">
        <v>3409622</v>
      </c>
    </row>
    <row r="879" spans="2:5" x14ac:dyDescent="0.25">
      <c r="B879" s="416">
        <v>4638</v>
      </c>
      <c r="C879" s="417" t="s">
        <v>5007</v>
      </c>
      <c r="D879" s="416" t="s">
        <v>3102</v>
      </c>
      <c r="E879" s="418">
        <v>3738435</v>
      </c>
    </row>
    <row r="880" spans="2:5" x14ac:dyDescent="0.25">
      <c r="B880" s="416">
        <v>4639</v>
      </c>
      <c r="C880" s="417" t="s">
        <v>5008</v>
      </c>
      <c r="D880" s="416" t="s">
        <v>8</v>
      </c>
      <c r="E880" s="418">
        <v>486764</v>
      </c>
    </row>
    <row r="881" spans="2:5" x14ac:dyDescent="0.25">
      <c r="B881" s="416">
        <v>4640</v>
      </c>
      <c r="C881" s="417" t="s">
        <v>5009</v>
      </c>
      <c r="D881" s="416" t="s">
        <v>8</v>
      </c>
      <c r="E881" s="418">
        <v>451805</v>
      </c>
    </row>
    <row r="882" spans="2:5" x14ac:dyDescent="0.25">
      <c r="B882" s="416">
        <v>4641</v>
      </c>
      <c r="C882" s="417" t="s">
        <v>5010</v>
      </c>
      <c r="D882" s="416" t="s">
        <v>7</v>
      </c>
      <c r="E882" s="418">
        <v>599543</v>
      </c>
    </row>
    <row r="883" spans="2:5" x14ac:dyDescent="0.25">
      <c r="B883" s="416">
        <v>4642</v>
      </c>
      <c r="C883" s="417" t="s">
        <v>5011</v>
      </c>
      <c r="D883" s="416" t="s">
        <v>7</v>
      </c>
      <c r="E883" s="418">
        <v>622281</v>
      </c>
    </row>
    <row r="884" spans="2:5" x14ac:dyDescent="0.25">
      <c r="B884" s="416">
        <v>4643</v>
      </c>
      <c r="C884" s="417" t="s">
        <v>5012</v>
      </c>
      <c r="D884" s="416" t="s">
        <v>7</v>
      </c>
      <c r="E884" s="418">
        <v>644079</v>
      </c>
    </row>
    <row r="885" spans="2:5" x14ac:dyDescent="0.25">
      <c r="B885" s="416">
        <v>4644</v>
      </c>
      <c r="C885" s="417" t="s">
        <v>5013</v>
      </c>
      <c r="D885" s="416" t="s">
        <v>7</v>
      </c>
      <c r="E885" s="418">
        <v>679415</v>
      </c>
    </row>
    <row r="886" spans="2:5" x14ac:dyDescent="0.25">
      <c r="B886" s="416">
        <v>4645</v>
      </c>
      <c r="C886" s="417" t="s">
        <v>5014</v>
      </c>
      <c r="D886" s="416" t="s">
        <v>7</v>
      </c>
      <c r="E886" s="418">
        <v>871352</v>
      </c>
    </row>
    <row r="887" spans="2:5" x14ac:dyDescent="0.25">
      <c r="B887" s="416">
        <v>4646</v>
      </c>
      <c r="C887" s="417" t="s">
        <v>5015</v>
      </c>
      <c r="D887" s="416" t="s">
        <v>7</v>
      </c>
      <c r="E887" s="418">
        <v>931422</v>
      </c>
    </row>
    <row r="888" spans="2:5" x14ac:dyDescent="0.25">
      <c r="B888" s="416">
        <v>4647</v>
      </c>
      <c r="C888" s="417" t="s">
        <v>5016</v>
      </c>
      <c r="D888" s="416" t="s">
        <v>7</v>
      </c>
      <c r="E888" s="419">
        <v>1005859</v>
      </c>
    </row>
    <row r="889" spans="2:5" x14ac:dyDescent="0.25">
      <c r="B889" s="416">
        <v>4648</v>
      </c>
      <c r="C889" s="417" t="s">
        <v>5017</v>
      </c>
      <c r="D889" s="416" t="s">
        <v>7</v>
      </c>
      <c r="E889" s="419">
        <v>1082137</v>
      </c>
    </row>
    <row r="890" spans="2:5" x14ac:dyDescent="0.25">
      <c r="B890" s="416">
        <v>4649</v>
      </c>
      <c r="C890" s="417" t="s">
        <v>5018</v>
      </c>
      <c r="D890" s="416" t="s">
        <v>7</v>
      </c>
      <c r="E890" s="419">
        <v>886403</v>
      </c>
    </row>
    <row r="891" spans="2:5" x14ac:dyDescent="0.25">
      <c r="B891" s="416">
        <v>4650</v>
      </c>
      <c r="C891" s="417" t="s">
        <v>5019</v>
      </c>
      <c r="D891" s="416" t="s">
        <v>7</v>
      </c>
      <c r="E891" s="419">
        <v>925564</v>
      </c>
    </row>
    <row r="892" spans="2:5" x14ac:dyDescent="0.25">
      <c r="B892" s="416">
        <v>4651</v>
      </c>
      <c r="C892" s="417" t="s">
        <v>5020</v>
      </c>
      <c r="D892" s="416" t="s">
        <v>7</v>
      </c>
      <c r="E892" s="419">
        <v>1032802</v>
      </c>
    </row>
    <row r="893" spans="2:5" x14ac:dyDescent="0.25">
      <c r="B893" s="416">
        <v>4652</v>
      </c>
      <c r="C893" s="417" t="s">
        <v>5021</v>
      </c>
      <c r="D893" s="416" t="s">
        <v>7</v>
      </c>
      <c r="E893" s="419">
        <v>1250284</v>
      </c>
    </row>
    <row r="894" spans="2:5" x14ac:dyDescent="0.25">
      <c r="B894" s="416">
        <v>4653</v>
      </c>
      <c r="C894" s="417" t="s">
        <v>5022</v>
      </c>
      <c r="D894" s="416" t="s">
        <v>7</v>
      </c>
      <c r="E894" s="419">
        <v>1309025</v>
      </c>
    </row>
    <row r="895" spans="2:5" x14ac:dyDescent="0.25">
      <c r="B895" s="416">
        <v>4654</v>
      </c>
      <c r="C895" s="417" t="s">
        <v>5023</v>
      </c>
      <c r="D895" s="416" t="s">
        <v>7</v>
      </c>
      <c r="E895" s="419">
        <v>1402106</v>
      </c>
    </row>
    <row r="896" spans="2:5" x14ac:dyDescent="0.25">
      <c r="B896" s="416">
        <v>4655</v>
      </c>
      <c r="C896" s="417" t="s">
        <v>5024</v>
      </c>
      <c r="D896" s="416" t="s">
        <v>7</v>
      </c>
      <c r="E896" s="419">
        <v>1580428</v>
      </c>
    </row>
    <row r="897" spans="2:5" x14ac:dyDescent="0.25">
      <c r="B897" s="416">
        <v>4656</v>
      </c>
      <c r="C897" s="417" t="s">
        <v>5025</v>
      </c>
      <c r="D897" s="416" t="s">
        <v>7</v>
      </c>
      <c r="E897" s="419">
        <v>1638565</v>
      </c>
    </row>
    <row r="898" spans="2:5" x14ac:dyDescent="0.25">
      <c r="B898" s="416">
        <v>4657</v>
      </c>
      <c r="C898" s="417" t="s">
        <v>5026</v>
      </c>
      <c r="D898" s="416" t="s">
        <v>7</v>
      </c>
      <c r="E898" s="419">
        <v>1899724</v>
      </c>
    </row>
    <row r="899" spans="2:5" x14ac:dyDescent="0.25">
      <c r="B899" s="416">
        <v>4658</v>
      </c>
      <c r="C899" s="417" t="s">
        <v>5027</v>
      </c>
      <c r="D899" s="416" t="s">
        <v>7</v>
      </c>
      <c r="E899" s="419">
        <v>2021419</v>
      </c>
    </row>
    <row r="900" spans="2:5" x14ac:dyDescent="0.25">
      <c r="B900" s="416">
        <v>4659</v>
      </c>
      <c r="C900" s="417" t="s">
        <v>5028</v>
      </c>
      <c r="D900" s="416" t="s">
        <v>3102</v>
      </c>
      <c r="E900" s="419">
        <v>4110211</v>
      </c>
    </row>
    <row r="901" spans="2:5" x14ac:dyDescent="0.25">
      <c r="B901" s="416">
        <v>4660</v>
      </c>
      <c r="C901" s="417" t="s">
        <v>5029</v>
      </c>
      <c r="D901" s="416" t="s">
        <v>3102</v>
      </c>
      <c r="E901" s="419">
        <v>4838798</v>
      </c>
    </row>
    <row r="902" spans="2:5" x14ac:dyDescent="0.25">
      <c r="B902" s="416">
        <v>4661</v>
      </c>
      <c r="C902" s="417" t="s">
        <v>5030</v>
      </c>
      <c r="D902" s="416" t="s">
        <v>3102</v>
      </c>
      <c r="E902" s="419">
        <v>6541142</v>
      </c>
    </row>
    <row r="903" spans="2:5" x14ac:dyDescent="0.25">
      <c r="B903" s="416">
        <v>4662</v>
      </c>
      <c r="C903" s="417" t="s">
        <v>5031</v>
      </c>
      <c r="D903" s="416" t="s">
        <v>7</v>
      </c>
      <c r="E903" s="418">
        <v>2327467</v>
      </c>
    </row>
    <row r="904" spans="2:5" x14ac:dyDescent="0.25">
      <c r="B904" s="416">
        <v>4663</v>
      </c>
      <c r="C904" s="417" t="s">
        <v>5032</v>
      </c>
      <c r="D904" s="416" t="s">
        <v>8</v>
      </c>
      <c r="E904" s="418">
        <v>202014</v>
      </c>
    </row>
    <row r="905" spans="2:5" x14ac:dyDescent="0.25">
      <c r="B905" s="416">
        <v>4664</v>
      </c>
      <c r="C905" s="417" t="s">
        <v>5033</v>
      </c>
      <c r="D905" s="416" t="s">
        <v>8</v>
      </c>
      <c r="E905" s="419">
        <v>382668</v>
      </c>
    </row>
    <row r="906" spans="2:5" x14ac:dyDescent="0.25">
      <c r="B906" s="416">
        <v>4665</v>
      </c>
      <c r="C906" s="417" t="s">
        <v>5034</v>
      </c>
      <c r="D906" s="416" t="s">
        <v>8</v>
      </c>
      <c r="E906" s="419">
        <v>432280</v>
      </c>
    </row>
    <row r="907" spans="2:5" x14ac:dyDescent="0.25">
      <c r="B907" s="416">
        <v>4666</v>
      </c>
      <c r="C907" s="417" t="s">
        <v>5035</v>
      </c>
      <c r="D907" s="416" t="s">
        <v>8</v>
      </c>
      <c r="E907" s="419">
        <v>331348</v>
      </c>
    </row>
    <row r="908" spans="2:5" x14ac:dyDescent="0.25">
      <c r="B908" s="416">
        <v>4667</v>
      </c>
      <c r="C908" s="417" t="s">
        <v>3891</v>
      </c>
      <c r="D908" s="416" t="s">
        <v>8</v>
      </c>
      <c r="E908" s="419">
        <v>389330</v>
      </c>
    </row>
    <row r="909" spans="2:5" x14ac:dyDescent="0.25">
      <c r="B909" s="416">
        <v>4671</v>
      </c>
      <c r="C909" s="417" t="s">
        <v>5036</v>
      </c>
      <c r="D909" s="416" t="s">
        <v>8</v>
      </c>
      <c r="E909" s="419">
        <v>9202</v>
      </c>
    </row>
    <row r="910" spans="2:5" x14ac:dyDescent="0.25">
      <c r="B910" s="416">
        <v>4672</v>
      </c>
      <c r="C910" s="417" t="s">
        <v>5037</v>
      </c>
      <c r="D910" s="416" t="s">
        <v>8</v>
      </c>
      <c r="E910" s="419">
        <v>6484</v>
      </c>
    </row>
    <row r="911" spans="2:5" x14ac:dyDescent="0.25">
      <c r="B911" s="416">
        <v>4674</v>
      </c>
      <c r="C911" s="417" t="s">
        <v>5038</v>
      </c>
      <c r="D911" s="416" t="s">
        <v>8</v>
      </c>
      <c r="E911" s="419">
        <v>8263</v>
      </c>
    </row>
    <row r="912" spans="2:5" x14ac:dyDescent="0.25">
      <c r="B912" s="416">
        <v>4675</v>
      </c>
      <c r="C912" s="417" t="s">
        <v>5039</v>
      </c>
      <c r="D912" s="416" t="s">
        <v>7</v>
      </c>
      <c r="E912" s="419">
        <v>449532</v>
      </c>
    </row>
    <row r="913" spans="2:5" x14ac:dyDescent="0.25">
      <c r="B913" s="416">
        <v>4676</v>
      </c>
      <c r="C913" s="417" t="s">
        <v>5040</v>
      </c>
      <c r="D913" s="416" t="s">
        <v>8</v>
      </c>
      <c r="E913" s="419">
        <v>9202</v>
      </c>
    </row>
    <row r="914" spans="2:5" x14ac:dyDescent="0.25">
      <c r="B914" s="416">
        <v>4678</v>
      </c>
      <c r="C914" s="417" t="s">
        <v>5041</v>
      </c>
      <c r="D914" s="416" t="s">
        <v>8</v>
      </c>
      <c r="E914" s="419">
        <v>122197</v>
      </c>
    </row>
    <row r="915" spans="2:5" x14ac:dyDescent="0.25">
      <c r="B915" s="416">
        <v>4686</v>
      </c>
      <c r="C915" s="417" t="s">
        <v>5042</v>
      </c>
      <c r="D915" s="416" t="s">
        <v>7</v>
      </c>
      <c r="E915" s="419">
        <v>238864</v>
      </c>
    </row>
    <row r="916" spans="2:5" x14ac:dyDescent="0.25">
      <c r="B916" s="416">
        <v>4687</v>
      </c>
      <c r="C916" s="417" t="s">
        <v>5043</v>
      </c>
      <c r="D916" s="416" t="s">
        <v>7</v>
      </c>
      <c r="E916" s="419">
        <v>161019</v>
      </c>
    </row>
    <row r="917" spans="2:5" x14ac:dyDescent="0.25">
      <c r="B917" s="416">
        <v>4688</v>
      </c>
      <c r="C917" s="417" t="s">
        <v>5044</v>
      </c>
      <c r="D917" s="416" t="s">
        <v>7</v>
      </c>
      <c r="E917" s="419">
        <v>261393</v>
      </c>
    </row>
    <row r="918" spans="2:5" x14ac:dyDescent="0.25">
      <c r="B918" s="416">
        <v>4689</v>
      </c>
      <c r="C918" s="417" t="s">
        <v>3911</v>
      </c>
      <c r="D918" s="416" t="s">
        <v>7</v>
      </c>
      <c r="E918" s="419">
        <v>231485</v>
      </c>
    </row>
    <row r="919" spans="2:5" x14ac:dyDescent="0.25">
      <c r="B919" s="416">
        <v>4690</v>
      </c>
      <c r="C919" s="417" t="s">
        <v>5045</v>
      </c>
      <c r="D919" s="416" t="s">
        <v>7</v>
      </c>
      <c r="E919" s="419">
        <v>233410</v>
      </c>
    </row>
    <row r="920" spans="2:5" x14ac:dyDescent="0.25">
      <c r="B920" s="416">
        <v>4691</v>
      </c>
      <c r="C920" s="417" t="s">
        <v>5046</v>
      </c>
      <c r="D920" s="416" t="s">
        <v>7</v>
      </c>
      <c r="E920" s="419">
        <v>182628</v>
      </c>
    </row>
    <row r="921" spans="2:5" x14ac:dyDescent="0.25">
      <c r="B921" s="416">
        <v>4692</v>
      </c>
      <c r="C921" s="417" t="s">
        <v>5047</v>
      </c>
      <c r="D921" s="416" t="s">
        <v>7</v>
      </c>
      <c r="E921" s="419">
        <v>202618</v>
      </c>
    </row>
    <row r="922" spans="2:5" x14ac:dyDescent="0.25">
      <c r="B922" s="416">
        <v>4693</v>
      </c>
      <c r="C922" s="417" t="s">
        <v>5048</v>
      </c>
      <c r="D922" s="416" t="s">
        <v>7</v>
      </c>
      <c r="E922" s="419">
        <v>204543</v>
      </c>
    </row>
    <row r="923" spans="2:5" x14ac:dyDescent="0.25">
      <c r="B923" s="416">
        <v>4694</v>
      </c>
      <c r="C923" s="417" t="s">
        <v>5049</v>
      </c>
      <c r="D923" s="416" t="s">
        <v>7</v>
      </c>
      <c r="E923" s="419">
        <v>161159</v>
      </c>
    </row>
    <row r="924" spans="2:5" x14ac:dyDescent="0.25">
      <c r="B924" s="416">
        <v>4695</v>
      </c>
      <c r="C924" s="417" t="s">
        <v>5050</v>
      </c>
      <c r="D924" s="416" t="s">
        <v>3099</v>
      </c>
      <c r="E924" s="419">
        <v>3061</v>
      </c>
    </row>
    <row r="925" spans="2:5" x14ac:dyDescent="0.25">
      <c r="B925" s="416">
        <v>4696</v>
      </c>
      <c r="C925" s="417" t="s">
        <v>5051</v>
      </c>
      <c r="D925" s="416" t="s">
        <v>3099</v>
      </c>
      <c r="E925" s="419">
        <v>3248</v>
      </c>
    </row>
    <row r="926" spans="2:5" x14ac:dyDescent="0.25">
      <c r="B926" s="416">
        <v>4697</v>
      </c>
      <c r="C926" s="417" t="s">
        <v>5052</v>
      </c>
      <c r="D926" s="416" t="s">
        <v>7</v>
      </c>
      <c r="E926" s="419">
        <v>239034</v>
      </c>
    </row>
    <row r="927" spans="2:5" x14ac:dyDescent="0.25">
      <c r="B927" s="416">
        <v>4698</v>
      </c>
      <c r="C927" s="417" t="s">
        <v>5053</v>
      </c>
      <c r="D927" s="416" t="s">
        <v>7</v>
      </c>
      <c r="E927" s="418">
        <v>238568</v>
      </c>
    </row>
    <row r="928" spans="2:5" x14ac:dyDescent="0.25">
      <c r="B928" s="416">
        <v>4699</v>
      </c>
      <c r="C928" s="417" t="s">
        <v>3912</v>
      </c>
      <c r="D928" s="416" t="s">
        <v>7</v>
      </c>
      <c r="E928" s="418">
        <v>227107</v>
      </c>
    </row>
    <row r="929" spans="2:5" x14ac:dyDescent="0.25">
      <c r="B929" s="416">
        <v>4700</v>
      </c>
      <c r="C929" s="417" t="s">
        <v>5054</v>
      </c>
      <c r="D929" s="416" t="s">
        <v>7</v>
      </c>
      <c r="E929" s="418">
        <v>220772</v>
      </c>
    </row>
    <row r="930" spans="2:5" x14ac:dyDescent="0.25">
      <c r="B930" s="416">
        <v>4702</v>
      </c>
      <c r="C930" s="417" t="s">
        <v>5055</v>
      </c>
      <c r="D930" s="416" t="s">
        <v>8</v>
      </c>
      <c r="E930" s="418">
        <v>3265</v>
      </c>
    </row>
    <row r="931" spans="2:5" x14ac:dyDescent="0.25">
      <c r="B931" s="416">
        <v>4703</v>
      </c>
      <c r="C931" s="417" t="s">
        <v>5056</v>
      </c>
      <c r="D931" s="416" t="s">
        <v>8</v>
      </c>
      <c r="E931" s="418">
        <v>2498</v>
      </c>
    </row>
    <row r="932" spans="2:5" x14ac:dyDescent="0.25">
      <c r="B932" s="416">
        <v>4704</v>
      </c>
      <c r="C932" s="417" t="s">
        <v>5057</v>
      </c>
      <c r="D932" s="416" t="s">
        <v>8</v>
      </c>
      <c r="E932" s="419">
        <v>2697</v>
      </c>
    </row>
    <row r="933" spans="2:5" x14ac:dyDescent="0.25">
      <c r="B933" s="416">
        <v>4708</v>
      </c>
      <c r="C933" s="417" t="s">
        <v>5058</v>
      </c>
      <c r="D933" s="416" t="s">
        <v>8</v>
      </c>
      <c r="E933" s="419">
        <v>530831</v>
      </c>
    </row>
    <row r="934" spans="2:5" x14ac:dyDescent="0.25">
      <c r="B934" s="416">
        <v>4709</v>
      </c>
      <c r="C934" s="417" t="s">
        <v>5059</v>
      </c>
      <c r="D934" s="416" t="s">
        <v>8</v>
      </c>
      <c r="E934" s="419">
        <v>170895</v>
      </c>
    </row>
    <row r="935" spans="2:5" x14ac:dyDescent="0.25">
      <c r="B935" s="416">
        <v>4710</v>
      </c>
      <c r="C935" s="417" t="s">
        <v>5060</v>
      </c>
      <c r="D935" s="416" t="s">
        <v>3102</v>
      </c>
      <c r="E935" s="419">
        <v>15148</v>
      </c>
    </row>
    <row r="936" spans="2:5" x14ac:dyDescent="0.25">
      <c r="B936" s="416">
        <v>4711</v>
      </c>
      <c r="C936" s="417" t="s">
        <v>5061</v>
      </c>
      <c r="D936" s="416" t="s">
        <v>7</v>
      </c>
      <c r="E936" s="419">
        <v>44533</v>
      </c>
    </row>
    <row r="937" spans="2:5" x14ac:dyDescent="0.25">
      <c r="B937" s="416">
        <v>4712</v>
      </c>
      <c r="C937" s="417" t="s">
        <v>3866</v>
      </c>
      <c r="D937" s="416" t="s">
        <v>3095</v>
      </c>
      <c r="E937" s="419">
        <v>1556215</v>
      </c>
    </row>
    <row r="938" spans="2:5" x14ac:dyDescent="0.25">
      <c r="B938" s="416">
        <v>4737</v>
      </c>
      <c r="C938" s="417" t="s">
        <v>5062</v>
      </c>
      <c r="D938" s="416" t="s">
        <v>3102</v>
      </c>
      <c r="E938" s="419">
        <v>978320</v>
      </c>
    </row>
    <row r="939" spans="2:5" x14ac:dyDescent="0.25">
      <c r="B939" s="416">
        <v>4738</v>
      </c>
      <c r="C939" s="417" t="s">
        <v>5063</v>
      </c>
      <c r="D939" s="416" t="s">
        <v>3102</v>
      </c>
      <c r="E939" s="419">
        <v>811919</v>
      </c>
    </row>
    <row r="940" spans="2:5" x14ac:dyDescent="0.25">
      <c r="B940" s="416">
        <v>4739</v>
      </c>
      <c r="C940" s="417" t="s">
        <v>5064</v>
      </c>
      <c r="D940" s="416" t="s">
        <v>3102</v>
      </c>
      <c r="E940" s="419">
        <v>1265048</v>
      </c>
    </row>
    <row r="941" spans="2:5" x14ac:dyDescent="0.25">
      <c r="B941" s="416">
        <v>4740</v>
      </c>
      <c r="C941" s="417" t="s">
        <v>5065</v>
      </c>
      <c r="D941" s="416" t="s">
        <v>3102</v>
      </c>
      <c r="E941" s="419">
        <v>1348028</v>
      </c>
    </row>
    <row r="942" spans="2:5" x14ac:dyDescent="0.25">
      <c r="B942" s="416">
        <v>4741</v>
      </c>
      <c r="C942" s="417" t="s">
        <v>5066</v>
      </c>
      <c r="D942" s="416" t="s">
        <v>3102</v>
      </c>
      <c r="E942" s="419">
        <v>1551335</v>
      </c>
    </row>
    <row r="943" spans="2:5" x14ac:dyDescent="0.25">
      <c r="B943" s="416">
        <v>4742</v>
      </c>
      <c r="C943" s="417" t="s">
        <v>5067</v>
      </c>
      <c r="D943" s="416" t="s">
        <v>3102</v>
      </c>
      <c r="E943" s="419">
        <v>1766945</v>
      </c>
    </row>
    <row r="944" spans="2:5" x14ac:dyDescent="0.25">
      <c r="B944" s="416">
        <v>4743</v>
      </c>
      <c r="C944" s="417" t="s">
        <v>5068</v>
      </c>
      <c r="D944" s="416" t="s">
        <v>3095</v>
      </c>
      <c r="E944" s="419">
        <v>175972</v>
      </c>
    </row>
    <row r="945" spans="2:5" x14ac:dyDescent="0.25">
      <c r="B945" s="416">
        <v>4744</v>
      </c>
      <c r="C945" s="417" t="s">
        <v>5069</v>
      </c>
      <c r="D945" s="416" t="s">
        <v>3095</v>
      </c>
      <c r="E945" s="419">
        <v>192883</v>
      </c>
    </row>
    <row r="946" spans="2:5" x14ac:dyDescent="0.25">
      <c r="B946" s="416">
        <v>4745</v>
      </c>
      <c r="C946" s="417" t="s">
        <v>5070</v>
      </c>
      <c r="D946" s="416" t="s">
        <v>3095</v>
      </c>
      <c r="E946" s="419">
        <v>167969</v>
      </c>
    </row>
    <row r="947" spans="2:5" x14ac:dyDescent="0.25">
      <c r="B947" s="416">
        <v>4746</v>
      </c>
      <c r="C947" s="417" t="s">
        <v>5071</v>
      </c>
      <c r="D947" s="416" t="s">
        <v>3095</v>
      </c>
      <c r="E947" s="419">
        <v>166345</v>
      </c>
    </row>
    <row r="948" spans="2:5" x14ac:dyDescent="0.25">
      <c r="B948" s="416">
        <v>4747</v>
      </c>
      <c r="C948" s="417" t="s">
        <v>3849</v>
      </c>
      <c r="D948" s="416" t="s">
        <v>3095</v>
      </c>
      <c r="E948" s="419">
        <v>163490</v>
      </c>
    </row>
    <row r="949" spans="2:5" x14ac:dyDescent="0.25">
      <c r="B949" s="416">
        <v>4748</v>
      </c>
      <c r="C949" s="417" t="s">
        <v>5072</v>
      </c>
      <c r="D949" s="416" t="s">
        <v>3095</v>
      </c>
      <c r="E949" s="419">
        <v>155755</v>
      </c>
    </row>
    <row r="950" spans="2:5" x14ac:dyDescent="0.25">
      <c r="B950" s="416">
        <v>4749</v>
      </c>
      <c r="C950" s="417" t="s">
        <v>5073</v>
      </c>
      <c r="D950" s="416" t="s">
        <v>3095</v>
      </c>
      <c r="E950" s="419">
        <v>173487</v>
      </c>
    </row>
    <row r="951" spans="2:5" x14ac:dyDescent="0.25">
      <c r="B951" s="416">
        <v>4750</v>
      </c>
      <c r="C951" s="417" t="s">
        <v>5074</v>
      </c>
      <c r="D951" s="416" t="s">
        <v>3095</v>
      </c>
      <c r="E951" s="419">
        <v>558734</v>
      </c>
    </row>
    <row r="952" spans="2:5" x14ac:dyDescent="0.25">
      <c r="B952" s="416">
        <v>4751</v>
      </c>
      <c r="C952" s="417" t="s">
        <v>3906</v>
      </c>
      <c r="D952" s="416" t="s">
        <v>3102</v>
      </c>
      <c r="E952" s="419">
        <v>15013</v>
      </c>
    </row>
    <row r="953" spans="2:5" x14ac:dyDescent="0.25">
      <c r="B953" s="416">
        <v>4753</v>
      </c>
      <c r="C953" s="417" t="s">
        <v>5075</v>
      </c>
      <c r="D953" s="416" t="s">
        <v>3095</v>
      </c>
      <c r="E953" s="419">
        <v>172637</v>
      </c>
    </row>
    <row r="954" spans="2:5" x14ac:dyDescent="0.25">
      <c r="B954" s="416">
        <v>4754</v>
      </c>
      <c r="C954" s="417" t="s">
        <v>5076</v>
      </c>
      <c r="D954" s="416" t="s">
        <v>3095</v>
      </c>
      <c r="E954" s="419">
        <v>169782</v>
      </c>
    </row>
    <row r="955" spans="2:5" x14ac:dyDescent="0.25">
      <c r="B955" s="416">
        <v>4755</v>
      </c>
      <c r="C955" s="417" t="s">
        <v>5077</v>
      </c>
      <c r="D955" s="416" t="s">
        <v>3095</v>
      </c>
      <c r="E955" s="419">
        <v>162047</v>
      </c>
    </row>
    <row r="956" spans="2:5" x14ac:dyDescent="0.25">
      <c r="B956" s="416">
        <v>4758</v>
      </c>
      <c r="C956" s="417" t="s">
        <v>3853</v>
      </c>
      <c r="D956" s="416" t="s">
        <v>3102</v>
      </c>
      <c r="E956" s="419">
        <v>8877</v>
      </c>
    </row>
    <row r="957" spans="2:5" x14ac:dyDescent="0.25">
      <c r="B957" s="416">
        <v>4759</v>
      </c>
      <c r="C957" s="417" t="s">
        <v>5078</v>
      </c>
      <c r="D957" s="416" t="s">
        <v>3102</v>
      </c>
      <c r="E957" s="419">
        <v>52629</v>
      </c>
    </row>
    <row r="958" spans="2:5" x14ac:dyDescent="0.25">
      <c r="B958" s="416">
        <v>4762</v>
      </c>
      <c r="C958" s="417" t="s">
        <v>5079</v>
      </c>
      <c r="D958" s="416" t="s">
        <v>3102</v>
      </c>
      <c r="E958" s="419">
        <v>47000</v>
      </c>
    </row>
    <row r="959" spans="2:5" x14ac:dyDescent="0.25">
      <c r="B959" s="416">
        <v>4764</v>
      </c>
      <c r="C959" s="417" t="s">
        <v>5080</v>
      </c>
      <c r="D959" s="416" t="s">
        <v>7</v>
      </c>
      <c r="E959" s="418">
        <v>1922</v>
      </c>
    </row>
    <row r="960" spans="2:5" x14ac:dyDescent="0.25">
      <c r="B960" s="416">
        <v>4765</v>
      </c>
      <c r="C960" s="417" t="s">
        <v>5081</v>
      </c>
      <c r="D960" s="416" t="s">
        <v>7</v>
      </c>
      <c r="E960" s="418">
        <v>2247</v>
      </c>
    </row>
    <row r="961" spans="2:5" x14ac:dyDescent="0.25">
      <c r="B961" s="416">
        <v>4776</v>
      </c>
      <c r="C961" s="417" t="s">
        <v>5082</v>
      </c>
      <c r="D961" s="416" t="s">
        <v>8</v>
      </c>
      <c r="E961" s="419">
        <v>2623</v>
      </c>
    </row>
    <row r="962" spans="2:5" x14ac:dyDescent="0.25">
      <c r="B962" s="416">
        <v>4777</v>
      </c>
      <c r="C962" s="417" t="s">
        <v>5083</v>
      </c>
      <c r="D962" s="416" t="s">
        <v>8</v>
      </c>
      <c r="E962" s="419">
        <v>10179</v>
      </c>
    </row>
    <row r="963" spans="2:5" x14ac:dyDescent="0.25">
      <c r="B963" s="416">
        <v>4778</v>
      </c>
      <c r="C963" s="417" t="s">
        <v>5084</v>
      </c>
      <c r="D963" s="416" t="s">
        <v>7</v>
      </c>
      <c r="E963" s="419">
        <v>71968</v>
      </c>
    </row>
    <row r="964" spans="2:5" x14ac:dyDescent="0.25">
      <c r="B964" s="416">
        <v>4779</v>
      </c>
      <c r="C964" s="417" t="s">
        <v>5085</v>
      </c>
      <c r="D964" s="416" t="s">
        <v>7</v>
      </c>
      <c r="E964" s="419">
        <v>166665</v>
      </c>
    </row>
    <row r="965" spans="2:5" x14ac:dyDescent="0.25">
      <c r="B965" s="416">
        <v>4780</v>
      </c>
      <c r="C965" s="417" t="s">
        <v>5086</v>
      </c>
      <c r="D965" s="416" t="s">
        <v>3690</v>
      </c>
      <c r="E965" s="419">
        <v>410105</v>
      </c>
    </row>
    <row r="966" spans="2:5" x14ac:dyDescent="0.25">
      <c r="B966" s="416">
        <v>4781</v>
      </c>
      <c r="C966" s="417" t="s">
        <v>5087</v>
      </c>
      <c r="D966" s="416" t="s">
        <v>3095</v>
      </c>
      <c r="E966" s="419">
        <v>16207</v>
      </c>
    </row>
    <row r="967" spans="2:5" x14ac:dyDescent="0.25">
      <c r="B967" s="416">
        <v>4782</v>
      </c>
      <c r="C967" s="417" t="s">
        <v>5088</v>
      </c>
      <c r="D967" s="416" t="s">
        <v>8</v>
      </c>
      <c r="E967" s="419">
        <v>1216</v>
      </c>
    </row>
    <row r="968" spans="2:5" x14ac:dyDescent="0.25">
      <c r="B968" s="416">
        <v>4783</v>
      </c>
      <c r="C968" s="417" t="s">
        <v>5089</v>
      </c>
      <c r="D968" s="416" t="s">
        <v>3095</v>
      </c>
      <c r="E968" s="419">
        <v>749962</v>
      </c>
    </row>
    <row r="969" spans="2:5" x14ac:dyDescent="0.25">
      <c r="B969" s="416">
        <v>4784</v>
      </c>
      <c r="C969" s="417" t="s">
        <v>3854</v>
      </c>
      <c r="D969" s="416" t="s">
        <v>3095</v>
      </c>
      <c r="E969" s="419">
        <v>23175</v>
      </c>
    </row>
    <row r="970" spans="2:5" x14ac:dyDescent="0.25">
      <c r="B970" s="416">
        <v>4786</v>
      </c>
      <c r="C970" s="417" t="s">
        <v>3941</v>
      </c>
      <c r="D970" s="416" t="s">
        <v>3102</v>
      </c>
      <c r="E970" s="418">
        <v>345017</v>
      </c>
    </row>
    <row r="971" spans="2:5" x14ac:dyDescent="0.25">
      <c r="B971" s="416">
        <v>4787</v>
      </c>
      <c r="C971" s="417" t="s">
        <v>5090</v>
      </c>
      <c r="D971" s="416" t="s">
        <v>7</v>
      </c>
      <c r="E971" s="418">
        <v>18811</v>
      </c>
    </row>
    <row r="972" spans="2:5" x14ac:dyDescent="0.25">
      <c r="B972" s="416">
        <v>4788</v>
      </c>
      <c r="C972" s="417" t="s">
        <v>5091</v>
      </c>
      <c r="D972" s="416" t="s">
        <v>3102</v>
      </c>
      <c r="E972" s="418">
        <v>49536</v>
      </c>
    </row>
    <row r="973" spans="2:5" x14ac:dyDescent="0.25">
      <c r="B973" s="416">
        <v>4789</v>
      </c>
      <c r="C973" s="417" t="s">
        <v>5092</v>
      </c>
      <c r="D973" s="416" t="s">
        <v>3102</v>
      </c>
      <c r="E973" s="418">
        <v>13782</v>
      </c>
    </row>
    <row r="974" spans="2:5" x14ac:dyDescent="0.25">
      <c r="B974" s="416">
        <v>4790</v>
      </c>
      <c r="C974" s="417" t="s">
        <v>5093</v>
      </c>
      <c r="D974" s="416" t="s">
        <v>3102</v>
      </c>
      <c r="E974" s="419">
        <v>13894</v>
      </c>
    </row>
    <row r="975" spans="2:5" x14ac:dyDescent="0.25">
      <c r="B975" s="416">
        <v>4791</v>
      </c>
      <c r="C975" s="417" t="s">
        <v>5094</v>
      </c>
      <c r="D975" s="416" t="s">
        <v>3102</v>
      </c>
      <c r="E975" s="419">
        <v>32971</v>
      </c>
    </row>
    <row r="976" spans="2:5" x14ac:dyDescent="0.25">
      <c r="B976" s="416">
        <v>4792</v>
      </c>
      <c r="C976" s="417" t="s">
        <v>5095</v>
      </c>
      <c r="D976" s="416" t="s">
        <v>3095</v>
      </c>
      <c r="E976" s="419">
        <v>100367</v>
      </c>
    </row>
    <row r="977" spans="2:5" x14ac:dyDescent="0.25">
      <c r="B977" s="416">
        <v>4794</v>
      </c>
      <c r="C977" s="417" t="s">
        <v>5096</v>
      </c>
      <c r="D977" s="416" t="s">
        <v>8</v>
      </c>
      <c r="E977" s="419">
        <v>70570</v>
      </c>
    </row>
    <row r="978" spans="2:5" x14ac:dyDescent="0.25">
      <c r="B978" s="416">
        <v>4795</v>
      </c>
      <c r="C978" s="417" t="s">
        <v>5097</v>
      </c>
      <c r="D978" s="416" t="s">
        <v>8</v>
      </c>
      <c r="E978" s="419">
        <v>64738</v>
      </c>
    </row>
    <row r="979" spans="2:5" x14ac:dyDescent="0.25">
      <c r="B979" s="416">
        <v>4797</v>
      </c>
      <c r="C979" s="417" t="s">
        <v>5098</v>
      </c>
      <c r="D979" s="416" t="s">
        <v>7</v>
      </c>
      <c r="E979" s="419">
        <v>235594</v>
      </c>
    </row>
    <row r="980" spans="2:5" x14ac:dyDescent="0.25">
      <c r="B980" s="416">
        <v>4798</v>
      </c>
      <c r="C980" s="417" t="s">
        <v>5099</v>
      </c>
      <c r="D980" s="416" t="s">
        <v>7</v>
      </c>
      <c r="E980" s="419">
        <v>178113</v>
      </c>
    </row>
    <row r="981" spans="2:5" x14ac:dyDescent="0.25">
      <c r="B981" s="416">
        <v>4800</v>
      </c>
      <c r="C981" s="417" t="s">
        <v>5100</v>
      </c>
      <c r="D981" s="416" t="s">
        <v>7</v>
      </c>
      <c r="E981" s="419">
        <v>236343</v>
      </c>
    </row>
    <row r="982" spans="2:5" x14ac:dyDescent="0.25">
      <c r="B982" s="416">
        <v>4801</v>
      </c>
      <c r="C982" s="417" t="s">
        <v>5101</v>
      </c>
      <c r="D982" s="416" t="s">
        <v>3102</v>
      </c>
      <c r="E982" s="419">
        <v>20207</v>
      </c>
    </row>
    <row r="983" spans="2:5" x14ac:dyDescent="0.25">
      <c r="B983" s="416">
        <v>4802</v>
      </c>
      <c r="C983" s="417" t="s">
        <v>5102</v>
      </c>
      <c r="D983" s="416" t="s">
        <v>7</v>
      </c>
      <c r="E983" s="419">
        <v>1000000</v>
      </c>
    </row>
    <row r="984" spans="2:5" x14ac:dyDescent="0.25">
      <c r="B984" s="416">
        <v>4803</v>
      </c>
      <c r="C984" s="417" t="s">
        <v>5103</v>
      </c>
      <c r="D984" s="416" t="s">
        <v>7</v>
      </c>
      <c r="E984" s="419">
        <v>1500000</v>
      </c>
    </row>
    <row r="985" spans="2:5" x14ac:dyDescent="0.25">
      <c r="B985" s="416">
        <v>4804</v>
      </c>
      <c r="C985" s="417" t="s">
        <v>5104</v>
      </c>
      <c r="D985" s="416" t="s">
        <v>7</v>
      </c>
      <c r="E985" s="419">
        <v>2000000</v>
      </c>
    </row>
    <row r="986" spans="2:5" x14ac:dyDescent="0.25">
      <c r="B986" s="416">
        <v>4805</v>
      </c>
      <c r="C986" s="417" t="s">
        <v>5105</v>
      </c>
      <c r="D986" s="416" t="s">
        <v>3102</v>
      </c>
      <c r="E986" s="419">
        <v>153855</v>
      </c>
    </row>
    <row r="987" spans="2:5" x14ac:dyDescent="0.25">
      <c r="B987" s="416">
        <v>4806</v>
      </c>
      <c r="C987" s="417" t="s">
        <v>5106</v>
      </c>
      <c r="D987" s="416" t="s">
        <v>3107</v>
      </c>
      <c r="E987" s="419">
        <v>448583</v>
      </c>
    </row>
    <row r="988" spans="2:5" x14ac:dyDescent="0.25">
      <c r="B988" s="416">
        <v>4807</v>
      </c>
      <c r="C988" s="417" t="s">
        <v>5107</v>
      </c>
      <c r="D988" s="416" t="s">
        <v>3097</v>
      </c>
      <c r="E988" s="419">
        <v>57268</v>
      </c>
    </row>
    <row r="989" spans="2:5" x14ac:dyDescent="0.25">
      <c r="B989" s="416">
        <v>4808</v>
      </c>
      <c r="C989" s="417" t="s">
        <v>5108</v>
      </c>
      <c r="D989" s="416" t="s">
        <v>3102</v>
      </c>
      <c r="E989" s="419">
        <v>193159</v>
      </c>
    </row>
    <row r="990" spans="2:5" x14ac:dyDescent="0.25">
      <c r="B990" s="416">
        <v>4809</v>
      </c>
      <c r="C990" s="417" t="s">
        <v>5109</v>
      </c>
      <c r="D990" s="416" t="s">
        <v>3102</v>
      </c>
      <c r="E990" s="419">
        <v>381188</v>
      </c>
    </row>
    <row r="991" spans="2:5" x14ac:dyDescent="0.25">
      <c r="B991" s="416">
        <v>4810</v>
      </c>
      <c r="C991" s="417" t="s">
        <v>5110</v>
      </c>
      <c r="D991" s="416" t="s">
        <v>3102</v>
      </c>
      <c r="E991" s="419">
        <v>642795</v>
      </c>
    </row>
    <row r="992" spans="2:5" x14ac:dyDescent="0.25">
      <c r="B992" s="416">
        <v>4812</v>
      </c>
      <c r="C992" s="417" t="s">
        <v>5111</v>
      </c>
      <c r="D992" s="416" t="s">
        <v>3102</v>
      </c>
      <c r="E992" s="419">
        <v>153128</v>
      </c>
    </row>
    <row r="993" spans="2:5" x14ac:dyDescent="0.25">
      <c r="B993" s="416">
        <v>4813</v>
      </c>
      <c r="C993" s="417" t="s">
        <v>5112</v>
      </c>
      <c r="D993" s="416" t="s">
        <v>7</v>
      </c>
      <c r="E993" s="419">
        <v>31647</v>
      </c>
    </row>
    <row r="994" spans="2:5" x14ac:dyDescent="0.25">
      <c r="B994" s="416">
        <v>4814</v>
      </c>
      <c r="C994" s="417" t="s">
        <v>5113</v>
      </c>
      <c r="D994" s="416" t="s">
        <v>3102</v>
      </c>
      <c r="E994" s="419">
        <v>12577</v>
      </c>
    </row>
    <row r="995" spans="2:5" x14ac:dyDescent="0.25">
      <c r="B995" s="416">
        <v>4826</v>
      </c>
      <c r="C995" s="417" t="s">
        <v>5114</v>
      </c>
      <c r="D995" s="416" t="s">
        <v>7</v>
      </c>
      <c r="E995" s="418">
        <v>145412</v>
      </c>
    </row>
    <row r="996" spans="2:5" x14ac:dyDescent="0.25">
      <c r="B996" s="416">
        <v>4827</v>
      </c>
      <c r="C996" s="417" t="s">
        <v>5115</v>
      </c>
      <c r="D996" s="416" t="s">
        <v>7</v>
      </c>
      <c r="E996" s="419">
        <v>6460</v>
      </c>
    </row>
    <row r="997" spans="2:5" x14ac:dyDescent="0.25">
      <c r="B997" s="416">
        <v>4828</v>
      </c>
      <c r="C997" s="417" t="s">
        <v>5116</v>
      </c>
      <c r="D997" s="416" t="s">
        <v>3102</v>
      </c>
      <c r="E997" s="418">
        <v>36730</v>
      </c>
    </row>
    <row r="998" spans="2:5" x14ac:dyDescent="0.25">
      <c r="B998" s="416">
        <v>4829</v>
      </c>
      <c r="C998" s="417" t="s">
        <v>5117</v>
      </c>
      <c r="D998" s="416" t="s">
        <v>3095</v>
      </c>
      <c r="E998" s="419">
        <v>1169555</v>
      </c>
    </row>
    <row r="999" spans="2:5" x14ac:dyDescent="0.25">
      <c r="B999" s="416">
        <v>4830</v>
      </c>
      <c r="C999" s="417" t="s">
        <v>5118</v>
      </c>
      <c r="D999" s="416" t="s">
        <v>8</v>
      </c>
      <c r="E999" s="419">
        <v>10048</v>
      </c>
    </row>
    <row r="1000" spans="2:5" x14ac:dyDescent="0.25">
      <c r="B1000" s="416">
        <v>4831</v>
      </c>
      <c r="C1000" s="417" t="s">
        <v>5119</v>
      </c>
      <c r="D1000" s="416" t="s">
        <v>8</v>
      </c>
      <c r="E1000" s="419">
        <v>186558</v>
      </c>
    </row>
    <row r="1001" spans="2:5" x14ac:dyDescent="0.25">
      <c r="B1001" s="416">
        <v>4832</v>
      </c>
      <c r="C1001" s="417" t="s">
        <v>5120</v>
      </c>
      <c r="D1001" s="416" t="s">
        <v>7</v>
      </c>
      <c r="E1001" s="419">
        <v>71715</v>
      </c>
    </row>
    <row r="1002" spans="2:5" x14ac:dyDescent="0.25">
      <c r="B1002" s="416">
        <v>4833</v>
      </c>
      <c r="C1002" s="417" t="s">
        <v>5121</v>
      </c>
      <c r="D1002" s="416" t="s">
        <v>7</v>
      </c>
      <c r="E1002" s="418">
        <v>13558</v>
      </c>
    </row>
    <row r="1003" spans="2:5" x14ac:dyDescent="0.25">
      <c r="B1003" s="416">
        <v>4834</v>
      </c>
      <c r="C1003" s="417" t="s">
        <v>5122</v>
      </c>
      <c r="D1003" s="416" t="s">
        <v>7</v>
      </c>
      <c r="E1003" s="419">
        <v>152852</v>
      </c>
    </row>
    <row r="1004" spans="2:5" x14ac:dyDescent="0.25">
      <c r="B1004" s="416">
        <v>4835</v>
      </c>
      <c r="C1004" s="417" t="s">
        <v>5123</v>
      </c>
      <c r="D1004" s="416" t="s">
        <v>3095</v>
      </c>
      <c r="E1004" s="419">
        <v>314306</v>
      </c>
    </row>
    <row r="1005" spans="2:5" x14ac:dyDescent="0.25">
      <c r="B1005" s="416">
        <v>4836</v>
      </c>
      <c r="C1005" s="417" t="s">
        <v>5124</v>
      </c>
      <c r="D1005" s="416" t="s">
        <v>3095</v>
      </c>
      <c r="E1005" s="419">
        <v>471311</v>
      </c>
    </row>
    <row r="1006" spans="2:5" x14ac:dyDescent="0.25">
      <c r="B1006" s="416">
        <v>4837</v>
      </c>
      <c r="C1006" s="417" t="s">
        <v>5125</v>
      </c>
      <c r="D1006" s="416" t="s">
        <v>3095</v>
      </c>
      <c r="E1006" s="419">
        <v>214107</v>
      </c>
    </row>
    <row r="1007" spans="2:5" x14ac:dyDescent="0.25">
      <c r="B1007" s="416">
        <v>4838</v>
      </c>
      <c r="C1007" s="417" t="s">
        <v>5126</v>
      </c>
      <c r="D1007" s="416" t="s">
        <v>3095</v>
      </c>
      <c r="E1007" s="419">
        <v>188819</v>
      </c>
    </row>
    <row r="1008" spans="2:5" x14ac:dyDescent="0.25">
      <c r="B1008" s="416">
        <v>4839</v>
      </c>
      <c r="C1008" s="417" t="s">
        <v>5127</v>
      </c>
      <c r="D1008" s="416" t="s">
        <v>7</v>
      </c>
      <c r="E1008" s="418">
        <v>660522</v>
      </c>
    </row>
    <row r="1009" spans="2:5" x14ac:dyDescent="0.25">
      <c r="B1009" s="416">
        <v>4840</v>
      </c>
      <c r="C1009" s="417" t="s">
        <v>5128</v>
      </c>
      <c r="D1009" s="416" t="s">
        <v>7</v>
      </c>
      <c r="E1009" s="419">
        <v>204375</v>
      </c>
    </row>
    <row r="1010" spans="2:5" x14ac:dyDescent="0.25">
      <c r="B1010" s="416">
        <v>4841</v>
      </c>
      <c r="C1010" s="417" t="s">
        <v>5129</v>
      </c>
      <c r="D1010" s="416" t="s">
        <v>7</v>
      </c>
      <c r="E1010" s="418">
        <v>291176</v>
      </c>
    </row>
    <row r="1011" spans="2:5" x14ac:dyDescent="0.25">
      <c r="B1011" s="416">
        <v>4842</v>
      </c>
      <c r="C1011" s="417" t="s">
        <v>5130</v>
      </c>
      <c r="D1011" s="416" t="s">
        <v>7</v>
      </c>
      <c r="E1011" s="418">
        <v>437205</v>
      </c>
    </row>
    <row r="1012" spans="2:5" x14ac:dyDescent="0.25">
      <c r="B1012" s="416">
        <v>4843</v>
      </c>
      <c r="C1012" s="417" t="s">
        <v>5131</v>
      </c>
      <c r="D1012" s="416" t="s">
        <v>7</v>
      </c>
      <c r="E1012" s="419">
        <v>323595</v>
      </c>
    </row>
    <row r="1013" spans="2:5" x14ac:dyDescent="0.25">
      <c r="B1013" s="416">
        <v>4844</v>
      </c>
      <c r="C1013" s="417" t="s">
        <v>5132</v>
      </c>
      <c r="D1013" s="416" t="s">
        <v>7</v>
      </c>
      <c r="E1013" s="418">
        <v>3376874</v>
      </c>
    </row>
    <row r="1014" spans="2:5" x14ac:dyDescent="0.25">
      <c r="B1014" s="416">
        <v>4845</v>
      </c>
      <c r="C1014" s="417" t="s">
        <v>5133</v>
      </c>
      <c r="D1014" s="416" t="s">
        <v>7</v>
      </c>
      <c r="E1014" s="418">
        <v>1199492</v>
      </c>
    </row>
    <row r="1015" spans="2:5" x14ac:dyDescent="0.25">
      <c r="B1015" s="416">
        <v>4846</v>
      </c>
      <c r="C1015" s="417" t="s">
        <v>5134</v>
      </c>
      <c r="D1015" s="416" t="s">
        <v>7</v>
      </c>
      <c r="E1015" s="418">
        <v>169067</v>
      </c>
    </row>
    <row r="1016" spans="2:5" x14ac:dyDescent="0.25">
      <c r="B1016" s="416">
        <v>4848</v>
      </c>
      <c r="C1016" s="417" t="s">
        <v>3915</v>
      </c>
      <c r="D1016" s="416" t="s">
        <v>3102</v>
      </c>
      <c r="E1016" s="419">
        <v>10836</v>
      </c>
    </row>
    <row r="1017" spans="2:5" x14ac:dyDescent="0.25">
      <c r="B1017" s="416">
        <v>4849</v>
      </c>
      <c r="C1017" s="417" t="s">
        <v>5135</v>
      </c>
      <c r="D1017" s="416" t="s">
        <v>3102</v>
      </c>
      <c r="E1017" s="418">
        <v>3383</v>
      </c>
    </row>
    <row r="1018" spans="2:5" x14ac:dyDescent="0.25">
      <c r="B1018" s="416">
        <v>4850</v>
      </c>
      <c r="C1018" s="417" t="s">
        <v>5136</v>
      </c>
      <c r="D1018" s="416" t="s">
        <v>3095</v>
      </c>
      <c r="E1018" s="418">
        <v>304921</v>
      </c>
    </row>
    <row r="1019" spans="2:5" x14ac:dyDescent="0.25">
      <c r="B1019" s="416">
        <v>4851</v>
      </c>
      <c r="C1019" s="417" t="s">
        <v>5137</v>
      </c>
      <c r="D1019" s="416" t="s">
        <v>7</v>
      </c>
      <c r="E1019" s="418">
        <v>32025</v>
      </c>
    </row>
    <row r="1020" spans="2:5" x14ac:dyDescent="0.25">
      <c r="B1020" s="416">
        <v>4853</v>
      </c>
      <c r="C1020" s="417" t="s">
        <v>5138</v>
      </c>
      <c r="D1020" s="416" t="s">
        <v>3095</v>
      </c>
      <c r="E1020" s="418">
        <v>728719</v>
      </c>
    </row>
    <row r="1021" spans="2:5" x14ac:dyDescent="0.25">
      <c r="B1021" s="416">
        <v>4854</v>
      </c>
      <c r="C1021" s="417" t="s">
        <v>5139</v>
      </c>
      <c r="D1021" s="416" t="s">
        <v>3095</v>
      </c>
      <c r="E1021" s="418">
        <v>750857</v>
      </c>
    </row>
    <row r="1022" spans="2:5" x14ac:dyDescent="0.25">
      <c r="B1022" s="416">
        <v>4855</v>
      </c>
      <c r="C1022" s="417" t="s">
        <v>5140</v>
      </c>
      <c r="D1022" s="416" t="s">
        <v>8</v>
      </c>
      <c r="E1022" s="418">
        <v>61164</v>
      </c>
    </row>
    <row r="1023" spans="2:5" x14ac:dyDescent="0.25">
      <c r="B1023" s="416">
        <v>4856</v>
      </c>
      <c r="C1023" s="417" t="s">
        <v>5141</v>
      </c>
      <c r="D1023" s="416" t="s">
        <v>8</v>
      </c>
      <c r="E1023" s="419">
        <v>115568</v>
      </c>
    </row>
    <row r="1024" spans="2:5" x14ac:dyDescent="0.25">
      <c r="B1024" s="416">
        <v>4857</v>
      </c>
      <c r="C1024" s="417" t="s">
        <v>3867</v>
      </c>
      <c r="D1024" s="416" t="s">
        <v>8</v>
      </c>
      <c r="E1024" s="419">
        <v>3508</v>
      </c>
    </row>
    <row r="1025" spans="2:5" x14ac:dyDescent="0.25">
      <c r="B1025" s="416">
        <v>4858</v>
      </c>
      <c r="C1025" s="417" t="s">
        <v>5142</v>
      </c>
      <c r="D1025" s="416" t="s">
        <v>7</v>
      </c>
      <c r="E1025" s="419">
        <v>1318191</v>
      </c>
    </row>
    <row r="1026" spans="2:5" x14ac:dyDescent="0.25">
      <c r="B1026" s="416">
        <v>4859</v>
      </c>
      <c r="C1026" s="417" t="s">
        <v>5143</v>
      </c>
      <c r="D1026" s="416" t="s">
        <v>3102</v>
      </c>
      <c r="E1026" s="418">
        <v>44130</v>
      </c>
    </row>
    <row r="1027" spans="2:5" x14ac:dyDescent="0.25">
      <c r="B1027" s="416">
        <v>4860</v>
      </c>
      <c r="C1027" s="417" t="s">
        <v>5144</v>
      </c>
      <c r="D1027" s="416" t="s">
        <v>7</v>
      </c>
      <c r="E1027" s="419">
        <v>217208</v>
      </c>
    </row>
    <row r="1028" spans="2:5" x14ac:dyDescent="0.25">
      <c r="B1028" s="416">
        <v>4861</v>
      </c>
      <c r="C1028" s="417" t="s">
        <v>5145</v>
      </c>
      <c r="D1028" s="416" t="s">
        <v>8</v>
      </c>
      <c r="E1028" s="419">
        <v>142575</v>
      </c>
    </row>
    <row r="1029" spans="2:5" x14ac:dyDescent="0.25">
      <c r="B1029" s="416">
        <v>4862</v>
      </c>
      <c r="C1029" s="417" t="s">
        <v>5146</v>
      </c>
      <c r="D1029" s="416" t="s">
        <v>3102</v>
      </c>
      <c r="E1029" s="418">
        <v>1282416</v>
      </c>
    </row>
    <row r="1030" spans="2:5" x14ac:dyDescent="0.25">
      <c r="B1030" s="416">
        <v>4863</v>
      </c>
      <c r="C1030" s="417" t="s">
        <v>5147</v>
      </c>
      <c r="D1030" s="416" t="s">
        <v>3102</v>
      </c>
      <c r="E1030" s="418">
        <v>45442</v>
      </c>
    </row>
    <row r="1031" spans="2:5" x14ac:dyDescent="0.25">
      <c r="B1031" s="416">
        <v>4864</v>
      </c>
      <c r="C1031" s="417" t="s">
        <v>5148</v>
      </c>
      <c r="D1031" s="416" t="s">
        <v>3102</v>
      </c>
      <c r="E1031" s="418">
        <v>60589</v>
      </c>
    </row>
    <row r="1032" spans="2:5" x14ac:dyDescent="0.25">
      <c r="B1032" s="416">
        <v>4865</v>
      </c>
      <c r="C1032" s="417" t="s">
        <v>5149</v>
      </c>
      <c r="D1032" s="416" t="s">
        <v>3102</v>
      </c>
      <c r="E1032" s="419">
        <v>30295</v>
      </c>
    </row>
    <row r="1033" spans="2:5" x14ac:dyDescent="0.25">
      <c r="B1033" s="416">
        <v>4866</v>
      </c>
      <c r="C1033" s="417" t="s">
        <v>5150</v>
      </c>
      <c r="D1033" s="416" t="s">
        <v>3102</v>
      </c>
      <c r="E1033" s="419">
        <v>60589</v>
      </c>
    </row>
    <row r="1034" spans="2:5" x14ac:dyDescent="0.25">
      <c r="B1034" s="416">
        <v>4867</v>
      </c>
      <c r="C1034" s="417" t="s">
        <v>5151</v>
      </c>
      <c r="D1034" s="416" t="s">
        <v>3102</v>
      </c>
      <c r="E1034" s="419">
        <v>90883</v>
      </c>
    </row>
    <row r="1035" spans="2:5" x14ac:dyDescent="0.25">
      <c r="B1035" s="416">
        <v>4869</v>
      </c>
      <c r="C1035" s="417" t="s">
        <v>5152</v>
      </c>
      <c r="D1035" s="416" t="s">
        <v>7</v>
      </c>
      <c r="E1035" s="419">
        <v>84535</v>
      </c>
    </row>
    <row r="1036" spans="2:5" x14ac:dyDescent="0.25">
      <c r="B1036" s="416">
        <v>4870</v>
      </c>
      <c r="C1036" s="417" t="s">
        <v>5153</v>
      </c>
      <c r="D1036" s="416" t="s">
        <v>7</v>
      </c>
      <c r="E1036" s="419">
        <v>84535</v>
      </c>
    </row>
    <row r="1037" spans="2:5" x14ac:dyDescent="0.25">
      <c r="B1037" s="416">
        <v>4871</v>
      </c>
      <c r="C1037" s="417" t="s">
        <v>5154</v>
      </c>
      <c r="D1037" s="416" t="s">
        <v>7</v>
      </c>
      <c r="E1037" s="419">
        <v>42268</v>
      </c>
    </row>
    <row r="1038" spans="2:5" x14ac:dyDescent="0.25">
      <c r="B1038" s="416">
        <v>4872</v>
      </c>
      <c r="C1038" s="417" t="s">
        <v>5155</v>
      </c>
      <c r="D1038" s="416" t="s">
        <v>7</v>
      </c>
      <c r="E1038" s="418">
        <v>208173</v>
      </c>
    </row>
    <row r="1039" spans="2:5" x14ac:dyDescent="0.25">
      <c r="B1039" s="416">
        <v>4873</v>
      </c>
      <c r="C1039" s="417" t="s">
        <v>5156</v>
      </c>
      <c r="D1039" s="416" t="s">
        <v>7</v>
      </c>
      <c r="E1039" s="418">
        <v>642152</v>
      </c>
    </row>
    <row r="1040" spans="2:5" x14ac:dyDescent="0.25">
      <c r="B1040" s="416">
        <v>4874</v>
      </c>
      <c r="C1040" s="417" t="s">
        <v>5157</v>
      </c>
      <c r="D1040" s="416" t="s">
        <v>7</v>
      </c>
      <c r="E1040" s="419">
        <v>482179</v>
      </c>
    </row>
    <row r="1041" spans="2:5" x14ac:dyDescent="0.25">
      <c r="B1041" s="416">
        <v>4875</v>
      </c>
      <c r="C1041" s="417" t="s">
        <v>5158</v>
      </c>
      <c r="D1041" s="416" t="s">
        <v>7</v>
      </c>
      <c r="E1041" s="419">
        <v>179212</v>
      </c>
    </row>
    <row r="1042" spans="2:5" x14ac:dyDescent="0.25">
      <c r="B1042" s="416">
        <v>4876</v>
      </c>
      <c r="C1042" s="417" t="s">
        <v>5159</v>
      </c>
      <c r="D1042" s="416" t="s">
        <v>7</v>
      </c>
      <c r="E1042" s="419">
        <v>432527</v>
      </c>
    </row>
    <row r="1043" spans="2:5" x14ac:dyDescent="0.25">
      <c r="B1043" s="416">
        <v>4877</v>
      </c>
      <c r="C1043" s="417" t="s">
        <v>5160</v>
      </c>
      <c r="D1043" s="416" t="s">
        <v>7</v>
      </c>
      <c r="E1043" s="419">
        <v>406077</v>
      </c>
    </row>
    <row r="1044" spans="2:5" x14ac:dyDescent="0.25">
      <c r="B1044" s="416">
        <v>4878</v>
      </c>
      <c r="C1044" s="417" t="s">
        <v>3950</v>
      </c>
      <c r="D1044" s="416" t="s">
        <v>7</v>
      </c>
      <c r="E1044" s="418">
        <v>222015</v>
      </c>
    </row>
    <row r="1045" spans="2:5" x14ac:dyDescent="0.25">
      <c r="B1045" s="416">
        <v>4879</v>
      </c>
      <c r="C1045" s="417" t="s">
        <v>3951</v>
      </c>
      <c r="D1045" s="416" t="s">
        <v>7</v>
      </c>
      <c r="E1045" s="418">
        <v>374504</v>
      </c>
    </row>
    <row r="1046" spans="2:5" x14ac:dyDescent="0.25">
      <c r="B1046" s="416">
        <v>4880</v>
      </c>
      <c r="C1046" s="417" t="s">
        <v>5161</v>
      </c>
      <c r="D1046" s="416" t="s">
        <v>3102</v>
      </c>
      <c r="E1046" s="418">
        <v>806799</v>
      </c>
    </row>
    <row r="1047" spans="2:5" x14ac:dyDescent="0.25">
      <c r="B1047" s="416">
        <v>4882</v>
      </c>
      <c r="C1047" s="417" t="s">
        <v>5162</v>
      </c>
      <c r="D1047" s="416" t="s">
        <v>7</v>
      </c>
      <c r="E1047" s="418">
        <v>251974</v>
      </c>
    </row>
    <row r="1048" spans="2:5" x14ac:dyDescent="0.25">
      <c r="B1048" s="416">
        <v>4883</v>
      </c>
      <c r="C1048" s="417" t="s">
        <v>5163</v>
      </c>
      <c r="D1048" s="416" t="s">
        <v>8</v>
      </c>
      <c r="E1048" s="419">
        <v>11033</v>
      </c>
    </row>
    <row r="1049" spans="2:5" x14ac:dyDescent="0.25">
      <c r="B1049" s="416">
        <v>4884</v>
      </c>
      <c r="C1049" s="417" t="s">
        <v>5164</v>
      </c>
      <c r="D1049" s="416" t="s">
        <v>7</v>
      </c>
      <c r="E1049" s="418">
        <v>211108</v>
      </c>
    </row>
    <row r="1050" spans="2:5" x14ac:dyDescent="0.25">
      <c r="B1050" s="416">
        <v>4885</v>
      </c>
      <c r="C1050" s="417" t="s">
        <v>5165</v>
      </c>
      <c r="D1050" s="416" t="s">
        <v>7</v>
      </c>
      <c r="E1050" s="418">
        <v>218043</v>
      </c>
    </row>
    <row r="1051" spans="2:5" x14ac:dyDescent="0.25">
      <c r="B1051" s="416">
        <v>4886</v>
      </c>
      <c r="C1051" s="417" t="s">
        <v>5166</v>
      </c>
      <c r="D1051" s="416" t="s">
        <v>7</v>
      </c>
      <c r="E1051" s="418">
        <v>248222</v>
      </c>
    </row>
    <row r="1052" spans="2:5" x14ac:dyDescent="0.25">
      <c r="B1052" s="416">
        <v>4887</v>
      </c>
      <c r="C1052" s="417" t="s">
        <v>5167</v>
      </c>
      <c r="D1052" s="416" t="s">
        <v>7</v>
      </c>
      <c r="E1052" s="418">
        <v>522250</v>
      </c>
    </row>
    <row r="1053" spans="2:5" x14ac:dyDescent="0.25">
      <c r="B1053" s="416">
        <v>4888</v>
      </c>
      <c r="C1053" s="417" t="s">
        <v>5168</v>
      </c>
      <c r="D1053" s="416" t="s">
        <v>7</v>
      </c>
      <c r="E1053" s="419">
        <v>238844</v>
      </c>
    </row>
    <row r="1054" spans="2:5" x14ac:dyDescent="0.25">
      <c r="B1054" s="416">
        <v>4889</v>
      </c>
      <c r="C1054" s="417" t="s">
        <v>5169</v>
      </c>
      <c r="D1054" s="416" t="s">
        <v>7</v>
      </c>
      <c r="E1054" s="418">
        <v>1617650</v>
      </c>
    </row>
    <row r="1055" spans="2:5" x14ac:dyDescent="0.25">
      <c r="B1055" s="416">
        <v>4890</v>
      </c>
      <c r="C1055" s="417" t="s">
        <v>5170</v>
      </c>
      <c r="D1055" s="416" t="s">
        <v>7</v>
      </c>
      <c r="E1055" s="418">
        <v>636535</v>
      </c>
    </row>
    <row r="1056" spans="2:5" x14ac:dyDescent="0.25">
      <c r="B1056" s="416">
        <v>4891</v>
      </c>
      <c r="C1056" s="417" t="s">
        <v>5171</v>
      </c>
      <c r="D1056" s="416" t="s">
        <v>7</v>
      </c>
      <c r="E1056" s="418">
        <v>835334</v>
      </c>
    </row>
    <row r="1057" spans="2:5" x14ac:dyDescent="0.25">
      <c r="B1057" s="416">
        <v>4892</v>
      </c>
      <c r="C1057" s="417" t="s">
        <v>5172</v>
      </c>
      <c r="D1057" s="416" t="s">
        <v>3102</v>
      </c>
      <c r="E1057" s="419">
        <v>361658</v>
      </c>
    </row>
    <row r="1058" spans="2:5" x14ac:dyDescent="0.25">
      <c r="B1058" s="416">
        <v>4894</v>
      </c>
      <c r="C1058" s="417" t="s">
        <v>5173</v>
      </c>
      <c r="D1058" s="416" t="s">
        <v>3107</v>
      </c>
      <c r="E1058" s="419">
        <v>369172</v>
      </c>
    </row>
    <row r="1059" spans="2:5" x14ac:dyDescent="0.25">
      <c r="B1059" s="416">
        <v>4895</v>
      </c>
      <c r="C1059" s="417" t="s">
        <v>5174</v>
      </c>
      <c r="D1059" s="416" t="s">
        <v>3097</v>
      </c>
      <c r="E1059" s="418">
        <v>47132</v>
      </c>
    </row>
    <row r="1060" spans="2:5" x14ac:dyDescent="0.25">
      <c r="B1060" s="416">
        <v>4896</v>
      </c>
      <c r="C1060" s="417" t="s">
        <v>5175</v>
      </c>
      <c r="D1060" s="416" t="s">
        <v>3102</v>
      </c>
      <c r="E1060" s="418">
        <v>450464</v>
      </c>
    </row>
    <row r="1061" spans="2:5" x14ac:dyDescent="0.25">
      <c r="B1061" s="416">
        <v>4898</v>
      </c>
      <c r="C1061" s="417" t="s">
        <v>5176</v>
      </c>
      <c r="D1061" s="416" t="s">
        <v>7</v>
      </c>
      <c r="E1061" s="418">
        <v>172269</v>
      </c>
    </row>
    <row r="1062" spans="2:5" x14ac:dyDescent="0.25">
      <c r="B1062" s="416">
        <v>4899</v>
      </c>
      <c r="C1062" s="417" t="s">
        <v>5177</v>
      </c>
      <c r="D1062" s="416" t="s">
        <v>7</v>
      </c>
      <c r="E1062" s="418">
        <v>197259</v>
      </c>
    </row>
    <row r="1063" spans="2:5" x14ac:dyDescent="0.25">
      <c r="B1063" s="416">
        <v>4900</v>
      </c>
      <c r="C1063" s="417" t="s">
        <v>5178</v>
      </c>
      <c r="D1063" s="416" t="s">
        <v>7</v>
      </c>
      <c r="E1063" s="418">
        <v>606619</v>
      </c>
    </row>
    <row r="1064" spans="2:5" x14ac:dyDescent="0.25">
      <c r="B1064" s="416">
        <v>4901</v>
      </c>
      <c r="C1064" s="417" t="s">
        <v>5179</v>
      </c>
      <c r="D1064" s="416" t="s">
        <v>7</v>
      </c>
      <c r="E1064" s="418">
        <v>1196880</v>
      </c>
    </row>
    <row r="1065" spans="2:5" x14ac:dyDescent="0.25">
      <c r="B1065" s="416">
        <v>4902</v>
      </c>
      <c r="C1065" s="417" t="s">
        <v>5180</v>
      </c>
      <c r="D1065" s="416" t="s">
        <v>7</v>
      </c>
      <c r="E1065" s="418">
        <v>1256479</v>
      </c>
    </row>
    <row r="1066" spans="2:5" x14ac:dyDescent="0.25">
      <c r="B1066" s="416">
        <v>4903</v>
      </c>
      <c r="C1066" s="417" t="s">
        <v>5181</v>
      </c>
      <c r="D1066" s="416" t="s">
        <v>7</v>
      </c>
      <c r="E1066" s="419">
        <v>137343</v>
      </c>
    </row>
    <row r="1067" spans="2:5" x14ac:dyDescent="0.25">
      <c r="B1067" s="416">
        <v>4905</v>
      </c>
      <c r="C1067" s="417" t="s">
        <v>5182</v>
      </c>
      <c r="D1067" s="416" t="s">
        <v>3102</v>
      </c>
      <c r="E1067" s="419">
        <v>119646</v>
      </c>
    </row>
    <row r="1068" spans="2:5" x14ac:dyDescent="0.25">
      <c r="B1068" s="416">
        <v>4907</v>
      </c>
      <c r="C1068" s="417" t="s">
        <v>3898</v>
      </c>
      <c r="D1068" s="416" t="s">
        <v>3095</v>
      </c>
      <c r="E1068" s="419">
        <v>166688</v>
      </c>
    </row>
    <row r="1069" spans="2:5" x14ac:dyDescent="0.25">
      <c r="B1069" s="416">
        <v>4908</v>
      </c>
      <c r="C1069" s="417" t="s">
        <v>5183</v>
      </c>
      <c r="D1069" s="416" t="s">
        <v>3095</v>
      </c>
      <c r="E1069" s="419">
        <v>113662</v>
      </c>
    </row>
    <row r="1070" spans="2:5" x14ac:dyDescent="0.25">
      <c r="B1070" s="416">
        <v>4909</v>
      </c>
      <c r="C1070" s="417" t="s">
        <v>5184</v>
      </c>
      <c r="D1070" s="416" t="s">
        <v>8</v>
      </c>
      <c r="E1070" s="418">
        <v>202119</v>
      </c>
    </row>
    <row r="1071" spans="2:5" x14ac:dyDescent="0.25">
      <c r="B1071" s="416">
        <v>4910</v>
      </c>
      <c r="C1071" s="417" t="s">
        <v>5185</v>
      </c>
      <c r="D1071" s="416" t="s">
        <v>8</v>
      </c>
      <c r="E1071" s="418">
        <v>168501</v>
      </c>
    </row>
    <row r="1072" spans="2:5" x14ac:dyDescent="0.25">
      <c r="B1072" s="416">
        <v>4911</v>
      </c>
      <c r="C1072" s="417" t="s">
        <v>5186</v>
      </c>
      <c r="D1072" s="416" t="s">
        <v>3102</v>
      </c>
      <c r="E1072" s="418">
        <v>68520</v>
      </c>
    </row>
    <row r="1073" spans="2:5" x14ac:dyDescent="0.25">
      <c r="B1073" s="416">
        <v>4912</v>
      </c>
      <c r="C1073" s="417" t="s">
        <v>5187</v>
      </c>
      <c r="D1073" s="416" t="s">
        <v>7</v>
      </c>
      <c r="E1073" s="419">
        <v>2625953</v>
      </c>
    </row>
    <row r="1074" spans="2:5" x14ac:dyDescent="0.25">
      <c r="B1074" s="416">
        <v>4914</v>
      </c>
      <c r="C1074" s="417" t="s">
        <v>5188</v>
      </c>
      <c r="D1074" s="416" t="s">
        <v>7</v>
      </c>
      <c r="E1074" s="419">
        <v>1221318</v>
      </c>
    </row>
    <row r="1075" spans="2:5" x14ac:dyDescent="0.25">
      <c r="B1075" s="416">
        <v>4915</v>
      </c>
      <c r="C1075" s="417" t="s">
        <v>5189</v>
      </c>
      <c r="D1075" s="416" t="s">
        <v>3102</v>
      </c>
      <c r="E1075" s="419">
        <v>62378</v>
      </c>
    </row>
    <row r="1076" spans="2:5" x14ac:dyDescent="0.25">
      <c r="B1076" s="416">
        <v>4919</v>
      </c>
      <c r="C1076" s="417" t="s">
        <v>5190</v>
      </c>
      <c r="D1076" s="416" t="s">
        <v>8</v>
      </c>
      <c r="E1076" s="418">
        <v>128641</v>
      </c>
    </row>
    <row r="1077" spans="2:5" x14ac:dyDescent="0.25">
      <c r="B1077" s="416">
        <v>4920</v>
      </c>
      <c r="C1077" s="417" t="s">
        <v>5191</v>
      </c>
      <c r="D1077" s="416" t="s">
        <v>7</v>
      </c>
      <c r="E1077" s="419">
        <v>876939</v>
      </c>
    </row>
    <row r="1078" spans="2:5" x14ac:dyDescent="0.25">
      <c r="B1078" s="416">
        <v>4921</v>
      </c>
      <c r="C1078" s="417" t="s">
        <v>5192</v>
      </c>
      <c r="D1078" s="416" t="s">
        <v>7</v>
      </c>
      <c r="E1078" s="418">
        <v>144238</v>
      </c>
    </row>
    <row r="1079" spans="2:5" x14ac:dyDescent="0.25">
      <c r="B1079" s="416">
        <v>4922</v>
      </c>
      <c r="C1079" s="417" t="s">
        <v>5193</v>
      </c>
      <c r="D1079" s="416" t="s">
        <v>3107</v>
      </c>
      <c r="E1079" s="419">
        <v>238233</v>
      </c>
    </row>
    <row r="1080" spans="2:5" x14ac:dyDescent="0.25">
      <c r="B1080" s="416">
        <v>4923</v>
      </c>
      <c r="C1080" s="417" t="s">
        <v>5194</v>
      </c>
      <c r="D1080" s="416" t="s">
        <v>3097</v>
      </c>
      <c r="E1080" s="419">
        <v>30417</v>
      </c>
    </row>
    <row r="1081" spans="2:5" x14ac:dyDescent="0.25">
      <c r="B1081" s="416">
        <v>4925</v>
      </c>
      <c r="C1081" s="417" t="s">
        <v>5195</v>
      </c>
      <c r="D1081" s="416" t="s">
        <v>3095</v>
      </c>
      <c r="E1081" s="418">
        <v>326071</v>
      </c>
    </row>
    <row r="1082" spans="2:5" x14ac:dyDescent="0.25">
      <c r="B1082" s="416">
        <v>4926</v>
      </c>
      <c r="C1082" s="417" t="s">
        <v>5196</v>
      </c>
      <c r="D1082" s="416" t="s">
        <v>3095</v>
      </c>
      <c r="E1082" s="418">
        <v>272071</v>
      </c>
    </row>
    <row r="1083" spans="2:5" x14ac:dyDescent="0.25">
      <c r="B1083" s="416">
        <v>4928</v>
      </c>
      <c r="C1083" s="417" t="s">
        <v>5197</v>
      </c>
      <c r="D1083" s="416" t="s">
        <v>122</v>
      </c>
      <c r="E1083" s="418">
        <v>8935</v>
      </c>
    </row>
    <row r="1084" spans="2:5" x14ac:dyDescent="0.25">
      <c r="B1084" s="416">
        <v>4930</v>
      </c>
      <c r="C1084" s="417" t="s">
        <v>5198</v>
      </c>
      <c r="D1084" s="416" t="s">
        <v>5199</v>
      </c>
      <c r="E1084" s="418">
        <v>2485256</v>
      </c>
    </row>
    <row r="1085" spans="2:5" x14ac:dyDescent="0.25">
      <c r="B1085" s="416">
        <v>4931</v>
      </c>
      <c r="C1085" s="417" t="s">
        <v>5200</v>
      </c>
      <c r="D1085" s="416" t="s">
        <v>122</v>
      </c>
      <c r="E1085" s="418">
        <v>33605</v>
      </c>
    </row>
    <row r="1086" spans="2:5" x14ac:dyDescent="0.25">
      <c r="B1086" s="416">
        <v>4934</v>
      </c>
      <c r="C1086" s="417" t="s">
        <v>5201</v>
      </c>
      <c r="D1086" s="416" t="s">
        <v>122</v>
      </c>
      <c r="E1086" s="419">
        <v>163756</v>
      </c>
    </row>
    <row r="1087" spans="2:5" x14ac:dyDescent="0.25">
      <c r="B1087" s="416">
        <v>4936</v>
      </c>
      <c r="C1087" s="417" t="s">
        <v>5202</v>
      </c>
      <c r="D1087" s="416" t="s">
        <v>7</v>
      </c>
      <c r="E1087" s="419">
        <v>37482</v>
      </c>
    </row>
    <row r="1088" spans="2:5" x14ac:dyDescent="0.25">
      <c r="B1088" s="416">
        <v>4937</v>
      </c>
      <c r="C1088" s="417" t="s">
        <v>5203</v>
      </c>
      <c r="D1088" s="416" t="s">
        <v>8</v>
      </c>
      <c r="E1088" s="419">
        <v>11891</v>
      </c>
    </row>
    <row r="1089" spans="2:5" x14ac:dyDescent="0.25">
      <c r="B1089" s="416">
        <v>4945</v>
      </c>
      <c r="C1089" s="417" t="s">
        <v>5204</v>
      </c>
      <c r="D1089" s="416" t="s">
        <v>5205</v>
      </c>
      <c r="E1089" s="418">
        <v>12022</v>
      </c>
    </row>
    <row r="1090" spans="2:5" x14ac:dyDescent="0.25">
      <c r="B1090" s="416">
        <v>4946</v>
      </c>
      <c r="C1090" s="417" t="s">
        <v>5206</v>
      </c>
      <c r="D1090" s="416" t="s">
        <v>5205</v>
      </c>
      <c r="E1090" s="418">
        <v>32138</v>
      </c>
    </row>
    <row r="1091" spans="2:5" x14ac:dyDescent="0.25">
      <c r="B1091" s="416">
        <v>4949</v>
      </c>
      <c r="C1091" s="417" t="s">
        <v>5207</v>
      </c>
      <c r="D1091" s="416" t="s">
        <v>7</v>
      </c>
      <c r="E1091" s="418">
        <v>1052263</v>
      </c>
    </row>
    <row r="1092" spans="2:5" x14ac:dyDescent="0.25">
      <c r="B1092" s="416">
        <v>4951</v>
      </c>
      <c r="C1092" s="417" t="s">
        <v>5208</v>
      </c>
      <c r="D1092" s="416" t="s">
        <v>7</v>
      </c>
      <c r="E1092" s="418">
        <v>3021452</v>
      </c>
    </row>
    <row r="1093" spans="2:5" x14ac:dyDescent="0.25">
      <c r="B1093" s="416">
        <v>4952</v>
      </c>
      <c r="C1093" s="417" t="s">
        <v>5209</v>
      </c>
      <c r="D1093" s="416" t="s">
        <v>7</v>
      </c>
      <c r="E1093" s="418">
        <v>2891348</v>
      </c>
    </row>
    <row r="1094" spans="2:5" x14ac:dyDescent="0.25">
      <c r="B1094" s="416">
        <v>4953</v>
      </c>
      <c r="C1094" s="417" t="s">
        <v>5210</v>
      </c>
      <c r="D1094" s="416" t="s">
        <v>7</v>
      </c>
      <c r="E1094" s="418">
        <v>6427190</v>
      </c>
    </row>
    <row r="1095" spans="2:5" x14ac:dyDescent="0.25">
      <c r="B1095" s="416">
        <v>4959</v>
      </c>
      <c r="C1095" s="417" t="s">
        <v>3880</v>
      </c>
      <c r="D1095" s="416" t="s">
        <v>3099</v>
      </c>
      <c r="E1095" s="418">
        <v>8404</v>
      </c>
    </row>
    <row r="1096" spans="2:5" x14ac:dyDescent="0.25">
      <c r="B1096" s="416">
        <v>4960</v>
      </c>
      <c r="C1096" s="417" t="s">
        <v>3968</v>
      </c>
      <c r="D1096" s="416" t="s">
        <v>7</v>
      </c>
      <c r="E1096" s="418">
        <v>330205</v>
      </c>
    </row>
    <row r="1097" spans="2:5" x14ac:dyDescent="0.25">
      <c r="B1097" s="416">
        <v>4961</v>
      </c>
      <c r="C1097" s="417" t="s">
        <v>5211</v>
      </c>
      <c r="D1097" s="416" t="s">
        <v>3102</v>
      </c>
      <c r="E1097" s="418">
        <v>60589</v>
      </c>
    </row>
    <row r="1098" spans="2:5" x14ac:dyDescent="0.25">
      <c r="B1098" s="416">
        <v>4962</v>
      </c>
      <c r="C1098" s="417" t="s">
        <v>5212</v>
      </c>
      <c r="D1098" s="416" t="s">
        <v>3102</v>
      </c>
      <c r="E1098" s="418">
        <v>15148</v>
      </c>
    </row>
    <row r="1099" spans="2:5" x14ac:dyDescent="0.25">
      <c r="B1099" s="416">
        <v>4963</v>
      </c>
      <c r="C1099" s="417" t="s">
        <v>5213</v>
      </c>
      <c r="D1099" s="416" t="s">
        <v>3102</v>
      </c>
      <c r="E1099" s="418">
        <v>15148</v>
      </c>
    </row>
    <row r="1100" spans="2:5" x14ac:dyDescent="0.25">
      <c r="B1100" s="416">
        <v>4964</v>
      </c>
      <c r="C1100" s="417" t="s">
        <v>5214</v>
      </c>
      <c r="D1100" s="416" t="s">
        <v>3102</v>
      </c>
      <c r="E1100" s="418">
        <v>15148</v>
      </c>
    </row>
    <row r="1101" spans="2:5" x14ac:dyDescent="0.25">
      <c r="B1101" s="416">
        <v>4965</v>
      </c>
      <c r="C1101" s="417" t="s">
        <v>5215</v>
      </c>
      <c r="D1101" s="416" t="s">
        <v>7</v>
      </c>
      <c r="E1101" s="418">
        <v>750866</v>
      </c>
    </row>
    <row r="1102" spans="2:5" x14ac:dyDescent="0.25">
      <c r="B1102" s="416">
        <v>4966</v>
      </c>
      <c r="C1102" s="417" t="s">
        <v>5216</v>
      </c>
      <c r="D1102" s="416" t="s">
        <v>7</v>
      </c>
      <c r="E1102" s="418">
        <v>5163</v>
      </c>
    </row>
    <row r="1103" spans="2:5" x14ac:dyDescent="0.25">
      <c r="B1103" s="416">
        <v>4967</v>
      </c>
      <c r="C1103" s="417" t="s">
        <v>5217</v>
      </c>
      <c r="D1103" s="416" t="s">
        <v>7</v>
      </c>
      <c r="E1103" s="418">
        <v>1226569</v>
      </c>
    </row>
    <row r="1104" spans="2:5" x14ac:dyDescent="0.25">
      <c r="B1104" s="416">
        <v>4968</v>
      </c>
      <c r="C1104" s="417" t="s">
        <v>5218</v>
      </c>
      <c r="D1104" s="416" t="s">
        <v>7</v>
      </c>
      <c r="E1104" s="418">
        <v>395797</v>
      </c>
    </row>
    <row r="1105" spans="2:5" x14ac:dyDescent="0.25">
      <c r="B1105" s="416">
        <v>4969</v>
      </c>
      <c r="C1105" s="417" t="s">
        <v>5219</v>
      </c>
      <c r="D1105" s="416" t="s">
        <v>7</v>
      </c>
      <c r="E1105" s="418">
        <v>320498</v>
      </c>
    </row>
    <row r="1106" spans="2:5" x14ac:dyDescent="0.25">
      <c r="B1106" s="416">
        <v>4970</v>
      </c>
      <c r="C1106" s="417" t="s">
        <v>5220</v>
      </c>
      <c r="D1106" s="416" t="s">
        <v>7</v>
      </c>
      <c r="E1106" s="418">
        <v>721254</v>
      </c>
    </row>
    <row r="1107" spans="2:5" x14ac:dyDescent="0.25">
      <c r="B1107" s="416">
        <v>4971</v>
      </c>
      <c r="C1107" s="417" t="s">
        <v>5221</v>
      </c>
      <c r="D1107" s="416" t="s">
        <v>7</v>
      </c>
      <c r="E1107" s="418">
        <v>3215290</v>
      </c>
    </row>
    <row r="1108" spans="2:5" x14ac:dyDescent="0.25">
      <c r="B1108" s="416">
        <v>4972</v>
      </c>
      <c r="C1108" s="417" t="s">
        <v>5222</v>
      </c>
      <c r="D1108" s="416" t="s">
        <v>7</v>
      </c>
      <c r="E1108" s="419">
        <v>1345055</v>
      </c>
    </row>
    <row r="1109" spans="2:5" x14ac:dyDescent="0.25">
      <c r="B1109" s="416">
        <v>4973</v>
      </c>
      <c r="C1109" s="417" t="s">
        <v>5223</v>
      </c>
      <c r="D1109" s="416" t="s">
        <v>7</v>
      </c>
      <c r="E1109" s="419">
        <v>2080827</v>
      </c>
    </row>
    <row r="1110" spans="2:5" x14ac:dyDescent="0.25">
      <c r="B1110" s="416">
        <v>4974</v>
      </c>
      <c r="C1110" s="417" t="s">
        <v>5224</v>
      </c>
      <c r="D1110" s="416" t="s">
        <v>7</v>
      </c>
      <c r="E1110" s="419">
        <v>5294832</v>
      </c>
    </row>
    <row r="1111" spans="2:5" x14ac:dyDescent="0.25">
      <c r="B1111" s="416">
        <v>4975</v>
      </c>
      <c r="C1111" s="417" t="s">
        <v>5225</v>
      </c>
      <c r="D1111" s="416" t="s">
        <v>7</v>
      </c>
      <c r="E1111" s="419">
        <v>451725</v>
      </c>
    </row>
    <row r="1112" spans="2:5" x14ac:dyDescent="0.25">
      <c r="B1112" s="416">
        <v>4976</v>
      </c>
      <c r="C1112" s="417" t="s">
        <v>5226</v>
      </c>
      <c r="D1112" s="416" t="s">
        <v>7</v>
      </c>
      <c r="E1112" s="419">
        <v>942937</v>
      </c>
    </row>
    <row r="1113" spans="2:5" x14ac:dyDescent="0.25">
      <c r="B1113" s="416">
        <v>4977</v>
      </c>
      <c r="C1113" s="417" t="s">
        <v>5227</v>
      </c>
      <c r="D1113" s="416" t="s">
        <v>7</v>
      </c>
      <c r="E1113" s="419">
        <v>451725</v>
      </c>
    </row>
    <row r="1114" spans="2:5" x14ac:dyDescent="0.25">
      <c r="B1114" s="416">
        <v>4978</v>
      </c>
      <c r="C1114" s="417" t="s">
        <v>5228</v>
      </c>
      <c r="D1114" s="416" t="s">
        <v>7</v>
      </c>
      <c r="E1114" s="419">
        <v>728686</v>
      </c>
    </row>
    <row r="1115" spans="2:5" x14ac:dyDescent="0.25">
      <c r="B1115" s="416">
        <v>4979</v>
      </c>
      <c r="C1115" s="417" t="s">
        <v>5229</v>
      </c>
      <c r="D1115" s="416" t="s">
        <v>7</v>
      </c>
      <c r="E1115" s="418">
        <v>709827</v>
      </c>
    </row>
    <row r="1116" spans="2:5" x14ac:dyDescent="0.25">
      <c r="B1116" s="416">
        <v>4980</v>
      </c>
      <c r="C1116" s="417" t="s">
        <v>5230</v>
      </c>
      <c r="D1116" s="416" t="s">
        <v>3102</v>
      </c>
      <c r="E1116" s="418">
        <v>666825</v>
      </c>
    </row>
    <row r="1117" spans="2:5" x14ac:dyDescent="0.25">
      <c r="B1117" s="416">
        <v>4981</v>
      </c>
      <c r="C1117" s="417" t="s">
        <v>5231</v>
      </c>
      <c r="D1117" s="416" t="s">
        <v>8</v>
      </c>
      <c r="E1117" s="418">
        <v>86796</v>
      </c>
    </row>
    <row r="1118" spans="2:5" x14ac:dyDescent="0.25">
      <c r="B1118" s="416">
        <v>4982</v>
      </c>
      <c r="C1118" s="417" t="s">
        <v>5232</v>
      </c>
      <c r="D1118" s="416" t="s">
        <v>7</v>
      </c>
      <c r="E1118" s="419">
        <v>191968</v>
      </c>
    </row>
    <row r="1119" spans="2:5" x14ac:dyDescent="0.25">
      <c r="B1119" s="416">
        <v>4983</v>
      </c>
      <c r="C1119" s="417" t="s">
        <v>5233</v>
      </c>
      <c r="D1119" s="416" t="s">
        <v>7</v>
      </c>
      <c r="E1119" s="419">
        <v>64814</v>
      </c>
    </row>
    <row r="1120" spans="2:5" x14ac:dyDescent="0.25">
      <c r="B1120" s="416">
        <v>4984</v>
      </c>
      <c r="C1120" s="417" t="s">
        <v>5234</v>
      </c>
      <c r="D1120" s="416" t="s">
        <v>7</v>
      </c>
      <c r="E1120" s="419">
        <v>393882</v>
      </c>
    </row>
    <row r="1121" spans="2:5" x14ac:dyDescent="0.25">
      <c r="B1121" s="416">
        <v>4985</v>
      </c>
      <c r="C1121" s="417" t="s">
        <v>5235</v>
      </c>
      <c r="D1121" s="416" t="s">
        <v>3095</v>
      </c>
      <c r="E1121" s="418">
        <v>798638</v>
      </c>
    </row>
    <row r="1122" spans="2:5" x14ac:dyDescent="0.25">
      <c r="B1122" s="416">
        <v>4987</v>
      </c>
      <c r="C1122" s="417" t="s">
        <v>5236</v>
      </c>
      <c r="D1122" s="416" t="s">
        <v>7</v>
      </c>
      <c r="E1122" s="418">
        <v>1774789</v>
      </c>
    </row>
    <row r="1123" spans="2:5" x14ac:dyDescent="0.25">
      <c r="B1123" s="416">
        <v>4988</v>
      </c>
      <c r="C1123" s="417" t="s">
        <v>5237</v>
      </c>
      <c r="D1123" s="416" t="s">
        <v>3267</v>
      </c>
      <c r="E1123" s="418">
        <v>1840000</v>
      </c>
    </row>
    <row r="1124" spans="2:5" x14ac:dyDescent="0.25">
      <c r="B1124" s="416">
        <v>4989</v>
      </c>
      <c r="C1124" s="417" t="s">
        <v>5238</v>
      </c>
      <c r="D1124" s="416" t="s">
        <v>3102</v>
      </c>
      <c r="E1124" s="418">
        <v>156512</v>
      </c>
    </row>
    <row r="1125" spans="2:5" x14ac:dyDescent="0.25">
      <c r="B1125" s="416">
        <v>4990</v>
      </c>
      <c r="C1125" s="417" t="s">
        <v>5239</v>
      </c>
      <c r="D1125" s="416" t="s">
        <v>7</v>
      </c>
      <c r="E1125" s="418">
        <v>469536</v>
      </c>
    </row>
    <row r="1126" spans="2:5" x14ac:dyDescent="0.25">
      <c r="B1126" s="416">
        <v>4991</v>
      </c>
      <c r="C1126" s="417" t="s">
        <v>5240</v>
      </c>
      <c r="D1126" s="416" t="s">
        <v>3102</v>
      </c>
      <c r="E1126" s="418">
        <v>148282</v>
      </c>
    </row>
    <row r="1127" spans="2:5" x14ac:dyDescent="0.25">
      <c r="B1127" s="416">
        <v>4992</v>
      </c>
      <c r="C1127" s="417" t="s">
        <v>5241</v>
      </c>
      <c r="D1127" s="416" t="s">
        <v>7</v>
      </c>
      <c r="E1127" s="418">
        <v>459384</v>
      </c>
    </row>
    <row r="1128" spans="2:5" x14ac:dyDescent="0.25">
      <c r="B1128" s="416">
        <v>4993</v>
      </c>
      <c r="C1128" s="417" t="s">
        <v>5242</v>
      </c>
      <c r="D1128" s="416" t="s">
        <v>7</v>
      </c>
      <c r="E1128" s="418">
        <v>444846</v>
      </c>
    </row>
    <row r="1129" spans="2:5" x14ac:dyDescent="0.25">
      <c r="B1129" s="416">
        <v>4994</v>
      </c>
      <c r="C1129" s="417" t="s">
        <v>5243</v>
      </c>
      <c r="D1129" s="416" t="s">
        <v>3095</v>
      </c>
      <c r="E1129" s="419">
        <v>175866</v>
      </c>
    </row>
    <row r="1130" spans="2:5" x14ac:dyDescent="0.25">
      <c r="B1130" s="416">
        <v>4995</v>
      </c>
      <c r="C1130" s="417" t="s">
        <v>5244</v>
      </c>
      <c r="D1130" s="416" t="s">
        <v>3095</v>
      </c>
      <c r="E1130" s="419">
        <v>257767</v>
      </c>
    </row>
    <row r="1131" spans="2:5" x14ac:dyDescent="0.25">
      <c r="B1131" s="416">
        <v>4996</v>
      </c>
      <c r="C1131" s="417" t="s">
        <v>5245</v>
      </c>
      <c r="D1131" s="416" t="s">
        <v>7</v>
      </c>
      <c r="E1131" s="418">
        <v>660567</v>
      </c>
    </row>
    <row r="1132" spans="2:5" x14ac:dyDescent="0.25">
      <c r="B1132" s="416">
        <v>4997</v>
      </c>
      <c r="C1132" s="417" t="s">
        <v>5246</v>
      </c>
      <c r="D1132" s="416" t="s">
        <v>3102</v>
      </c>
      <c r="E1132" s="419">
        <v>32755</v>
      </c>
    </row>
    <row r="1133" spans="2:5" x14ac:dyDescent="0.25">
      <c r="B1133" s="416">
        <v>5000</v>
      </c>
      <c r="C1133" s="417" t="s">
        <v>5247</v>
      </c>
      <c r="D1133" s="416" t="s">
        <v>3102</v>
      </c>
      <c r="E1133" s="419">
        <v>148054</v>
      </c>
    </row>
    <row r="1134" spans="2:5" x14ac:dyDescent="0.25">
      <c r="B1134" s="416">
        <v>5001</v>
      </c>
      <c r="C1134" s="417" t="s">
        <v>5248</v>
      </c>
      <c r="D1134" s="416" t="s">
        <v>7</v>
      </c>
      <c r="E1134" s="419">
        <v>1231595</v>
      </c>
    </row>
    <row r="1135" spans="2:5" x14ac:dyDescent="0.25">
      <c r="B1135" s="416">
        <v>5002</v>
      </c>
      <c r="C1135" s="417" t="s">
        <v>5249</v>
      </c>
      <c r="D1135" s="416" t="s">
        <v>3102</v>
      </c>
      <c r="E1135" s="419">
        <v>117999</v>
      </c>
    </row>
    <row r="1136" spans="2:5" x14ac:dyDescent="0.25">
      <c r="B1136" s="416">
        <v>5003</v>
      </c>
      <c r="C1136" s="417" t="s">
        <v>5250</v>
      </c>
      <c r="D1136" s="416" t="s">
        <v>7</v>
      </c>
      <c r="E1136" s="418">
        <v>59864</v>
      </c>
    </row>
    <row r="1137" spans="2:5" x14ac:dyDescent="0.25">
      <c r="B1137" s="416">
        <v>5004</v>
      </c>
      <c r="C1137" s="417" t="s">
        <v>5251</v>
      </c>
      <c r="D1137" s="416" t="s">
        <v>3097</v>
      </c>
      <c r="E1137" s="418">
        <v>115905</v>
      </c>
    </row>
    <row r="1138" spans="2:5" x14ac:dyDescent="0.25">
      <c r="B1138" s="416">
        <v>5005</v>
      </c>
      <c r="C1138" s="417" t="s">
        <v>5252</v>
      </c>
      <c r="D1138" s="416" t="s">
        <v>3107</v>
      </c>
      <c r="E1138" s="418">
        <v>907867</v>
      </c>
    </row>
    <row r="1139" spans="2:5" x14ac:dyDescent="0.25">
      <c r="B1139" s="416">
        <v>5010</v>
      </c>
      <c r="C1139" s="417" t="s">
        <v>5253</v>
      </c>
      <c r="D1139" s="416" t="s">
        <v>7</v>
      </c>
      <c r="E1139" s="419">
        <v>384473</v>
      </c>
    </row>
    <row r="1140" spans="2:5" x14ac:dyDescent="0.25">
      <c r="B1140" s="416">
        <v>5015</v>
      </c>
      <c r="C1140" s="417" t="s">
        <v>5254</v>
      </c>
      <c r="D1140" s="416" t="s">
        <v>7</v>
      </c>
      <c r="E1140" s="419">
        <v>622071</v>
      </c>
    </row>
    <row r="1141" spans="2:5" x14ac:dyDescent="0.25">
      <c r="B1141" s="416">
        <v>5017</v>
      </c>
      <c r="C1141" s="417" t="s">
        <v>5255</v>
      </c>
      <c r="D1141" s="416" t="s">
        <v>7</v>
      </c>
      <c r="E1141" s="419">
        <v>525985</v>
      </c>
    </row>
    <row r="1142" spans="2:5" x14ac:dyDescent="0.25">
      <c r="B1142" s="416">
        <v>5019</v>
      </c>
      <c r="C1142" s="417" t="s">
        <v>5256</v>
      </c>
      <c r="D1142" s="416" t="s">
        <v>7</v>
      </c>
      <c r="E1142" s="418">
        <v>291430</v>
      </c>
    </row>
    <row r="1143" spans="2:5" x14ac:dyDescent="0.25">
      <c r="B1143" s="416">
        <v>5021</v>
      </c>
      <c r="C1143" s="417" t="s">
        <v>5257</v>
      </c>
      <c r="D1143" s="416" t="s">
        <v>3102</v>
      </c>
      <c r="E1143" s="418">
        <v>845866</v>
      </c>
    </row>
    <row r="1144" spans="2:5" x14ac:dyDescent="0.25">
      <c r="B1144" s="416">
        <v>5023</v>
      </c>
      <c r="C1144" s="417" t="s">
        <v>5258</v>
      </c>
      <c r="D1144" s="416" t="s">
        <v>3102</v>
      </c>
      <c r="E1144" s="418">
        <v>28702</v>
      </c>
    </row>
    <row r="1145" spans="2:5" x14ac:dyDescent="0.25">
      <c r="B1145" s="416">
        <v>5024</v>
      </c>
      <c r="C1145" s="417" t="s">
        <v>5259</v>
      </c>
      <c r="D1145" s="416" t="s">
        <v>7</v>
      </c>
      <c r="E1145" s="418">
        <v>1659395</v>
      </c>
    </row>
    <row r="1146" spans="2:5" x14ac:dyDescent="0.25">
      <c r="B1146" s="416">
        <v>5025</v>
      </c>
      <c r="C1146" s="417" t="s">
        <v>5260</v>
      </c>
      <c r="D1146" s="416" t="s">
        <v>8</v>
      </c>
      <c r="E1146" s="418">
        <v>277532</v>
      </c>
    </row>
    <row r="1147" spans="2:5" x14ac:dyDescent="0.25">
      <c r="B1147" s="416">
        <v>5026</v>
      </c>
      <c r="C1147" s="417" t="s">
        <v>5261</v>
      </c>
      <c r="D1147" s="416" t="s">
        <v>7</v>
      </c>
      <c r="E1147" s="419">
        <v>6160128</v>
      </c>
    </row>
    <row r="1148" spans="2:5" x14ac:dyDescent="0.25">
      <c r="B1148" s="416">
        <v>5028</v>
      </c>
      <c r="C1148" s="417" t="s">
        <v>5262</v>
      </c>
      <c r="D1148" s="416" t="s">
        <v>7</v>
      </c>
      <c r="E1148" s="419">
        <v>5391141</v>
      </c>
    </row>
    <row r="1149" spans="2:5" x14ac:dyDescent="0.25">
      <c r="B1149" s="416">
        <v>5032</v>
      </c>
      <c r="C1149" s="417" t="s">
        <v>5263</v>
      </c>
      <c r="D1149" s="416" t="s">
        <v>7</v>
      </c>
      <c r="E1149" s="419">
        <v>210162</v>
      </c>
    </row>
    <row r="1150" spans="2:5" x14ac:dyDescent="0.25">
      <c r="B1150" s="416">
        <v>5033</v>
      </c>
      <c r="C1150" s="417" t="s">
        <v>5264</v>
      </c>
      <c r="D1150" s="416" t="s">
        <v>7</v>
      </c>
      <c r="E1150" s="419">
        <v>231178</v>
      </c>
    </row>
    <row r="1151" spans="2:5" x14ac:dyDescent="0.25">
      <c r="B1151" s="416">
        <v>5036</v>
      </c>
      <c r="C1151" s="417" t="s">
        <v>5265</v>
      </c>
      <c r="D1151" s="416" t="s">
        <v>7</v>
      </c>
      <c r="E1151" s="419">
        <v>221721</v>
      </c>
    </row>
    <row r="1152" spans="2:5" x14ac:dyDescent="0.25">
      <c r="B1152" s="416">
        <v>5037</v>
      </c>
      <c r="C1152" s="417" t="s">
        <v>5266</v>
      </c>
      <c r="D1152" s="416" t="s">
        <v>7</v>
      </c>
      <c r="E1152" s="418">
        <v>161826</v>
      </c>
    </row>
    <row r="1153" spans="2:5" x14ac:dyDescent="0.25">
      <c r="B1153" s="416">
        <v>5038</v>
      </c>
      <c r="C1153" s="417" t="s">
        <v>5267</v>
      </c>
      <c r="D1153" s="416" t="s">
        <v>7</v>
      </c>
      <c r="E1153" s="418">
        <v>214366</v>
      </c>
    </row>
    <row r="1154" spans="2:5" x14ac:dyDescent="0.25">
      <c r="B1154" s="416">
        <v>5044</v>
      </c>
      <c r="C1154" s="417" t="s">
        <v>5268</v>
      </c>
      <c r="D1154" s="416" t="s">
        <v>8</v>
      </c>
      <c r="E1154" s="418">
        <v>75572</v>
      </c>
    </row>
    <row r="1155" spans="2:5" x14ac:dyDescent="0.25">
      <c r="B1155" s="416">
        <v>5045</v>
      </c>
      <c r="C1155" s="417" t="s">
        <v>5269</v>
      </c>
      <c r="D1155" s="416" t="s">
        <v>7</v>
      </c>
      <c r="E1155" s="418">
        <v>210688</v>
      </c>
    </row>
    <row r="1156" spans="2:5" x14ac:dyDescent="0.25">
      <c r="B1156" s="416">
        <v>5046</v>
      </c>
      <c r="C1156" s="417" t="s">
        <v>5270</v>
      </c>
      <c r="D1156" s="416" t="s">
        <v>8</v>
      </c>
      <c r="E1156" s="418">
        <v>75572</v>
      </c>
    </row>
    <row r="1157" spans="2:5" x14ac:dyDescent="0.25">
      <c r="B1157" s="416">
        <v>5047</v>
      </c>
      <c r="C1157" s="417" t="s">
        <v>5271</v>
      </c>
      <c r="D1157" s="416" t="s">
        <v>8</v>
      </c>
      <c r="E1157" s="418">
        <v>144146</v>
      </c>
    </row>
    <row r="1158" spans="2:5" x14ac:dyDescent="0.25">
      <c r="B1158" s="416">
        <v>5048</v>
      </c>
      <c r="C1158" s="417" t="s">
        <v>5272</v>
      </c>
      <c r="D1158" s="416" t="s">
        <v>8</v>
      </c>
      <c r="E1158" s="419">
        <v>136781</v>
      </c>
    </row>
    <row r="1159" spans="2:5" x14ac:dyDescent="0.25">
      <c r="B1159" s="416">
        <v>5049</v>
      </c>
      <c r="C1159" s="417" t="s">
        <v>5273</v>
      </c>
      <c r="D1159" s="416" t="s">
        <v>8</v>
      </c>
      <c r="E1159" s="418">
        <v>393512</v>
      </c>
    </row>
    <row r="1160" spans="2:5" x14ac:dyDescent="0.25">
      <c r="B1160" s="416">
        <v>5050</v>
      </c>
      <c r="C1160" s="417" t="s">
        <v>3896</v>
      </c>
      <c r="D1160" s="416" t="s">
        <v>7</v>
      </c>
      <c r="E1160" s="418">
        <v>169067</v>
      </c>
    </row>
    <row r="1161" spans="2:5" x14ac:dyDescent="0.25">
      <c r="B1161" s="416">
        <v>5051</v>
      </c>
      <c r="C1161" s="417" t="s">
        <v>5274</v>
      </c>
      <c r="D1161" s="416" t="s">
        <v>3095</v>
      </c>
      <c r="E1161" s="418">
        <v>1866204</v>
      </c>
    </row>
    <row r="1162" spans="2:5" x14ac:dyDescent="0.25">
      <c r="B1162" s="416">
        <v>5052</v>
      </c>
      <c r="C1162" s="417" t="s">
        <v>5275</v>
      </c>
      <c r="D1162" s="416" t="s">
        <v>3095</v>
      </c>
      <c r="E1162" s="418">
        <v>964526</v>
      </c>
    </row>
    <row r="1163" spans="2:5" x14ac:dyDescent="0.25">
      <c r="B1163" s="416">
        <v>5053</v>
      </c>
      <c r="C1163" s="417" t="s">
        <v>5276</v>
      </c>
      <c r="D1163" s="416" t="s">
        <v>7</v>
      </c>
      <c r="E1163" s="418">
        <v>7744292</v>
      </c>
    </row>
    <row r="1164" spans="2:5" x14ac:dyDescent="0.25">
      <c r="B1164" s="416">
        <v>5054</v>
      </c>
      <c r="C1164" s="417" t="s">
        <v>5277</v>
      </c>
      <c r="D1164" s="416" t="s">
        <v>3107</v>
      </c>
      <c r="E1164" s="418">
        <v>545170</v>
      </c>
    </row>
    <row r="1165" spans="2:5" x14ac:dyDescent="0.25">
      <c r="B1165" s="416">
        <v>5055</v>
      </c>
      <c r="C1165" s="417" t="s">
        <v>5278</v>
      </c>
      <c r="D1165" s="416" t="s">
        <v>3095</v>
      </c>
      <c r="E1165" s="418">
        <v>300180</v>
      </c>
    </row>
    <row r="1166" spans="2:5" x14ac:dyDescent="0.25">
      <c r="B1166" s="416">
        <v>5056</v>
      </c>
      <c r="C1166" s="417" t="s">
        <v>5279</v>
      </c>
      <c r="D1166" s="416" t="s">
        <v>8</v>
      </c>
      <c r="E1166" s="418">
        <v>304673</v>
      </c>
    </row>
    <row r="1167" spans="2:5" x14ac:dyDescent="0.25">
      <c r="B1167" s="416">
        <v>5058</v>
      </c>
      <c r="C1167" s="417" t="s">
        <v>5280</v>
      </c>
      <c r="D1167" s="416" t="s">
        <v>3102</v>
      </c>
      <c r="E1167" s="418">
        <v>10117</v>
      </c>
    </row>
    <row r="1168" spans="2:5" x14ac:dyDescent="0.25">
      <c r="B1168" s="416">
        <v>5060</v>
      </c>
      <c r="C1168" s="417" t="s">
        <v>5281</v>
      </c>
      <c r="D1168" s="416" t="s">
        <v>8</v>
      </c>
      <c r="E1168" s="418">
        <v>11872</v>
      </c>
    </row>
    <row r="1169" spans="2:5" x14ac:dyDescent="0.25">
      <c r="B1169" s="416">
        <v>5061</v>
      </c>
      <c r="C1169" s="417" t="s">
        <v>5282</v>
      </c>
      <c r="D1169" s="416" t="s">
        <v>8</v>
      </c>
      <c r="E1169" s="418">
        <v>108452</v>
      </c>
    </row>
    <row r="1170" spans="2:5" x14ac:dyDescent="0.25">
      <c r="B1170" s="416">
        <v>5062</v>
      </c>
      <c r="C1170" s="417" t="s">
        <v>5283</v>
      </c>
      <c r="D1170" s="416" t="s">
        <v>3102</v>
      </c>
      <c r="E1170" s="418">
        <v>35759</v>
      </c>
    </row>
    <row r="1171" spans="2:5" x14ac:dyDescent="0.25">
      <c r="B1171" s="416">
        <v>5063</v>
      </c>
      <c r="C1171" s="417" t="s">
        <v>5284</v>
      </c>
      <c r="D1171" s="416" t="s">
        <v>8</v>
      </c>
      <c r="E1171" s="419">
        <v>86159</v>
      </c>
    </row>
    <row r="1172" spans="2:5" x14ac:dyDescent="0.25">
      <c r="B1172" s="416">
        <v>5064</v>
      </c>
      <c r="C1172" s="417" t="s">
        <v>5285</v>
      </c>
      <c r="D1172" s="416" t="s">
        <v>3102</v>
      </c>
      <c r="E1172" s="418">
        <v>13788</v>
      </c>
    </row>
    <row r="1173" spans="2:5" x14ac:dyDescent="0.25">
      <c r="B1173" s="416">
        <v>5066</v>
      </c>
      <c r="C1173" s="417" t="s">
        <v>5286</v>
      </c>
      <c r="D1173" s="416" t="s">
        <v>3102</v>
      </c>
      <c r="E1173" s="418">
        <v>44647</v>
      </c>
    </row>
    <row r="1174" spans="2:5" x14ac:dyDescent="0.25">
      <c r="B1174" s="416">
        <v>5067</v>
      </c>
      <c r="C1174" s="417" t="s">
        <v>5287</v>
      </c>
      <c r="D1174" s="416" t="s">
        <v>3102</v>
      </c>
      <c r="E1174" s="418">
        <v>33153</v>
      </c>
    </row>
    <row r="1175" spans="2:5" x14ac:dyDescent="0.25">
      <c r="B1175" s="416">
        <v>5068</v>
      </c>
      <c r="C1175" s="417" t="s">
        <v>5288</v>
      </c>
      <c r="D1175" s="416" t="s">
        <v>7</v>
      </c>
      <c r="E1175" s="418">
        <v>111184</v>
      </c>
    </row>
    <row r="1176" spans="2:5" x14ac:dyDescent="0.25">
      <c r="B1176" s="416">
        <v>5070</v>
      </c>
      <c r="C1176" s="417" t="s">
        <v>5289</v>
      </c>
      <c r="D1176" s="416" t="s">
        <v>7</v>
      </c>
      <c r="E1176" s="418">
        <v>201458</v>
      </c>
    </row>
    <row r="1177" spans="2:5" x14ac:dyDescent="0.25">
      <c r="B1177" s="416">
        <v>5071</v>
      </c>
      <c r="C1177" s="417" t="s">
        <v>5290</v>
      </c>
      <c r="D1177" s="416" t="s">
        <v>3095</v>
      </c>
      <c r="E1177" s="418">
        <v>1062469</v>
      </c>
    </row>
    <row r="1178" spans="2:5" x14ac:dyDescent="0.25">
      <c r="B1178" s="416">
        <v>5073</v>
      </c>
      <c r="C1178" s="417" t="s">
        <v>5291</v>
      </c>
      <c r="D1178" s="416" t="s">
        <v>3102</v>
      </c>
      <c r="E1178" s="418">
        <v>22548</v>
      </c>
    </row>
    <row r="1179" spans="2:5" x14ac:dyDescent="0.25">
      <c r="B1179" s="416">
        <v>5074</v>
      </c>
      <c r="C1179" s="417" t="s">
        <v>5292</v>
      </c>
      <c r="D1179" s="416" t="s">
        <v>7</v>
      </c>
      <c r="E1179" s="418">
        <v>5519</v>
      </c>
    </row>
    <row r="1180" spans="2:5" x14ac:dyDescent="0.25">
      <c r="B1180" s="416">
        <v>5075</v>
      </c>
      <c r="C1180" s="417" t="s">
        <v>5293</v>
      </c>
      <c r="D1180" s="416" t="s">
        <v>7</v>
      </c>
      <c r="E1180" s="419">
        <v>9615</v>
      </c>
    </row>
    <row r="1181" spans="2:5" x14ac:dyDescent="0.25">
      <c r="B1181" s="416">
        <v>5076</v>
      </c>
      <c r="C1181" s="417" t="s">
        <v>5294</v>
      </c>
      <c r="D1181" s="416" t="s">
        <v>7</v>
      </c>
      <c r="E1181" s="419">
        <v>27163</v>
      </c>
    </row>
    <row r="1182" spans="2:5" x14ac:dyDescent="0.25">
      <c r="B1182" s="416">
        <v>5077</v>
      </c>
      <c r="C1182" s="417" t="s">
        <v>5295</v>
      </c>
      <c r="D1182" s="416" t="s">
        <v>7</v>
      </c>
      <c r="E1182" s="419">
        <v>9547</v>
      </c>
    </row>
    <row r="1183" spans="2:5" x14ac:dyDescent="0.25">
      <c r="B1183" s="416">
        <v>5078</v>
      </c>
      <c r="C1183" s="417" t="s">
        <v>5296</v>
      </c>
      <c r="D1183" s="416" t="s">
        <v>7</v>
      </c>
      <c r="E1183" s="419">
        <v>29279</v>
      </c>
    </row>
    <row r="1184" spans="2:5" x14ac:dyDescent="0.25">
      <c r="B1184" s="416">
        <v>5079</v>
      </c>
      <c r="C1184" s="417" t="s">
        <v>5297</v>
      </c>
      <c r="D1184" s="416" t="s">
        <v>7</v>
      </c>
      <c r="E1184" s="419">
        <v>14896</v>
      </c>
    </row>
    <row r="1185" spans="2:5" x14ac:dyDescent="0.25">
      <c r="B1185" s="416">
        <v>5080</v>
      </c>
      <c r="C1185" s="417" t="s">
        <v>5298</v>
      </c>
      <c r="D1185" s="416" t="s">
        <v>7</v>
      </c>
      <c r="E1185" s="419">
        <v>45060</v>
      </c>
    </row>
    <row r="1186" spans="2:5" x14ac:dyDescent="0.25">
      <c r="B1186" s="416">
        <v>5081</v>
      </c>
      <c r="C1186" s="417" t="s">
        <v>5299</v>
      </c>
      <c r="D1186" s="416" t="s">
        <v>7</v>
      </c>
      <c r="E1186" s="418">
        <v>75544</v>
      </c>
    </row>
    <row r="1187" spans="2:5" x14ac:dyDescent="0.25">
      <c r="B1187" s="416">
        <v>5082</v>
      </c>
      <c r="C1187" s="417" t="s">
        <v>5300</v>
      </c>
      <c r="D1187" s="416" t="s">
        <v>7</v>
      </c>
      <c r="E1187" s="418">
        <v>120100</v>
      </c>
    </row>
    <row r="1188" spans="2:5" x14ac:dyDescent="0.25">
      <c r="B1188" s="416">
        <v>5083</v>
      </c>
      <c r="C1188" s="417" t="s">
        <v>5301</v>
      </c>
      <c r="D1188" s="416" t="s">
        <v>3102</v>
      </c>
      <c r="E1188" s="418">
        <v>17936</v>
      </c>
    </row>
    <row r="1189" spans="2:5" x14ac:dyDescent="0.25">
      <c r="B1189" s="416">
        <v>5084</v>
      </c>
      <c r="C1189" s="417" t="s">
        <v>5302</v>
      </c>
      <c r="D1189" s="416" t="s">
        <v>3102</v>
      </c>
      <c r="E1189" s="419">
        <v>15176</v>
      </c>
    </row>
    <row r="1190" spans="2:5" x14ac:dyDescent="0.25">
      <c r="B1190" s="416">
        <v>5085</v>
      </c>
      <c r="C1190" s="417" t="s">
        <v>5303</v>
      </c>
      <c r="D1190" s="416" t="s">
        <v>7</v>
      </c>
      <c r="E1190" s="418">
        <v>19829</v>
      </c>
    </row>
    <row r="1191" spans="2:5" x14ac:dyDescent="0.25">
      <c r="B1191" s="416">
        <v>5086</v>
      </c>
      <c r="C1191" s="417" t="s">
        <v>5304</v>
      </c>
      <c r="D1191" s="416" t="s">
        <v>7</v>
      </c>
      <c r="E1191" s="419">
        <v>15460</v>
      </c>
    </row>
    <row r="1192" spans="2:5" x14ac:dyDescent="0.25">
      <c r="B1192" s="416">
        <v>5087</v>
      </c>
      <c r="C1192" s="417" t="s">
        <v>5305</v>
      </c>
      <c r="D1192" s="416" t="s">
        <v>7</v>
      </c>
      <c r="E1192" s="418">
        <v>8704</v>
      </c>
    </row>
    <row r="1193" spans="2:5" x14ac:dyDescent="0.25">
      <c r="B1193" s="416">
        <v>5088</v>
      </c>
      <c r="C1193" s="417" t="s">
        <v>5306</v>
      </c>
      <c r="D1193" s="416" t="s">
        <v>7</v>
      </c>
      <c r="E1193" s="419">
        <v>10459</v>
      </c>
    </row>
    <row r="1194" spans="2:5" x14ac:dyDescent="0.25">
      <c r="B1194" s="416">
        <v>5089</v>
      </c>
      <c r="C1194" s="417" t="s">
        <v>5307</v>
      </c>
      <c r="D1194" s="416" t="s">
        <v>7</v>
      </c>
      <c r="E1194" s="419">
        <v>7548</v>
      </c>
    </row>
    <row r="1195" spans="2:5" x14ac:dyDescent="0.25">
      <c r="B1195" s="416">
        <v>5090</v>
      </c>
      <c r="C1195" s="417" t="s">
        <v>5308</v>
      </c>
      <c r="D1195" s="416" t="s">
        <v>7</v>
      </c>
      <c r="E1195" s="419">
        <v>16404</v>
      </c>
    </row>
    <row r="1196" spans="2:5" x14ac:dyDescent="0.25">
      <c r="B1196" s="416">
        <v>5091</v>
      </c>
      <c r="C1196" s="417" t="s">
        <v>5309</v>
      </c>
      <c r="D1196" s="416" t="s">
        <v>7</v>
      </c>
      <c r="E1196" s="419">
        <v>11182</v>
      </c>
    </row>
    <row r="1197" spans="2:5" x14ac:dyDescent="0.25">
      <c r="B1197" s="416">
        <v>5092</v>
      </c>
      <c r="C1197" s="417" t="s">
        <v>5310</v>
      </c>
      <c r="D1197" s="416" t="s">
        <v>7</v>
      </c>
      <c r="E1197" s="418">
        <v>8270</v>
      </c>
    </row>
    <row r="1198" spans="2:5" x14ac:dyDescent="0.25">
      <c r="B1198" s="416">
        <v>5093</v>
      </c>
      <c r="C1198" s="417" t="s">
        <v>5311</v>
      </c>
      <c r="D1198" s="416" t="s">
        <v>7</v>
      </c>
      <c r="E1198" s="418">
        <v>6408</v>
      </c>
    </row>
    <row r="1199" spans="2:5" x14ac:dyDescent="0.25">
      <c r="B1199" s="416">
        <v>5094</v>
      </c>
      <c r="C1199" s="417" t="s">
        <v>5312</v>
      </c>
      <c r="D1199" s="416" t="s">
        <v>7</v>
      </c>
      <c r="E1199" s="418">
        <v>5377</v>
      </c>
    </row>
    <row r="1200" spans="2:5" x14ac:dyDescent="0.25">
      <c r="B1200" s="416">
        <v>5095</v>
      </c>
      <c r="C1200" s="417" t="s">
        <v>5313</v>
      </c>
      <c r="D1200" s="416" t="s">
        <v>7</v>
      </c>
      <c r="E1200" s="419">
        <v>40941</v>
      </c>
    </row>
    <row r="1201" spans="2:5" x14ac:dyDescent="0.25">
      <c r="B1201" s="416">
        <v>5096</v>
      </c>
      <c r="C1201" s="417" t="s">
        <v>5314</v>
      </c>
      <c r="D1201" s="416" t="s">
        <v>7</v>
      </c>
      <c r="E1201" s="418">
        <v>39876</v>
      </c>
    </row>
    <row r="1202" spans="2:5" x14ac:dyDescent="0.25">
      <c r="B1202" s="416">
        <v>5097</v>
      </c>
      <c r="C1202" s="417" t="s">
        <v>5315</v>
      </c>
      <c r="D1202" s="416" t="s">
        <v>7</v>
      </c>
      <c r="E1202" s="418">
        <v>49455</v>
      </c>
    </row>
    <row r="1203" spans="2:5" x14ac:dyDescent="0.25">
      <c r="B1203" s="416">
        <v>5098</v>
      </c>
      <c r="C1203" s="417" t="s">
        <v>5316</v>
      </c>
      <c r="D1203" s="416" t="s">
        <v>7</v>
      </c>
      <c r="E1203" s="418">
        <v>66936</v>
      </c>
    </row>
    <row r="1204" spans="2:5" x14ac:dyDescent="0.25">
      <c r="B1204" s="416">
        <v>5099</v>
      </c>
      <c r="C1204" s="417" t="s">
        <v>5317</v>
      </c>
      <c r="D1204" s="416" t="s">
        <v>7</v>
      </c>
      <c r="E1204" s="418">
        <v>60980</v>
      </c>
    </row>
    <row r="1205" spans="2:5" x14ac:dyDescent="0.25">
      <c r="B1205" s="416">
        <v>5101</v>
      </c>
      <c r="C1205" s="417" t="s">
        <v>5318</v>
      </c>
      <c r="D1205" s="416" t="s">
        <v>3102</v>
      </c>
      <c r="E1205" s="418">
        <v>199665</v>
      </c>
    </row>
    <row r="1206" spans="2:5" x14ac:dyDescent="0.25">
      <c r="B1206" s="416">
        <v>5102</v>
      </c>
      <c r="C1206" s="417" t="s">
        <v>5319</v>
      </c>
      <c r="D1206" s="416" t="s">
        <v>3102</v>
      </c>
      <c r="E1206" s="418">
        <v>61462</v>
      </c>
    </row>
    <row r="1207" spans="2:5" x14ac:dyDescent="0.25">
      <c r="B1207" s="416">
        <v>5103</v>
      </c>
      <c r="C1207" s="417" t="s">
        <v>5320</v>
      </c>
      <c r="D1207" s="416" t="s">
        <v>3102</v>
      </c>
      <c r="E1207" s="418">
        <v>236305</v>
      </c>
    </row>
    <row r="1208" spans="2:5" x14ac:dyDescent="0.25">
      <c r="B1208" s="416">
        <v>5105</v>
      </c>
      <c r="C1208" s="417" t="s">
        <v>5321</v>
      </c>
      <c r="D1208" s="416" t="s">
        <v>7</v>
      </c>
      <c r="E1208" s="418">
        <v>122176</v>
      </c>
    </row>
    <row r="1209" spans="2:5" x14ac:dyDescent="0.25">
      <c r="B1209" s="416">
        <v>5106</v>
      </c>
      <c r="C1209" s="417" t="s">
        <v>5322</v>
      </c>
      <c r="D1209" s="416" t="s">
        <v>7</v>
      </c>
      <c r="E1209" s="418">
        <v>387098</v>
      </c>
    </row>
    <row r="1210" spans="2:5" x14ac:dyDescent="0.25">
      <c r="B1210" s="416">
        <v>5107</v>
      </c>
      <c r="C1210" s="417" t="s">
        <v>5323</v>
      </c>
      <c r="D1210" s="416" t="s">
        <v>3102</v>
      </c>
      <c r="E1210" s="418">
        <v>53280</v>
      </c>
    </row>
    <row r="1211" spans="2:5" x14ac:dyDescent="0.25">
      <c r="B1211" s="416">
        <v>5108</v>
      </c>
      <c r="C1211" s="417" t="s">
        <v>5324</v>
      </c>
      <c r="D1211" s="416" t="s">
        <v>7</v>
      </c>
      <c r="E1211" s="418">
        <v>393961</v>
      </c>
    </row>
    <row r="1212" spans="2:5" x14ac:dyDescent="0.25">
      <c r="B1212" s="416">
        <v>5109</v>
      </c>
      <c r="C1212" s="417" t="s">
        <v>5325</v>
      </c>
      <c r="D1212" s="416" t="s">
        <v>7</v>
      </c>
      <c r="E1212" s="418">
        <v>160321</v>
      </c>
    </row>
    <row r="1213" spans="2:5" x14ac:dyDescent="0.25">
      <c r="B1213" s="416">
        <v>5110</v>
      </c>
      <c r="C1213" s="417" t="s">
        <v>5326</v>
      </c>
      <c r="D1213" s="416" t="s">
        <v>3102</v>
      </c>
      <c r="E1213" s="418">
        <v>57738</v>
      </c>
    </row>
    <row r="1214" spans="2:5" x14ac:dyDescent="0.25">
      <c r="B1214" s="416">
        <v>5111</v>
      </c>
      <c r="C1214" s="417" t="s">
        <v>5327</v>
      </c>
      <c r="D1214" s="416" t="s">
        <v>3102</v>
      </c>
      <c r="E1214" s="419">
        <v>16281</v>
      </c>
    </row>
    <row r="1215" spans="2:5" x14ac:dyDescent="0.25">
      <c r="B1215" s="416">
        <v>5112</v>
      </c>
      <c r="C1215" s="417" t="s">
        <v>5328</v>
      </c>
      <c r="D1215" s="416" t="s">
        <v>3102</v>
      </c>
      <c r="E1215" s="418">
        <v>30320</v>
      </c>
    </row>
    <row r="1216" spans="2:5" x14ac:dyDescent="0.25">
      <c r="B1216" s="416">
        <v>5113</v>
      </c>
      <c r="C1216" s="417" t="s">
        <v>5329</v>
      </c>
      <c r="D1216" s="416" t="s">
        <v>7</v>
      </c>
      <c r="E1216" s="418">
        <v>278272</v>
      </c>
    </row>
    <row r="1217" spans="2:5" x14ac:dyDescent="0.25">
      <c r="B1217" s="416">
        <v>5122</v>
      </c>
      <c r="C1217" s="417" t="s">
        <v>5330</v>
      </c>
      <c r="D1217" s="416" t="s">
        <v>7</v>
      </c>
      <c r="E1217" s="419">
        <v>427312</v>
      </c>
    </row>
    <row r="1218" spans="2:5" x14ac:dyDescent="0.25">
      <c r="B1218" s="416">
        <v>5123</v>
      </c>
      <c r="C1218" s="417" t="s">
        <v>5331</v>
      </c>
      <c r="D1218" s="416" t="s">
        <v>7</v>
      </c>
      <c r="E1218" s="419">
        <v>1075839</v>
      </c>
    </row>
    <row r="1219" spans="2:5" x14ac:dyDescent="0.25">
      <c r="B1219" s="416">
        <v>5124</v>
      </c>
      <c r="C1219" s="417" t="s">
        <v>5332</v>
      </c>
      <c r="D1219" s="416" t="s">
        <v>7</v>
      </c>
      <c r="E1219" s="418">
        <v>359035</v>
      </c>
    </row>
    <row r="1220" spans="2:5" x14ac:dyDescent="0.25">
      <c r="B1220" s="416">
        <v>5125</v>
      </c>
      <c r="C1220" s="417" t="s">
        <v>5333</v>
      </c>
      <c r="D1220" s="416" t="s">
        <v>7</v>
      </c>
      <c r="E1220" s="419">
        <v>87552</v>
      </c>
    </row>
    <row r="1221" spans="2:5" x14ac:dyDescent="0.25">
      <c r="B1221" s="416">
        <v>5126</v>
      </c>
      <c r="C1221" s="417" t="s">
        <v>5334</v>
      </c>
      <c r="D1221" s="416" t="s">
        <v>7</v>
      </c>
      <c r="E1221" s="419">
        <v>282882</v>
      </c>
    </row>
    <row r="1222" spans="2:5" x14ac:dyDescent="0.25">
      <c r="B1222" s="416">
        <v>5127</v>
      </c>
      <c r="C1222" s="417" t="s">
        <v>5335</v>
      </c>
      <c r="D1222" s="416" t="s">
        <v>7</v>
      </c>
      <c r="E1222" s="419">
        <v>550623</v>
      </c>
    </row>
    <row r="1223" spans="2:5" x14ac:dyDescent="0.25">
      <c r="B1223" s="416">
        <v>5128</v>
      </c>
      <c r="C1223" s="417" t="s">
        <v>5336</v>
      </c>
      <c r="D1223" s="416" t="s">
        <v>7</v>
      </c>
      <c r="E1223" s="418">
        <v>446502</v>
      </c>
    </row>
    <row r="1224" spans="2:5" x14ac:dyDescent="0.25">
      <c r="B1224" s="416">
        <v>5129</v>
      </c>
      <c r="C1224" s="417" t="s">
        <v>5337</v>
      </c>
      <c r="D1224" s="416" t="s">
        <v>3102</v>
      </c>
      <c r="E1224" s="419">
        <v>299056</v>
      </c>
    </row>
    <row r="1225" spans="2:5" x14ac:dyDescent="0.25">
      <c r="B1225" s="416">
        <v>5131</v>
      </c>
      <c r="C1225" s="417" t="s">
        <v>5338</v>
      </c>
      <c r="D1225" s="416" t="s">
        <v>3102</v>
      </c>
      <c r="E1225" s="418">
        <v>205521</v>
      </c>
    </row>
    <row r="1226" spans="2:5" x14ac:dyDescent="0.25">
      <c r="B1226" s="416">
        <v>5132</v>
      </c>
      <c r="C1226" s="417" t="s">
        <v>5339</v>
      </c>
      <c r="D1226" s="416" t="s">
        <v>3102</v>
      </c>
      <c r="E1226" s="418">
        <v>68318</v>
      </c>
    </row>
    <row r="1227" spans="2:5" x14ac:dyDescent="0.25">
      <c r="B1227" s="416">
        <v>5135</v>
      </c>
      <c r="C1227" s="417" t="s">
        <v>5340</v>
      </c>
      <c r="D1227" s="416" t="s">
        <v>3102</v>
      </c>
      <c r="E1227" s="418">
        <v>7973</v>
      </c>
    </row>
    <row r="1228" spans="2:5" x14ac:dyDescent="0.25">
      <c r="B1228" s="416">
        <v>5136</v>
      </c>
      <c r="C1228" s="417" t="s">
        <v>5341</v>
      </c>
      <c r="D1228" s="416" t="s">
        <v>8</v>
      </c>
      <c r="E1228" s="418">
        <v>11104</v>
      </c>
    </row>
    <row r="1229" spans="2:5" x14ac:dyDescent="0.25">
      <c r="B1229" s="416">
        <v>5143</v>
      </c>
      <c r="C1229" s="417" t="s">
        <v>5342</v>
      </c>
      <c r="D1229" s="416" t="s">
        <v>7</v>
      </c>
      <c r="E1229" s="418">
        <v>87406</v>
      </c>
    </row>
    <row r="1230" spans="2:5" x14ac:dyDescent="0.25">
      <c r="B1230" s="416">
        <v>5144</v>
      </c>
      <c r="C1230" s="417" t="s">
        <v>5343</v>
      </c>
      <c r="D1230" s="416" t="s">
        <v>7</v>
      </c>
      <c r="E1230" s="418">
        <v>25158</v>
      </c>
    </row>
    <row r="1231" spans="2:5" x14ac:dyDescent="0.25">
      <c r="B1231" s="416">
        <v>5145</v>
      </c>
      <c r="C1231" s="417" t="s">
        <v>5344</v>
      </c>
      <c r="D1231" s="416" t="s">
        <v>7</v>
      </c>
      <c r="E1231" s="418">
        <v>20171</v>
      </c>
    </row>
    <row r="1232" spans="2:5" x14ac:dyDescent="0.25">
      <c r="B1232" s="416">
        <v>5159</v>
      </c>
      <c r="C1232" s="417" t="s">
        <v>5345</v>
      </c>
      <c r="D1232" s="416" t="s">
        <v>7</v>
      </c>
      <c r="E1232" s="418">
        <v>39392</v>
      </c>
    </row>
    <row r="1233" spans="2:5" x14ac:dyDescent="0.25">
      <c r="B1233" s="416">
        <v>5160</v>
      </c>
      <c r="C1233" s="417" t="s">
        <v>5346</v>
      </c>
      <c r="D1233" s="416" t="s">
        <v>7</v>
      </c>
      <c r="E1233" s="418">
        <v>82622</v>
      </c>
    </row>
    <row r="1234" spans="2:5" x14ac:dyDescent="0.25">
      <c r="B1234" s="416">
        <v>5161</v>
      </c>
      <c r="C1234" s="417" t="s">
        <v>5347</v>
      </c>
      <c r="D1234" s="416" t="s">
        <v>8</v>
      </c>
      <c r="E1234" s="418">
        <v>254</v>
      </c>
    </row>
    <row r="1235" spans="2:5" x14ac:dyDescent="0.25">
      <c r="B1235" s="416">
        <v>5162</v>
      </c>
      <c r="C1235" s="417" t="s">
        <v>5348</v>
      </c>
      <c r="D1235" s="416" t="s">
        <v>3095</v>
      </c>
      <c r="E1235" s="418">
        <v>357030</v>
      </c>
    </row>
    <row r="1236" spans="2:5" x14ac:dyDescent="0.25">
      <c r="B1236" s="416">
        <v>5163</v>
      </c>
      <c r="C1236" s="417" t="s">
        <v>5349</v>
      </c>
      <c r="D1236" s="416" t="s">
        <v>3095</v>
      </c>
      <c r="E1236" s="418">
        <v>380429</v>
      </c>
    </row>
    <row r="1237" spans="2:5" x14ac:dyDescent="0.25">
      <c r="B1237" s="416">
        <v>5164</v>
      </c>
      <c r="C1237" s="417" t="s">
        <v>5350</v>
      </c>
      <c r="D1237" s="416" t="s">
        <v>3095</v>
      </c>
      <c r="E1237" s="418">
        <v>191623</v>
      </c>
    </row>
    <row r="1238" spans="2:5" x14ac:dyDescent="0.25">
      <c r="B1238" s="416">
        <v>5165</v>
      </c>
      <c r="C1238" s="417" t="s">
        <v>5351</v>
      </c>
      <c r="D1238" s="416" t="s">
        <v>3095</v>
      </c>
      <c r="E1238" s="418">
        <v>277306</v>
      </c>
    </row>
    <row r="1239" spans="2:5" x14ac:dyDescent="0.25">
      <c r="B1239" s="416">
        <v>5166</v>
      </c>
      <c r="C1239" s="417" t="s">
        <v>5352</v>
      </c>
      <c r="D1239" s="416" t="s">
        <v>5353</v>
      </c>
      <c r="E1239" s="418">
        <v>6265</v>
      </c>
    </row>
    <row r="1240" spans="2:5" x14ac:dyDescent="0.25">
      <c r="B1240" s="416">
        <v>5167</v>
      </c>
      <c r="C1240" s="417" t="s">
        <v>5354</v>
      </c>
      <c r="D1240" s="416" t="s">
        <v>5199</v>
      </c>
      <c r="E1240" s="418">
        <v>2497477</v>
      </c>
    </row>
    <row r="1241" spans="2:5" x14ac:dyDescent="0.25">
      <c r="B1241" s="416">
        <v>5168</v>
      </c>
      <c r="C1241" s="417" t="s">
        <v>5355</v>
      </c>
      <c r="D1241" s="416" t="s">
        <v>122</v>
      </c>
      <c r="E1241" s="418">
        <v>18140</v>
      </c>
    </row>
    <row r="1242" spans="2:5" x14ac:dyDescent="0.25">
      <c r="B1242" s="416">
        <v>5169</v>
      </c>
      <c r="C1242" s="417" t="s">
        <v>5356</v>
      </c>
      <c r="D1242" s="416" t="s">
        <v>7</v>
      </c>
      <c r="E1242" s="418">
        <v>188296</v>
      </c>
    </row>
    <row r="1243" spans="2:5" x14ac:dyDescent="0.25">
      <c r="B1243" s="416">
        <v>5170</v>
      </c>
      <c r="C1243" s="417" t="s">
        <v>5357</v>
      </c>
      <c r="D1243" s="416" t="s">
        <v>122</v>
      </c>
      <c r="E1243" s="418">
        <v>391688</v>
      </c>
    </row>
    <row r="1244" spans="2:5" x14ac:dyDescent="0.25">
      <c r="B1244" s="416">
        <v>5171</v>
      </c>
      <c r="C1244" s="417" t="s">
        <v>5358</v>
      </c>
      <c r="D1244" s="416" t="s">
        <v>7</v>
      </c>
      <c r="E1244" s="418">
        <v>515974</v>
      </c>
    </row>
    <row r="1245" spans="2:5" x14ac:dyDescent="0.25">
      <c r="B1245" s="416">
        <v>5172</v>
      </c>
      <c r="C1245" s="417" t="s">
        <v>5359</v>
      </c>
      <c r="D1245" s="416" t="s">
        <v>7</v>
      </c>
      <c r="E1245" s="418">
        <v>481669</v>
      </c>
    </row>
    <row r="1246" spans="2:5" x14ac:dyDescent="0.25">
      <c r="B1246" s="416">
        <v>5173</v>
      </c>
      <c r="C1246" s="417" t="s">
        <v>5360</v>
      </c>
      <c r="D1246" s="416" t="s">
        <v>7</v>
      </c>
      <c r="E1246" s="418">
        <v>489773</v>
      </c>
    </row>
    <row r="1247" spans="2:5" x14ac:dyDescent="0.25">
      <c r="B1247" s="416">
        <v>5175</v>
      </c>
      <c r="C1247" s="417" t="s">
        <v>5361</v>
      </c>
      <c r="D1247" s="416" t="s">
        <v>3102</v>
      </c>
      <c r="E1247" s="418">
        <v>219365</v>
      </c>
    </row>
    <row r="1248" spans="2:5" x14ac:dyDescent="0.25">
      <c r="B1248" s="416">
        <v>5176</v>
      </c>
      <c r="C1248" s="417" t="s">
        <v>5362</v>
      </c>
      <c r="D1248" s="416" t="s">
        <v>3102</v>
      </c>
      <c r="E1248" s="418">
        <v>187507</v>
      </c>
    </row>
    <row r="1249" spans="2:5" x14ac:dyDescent="0.25">
      <c r="B1249" s="416">
        <v>5177</v>
      </c>
      <c r="C1249" s="417" t="s">
        <v>5363</v>
      </c>
      <c r="D1249" s="416" t="s">
        <v>3095</v>
      </c>
      <c r="E1249" s="418">
        <v>1972558</v>
      </c>
    </row>
    <row r="1250" spans="2:5" x14ac:dyDescent="0.25">
      <c r="B1250" s="416">
        <v>5178</v>
      </c>
      <c r="C1250" s="417" t="s">
        <v>5364</v>
      </c>
      <c r="D1250" s="416" t="s">
        <v>3107</v>
      </c>
      <c r="E1250" s="418">
        <v>796821</v>
      </c>
    </row>
    <row r="1251" spans="2:5" x14ac:dyDescent="0.25">
      <c r="B1251" s="416">
        <v>5180</v>
      </c>
      <c r="C1251" s="417" t="s">
        <v>5365</v>
      </c>
      <c r="D1251" s="416" t="s">
        <v>3102</v>
      </c>
      <c r="E1251" s="418">
        <v>287931</v>
      </c>
    </row>
    <row r="1252" spans="2:5" x14ac:dyDescent="0.25">
      <c r="B1252" s="416">
        <v>5181</v>
      </c>
      <c r="C1252" s="417" t="s">
        <v>5366</v>
      </c>
      <c r="D1252" s="416" t="s">
        <v>3102</v>
      </c>
      <c r="E1252" s="418">
        <v>62386</v>
      </c>
    </row>
    <row r="1253" spans="2:5" x14ac:dyDescent="0.25">
      <c r="B1253" s="416">
        <v>5182</v>
      </c>
      <c r="C1253" s="417" t="s">
        <v>5367</v>
      </c>
      <c r="D1253" s="416" t="s">
        <v>3102</v>
      </c>
      <c r="E1253" s="418">
        <v>459199</v>
      </c>
    </row>
    <row r="1254" spans="2:5" x14ac:dyDescent="0.25">
      <c r="B1254" s="416">
        <v>5183</v>
      </c>
      <c r="C1254" s="417" t="s">
        <v>5368</v>
      </c>
      <c r="D1254" s="416" t="s">
        <v>3102</v>
      </c>
      <c r="E1254" s="418">
        <v>218896</v>
      </c>
    </row>
    <row r="1255" spans="2:5" x14ac:dyDescent="0.25">
      <c r="B1255" s="416">
        <v>5184</v>
      </c>
      <c r="C1255" s="417" t="s">
        <v>5369</v>
      </c>
      <c r="D1255" s="416" t="s">
        <v>3102</v>
      </c>
      <c r="E1255" s="418">
        <v>79470</v>
      </c>
    </row>
    <row r="1256" spans="2:5" x14ac:dyDescent="0.25">
      <c r="B1256" s="416">
        <v>5185</v>
      </c>
      <c r="C1256" s="417" t="s">
        <v>5370</v>
      </c>
      <c r="D1256" s="416" t="s">
        <v>7</v>
      </c>
      <c r="E1256" s="418">
        <v>467229</v>
      </c>
    </row>
    <row r="1257" spans="2:5" x14ac:dyDescent="0.25">
      <c r="B1257" s="416">
        <v>5186</v>
      </c>
      <c r="C1257" s="417" t="s">
        <v>3952</v>
      </c>
      <c r="D1257" s="416" t="s">
        <v>7</v>
      </c>
      <c r="E1257" s="418">
        <v>466864</v>
      </c>
    </row>
    <row r="1258" spans="2:5" x14ac:dyDescent="0.25">
      <c r="B1258" s="416">
        <v>5187</v>
      </c>
      <c r="C1258" s="417" t="s">
        <v>5371</v>
      </c>
      <c r="D1258" s="416" t="s">
        <v>7</v>
      </c>
      <c r="E1258" s="418">
        <v>503868</v>
      </c>
    </row>
    <row r="1259" spans="2:5" x14ac:dyDescent="0.25">
      <c r="B1259" s="416">
        <v>5188</v>
      </c>
      <c r="C1259" s="417" t="s">
        <v>5372</v>
      </c>
      <c r="D1259" s="416" t="s">
        <v>7</v>
      </c>
      <c r="E1259" s="418">
        <v>53009</v>
      </c>
    </row>
    <row r="1260" spans="2:5" x14ac:dyDescent="0.25">
      <c r="B1260" s="416">
        <v>5189</v>
      </c>
      <c r="C1260" s="417" t="s">
        <v>3969</v>
      </c>
      <c r="D1260" s="416" t="s">
        <v>7</v>
      </c>
      <c r="E1260" s="418">
        <v>83912</v>
      </c>
    </row>
    <row r="1261" spans="2:5" x14ac:dyDescent="0.25">
      <c r="B1261" s="416">
        <v>5190</v>
      </c>
      <c r="C1261" s="417" t="s">
        <v>5373</v>
      </c>
      <c r="D1261" s="416" t="s">
        <v>3102</v>
      </c>
      <c r="E1261" s="418">
        <v>10989</v>
      </c>
    </row>
    <row r="1262" spans="2:5" x14ac:dyDescent="0.25">
      <c r="B1262" s="416">
        <v>5191</v>
      </c>
      <c r="C1262" s="417" t="s">
        <v>5374</v>
      </c>
      <c r="D1262" s="416" t="s">
        <v>7</v>
      </c>
      <c r="E1262" s="418">
        <v>302940</v>
      </c>
    </row>
    <row r="1263" spans="2:5" x14ac:dyDescent="0.25">
      <c r="B1263" s="416">
        <v>5195</v>
      </c>
      <c r="C1263" s="417" t="s">
        <v>5375</v>
      </c>
      <c r="D1263" s="416" t="s">
        <v>3102</v>
      </c>
      <c r="E1263" s="419">
        <v>50516</v>
      </c>
    </row>
    <row r="1264" spans="2:5" x14ac:dyDescent="0.25">
      <c r="B1264" s="416">
        <v>5196</v>
      </c>
      <c r="C1264" s="417" t="s">
        <v>5376</v>
      </c>
      <c r="D1264" s="416" t="s">
        <v>3095</v>
      </c>
      <c r="E1264" s="418">
        <v>107052</v>
      </c>
    </row>
    <row r="1265" spans="2:5" x14ac:dyDescent="0.25">
      <c r="B1265" s="416">
        <v>5197</v>
      </c>
      <c r="C1265" s="417" t="s">
        <v>5377</v>
      </c>
      <c r="D1265" s="416" t="s">
        <v>3095</v>
      </c>
      <c r="E1265" s="418">
        <v>113844</v>
      </c>
    </row>
    <row r="1266" spans="2:5" x14ac:dyDescent="0.25">
      <c r="B1266" s="416">
        <v>5202</v>
      </c>
      <c r="C1266" s="417" t="s">
        <v>5378</v>
      </c>
      <c r="D1266" s="416" t="s">
        <v>3102</v>
      </c>
      <c r="E1266" s="419">
        <v>95324</v>
      </c>
    </row>
    <row r="1267" spans="2:5" x14ac:dyDescent="0.25">
      <c r="B1267" s="416">
        <v>5204</v>
      </c>
      <c r="C1267" s="417" t="s">
        <v>5379</v>
      </c>
      <c r="D1267" s="416" t="s">
        <v>3102</v>
      </c>
      <c r="E1267" s="418">
        <v>9719</v>
      </c>
    </row>
    <row r="1268" spans="2:5" x14ac:dyDescent="0.25">
      <c r="B1268" s="416">
        <v>5205</v>
      </c>
      <c r="C1268" s="417" t="s">
        <v>5380</v>
      </c>
      <c r="D1268" s="416" t="s">
        <v>3102</v>
      </c>
      <c r="E1268" s="418">
        <v>51693</v>
      </c>
    </row>
    <row r="1269" spans="2:5" x14ac:dyDescent="0.25">
      <c r="B1269" s="416">
        <v>5207</v>
      </c>
      <c r="C1269" s="417" t="s">
        <v>5381</v>
      </c>
      <c r="D1269" s="416" t="s">
        <v>8</v>
      </c>
      <c r="E1269" s="418">
        <v>222059</v>
      </c>
    </row>
    <row r="1270" spans="2:5" x14ac:dyDescent="0.25">
      <c r="B1270" s="416">
        <v>5208</v>
      </c>
      <c r="C1270" s="417" t="s">
        <v>5382</v>
      </c>
      <c r="D1270" s="416" t="s">
        <v>3102</v>
      </c>
      <c r="E1270" s="418">
        <v>100493</v>
      </c>
    </row>
    <row r="1271" spans="2:5" x14ac:dyDescent="0.25">
      <c r="B1271" s="416">
        <v>5209</v>
      </c>
      <c r="C1271" s="417" t="s">
        <v>5383</v>
      </c>
      <c r="D1271" s="416" t="s">
        <v>8</v>
      </c>
      <c r="E1271" s="419">
        <v>69696</v>
      </c>
    </row>
    <row r="1272" spans="2:5" x14ac:dyDescent="0.25">
      <c r="B1272" s="416">
        <v>5210</v>
      </c>
      <c r="C1272" s="417" t="s">
        <v>5384</v>
      </c>
      <c r="D1272" s="416" t="s">
        <v>8</v>
      </c>
      <c r="E1272" s="418">
        <v>78578</v>
      </c>
    </row>
    <row r="1273" spans="2:5" x14ac:dyDescent="0.25">
      <c r="B1273" s="416">
        <v>5211</v>
      </c>
      <c r="C1273" s="417" t="s">
        <v>5385</v>
      </c>
      <c r="D1273" s="416" t="s">
        <v>8</v>
      </c>
      <c r="E1273" s="418">
        <v>53945</v>
      </c>
    </row>
    <row r="1274" spans="2:5" x14ac:dyDescent="0.25">
      <c r="B1274" s="416">
        <v>5212</v>
      </c>
      <c r="C1274" s="417" t="s">
        <v>5386</v>
      </c>
      <c r="D1274" s="416" t="s">
        <v>3102</v>
      </c>
      <c r="E1274" s="418">
        <v>25233</v>
      </c>
    </row>
    <row r="1275" spans="2:5" x14ac:dyDescent="0.25">
      <c r="B1275" s="416">
        <v>5214</v>
      </c>
      <c r="C1275" s="417" t="s">
        <v>5387</v>
      </c>
      <c r="D1275" s="416" t="s">
        <v>8</v>
      </c>
      <c r="E1275" s="418">
        <v>306877</v>
      </c>
    </row>
    <row r="1276" spans="2:5" x14ac:dyDescent="0.25">
      <c r="B1276" s="416">
        <v>5216</v>
      </c>
      <c r="C1276" s="417" t="s">
        <v>5388</v>
      </c>
      <c r="D1276" s="416" t="s">
        <v>8</v>
      </c>
      <c r="E1276" s="418">
        <v>24128</v>
      </c>
    </row>
    <row r="1277" spans="2:5" x14ac:dyDescent="0.25">
      <c r="B1277" s="416">
        <v>5217</v>
      </c>
      <c r="C1277" s="417" t="s">
        <v>5389</v>
      </c>
      <c r="D1277" s="416" t="s">
        <v>3102</v>
      </c>
      <c r="E1277" s="418">
        <v>3816</v>
      </c>
    </row>
    <row r="1278" spans="2:5" x14ac:dyDescent="0.25">
      <c r="B1278" s="416">
        <v>5218</v>
      </c>
      <c r="C1278" s="417" t="s">
        <v>5390</v>
      </c>
      <c r="D1278" s="416" t="s">
        <v>3102</v>
      </c>
      <c r="E1278" s="418">
        <v>3999</v>
      </c>
    </row>
    <row r="1279" spans="2:5" x14ac:dyDescent="0.25">
      <c r="B1279" s="416">
        <v>5220</v>
      </c>
      <c r="C1279" s="417" t="s">
        <v>3970</v>
      </c>
      <c r="D1279" s="416" t="s">
        <v>3102</v>
      </c>
      <c r="E1279" s="418">
        <v>18776</v>
      </c>
    </row>
    <row r="1280" spans="2:5" x14ac:dyDescent="0.25">
      <c r="B1280" s="416">
        <v>5221</v>
      </c>
      <c r="C1280" s="417" t="s">
        <v>5391</v>
      </c>
      <c r="D1280" s="416" t="s">
        <v>3102</v>
      </c>
      <c r="E1280" s="418">
        <v>21647</v>
      </c>
    </row>
    <row r="1281" spans="2:5" x14ac:dyDescent="0.25">
      <c r="B1281" s="416">
        <v>5225</v>
      </c>
      <c r="C1281" s="417" t="s">
        <v>3971</v>
      </c>
      <c r="D1281" s="416" t="s">
        <v>3102</v>
      </c>
      <c r="E1281" s="418">
        <v>4323</v>
      </c>
    </row>
    <row r="1282" spans="2:5" x14ac:dyDescent="0.25">
      <c r="B1282" s="416">
        <v>5226</v>
      </c>
      <c r="C1282" s="417" t="s">
        <v>5392</v>
      </c>
      <c r="D1282" s="416" t="s">
        <v>3102</v>
      </c>
      <c r="E1282" s="418">
        <v>5850</v>
      </c>
    </row>
    <row r="1283" spans="2:5" x14ac:dyDescent="0.25">
      <c r="B1283" s="416">
        <v>5227</v>
      </c>
      <c r="C1283" s="417" t="s">
        <v>3972</v>
      </c>
      <c r="D1283" s="416" t="s">
        <v>8</v>
      </c>
      <c r="E1283" s="418">
        <v>26586</v>
      </c>
    </row>
    <row r="1284" spans="2:5" x14ac:dyDescent="0.25">
      <c r="B1284" s="416">
        <v>5228</v>
      </c>
      <c r="C1284" s="417" t="s">
        <v>5393</v>
      </c>
      <c r="D1284" s="416" t="s">
        <v>3102</v>
      </c>
      <c r="E1284" s="418">
        <v>9640</v>
      </c>
    </row>
    <row r="1285" spans="2:5" x14ac:dyDescent="0.25">
      <c r="B1285" s="416">
        <v>5229</v>
      </c>
      <c r="C1285" s="417" t="s">
        <v>5394</v>
      </c>
      <c r="D1285" s="416" t="s">
        <v>3102</v>
      </c>
      <c r="E1285" s="418">
        <v>12050</v>
      </c>
    </row>
    <row r="1286" spans="2:5" x14ac:dyDescent="0.25">
      <c r="B1286" s="416">
        <v>5230</v>
      </c>
      <c r="C1286" s="417" t="s">
        <v>5395</v>
      </c>
      <c r="D1286" s="416" t="s">
        <v>3102</v>
      </c>
      <c r="E1286" s="419">
        <v>16099</v>
      </c>
    </row>
    <row r="1287" spans="2:5" x14ac:dyDescent="0.25">
      <c r="B1287" s="416">
        <v>5241</v>
      </c>
      <c r="C1287" s="417" t="s">
        <v>3973</v>
      </c>
      <c r="D1287" s="416" t="s">
        <v>7</v>
      </c>
      <c r="E1287" s="419">
        <v>18726</v>
      </c>
    </row>
    <row r="1288" spans="2:5" x14ac:dyDescent="0.25">
      <c r="B1288" s="416">
        <v>5242</v>
      </c>
      <c r="C1288" s="417" t="s">
        <v>5396</v>
      </c>
      <c r="D1288" s="416" t="s">
        <v>7</v>
      </c>
      <c r="E1288" s="419">
        <v>243142</v>
      </c>
    </row>
    <row r="1289" spans="2:5" x14ac:dyDescent="0.25">
      <c r="B1289" s="416">
        <v>5244</v>
      </c>
      <c r="C1289" s="417" t="s">
        <v>5397</v>
      </c>
      <c r="D1289" s="416" t="s">
        <v>8</v>
      </c>
      <c r="E1289" s="418">
        <v>67938</v>
      </c>
    </row>
    <row r="1290" spans="2:5" x14ac:dyDescent="0.25">
      <c r="B1290" s="416">
        <v>5245</v>
      </c>
      <c r="C1290" s="417" t="s">
        <v>5398</v>
      </c>
      <c r="D1290" s="416" t="s">
        <v>7</v>
      </c>
      <c r="E1290" s="418">
        <v>734307</v>
      </c>
    </row>
    <row r="1291" spans="2:5" x14ac:dyDescent="0.25">
      <c r="B1291" s="416">
        <v>5246</v>
      </c>
      <c r="C1291" s="417" t="s">
        <v>5399</v>
      </c>
      <c r="D1291" s="416" t="s">
        <v>7</v>
      </c>
      <c r="E1291" s="418">
        <v>3039168</v>
      </c>
    </row>
    <row r="1292" spans="2:5" x14ac:dyDescent="0.25">
      <c r="B1292" s="416">
        <v>5247</v>
      </c>
      <c r="C1292" s="417" t="s">
        <v>5400</v>
      </c>
      <c r="D1292" s="416" t="s">
        <v>7</v>
      </c>
      <c r="E1292" s="419">
        <v>767024</v>
      </c>
    </row>
    <row r="1293" spans="2:5" x14ac:dyDescent="0.25">
      <c r="B1293" s="416">
        <v>5248</v>
      </c>
      <c r="C1293" s="417" t="s">
        <v>5401</v>
      </c>
      <c r="D1293" s="416" t="s">
        <v>3102</v>
      </c>
      <c r="E1293" s="419">
        <v>5966</v>
      </c>
    </row>
    <row r="1294" spans="2:5" x14ac:dyDescent="0.25">
      <c r="B1294" s="416">
        <v>5249</v>
      </c>
      <c r="C1294" s="417" t="s">
        <v>5402</v>
      </c>
      <c r="D1294" s="416" t="s">
        <v>3102</v>
      </c>
      <c r="E1294" s="419">
        <v>62027</v>
      </c>
    </row>
    <row r="1295" spans="2:5" x14ac:dyDescent="0.25">
      <c r="B1295" s="416">
        <v>5252</v>
      </c>
      <c r="C1295" s="417" t="s">
        <v>5403</v>
      </c>
      <c r="D1295" s="416" t="s">
        <v>7</v>
      </c>
      <c r="E1295" s="419">
        <v>3751100</v>
      </c>
    </row>
    <row r="1296" spans="2:5" x14ac:dyDescent="0.25">
      <c r="B1296" s="416">
        <v>5253</v>
      </c>
      <c r="C1296" s="417" t="s">
        <v>5404</v>
      </c>
      <c r="D1296" s="416" t="s">
        <v>7</v>
      </c>
      <c r="E1296" s="418">
        <v>15400846</v>
      </c>
    </row>
    <row r="1297" spans="2:5" x14ac:dyDescent="0.25">
      <c r="B1297" s="416">
        <v>5254</v>
      </c>
      <c r="C1297" s="417" t="s">
        <v>5405</v>
      </c>
      <c r="D1297" s="416" t="s">
        <v>3102</v>
      </c>
      <c r="E1297" s="419">
        <v>2149791</v>
      </c>
    </row>
    <row r="1298" spans="2:5" x14ac:dyDescent="0.25">
      <c r="B1298" s="416">
        <v>5271</v>
      </c>
      <c r="C1298" s="417" t="s">
        <v>5406</v>
      </c>
      <c r="D1298" s="416" t="s">
        <v>3095</v>
      </c>
      <c r="E1298" s="418">
        <v>701785</v>
      </c>
    </row>
    <row r="1299" spans="2:5" x14ac:dyDescent="0.25">
      <c r="B1299" s="416">
        <v>5272</v>
      </c>
      <c r="C1299" s="417" t="s">
        <v>5407</v>
      </c>
      <c r="D1299" s="416" t="s">
        <v>3102</v>
      </c>
      <c r="E1299" s="418">
        <v>131130</v>
      </c>
    </row>
    <row r="1300" spans="2:5" x14ac:dyDescent="0.25">
      <c r="B1300" s="416">
        <v>5273</v>
      </c>
      <c r="C1300" s="417" t="s">
        <v>5408</v>
      </c>
      <c r="D1300" s="416" t="s">
        <v>3102</v>
      </c>
      <c r="E1300" s="419">
        <v>196695</v>
      </c>
    </row>
    <row r="1301" spans="2:5" x14ac:dyDescent="0.25">
      <c r="B1301" s="416">
        <v>5274</v>
      </c>
      <c r="C1301" s="417" t="s">
        <v>5409</v>
      </c>
      <c r="D1301" s="416" t="s">
        <v>3102</v>
      </c>
      <c r="E1301" s="418">
        <v>327826</v>
      </c>
    </row>
    <row r="1302" spans="2:5" x14ac:dyDescent="0.25">
      <c r="B1302" s="416">
        <v>5275</v>
      </c>
      <c r="C1302" s="417" t="s">
        <v>5410</v>
      </c>
      <c r="D1302" s="416" t="s">
        <v>3102</v>
      </c>
      <c r="E1302" s="418">
        <v>655648</v>
      </c>
    </row>
    <row r="1303" spans="2:5" x14ac:dyDescent="0.25">
      <c r="B1303" s="416">
        <v>5276</v>
      </c>
      <c r="C1303" s="417" t="s">
        <v>5411</v>
      </c>
      <c r="D1303" s="416" t="s">
        <v>3102</v>
      </c>
      <c r="E1303" s="418">
        <v>721211</v>
      </c>
    </row>
    <row r="1304" spans="2:5" x14ac:dyDescent="0.25">
      <c r="B1304" s="416">
        <v>5277</v>
      </c>
      <c r="C1304" s="417" t="s">
        <v>5412</v>
      </c>
      <c r="D1304" s="416" t="s">
        <v>3102</v>
      </c>
      <c r="E1304" s="419">
        <v>623136</v>
      </c>
    </row>
    <row r="1305" spans="2:5" x14ac:dyDescent="0.25">
      <c r="B1305" s="416">
        <v>5278</v>
      </c>
      <c r="C1305" s="417" t="s">
        <v>5413</v>
      </c>
      <c r="D1305" s="416" t="s">
        <v>3102</v>
      </c>
      <c r="E1305" s="418">
        <v>872745</v>
      </c>
    </row>
    <row r="1306" spans="2:5" x14ac:dyDescent="0.25">
      <c r="B1306" s="416">
        <v>5279</v>
      </c>
      <c r="C1306" s="417" t="s">
        <v>5414</v>
      </c>
      <c r="D1306" s="416" t="s">
        <v>3102</v>
      </c>
      <c r="E1306" s="418">
        <v>155786</v>
      </c>
    </row>
    <row r="1307" spans="2:5" x14ac:dyDescent="0.25">
      <c r="B1307" s="416">
        <v>5286</v>
      </c>
      <c r="C1307" s="417" t="s">
        <v>5415</v>
      </c>
      <c r="D1307" s="416" t="s">
        <v>8</v>
      </c>
      <c r="E1307" s="419">
        <v>14965</v>
      </c>
    </row>
    <row r="1308" spans="2:5" x14ac:dyDescent="0.25">
      <c r="B1308" s="416">
        <v>5312</v>
      </c>
      <c r="C1308" s="417" t="s">
        <v>5416</v>
      </c>
      <c r="D1308" s="416" t="s">
        <v>3095</v>
      </c>
      <c r="E1308" s="418">
        <v>750838</v>
      </c>
    </row>
    <row r="1309" spans="2:5" x14ac:dyDescent="0.25">
      <c r="B1309" s="416">
        <v>5313</v>
      </c>
      <c r="C1309" s="417" t="s">
        <v>5417</v>
      </c>
      <c r="D1309" s="416" t="s">
        <v>3095</v>
      </c>
      <c r="E1309" s="418">
        <v>728701</v>
      </c>
    </row>
    <row r="1310" spans="2:5" x14ac:dyDescent="0.25">
      <c r="B1310" s="416">
        <v>5314</v>
      </c>
      <c r="C1310" s="417" t="s">
        <v>5418</v>
      </c>
      <c r="D1310" s="416" t="s">
        <v>3102</v>
      </c>
      <c r="E1310" s="418">
        <v>700656</v>
      </c>
    </row>
    <row r="1311" spans="2:5" x14ac:dyDescent="0.25">
      <c r="B1311" s="416">
        <v>5315</v>
      </c>
      <c r="C1311" s="417" t="s">
        <v>5419</v>
      </c>
      <c r="D1311" s="416" t="s">
        <v>3095</v>
      </c>
      <c r="E1311" s="418">
        <v>1074357</v>
      </c>
    </row>
    <row r="1312" spans="2:5" x14ac:dyDescent="0.25">
      <c r="B1312" s="416">
        <v>5316</v>
      </c>
      <c r="C1312" s="417" t="s">
        <v>5420</v>
      </c>
      <c r="D1312" s="416" t="s">
        <v>7</v>
      </c>
      <c r="E1312" s="418">
        <v>1564998</v>
      </c>
    </row>
    <row r="1313" spans="2:5" x14ac:dyDescent="0.25">
      <c r="B1313" s="416">
        <v>5317</v>
      </c>
      <c r="C1313" s="417" t="s">
        <v>5421</v>
      </c>
      <c r="D1313" s="416" t="s">
        <v>3095</v>
      </c>
      <c r="E1313" s="418">
        <v>1023004</v>
      </c>
    </row>
    <row r="1314" spans="2:5" x14ac:dyDescent="0.25">
      <c r="B1314" s="416">
        <v>5318</v>
      </c>
      <c r="C1314" s="417" t="s">
        <v>5422</v>
      </c>
      <c r="D1314" s="416" t="s">
        <v>7</v>
      </c>
      <c r="E1314" s="418">
        <v>97250511</v>
      </c>
    </row>
    <row r="1315" spans="2:5" x14ac:dyDescent="0.25">
      <c r="B1315" s="416">
        <v>5319</v>
      </c>
      <c r="C1315" s="417" t="s">
        <v>5423</v>
      </c>
      <c r="D1315" s="416" t="s">
        <v>7</v>
      </c>
      <c r="E1315" s="418">
        <v>103571805</v>
      </c>
    </row>
    <row r="1316" spans="2:5" x14ac:dyDescent="0.25">
      <c r="B1316" s="416">
        <v>5320</v>
      </c>
      <c r="C1316" s="417" t="s">
        <v>5424</v>
      </c>
      <c r="D1316" s="416" t="s">
        <v>3102</v>
      </c>
      <c r="E1316" s="418">
        <v>542566</v>
      </c>
    </row>
    <row r="1317" spans="2:5" x14ac:dyDescent="0.25">
      <c r="B1317" s="416">
        <v>5321</v>
      </c>
      <c r="C1317" s="417" t="s">
        <v>5425</v>
      </c>
      <c r="D1317" s="416" t="s">
        <v>3102</v>
      </c>
      <c r="E1317" s="418">
        <v>650819</v>
      </c>
    </row>
    <row r="1318" spans="2:5" x14ac:dyDescent="0.25">
      <c r="B1318" s="416">
        <v>5322</v>
      </c>
      <c r="C1318" s="417" t="s">
        <v>5426</v>
      </c>
      <c r="D1318" s="416" t="s">
        <v>3102</v>
      </c>
      <c r="E1318" s="419">
        <v>794374</v>
      </c>
    </row>
    <row r="1319" spans="2:5" x14ac:dyDescent="0.25">
      <c r="B1319" s="416">
        <v>5324</v>
      </c>
      <c r="C1319" s="417" t="s">
        <v>5427</v>
      </c>
      <c r="D1319" s="416" t="s">
        <v>3102</v>
      </c>
      <c r="E1319" s="418">
        <v>1070319</v>
      </c>
    </row>
    <row r="1320" spans="2:5" x14ac:dyDescent="0.25">
      <c r="B1320" s="416">
        <v>5325</v>
      </c>
      <c r="C1320" s="417" t="s">
        <v>5428</v>
      </c>
      <c r="D1320" s="416" t="s">
        <v>3102</v>
      </c>
      <c r="E1320" s="419">
        <v>1281049</v>
      </c>
    </row>
    <row r="1321" spans="2:5" x14ac:dyDescent="0.25">
      <c r="B1321" s="416">
        <v>5326</v>
      </c>
      <c r="C1321" s="417" t="s">
        <v>5429</v>
      </c>
      <c r="D1321" s="416" t="s">
        <v>3102</v>
      </c>
      <c r="E1321" s="419">
        <v>7216181</v>
      </c>
    </row>
    <row r="1322" spans="2:5" x14ac:dyDescent="0.25">
      <c r="B1322" s="416">
        <v>5327</v>
      </c>
      <c r="C1322" s="417" t="s">
        <v>5430</v>
      </c>
      <c r="D1322" s="416" t="s">
        <v>3102</v>
      </c>
      <c r="E1322" s="419">
        <v>7751275</v>
      </c>
    </row>
    <row r="1323" spans="2:5" x14ac:dyDescent="0.25">
      <c r="B1323" s="416">
        <v>5328</v>
      </c>
      <c r="C1323" s="417" t="s">
        <v>5431</v>
      </c>
      <c r="D1323" s="416" t="s">
        <v>7</v>
      </c>
      <c r="E1323" s="418">
        <v>27641253</v>
      </c>
    </row>
    <row r="1324" spans="2:5" x14ac:dyDescent="0.25">
      <c r="B1324" s="416">
        <v>5329</v>
      </c>
      <c r="C1324" s="417" t="s">
        <v>5432</v>
      </c>
      <c r="D1324" s="416" t="s">
        <v>7</v>
      </c>
      <c r="E1324" s="419">
        <v>27641253</v>
      </c>
    </row>
    <row r="1325" spans="2:5" x14ac:dyDescent="0.25">
      <c r="B1325" s="416">
        <v>5330</v>
      </c>
      <c r="C1325" s="417" t="s">
        <v>5433</v>
      </c>
      <c r="D1325" s="416" t="s">
        <v>7</v>
      </c>
      <c r="E1325" s="419">
        <v>29434229</v>
      </c>
    </row>
    <row r="1326" spans="2:5" x14ac:dyDescent="0.25">
      <c r="B1326" s="416">
        <v>5331</v>
      </c>
      <c r="C1326" s="417" t="s">
        <v>5434</v>
      </c>
      <c r="D1326" s="416" t="s">
        <v>7</v>
      </c>
      <c r="E1326" s="418">
        <v>32242269</v>
      </c>
    </row>
    <row r="1327" spans="2:5" x14ac:dyDescent="0.25">
      <c r="B1327" s="416">
        <v>5332</v>
      </c>
      <c r="C1327" s="417" t="s">
        <v>5435</v>
      </c>
      <c r="D1327" s="416" t="s">
        <v>7</v>
      </c>
      <c r="E1327" s="418">
        <v>39089861</v>
      </c>
    </row>
    <row r="1328" spans="2:5" x14ac:dyDescent="0.25">
      <c r="B1328" s="416">
        <v>5333</v>
      </c>
      <c r="C1328" s="417" t="s">
        <v>5436</v>
      </c>
      <c r="D1328" s="416" t="s">
        <v>7</v>
      </c>
      <c r="E1328" s="418">
        <v>47198379</v>
      </c>
    </row>
    <row r="1329" spans="2:5" x14ac:dyDescent="0.25">
      <c r="B1329" s="416">
        <v>5334</v>
      </c>
      <c r="C1329" s="417" t="s">
        <v>5437</v>
      </c>
      <c r="D1329" s="416" t="s">
        <v>7</v>
      </c>
      <c r="E1329" s="418">
        <v>55965784</v>
      </c>
    </row>
    <row r="1330" spans="2:5" x14ac:dyDescent="0.25">
      <c r="B1330" s="416">
        <v>5335</v>
      </c>
      <c r="C1330" s="417" t="s">
        <v>5438</v>
      </c>
      <c r="D1330" s="416" t="s">
        <v>7</v>
      </c>
      <c r="E1330" s="418">
        <v>62159394</v>
      </c>
    </row>
    <row r="1331" spans="2:5" x14ac:dyDescent="0.25">
      <c r="B1331" s="416">
        <v>5336</v>
      </c>
      <c r="C1331" s="417" t="s">
        <v>5439</v>
      </c>
      <c r="D1331" s="416" t="s">
        <v>7</v>
      </c>
      <c r="E1331" s="418">
        <v>69162627</v>
      </c>
    </row>
    <row r="1332" spans="2:5" x14ac:dyDescent="0.25">
      <c r="B1332" s="416">
        <v>5338</v>
      </c>
      <c r="C1332" s="417" t="s">
        <v>5440</v>
      </c>
      <c r="D1332" s="416" t="s">
        <v>7</v>
      </c>
      <c r="E1332" s="419">
        <v>1441090</v>
      </c>
    </row>
    <row r="1333" spans="2:5" x14ac:dyDescent="0.25">
      <c r="B1333" s="416">
        <v>5339</v>
      </c>
      <c r="C1333" s="417" t="s">
        <v>5441</v>
      </c>
      <c r="D1333" s="416" t="s">
        <v>7</v>
      </c>
      <c r="E1333" s="418">
        <v>446552</v>
      </c>
    </row>
    <row r="1334" spans="2:5" x14ac:dyDescent="0.25">
      <c r="B1334" s="416">
        <v>5340</v>
      </c>
      <c r="C1334" s="417" t="s">
        <v>5442</v>
      </c>
      <c r="D1334" s="416" t="s">
        <v>7</v>
      </c>
      <c r="E1334" s="419">
        <v>2887252</v>
      </c>
    </row>
    <row r="1335" spans="2:5" x14ac:dyDescent="0.25">
      <c r="B1335" s="416">
        <v>5341</v>
      </c>
      <c r="C1335" s="417" t="s">
        <v>5443</v>
      </c>
      <c r="D1335" s="416" t="s">
        <v>7</v>
      </c>
      <c r="E1335" s="418">
        <v>856002</v>
      </c>
    </row>
    <row r="1336" spans="2:5" x14ac:dyDescent="0.25">
      <c r="B1336" s="416">
        <v>5342</v>
      </c>
      <c r="C1336" s="417" t="s">
        <v>5444</v>
      </c>
      <c r="D1336" s="416" t="s">
        <v>7</v>
      </c>
      <c r="E1336" s="418">
        <v>400549</v>
      </c>
    </row>
    <row r="1337" spans="2:5" x14ac:dyDescent="0.25">
      <c r="B1337" s="416">
        <v>5343</v>
      </c>
      <c r="C1337" s="417" t="s">
        <v>5445</v>
      </c>
      <c r="D1337" s="416" t="s">
        <v>7</v>
      </c>
      <c r="E1337" s="418">
        <v>728969</v>
      </c>
    </row>
    <row r="1338" spans="2:5" x14ac:dyDescent="0.25">
      <c r="B1338" s="416">
        <v>5345</v>
      </c>
      <c r="C1338" s="417" t="s">
        <v>5446</v>
      </c>
      <c r="D1338" s="416" t="s">
        <v>3095</v>
      </c>
      <c r="E1338" s="418">
        <v>179575</v>
      </c>
    </row>
    <row r="1339" spans="2:5" x14ac:dyDescent="0.25">
      <c r="B1339" s="416">
        <v>5346</v>
      </c>
      <c r="C1339" s="417" t="s">
        <v>5447</v>
      </c>
      <c r="D1339" s="416" t="s">
        <v>3095</v>
      </c>
      <c r="E1339" s="418">
        <v>206076</v>
      </c>
    </row>
    <row r="1340" spans="2:5" x14ac:dyDescent="0.25">
      <c r="B1340" s="416">
        <v>5347</v>
      </c>
      <c r="C1340" s="417" t="s">
        <v>5448</v>
      </c>
      <c r="D1340" s="416" t="s">
        <v>3095</v>
      </c>
      <c r="E1340" s="418">
        <v>306285</v>
      </c>
    </row>
    <row r="1341" spans="2:5" x14ac:dyDescent="0.25">
      <c r="B1341" s="416">
        <v>5348</v>
      </c>
      <c r="C1341" s="417" t="s">
        <v>5449</v>
      </c>
      <c r="D1341" s="416" t="s">
        <v>3095</v>
      </c>
      <c r="E1341" s="418">
        <v>314778</v>
      </c>
    </row>
    <row r="1342" spans="2:5" x14ac:dyDescent="0.25">
      <c r="B1342" s="416">
        <v>5349</v>
      </c>
      <c r="C1342" s="417" t="s">
        <v>5450</v>
      </c>
      <c r="D1342" s="416" t="s">
        <v>3095</v>
      </c>
      <c r="E1342" s="418">
        <v>323310</v>
      </c>
    </row>
    <row r="1343" spans="2:5" x14ac:dyDescent="0.25">
      <c r="B1343" s="416">
        <v>5350</v>
      </c>
      <c r="C1343" s="417" t="s">
        <v>5451</v>
      </c>
      <c r="D1343" s="416" t="s">
        <v>3095</v>
      </c>
      <c r="E1343" s="418">
        <v>368723</v>
      </c>
    </row>
    <row r="1344" spans="2:5" x14ac:dyDescent="0.25">
      <c r="B1344" s="416">
        <v>5351</v>
      </c>
      <c r="C1344" s="417" t="s">
        <v>5452</v>
      </c>
      <c r="D1344" s="416" t="s">
        <v>3095</v>
      </c>
      <c r="E1344" s="418">
        <v>377253</v>
      </c>
    </row>
    <row r="1345" spans="2:5" x14ac:dyDescent="0.25">
      <c r="B1345" s="416">
        <v>5352</v>
      </c>
      <c r="C1345" s="417" t="s">
        <v>5453</v>
      </c>
      <c r="D1345" s="416" t="s">
        <v>3095</v>
      </c>
      <c r="E1345" s="418">
        <v>385785</v>
      </c>
    </row>
    <row r="1346" spans="2:5" x14ac:dyDescent="0.25">
      <c r="B1346" s="416">
        <v>5353</v>
      </c>
      <c r="C1346" s="417" t="s">
        <v>5454</v>
      </c>
      <c r="D1346" s="416" t="s">
        <v>3095</v>
      </c>
      <c r="E1346" s="419">
        <v>431198</v>
      </c>
    </row>
    <row r="1347" spans="2:5" x14ac:dyDescent="0.25">
      <c r="B1347" s="416">
        <v>5354</v>
      </c>
      <c r="C1347" s="417" t="s">
        <v>5455</v>
      </c>
      <c r="D1347" s="416" t="s">
        <v>3095</v>
      </c>
      <c r="E1347" s="419">
        <v>440264</v>
      </c>
    </row>
    <row r="1348" spans="2:5" x14ac:dyDescent="0.25">
      <c r="B1348" s="416">
        <v>5355</v>
      </c>
      <c r="C1348" s="417" t="s">
        <v>3850</v>
      </c>
      <c r="D1348" s="416" t="s">
        <v>3095</v>
      </c>
      <c r="E1348" s="418">
        <v>448260</v>
      </c>
    </row>
    <row r="1349" spans="2:5" x14ac:dyDescent="0.25">
      <c r="B1349" s="416">
        <v>5356</v>
      </c>
      <c r="C1349" s="417" t="s">
        <v>5456</v>
      </c>
      <c r="D1349" s="416" t="s">
        <v>3095</v>
      </c>
      <c r="E1349" s="418">
        <v>156852</v>
      </c>
    </row>
    <row r="1350" spans="2:5" x14ac:dyDescent="0.25">
      <c r="B1350" s="416">
        <v>5357</v>
      </c>
      <c r="C1350" s="417" t="s">
        <v>5457</v>
      </c>
      <c r="D1350" s="416" t="s">
        <v>3095</v>
      </c>
      <c r="E1350" s="418">
        <v>176343</v>
      </c>
    </row>
    <row r="1351" spans="2:5" x14ac:dyDescent="0.25">
      <c r="B1351" s="416">
        <v>5358</v>
      </c>
      <c r="C1351" s="417" t="s">
        <v>5458</v>
      </c>
      <c r="D1351" s="416" t="s">
        <v>3095</v>
      </c>
      <c r="E1351" s="418">
        <v>191406</v>
      </c>
    </row>
    <row r="1352" spans="2:5" x14ac:dyDescent="0.25">
      <c r="B1352" s="416">
        <v>5359</v>
      </c>
      <c r="C1352" s="417" t="s">
        <v>5459</v>
      </c>
      <c r="D1352" s="416" t="s">
        <v>3095</v>
      </c>
      <c r="E1352" s="419">
        <v>208040</v>
      </c>
    </row>
    <row r="1353" spans="2:5" x14ac:dyDescent="0.25">
      <c r="B1353" s="416">
        <v>5360</v>
      </c>
      <c r="C1353" s="417" t="s">
        <v>3868</v>
      </c>
      <c r="D1353" s="416" t="s">
        <v>3097</v>
      </c>
      <c r="E1353" s="418">
        <v>175575</v>
      </c>
    </row>
    <row r="1354" spans="2:5" x14ac:dyDescent="0.25">
      <c r="B1354" s="416">
        <v>5361</v>
      </c>
      <c r="C1354" s="417" t="s">
        <v>5460</v>
      </c>
      <c r="D1354" s="416" t="s">
        <v>3095</v>
      </c>
      <c r="E1354" s="418">
        <v>11898</v>
      </c>
    </row>
    <row r="1355" spans="2:5" x14ac:dyDescent="0.25">
      <c r="B1355" s="416">
        <v>5362</v>
      </c>
      <c r="C1355" s="417" t="s">
        <v>5461</v>
      </c>
      <c r="D1355" s="416" t="s">
        <v>3095</v>
      </c>
      <c r="E1355" s="419">
        <v>368155</v>
      </c>
    </row>
    <row r="1356" spans="2:5" x14ac:dyDescent="0.25">
      <c r="B1356" s="416">
        <v>5363</v>
      </c>
      <c r="C1356" s="417" t="s">
        <v>5462</v>
      </c>
      <c r="D1356" s="416" t="s">
        <v>3095</v>
      </c>
      <c r="E1356" s="418">
        <v>357310</v>
      </c>
    </row>
    <row r="1357" spans="2:5" x14ac:dyDescent="0.25">
      <c r="B1357" s="416">
        <v>5364</v>
      </c>
      <c r="C1357" s="417" t="s">
        <v>5463</v>
      </c>
      <c r="D1357" s="416" t="s">
        <v>3095</v>
      </c>
      <c r="E1357" s="418">
        <v>355277</v>
      </c>
    </row>
    <row r="1358" spans="2:5" x14ac:dyDescent="0.25">
      <c r="B1358" s="416">
        <v>5365</v>
      </c>
      <c r="C1358" s="417" t="s">
        <v>5464</v>
      </c>
      <c r="D1358" s="416" t="s">
        <v>8</v>
      </c>
      <c r="E1358" s="418">
        <v>48929</v>
      </c>
    </row>
    <row r="1359" spans="2:5" x14ac:dyDescent="0.25">
      <c r="B1359" s="416">
        <v>5368</v>
      </c>
      <c r="C1359" s="417" t="s">
        <v>5465</v>
      </c>
      <c r="D1359" s="416" t="s">
        <v>8</v>
      </c>
      <c r="E1359" s="418">
        <v>26153</v>
      </c>
    </row>
    <row r="1360" spans="2:5" x14ac:dyDescent="0.25">
      <c r="B1360" s="416">
        <v>5369</v>
      </c>
      <c r="C1360" s="417" t="s">
        <v>5466</v>
      </c>
      <c r="D1360" s="416" t="s">
        <v>7</v>
      </c>
      <c r="E1360" s="418">
        <v>5010</v>
      </c>
    </row>
    <row r="1361" spans="2:5" x14ac:dyDescent="0.25">
      <c r="B1361" s="416">
        <v>5370</v>
      </c>
      <c r="C1361" s="417" t="s">
        <v>5467</v>
      </c>
      <c r="D1361" s="416" t="s">
        <v>8</v>
      </c>
      <c r="E1361" s="418">
        <v>13117</v>
      </c>
    </row>
    <row r="1362" spans="2:5" x14ac:dyDescent="0.25">
      <c r="B1362" s="416">
        <v>5371</v>
      </c>
      <c r="C1362" s="417" t="s">
        <v>5468</v>
      </c>
      <c r="D1362" s="416" t="s">
        <v>8</v>
      </c>
      <c r="E1362" s="418">
        <v>73249</v>
      </c>
    </row>
    <row r="1363" spans="2:5" x14ac:dyDescent="0.25">
      <c r="B1363" s="416">
        <v>5372</v>
      </c>
      <c r="C1363" s="417" t="s">
        <v>5469</v>
      </c>
      <c r="D1363" s="416" t="s">
        <v>7</v>
      </c>
      <c r="E1363" s="418">
        <v>270174</v>
      </c>
    </row>
    <row r="1364" spans="2:5" x14ac:dyDescent="0.25">
      <c r="B1364" s="416">
        <v>5373</v>
      </c>
      <c r="C1364" s="417" t="s">
        <v>5470</v>
      </c>
      <c r="D1364" s="416" t="s">
        <v>7</v>
      </c>
      <c r="E1364" s="418">
        <v>46520543</v>
      </c>
    </row>
    <row r="1365" spans="2:5" x14ac:dyDescent="0.25">
      <c r="B1365" s="416">
        <v>5374</v>
      </c>
      <c r="C1365" s="417" t="s">
        <v>5471</v>
      </c>
      <c r="D1365" s="416" t="s">
        <v>3095</v>
      </c>
      <c r="E1365" s="418">
        <v>280109</v>
      </c>
    </row>
    <row r="1366" spans="2:5" x14ac:dyDescent="0.25">
      <c r="B1366" s="416">
        <v>5375</v>
      </c>
      <c r="C1366" s="417" t="s">
        <v>5472</v>
      </c>
      <c r="D1366" s="416" t="s">
        <v>3095</v>
      </c>
      <c r="E1366" s="419">
        <v>334482</v>
      </c>
    </row>
    <row r="1367" spans="2:5" x14ac:dyDescent="0.25">
      <c r="B1367" s="416">
        <v>5376</v>
      </c>
      <c r="C1367" s="417" t="s">
        <v>5473</v>
      </c>
      <c r="D1367" s="416" t="s">
        <v>3107</v>
      </c>
      <c r="E1367" s="418">
        <v>582409</v>
      </c>
    </row>
    <row r="1368" spans="2:5" x14ac:dyDescent="0.25">
      <c r="B1368" s="416">
        <v>5377</v>
      </c>
      <c r="C1368" s="417" t="s">
        <v>5474</v>
      </c>
      <c r="D1368" s="416" t="s">
        <v>3095</v>
      </c>
      <c r="E1368" s="418">
        <v>380431</v>
      </c>
    </row>
    <row r="1369" spans="2:5" x14ac:dyDescent="0.25">
      <c r="B1369" s="416">
        <v>5378</v>
      </c>
      <c r="C1369" s="417" t="s">
        <v>5475</v>
      </c>
      <c r="D1369" s="416" t="s">
        <v>3095</v>
      </c>
      <c r="E1369" s="418">
        <v>411009</v>
      </c>
    </row>
    <row r="1370" spans="2:5" x14ac:dyDescent="0.25">
      <c r="B1370" s="416">
        <v>5380</v>
      </c>
      <c r="C1370" s="417" t="s">
        <v>3841</v>
      </c>
      <c r="D1370" s="416" t="s">
        <v>3095</v>
      </c>
      <c r="E1370" s="418">
        <v>44369</v>
      </c>
    </row>
    <row r="1371" spans="2:5" x14ac:dyDescent="0.25">
      <c r="B1371" s="416">
        <v>5381</v>
      </c>
      <c r="C1371" s="417" t="s">
        <v>5476</v>
      </c>
      <c r="D1371" s="416" t="s">
        <v>3102</v>
      </c>
      <c r="E1371" s="418">
        <v>610742</v>
      </c>
    </row>
    <row r="1372" spans="2:5" x14ac:dyDescent="0.25">
      <c r="B1372" s="416">
        <v>5382</v>
      </c>
      <c r="C1372" s="417" t="s">
        <v>5477</v>
      </c>
      <c r="D1372" s="416" t="s">
        <v>3102</v>
      </c>
      <c r="E1372" s="418">
        <v>110406</v>
      </c>
    </row>
    <row r="1373" spans="2:5" x14ac:dyDescent="0.25">
      <c r="B1373" s="416">
        <v>5383</v>
      </c>
      <c r="C1373" s="417" t="s">
        <v>5478</v>
      </c>
      <c r="D1373" s="416" t="s">
        <v>3102</v>
      </c>
      <c r="E1373" s="419">
        <v>11448</v>
      </c>
    </row>
    <row r="1374" spans="2:5" x14ac:dyDescent="0.25">
      <c r="B1374" s="416">
        <v>5384</v>
      </c>
      <c r="C1374" s="417" t="s">
        <v>5479</v>
      </c>
      <c r="D1374" s="416" t="s">
        <v>7</v>
      </c>
      <c r="E1374" s="419">
        <v>18202307</v>
      </c>
    </row>
    <row r="1375" spans="2:5" x14ac:dyDescent="0.25">
      <c r="B1375" s="416">
        <v>5385</v>
      </c>
      <c r="C1375" s="417" t="s">
        <v>5480</v>
      </c>
      <c r="D1375" s="416" t="s">
        <v>7</v>
      </c>
      <c r="E1375" s="419">
        <v>15475672</v>
      </c>
    </row>
    <row r="1376" spans="2:5" x14ac:dyDescent="0.25">
      <c r="B1376" s="416">
        <v>5387</v>
      </c>
      <c r="C1376" s="417" t="s">
        <v>5481</v>
      </c>
      <c r="D1376" s="416" t="s">
        <v>7</v>
      </c>
      <c r="E1376" s="419">
        <v>573851</v>
      </c>
    </row>
    <row r="1377" spans="2:5" x14ac:dyDescent="0.25">
      <c r="B1377" s="416">
        <v>5391</v>
      </c>
      <c r="C1377" s="417" t="s">
        <v>5482</v>
      </c>
      <c r="D1377" s="416" t="s">
        <v>3097</v>
      </c>
      <c r="E1377" s="419">
        <v>40556</v>
      </c>
    </row>
    <row r="1378" spans="2:5" x14ac:dyDescent="0.25">
      <c r="B1378" s="416">
        <v>5392</v>
      </c>
      <c r="C1378" s="417" t="s">
        <v>5483</v>
      </c>
      <c r="D1378" s="416" t="s">
        <v>3107</v>
      </c>
      <c r="E1378" s="419">
        <v>317644</v>
      </c>
    </row>
    <row r="1379" spans="2:5" x14ac:dyDescent="0.25">
      <c r="B1379" s="416">
        <v>5394</v>
      </c>
      <c r="C1379" s="417" t="s">
        <v>5484</v>
      </c>
      <c r="D1379" s="416" t="s">
        <v>3102</v>
      </c>
      <c r="E1379" s="419">
        <v>301823</v>
      </c>
    </row>
    <row r="1380" spans="2:5" x14ac:dyDescent="0.25">
      <c r="B1380" s="416">
        <v>5395</v>
      </c>
      <c r="C1380" s="417" t="s">
        <v>5485</v>
      </c>
      <c r="D1380" s="416" t="s">
        <v>3102</v>
      </c>
      <c r="E1380" s="419">
        <v>49768</v>
      </c>
    </row>
    <row r="1381" spans="2:5" x14ac:dyDescent="0.25">
      <c r="B1381" s="416">
        <v>5396</v>
      </c>
      <c r="C1381" s="417" t="s">
        <v>5486</v>
      </c>
      <c r="D1381" s="416" t="s">
        <v>3095</v>
      </c>
      <c r="E1381" s="419">
        <v>1225714</v>
      </c>
    </row>
    <row r="1382" spans="2:5" x14ac:dyDescent="0.25">
      <c r="B1382" s="416">
        <v>5397</v>
      </c>
      <c r="C1382" s="417" t="s">
        <v>5487</v>
      </c>
      <c r="D1382" s="416" t="s">
        <v>3102</v>
      </c>
      <c r="E1382" s="419">
        <v>37868</v>
      </c>
    </row>
    <row r="1383" spans="2:5" x14ac:dyDescent="0.25">
      <c r="B1383" s="416">
        <v>5398</v>
      </c>
      <c r="C1383" s="417" t="s">
        <v>5488</v>
      </c>
      <c r="D1383" s="416" t="s">
        <v>3102</v>
      </c>
      <c r="E1383" s="419">
        <v>1848507</v>
      </c>
    </row>
    <row r="1384" spans="2:5" x14ac:dyDescent="0.25">
      <c r="B1384" s="416">
        <v>5404</v>
      </c>
      <c r="C1384" s="417" t="s">
        <v>3881</v>
      </c>
      <c r="D1384" s="416" t="s">
        <v>3099</v>
      </c>
      <c r="E1384" s="419">
        <v>10578</v>
      </c>
    </row>
    <row r="1385" spans="2:5" x14ac:dyDescent="0.25">
      <c r="B1385" s="416">
        <v>5409</v>
      </c>
      <c r="C1385" s="417" t="s">
        <v>5489</v>
      </c>
      <c r="D1385" s="416" t="s">
        <v>7</v>
      </c>
      <c r="E1385" s="419">
        <v>486219</v>
      </c>
    </row>
    <row r="1386" spans="2:5" x14ac:dyDescent="0.25">
      <c r="B1386" s="416">
        <v>5412</v>
      </c>
      <c r="C1386" s="417" t="s">
        <v>3957</v>
      </c>
      <c r="D1386" s="416" t="s">
        <v>3095</v>
      </c>
      <c r="E1386" s="419">
        <v>167159</v>
      </c>
    </row>
    <row r="1387" spans="2:5" x14ac:dyDescent="0.25">
      <c r="B1387" s="416">
        <v>5413</v>
      </c>
      <c r="C1387" s="417" t="s">
        <v>5490</v>
      </c>
      <c r="D1387" s="416" t="s">
        <v>3095</v>
      </c>
      <c r="E1387" s="419">
        <v>103025</v>
      </c>
    </row>
    <row r="1388" spans="2:5" x14ac:dyDescent="0.25">
      <c r="B1388" s="416">
        <v>5415</v>
      </c>
      <c r="C1388" s="417" t="s">
        <v>5491</v>
      </c>
      <c r="D1388" s="416" t="s">
        <v>3095</v>
      </c>
      <c r="E1388" s="419">
        <v>102387</v>
      </c>
    </row>
    <row r="1389" spans="2:5" x14ac:dyDescent="0.25">
      <c r="B1389" s="416">
        <v>5416</v>
      </c>
      <c r="C1389" s="417" t="s">
        <v>5492</v>
      </c>
      <c r="D1389" s="416" t="s">
        <v>3095</v>
      </c>
      <c r="E1389" s="419">
        <v>50794</v>
      </c>
    </row>
    <row r="1390" spans="2:5" x14ac:dyDescent="0.25">
      <c r="B1390" s="416">
        <v>5418</v>
      </c>
      <c r="C1390" s="417" t="s">
        <v>5493</v>
      </c>
      <c r="D1390" s="416" t="s">
        <v>3095</v>
      </c>
      <c r="E1390" s="419">
        <v>83397</v>
      </c>
    </row>
    <row r="1391" spans="2:5" x14ac:dyDescent="0.25">
      <c r="B1391" s="416">
        <v>5421</v>
      </c>
      <c r="C1391" s="417" t="s">
        <v>5494</v>
      </c>
      <c r="D1391" s="416" t="s">
        <v>3095</v>
      </c>
      <c r="E1391" s="419">
        <v>1088156</v>
      </c>
    </row>
    <row r="1392" spans="2:5" x14ac:dyDescent="0.25">
      <c r="B1392" s="416">
        <v>5422</v>
      </c>
      <c r="C1392" s="417" t="s">
        <v>5495</v>
      </c>
      <c r="D1392" s="416" t="s">
        <v>3095</v>
      </c>
      <c r="E1392" s="418">
        <v>1113715</v>
      </c>
    </row>
    <row r="1393" spans="2:5" x14ac:dyDescent="0.25">
      <c r="B1393" s="416">
        <v>5426</v>
      </c>
      <c r="C1393" s="417" t="s">
        <v>5496</v>
      </c>
      <c r="D1393" s="416" t="s">
        <v>3095</v>
      </c>
      <c r="E1393" s="418">
        <v>945538</v>
      </c>
    </row>
    <row r="1394" spans="2:5" x14ac:dyDescent="0.25">
      <c r="B1394" s="416">
        <v>5431</v>
      </c>
      <c r="C1394" s="417" t="s">
        <v>5497</v>
      </c>
      <c r="D1394" s="416" t="s">
        <v>3102</v>
      </c>
      <c r="E1394" s="418">
        <v>78520</v>
      </c>
    </row>
    <row r="1395" spans="2:5" x14ac:dyDescent="0.25">
      <c r="B1395" s="416">
        <v>5432</v>
      </c>
      <c r="C1395" s="417" t="s">
        <v>5498</v>
      </c>
      <c r="D1395" s="416" t="s">
        <v>3102</v>
      </c>
      <c r="E1395" s="418">
        <v>88486</v>
      </c>
    </row>
    <row r="1396" spans="2:5" x14ac:dyDescent="0.25">
      <c r="B1396" s="416">
        <v>5433</v>
      </c>
      <c r="C1396" s="417" t="s">
        <v>5499</v>
      </c>
      <c r="D1396" s="416" t="s">
        <v>3102</v>
      </c>
      <c r="E1396" s="419">
        <v>81593</v>
      </c>
    </row>
    <row r="1397" spans="2:5" x14ac:dyDescent="0.25">
      <c r="B1397" s="416">
        <v>5442</v>
      </c>
      <c r="C1397" s="417" t="s">
        <v>5500</v>
      </c>
      <c r="D1397" s="416" t="s">
        <v>8</v>
      </c>
      <c r="E1397" s="419">
        <v>119537</v>
      </c>
    </row>
    <row r="1398" spans="2:5" x14ac:dyDescent="0.25">
      <c r="B1398" s="416">
        <v>5443</v>
      </c>
      <c r="C1398" s="417" t="s">
        <v>5501</v>
      </c>
      <c r="D1398" s="416" t="s">
        <v>3102</v>
      </c>
      <c r="E1398" s="419">
        <v>41531</v>
      </c>
    </row>
    <row r="1399" spans="2:5" x14ac:dyDescent="0.25">
      <c r="B1399" s="416">
        <v>5452</v>
      </c>
      <c r="C1399" s="417" t="s">
        <v>5502</v>
      </c>
      <c r="D1399" s="416" t="s">
        <v>8</v>
      </c>
      <c r="E1399" s="419">
        <v>90763</v>
      </c>
    </row>
    <row r="1400" spans="2:5" x14ac:dyDescent="0.25">
      <c r="B1400" s="416">
        <v>5455</v>
      </c>
      <c r="C1400" s="417" t="s">
        <v>5503</v>
      </c>
      <c r="D1400" s="416" t="s">
        <v>8</v>
      </c>
      <c r="E1400" s="418">
        <v>178448</v>
      </c>
    </row>
    <row r="1401" spans="2:5" x14ac:dyDescent="0.25">
      <c r="B1401" s="416">
        <v>5456</v>
      </c>
      <c r="C1401" s="417" t="s">
        <v>5504</v>
      </c>
      <c r="D1401" s="416" t="s">
        <v>3102</v>
      </c>
      <c r="E1401" s="418">
        <v>44331</v>
      </c>
    </row>
    <row r="1402" spans="2:5" x14ac:dyDescent="0.25">
      <c r="B1402" s="416">
        <v>5459</v>
      </c>
      <c r="C1402" s="417" t="s">
        <v>5505</v>
      </c>
      <c r="D1402" s="416" t="s">
        <v>8</v>
      </c>
      <c r="E1402" s="418">
        <v>75575</v>
      </c>
    </row>
    <row r="1403" spans="2:5" x14ac:dyDescent="0.25">
      <c r="B1403" s="416">
        <v>5461</v>
      </c>
      <c r="C1403" s="417" t="s">
        <v>5506</v>
      </c>
      <c r="D1403" s="416" t="s">
        <v>3102</v>
      </c>
      <c r="E1403" s="418">
        <v>31667</v>
      </c>
    </row>
    <row r="1404" spans="2:5" x14ac:dyDescent="0.25">
      <c r="B1404" s="416">
        <v>5462</v>
      </c>
      <c r="C1404" s="417" t="s">
        <v>5507</v>
      </c>
      <c r="D1404" s="416" t="s">
        <v>7</v>
      </c>
      <c r="E1404" s="418">
        <v>161426</v>
      </c>
    </row>
    <row r="1405" spans="2:5" x14ac:dyDescent="0.25">
      <c r="B1405" s="416">
        <v>5463</v>
      </c>
      <c r="C1405" s="417" t="s">
        <v>5508</v>
      </c>
      <c r="D1405" s="416" t="s">
        <v>7</v>
      </c>
      <c r="E1405" s="418">
        <v>244498</v>
      </c>
    </row>
    <row r="1406" spans="2:5" x14ac:dyDescent="0.25">
      <c r="B1406" s="416">
        <v>5466</v>
      </c>
      <c r="C1406" s="417" t="s">
        <v>5509</v>
      </c>
      <c r="D1406" s="416" t="s">
        <v>3102</v>
      </c>
      <c r="E1406" s="418">
        <v>18463</v>
      </c>
    </row>
    <row r="1407" spans="2:5" x14ac:dyDescent="0.25">
      <c r="B1407" s="416">
        <v>5467</v>
      </c>
      <c r="C1407" s="417" t="s">
        <v>5510</v>
      </c>
      <c r="D1407" s="416" t="s">
        <v>3102</v>
      </c>
      <c r="E1407" s="418">
        <v>159773</v>
      </c>
    </row>
    <row r="1408" spans="2:5" x14ac:dyDescent="0.25">
      <c r="B1408" s="416">
        <v>5469</v>
      </c>
      <c r="C1408" s="417" t="s">
        <v>5511</v>
      </c>
      <c r="D1408" s="416" t="s">
        <v>3102</v>
      </c>
      <c r="E1408" s="418">
        <v>20442</v>
      </c>
    </row>
    <row r="1409" spans="2:5" x14ac:dyDescent="0.25">
      <c r="B1409" s="416">
        <v>5471</v>
      </c>
      <c r="C1409" s="417" t="s">
        <v>5512</v>
      </c>
      <c r="D1409" s="416" t="s">
        <v>3102</v>
      </c>
      <c r="E1409" s="418">
        <v>11765</v>
      </c>
    </row>
    <row r="1410" spans="2:5" x14ac:dyDescent="0.25">
      <c r="B1410" s="416">
        <v>5472</v>
      </c>
      <c r="C1410" s="417" t="s">
        <v>5513</v>
      </c>
      <c r="D1410" s="416" t="s">
        <v>3102</v>
      </c>
      <c r="E1410" s="418">
        <v>8786</v>
      </c>
    </row>
    <row r="1411" spans="2:5" x14ac:dyDescent="0.25">
      <c r="B1411" s="416">
        <v>5494</v>
      </c>
      <c r="C1411" s="417" t="s">
        <v>5514</v>
      </c>
      <c r="D1411" s="416" t="s">
        <v>7</v>
      </c>
      <c r="E1411" s="418">
        <v>575991</v>
      </c>
    </row>
    <row r="1412" spans="2:5" x14ac:dyDescent="0.25">
      <c r="B1412" s="416">
        <v>5501</v>
      </c>
      <c r="C1412" s="417" t="s">
        <v>5515</v>
      </c>
      <c r="D1412" s="416" t="s">
        <v>7</v>
      </c>
      <c r="E1412" s="418">
        <v>565423</v>
      </c>
    </row>
    <row r="1413" spans="2:5" x14ac:dyDescent="0.25">
      <c r="B1413" s="416">
        <v>5502</v>
      </c>
      <c r="C1413" s="417" t="s">
        <v>5516</v>
      </c>
      <c r="D1413" s="416" t="s">
        <v>7</v>
      </c>
      <c r="E1413" s="419">
        <v>858923</v>
      </c>
    </row>
    <row r="1414" spans="2:5" x14ac:dyDescent="0.25">
      <c r="B1414" s="416">
        <v>5523</v>
      </c>
      <c r="C1414" s="417" t="s">
        <v>5517</v>
      </c>
      <c r="D1414" s="416" t="s">
        <v>7</v>
      </c>
      <c r="E1414" s="418">
        <v>26274</v>
      </c>
    </row>
    <row r="1415" spans="2:5" x14ac:dyDescent="0.25">
      <c r="B1415" s="416">
        <v>5524</v>
      </c>
      <c r="C1415" s="417" t="s">
        <v>5518</v>
      </c>
      <c r="D1415" s="416" t="s">
        <v>7</v>
      </c>
      <c r="E1415" s="419">
        <v>60228</v>
      </c>
    </row>
    <row r="1416" spans="2:5" x14ac:dyDescent="0.25">
      <c r="B1416" s="416">
        <v>5525</v>
      </c>
      <c r="C1416" s="417" t="s">
        <v>5519</v>
      </c>
      <c r="D1416" s="416" t="s">
        <v>7</v>
      </c>
      <c r="E1416" s="419">
        <v>73315</v>
      </c>
    </row>
    <row r="1417" spans="2:5" x14ac:dyDescent="0.25">
      <c r="B1417" s="416">
        <v>5527</v>
      </c>
      <c r="C1417" s="417" t="s">
        <v>5520</v>
      </c>
      <c r="D1417" s="416" t="s">
        <v>3102</v>
      </c>
      <c r="E1417" s="418">
        <v>29462</v>
      </c>
    </row>
    <row r="1418" spans="2:5" x14ac:dyDescent="0.25">
      <c r="B1418" s="416">
        <v>5528</v>
      </c>
      <c r="C1418" s="417" t="s">
        <v>5521</v>
      </c>
      <c r="D1418" s="416" t="s">
        <v>3102</v>
      </c>
      <c r="E1418" s="419">
        <v>21285</v>
      </c>
    </row>
    <row r="1419" spans="2:5" x14ac:dyDescent="0.25">
      <c r="B1419" s="416">
        <v>5535</v>
      </c>
      <c r="C1419" s="417" t="s">
        <v>5522</v>
      </c>
      <c r="D1419" s="416" t="s">
        <v>3107</v>
      </c>
      <c r="E1419" s="418">
        <v>227526</v>
      </c>
    </row>
    <row r="1420" spans="2:5" x14ac:dyDescent="0.25">
      <c r="B1420" s="416">
        <v>5536</v>
      </c>
      <c r="C1420" s="417" t="s">
        <v>5523</v>
      </c>
      <c r="D1420" s="416" t="s">
        <v>3097</v>
      </c>
      <c r="E1420" s="418">
        <v>29046</v>
      </c>
    </row>
    <row r="1421" spans="2:5" x14ac:dyDescent="0.25">
      <c r="B1421" s="416">
        <v>5540</v>
      </c>
      <c r="C1421" s="417" t="s">
        <v>5524</v>
      </c>
      <c r="D1421" s="416" t="s">
        <v>3102</v>
      </c>
      <c r="E1421" s="418">
        <v>3625</v>
      </c>
    </row>
    <row r="1422" spans="2:5" x14ac:dyDescent="0.25">
      <c r="B1422" s="416">
        <v>5541</v>
      </c>
      <c r="C1422" s="417" t="s">
        <v>5525</v>
      </c>
      <c r="D1422" s="416" t="s">
        <v>3102</v>
      </c>
      <c r="E1422" s="419">
        <v>4783</v>
      </c>
    </row>
    <row r="1423" spans="2:5" x14ac:dyDescent="0.25">
      <c r="B1423" s="416">
        <v>5542</v>
      </c>
      <c r="C1423" s="417" t="s">
        <v>5526</v>
      </c>
      <c r="D1423" s="416" t="s">
        <v>3102</v>
      </c>
      <c r="E1423" s="418">
        <v>7613</v>
      </c>
    </row>
    <row r="1424" spans="2:5" x14ac:dyDescent="0.25">
      <c r="B1424" s="416">
        <v>5543</v>
      </c>
      <c r="C1424" s="417" t="s">
        <v>5527</v>
      </c>
      <c r="D1424" s="416" t="s">
        <v>3102</v>
      </c>
      <c r="E1424" s="419">
        <v>11183</v>
      </c>
    </row>
    <row r="1425" spans="2:5" x14ac:dyDescent="0.25">
      <c r="B1425" s="416">
        <v>5545</v>
      </c>
      <c r="C1425" s="417" t="s">
        <v>5528</v>
      </c>
      <c r="D1425" s="416" t="s">
        <v>3102</v>
      </c>
      <c r="E1425" s="419">
        <v>87220</v>
      </c>
    </row>
    <row r="1426" spans="2:5" x14ac:dyDescent="0.25">
      <c r="B1426" s="416">
        <v>5546</v>
      </c>
      <c r="C1426" s="417" t="s">
        <v>5529</v>
      </c>
      <c r="D1426" s="416" t="s">
        <v>3102</v>
      </c>
      <c r="E1426" s="419">
        <v>113632</v>
      </c>
    </row>
    <row r="1427" spans="2:5" x14ac:dyDescent="0.25">
      <c r="B1427" s="416">
        <v>5547</v>
      </c>
      <c r="C1427" s="417" t="s">
        <v>5530</v>
      </c>
      <c r="D1427" s="416" t="s">
        <v>3102</v>
      </c>
      <c r="E1427" s="419">
        <v>85817</v>
      </c>
    </row>
    <row r="1428" spans="2:5" x14ac:dyDescent="0.25">
      <c r="B1428" s="416">
        <v>5548</v>
      </c>
      <c r="C1428" s="417" t="s">
        <v>5531</v>
      </c>
      <c r="D1428" s="416" t="s">
        <v>3102</v>
      </c>
      <c r="E1428" s="418">
        <v>29438</v>
      </c>
    </row>
    <row r="1429" spans="2:5" x14ac:dyDescent="0.25">
      <c r="B1429" s="416">
        <v>5549</v>
      </c>
      <c r="C1429" s="417" t="s">
        <v>5532</v>
      </c>
      <c r="D1429" s="416" t="s">
        <v>3102</v>
      </c>
      <c r="E1429" s="418">
        <v>212116</v>
      </c>
    </row>
    <row r="1430" spans="2:5" x14ac:dyDescent="0.25">
      <c r="B1430" s="416">
        <v>5550</v>
      </c>
      <c r="C1430" s="417" t="s">
        <v>5533</v>
      </c>
      <c r="D1430" s="416" t="s">
        <v>3102</v>
      </c>
      <c r="E1430" s="419">
        <v>185900</v>
      </c>
    </row>
    <row r="1431" spans="2:5" x14ac:dyDescent="0.25">
      <c r="B1431" s="416">
        <v>5551</v>
      </c>
      <c r="C1431" s="417" t="s">
        <v>5534</v>
      </c>
      <c r="D1431" s="416" t="s">
        <v>3102</v>
      </c>
      <c r="E1431" s="418">
        <v>40986</v>
      </c>
    </row>
    <row r="1432" spans="2:5" x14ac:dyDescent="0.25">
      <c r="B1432" s="416">
        <v>5552</v>
      </c>
      <c r="C1432" s="417" t="s">
        <v>5535</v>
      </c>
      <c r="D1432" s="416" t="s">
        <v>7</v>
      </c>
      <c r="E1432" s="418">
        <v>17814</v>
      </c>
    </row>
    <row r="1433" spans="2:5" x14ac:dyDescent="0.25">
      <c r="B1433" s="416">
        <v>5556</v>
      </c>
      <c r="C1433" s="417" t="s">
        <v>5536</v>
      </c>
      <c r="D1433" s="416" t="s">
        <v>3102</v>
      </c>
      <c r="E1433" s="418">
        <v>32577</v>
      </c>
    </row>
    <row r="1434" spans="2:5" x14ac:dyDescent="0.25">
      <c r="B1434" s="416">
        <v>5557</v>
      </c>
      <c r="C1434" s="417" t="s">
        <v>5537</v>
      </c>
      <c r="D1434" s="416" t="s">
        <v>3102</v>
      </c>
      <c r="E1434" s="418">
        <v>82737</v>
      </c>
    </row>
    <row r="1435" spans="2:5" x14ac:dyDescent="0.25">
      <c r="B1435" s="416">
        <v>5558</v>
      </c>
      <c r="C1435" s="417" t="s">
        <v>5538</v>
      </c>
      <c r="D1435" s="416" t="s">
        <v>3102</v>
      </c>
      <c r="E1435" s="418">
        <v>124160</v>
      </c>
    </row>
    <row r="1436" spans="2:5" x14ac:dyDescent="0.25">
      <c r="B1436" s="416">
        <v>5561</v>
      </c>
      <c r="C1436" s="417" t="s">
        <v>5539</v>
      </c>
      <c r="D1436" s="416" t="s">
        <v>3102</v>
      </c>
      <c r="E1436" s="419">
        <v>191828</v>
      </c>
    </row>
    <row r="1437" spans="2:5" x14ac:dyDescent="0.25">
      <c r="B1437" s="416">
        <v>5562</v>
      </c>
      <c r="C1437" s="417" t="s">
        <v>5540</v>
      </c>
      <c r="D1437" s="416" t="s">
        <v>3102</v>
      </c>
      <c r="E1437" s="419">
        <v>92570</v>
      </c>
    </row>
    <row r="1438" spans="2:5" x14ac:dyDescent="0.25">
      <c r="B1438" s="416">
        <v>5567</v>
      </c>
      <c r="C1438" s="417" t="s">
        <v>5541</v>
      </c>
      <c r="D1438" s="416" t="s">
        <v>3102</v>
      </c>
      <c r="E1438" s="419">
        <v>19485</v>
      </c>
    </row>
    <row r="1439" spans="2:5" x14ac:dyDescent="0.25">
      <c r="B1439" s="416">
        <v>5570</v>
      </c>
      <c r="C1439" s="417" t="s">
        <v>5542</v>
      </c>
      <c r="D1439" s="416" t="s">
        <v>3102</v>
      </c>
      <c r="E1439" s="418">
        <v>315936</v>
      </c>
    </row>
    <row r="1440" spans="2:5" x14ac:dyDescent="0.25">
      <c r="B1440" s="416">
        <v>5571</v>
      </c>
      <c r="C1440" s="417" t="s">
        <v>5543</v>
      </c>
      <c r="D1440" s="416" t="s">
        <v>3102</v>
      </c>
      <c r="E1440" s="419">
        <v>62565</v>
      </c>
    </row>
    <row r="1441" spans="2:5" x14ac:dyDescent="0.25">
      <c r="B1441" s="416">
        <v>5572</v>
      </c>
      <c r="C1441" s="417" t="s">
        <v>5544</v>
      </c>
      <c r="D1441" s="416" t="s">
        <v>3102</v>
      </c>
      <c r="E1441" s="418">
        <v>30609</v>
      </c>
    </row>
    <row r="1442" spans="2:5" x14ac:dyDescent="0.25">
      <c r="B1442" s="416">
        <v>5573</v>
      </c>
      <c r="C1442" s="417" t="s">
        <v>5545</v>
      </c>
      <c r="D1442" s="416" t="s">
        <v>3102</v>
      </c>
      <c r="E1442" s="418">
        <v>22560</v>
      </c>
    </row>
    <row r="1443" spans="2:5" x14ac:dyDescent="0.25">
      <c r="B1443" s="416">
        <v>5574</v>
      </c>
      <c r="C1443" s="417" t="s">
        <v>5546</v>
      </c>
      <c r="D1443" s="416" t="s">
        <v>3102</v>
      </c>
      <c r="E1443" s="419">
        <v>15450</v>
      </c>
    </row>
    <row r="1444" spans="2:5" x14ac:dyDescent="0.25">
      <c r="B1444" s="416">
        <v>5575</v>
      </c>
      <c r="C1444" s="417" t="s">
        <v>5547</v>
      </c>
      <c r="D1444" s="416" t="s">
        <v>3102</v>
      </c>
      <c r="E1444" s="419">
        <v>52915</v>
      </c>
    </row>
    <row r="1445" spans="2:5" x14ac:dyDescent="0.25">
      <c r="B1445" s="416">
        <v>5576</v>
      </c>
      <c r="C1445" s="417" t="s">
        <v>5548</v>
      </c>
      <c r="D1445" s="416" t="s">
        <v>3102</v>
      </c>
      <c r="E1445" s="418">
        <v>19005</v>
      </c>
    </row>
    <row r="1446" spans="2:5" x14ac:dyDescent="0.25">
      <c r="B1446" s="416">
        <v>5577</v>
      </c>
      <c r="C1446" s="417" t="s">
        <v>5549</v>
      </c>
      <c r="D1446" s="416" t="s">
        <v>3102</v>
      </c>
      <c r="E1446" s="419">
        <v>249411</v>
      </c>
    </row>
    <row r="1447" spans="2:5" x14ac:dyDescent="0.25">
      <c r="B1447" s="416">
        <v>5581</v>
      </c>
      <c r="C1447" s="417" t="s">
        <v>5550</v>
      </c>
      <c r="D1447" s="416" t="s">
        <v>3102</v>
      </c>
      <c r="E1447" s="419">
        <v>419708</v>
      </c>
    </row>
    <row r="1448" spans="2:5" x14ac:dyDescent="0.25">
      <c r="B1448" s="416">
        <v>5582</v>
      </c>
      <c r="C1448" s="417" t="s">
        <v>5551</v>
      </c>
      <c r="D1448" s="416" t="s">
        <v>3102</v>
      </c>
      <c r="E1448" s="419">
        <v>54587</v>
      </c>
    </row>
    <row r="1449" spans="2:5" x14ac:dyDescent="0.25">
      <c r="B1449" s="416">
        <v>5585</v>
      </c>
      <c r="C1449" s="417" t="s">
        <v>5552</v>
      </c>
      <c r="D1449" s="416" t="s">
        <v>7</v>
      </c>
      <c r="E1449" s="419">
        <v>60223</v>
      </c>
    </row>
    <row r="1450" spans="2:5" x14ac:dyDescent="0.25">
      <c r="B1450" s="416">
        <v>5586</v>
      </c>
      <c r="C1450" s="417" t="s">
        <v>5553</v>
      </c>
      <c r="D1450" s="416" t="s">
        <v>3102</v>
      </c>
      <c r="E1450" s="418">
        <v>38407</v>
      </c>
    </row>
    <row r="1451" spans="2:5" x14ac:dyDescent="0.25">
      <c r="B1451" s="416">
        <v>5587</v>
      </c>
      <c r="C1451" s="417" t="s">
        <v>5554</v>
      </c>
      <c r="D1451" s="416" t="s">
        <v>3102</v>
      </c>
      <c r="E1451" s="418">
        <v>67769</v>
      </c>
    </row>
    <row r="1452" spans="2:5" x14ac:dyDescent="0.25">
      <c r="B1452" s="416">
        <v>5588</v>
      </c>
      <c r="C1452" s="417" t="s">
        <v>5555</v>
      </c>
      <c r="D1452" s="416" t="s">
        <v>3102</v>
      </c>
      <c r="E1452" s="418">
        <v>193330</v>
      </c>
    </row>
    <row r="1453" spans="2:5" x14ac:dyDescent="0.25">
      <c r="B1453" s="416">
        <v>5591</v>
      </c>
      <c r="C1453" s="417" t="s">
        <v>5556</v>
      </c>
      <c r="D1453" s="416" t="s">
        <v>3102</v>
      </c>
      <c r="E1453" s="418">
        <v>245624</v>
      </c>
    </row>
    <row r="1454" spans="2:5" x14ac:dyDescent="0.25">
      <c r="B1454" s="416">
        <v>5595</v>
      </c>
      <c r="C1454" s="417" t="s">
        <v>5557</v>
      </c>
      <c r="D1454" s="416" t="s">
        <v>3102</v>
      </c>
      <c r="E1454" s="418">
        <v>155235</v>
      </c>
    </row>
    <row r="1455" spans="2:5" x14ac:dyDescent="0.25">
      <c r="B1455" s="416">
        <v>5599</v>
      </c>
      <c r="C1455" s="417" t="s">
        <v>5558</v>
      </c>
      <c r="D1455" s="416" t="s">
        <v>3102</v>
      </c>
      <c r="E1455" s="418">
        <v>237125</v>
      </c>
    </row>
    <row r="1456" spans="2:5" x14ac:dyDescent="0.25">
      <c r="B1456" s="416">
        <v>5602</v>
      </c>
      <c r="C1456" s="417" t="s">
        <v>5559</v>
      </c>
      <c r="D1456" s="416" t="s">
        <v>3102</v>
      </c>
      <c r="E1456" s="418">
        <v>3406228</v>
      </c>
    </row>
    <row r="1457" spans="2:5" x14ac:dyDescent="0.25">
      <c r="B1457" s="416">
        <v>5603</v>
      </c>
      <c r="C1457" s="417" t="s">
        <v>5560</v>
      </c>
      <c r="D1457" s="416" t="s">
        <v>3102</v>
      </c>
      <c r="E1457" s="418">
        <v>126941</v>
      </c>
    </row>
    <row r="1458" spans="2:5" x14ac:dyDescent="0.25">
      <c r="B1458" s="416">
        <v>5604</v>
      </c>
      <c r="C1458" s="417" t="s">
        <v>5561</v>
      </c>
      <c r="D1458" s="416" t="s">
        <v>3102</v>
      </c>
      <c r="E1458" s="419">
        <v>108863</v>
      </c>
    </row>
    <row r="1459" spans="2:5" x14ac:dyDescent="0.25">
      <c r="B1459" s="416">
        <v>5606</v>
      </c>
      <c r="C1459" s="417" t="s">
        <v>5562</v>
      </c>
      <c r="D1459" s="416" t="s">
        <v>3102</v>
      </c>
      <c r="E1459" s="418">
        <v>210634</v>
      </c>
    </row>
    <row r="1460" spans="2:5" x14ac:dyDescent="0.25">
      <c r="B1460" s="416">
        <v>5610</v>
      </c>
      <c r="C1460" s="417" t="s">
        <v>5563</v>
      </c>
      <c r="D1460" s="416" t="s">
        <v>3102</v>
      </c>
      <c r="E1460" s="418">
        <v>192190</v>
      </c>
    </row>
    <row r="1461" spans="2:5" x14ac:dyDescent="0.25">
      <c r="B1461" s="416">
        <v>5611</v>
      </c>
      <c r="C1461" s="417" t="s">
        <v>5564</v>
      </c>
      <c r="D1461" s="416" t="s">
        <v>3102</v>
      </c>
      <c r="E1461" s="418">
        <v>117396</v>
      </c>
    </row>
    <row r="1462" spans="2:5" x14ac:dyDescent="0.25">
      <c r="B1462" s="416">
        <v>5616</v>
      </c>
      <c r="C1462" s="417" t="s">
        <v>5565</v>
      </c>
      <c r="D1462" s="416" t="s">
        <v>3102</v>
      </c>
      <c r="E1462" s="418">
        <v>12666</v>
      </c>
    </row>
    <row r="1463" spans="2:5" x14ac:dyDescent="0.25">
      <c r="B1463" s="416">
        <v>5621</v>
      </c>
      <c r="C1463" s="417" t="s">
        <v>5566</v>
      </c>
      <c r="D1463" s="416" t="s">
        <v>3102</v>
      </c>
      <c r="E1463" s="418">
        <v>39950</v>
      </c>
    </row>
    <row r="1464" spans="2:5" x14ac:dyDescent="0.25">
      <c r="B1464" s="416">
        <v>5626</v>
      </c>
      <c r="C1464" s="417" t="s">
        <v>5567</v>
      </c>
      <c r="D1464" s="416" t="s">
        <v>7</v>
      </c>
      <c r="E1464" s="418">
        <v>12494</v>
      </c>
    </row>
    <row r="1465" spans="2:5" x14ac:dyDescent="0.25">
      <c r="B1465" s="416">
        <v>5628</v>
      </c>
      <c r="C1465" s="417" t="s">
        <v>5568</v>
      </c>
      <c r="D1465" s="416" t="s">
        <v>3102</v>
      </c>
      <c r="E1465" s="418">
        <v>11738</v>
      </c>
    </row>
    <row r="1466" spans="2:5" x14ac:dyDescent="0.25">
      <c r="B1466" s="416">
        <v>5629</v>
      </c>
      <c r="C1466" s="417" t="s">
        <v>5569</v>
      </c>
      <c r="D1466" s="416" t="s">
        <v>3102</v>
      </c>
      <c r="E1466" s="418">
        <v>54003</v>
      </c>
    </row>
    <row r="1467" spans="2:5" x14ac:dyDescent="0.25">
      <c r="B1467" s="416">
        <v>5630</v>
      </c>
      <c r="C1467" s="417" t="s">
        <v>5570</v>
      </c>
      <c r="D1467" s="416" t="s">
        <v>3102</v>
      </c>
      <c r="E1467" s="418">
        <v>52835</v>
      </c>
    </row>
    <row r="1468" spans="2:5" x14ac:dyDescent="0.25">
      <c r="B1468" s="416">
        <v>5634</v>
      </c>
      <c r="C1468" s="417" t="s">
        <v>5571</v>
      </c>
      <c r="D1468" s="416" t="s">
        <v>3102</v>
      </c>
      <c r="E1468" s="418">
        <v>5293</v>
      </c>
    </row>
    <row r="1469" spans="2:5" x14ac:dyDescent="0.25">
      <c r="B1469" s="416">
        <v>5641</v>
      </c>
      <c r="C1469" s="417" t="s">
        <v>5572</v>
      </c>
      <c r="D1469" s="416" t="s">
        <v>8</v>
      </c>
      <c r="E1469" s="418">
        <v>119918</v>
      </c>
    </row>
    <row r="1470" spans="2:5" x14ac:dyDescent="0.25">
      <c r="B1470" s="416">
        <v>5642</v>
      </c>
      <c r="C1470" s="417" t="s">
        <v>5573</v>
      </c>
      <c r="D1470" s="416" t="s">
        <v>8</v>
      </c>
      <c r="E1470" s="418">
        <v>23091</v>
      </c>
    </row>
    <row r="1471" spans="2:5" x14ac:dyDescent="0.25">
      <c r="B1471" s="416">
        <v>5644</v>
      </c>
      <c r="C1471" s="417" t="s">
        <v>5574</v>
      </c>
      <c r="D1471" s="416" t="s">
        <v>8</v>
      </c>
      <c r="E1471" s="418">
        <v>17530</v>
      </c>
    </row>
    <row r="1472" spans="2:5" x14ac:dyDescent="0.25">
      <c r="B1472" s="416">
        <v>5645</v>
      </c>
      <c r="C1472" s="417" t="s">
        <v>5575</v>
      </c>
      <c r="D1472" s="416" t="s">
        <v>8</v>
      </c>
      <c r="E1472" s="418">
        <v>11859</v>
      </c>
    </row>
    <row r="1473" spans="2:5" x14ac:dyDescent="0.25">
      <c r="B1473" s="416">
        <v>5646</v>
      </c>
      <c r="C1473" s="417" t="s">
        <v>5576</v>
      </c>
      <c r="D1473" s="416" t="s">
        <v>3102</v>
      </c>
      <c r="E1473" s="418">
        <v>9400</v>
      </c>
    </row>
    <row r="1474" spans="2:5" x14ac:dyDescent="0.25">
      <c r="B1474" s="416">
        <v>5647</v>
      </c>
      <c r="C1474" s="417" t="s">
        <v>5577</v>
      </c>
      <c r="D1474" s="416" t="s">
        <v>8</v>
      </c>
      <c r="E1474" s="418">
        <v>13489</v>
      </c>
    </row>
    <row r="1475" spans="2:5" x14ac:dyDescent="0.25">
      <c r="B1475" s="416">
        <v>5683</v>
      </c>
      <c r="C1475" s="417" t="s">
        <v>5578</v>
      </c>
      <c r="D1475" s="416" t="s">
        <v>7</v>
      </c>
      <c r="E1475" s="418">
        <v>275991</v>
      </c>
    </row>
    <row r="1476" spans="2:5" x14ac:dyDescent="0.25">
      <c r="B1476" s="416">
        <v>5684</v>
      </c>
      <c r="C1476" s="417" t="s">
        <v>5579</v>
      </c>
      <c r="D1476" s="416" t="s">
        <v>7</v>
      </c>
      <c r="E1476" s="418">
        <v>552632</v>
      </c>
    </row>
    <row r="1477" spans="2:5" x14ac:dyDescent="0.25">
      <c r="B1477" s="416">
        <v>5686</v>
      </c>
      <c r="C1477" s="417" t="s">
        <v>5580</v>
      </c>
      <c r="D1477" s="416" t="s">
        <v>3095</v>
      </c>
      <c r="E1477" s="419">
        <v>1241972</v>
      </c>
    </row>
    <row r="1478" spans="2:5" x14ac:dyDescent="0.25">
      <c r="B1478" s="416">
        <v>5688</v>
      </c>
      <c r="C1478" s="417" t="s">
        <v>5581</v>
      </c>
      <c r="D1478" s="416" t="s">
        <v>7</v>
      </c>
      <c r="E1478" s="419">
        <v>3978542</v>
      </c>
    </row>
    <row r="1479" spans="2:5" x14ac:dyDescent="0.25">
      <c r="B1479" s="416">
        <v>5690</v>
      </c>
      <c r="C1479" s="417" t="s">
        <v>5582</v>
      </c>
      <c r="D1479" s="416" t="s">
        <v>7</v>
      </c>
      <c r="E1479" s="419">
        <v>530403</v>
      </c>
    </row>
    <row r="1480" spans="2:5" x14ac:dyDescent="0.25">
      <c r="B1480" s="416">
        <v>5691</v>
      </c>
      <c r="C1480" s="417" t="s">
        <v>5583</v>
      </c>
      <c r="D1480" s="416" t="s">
        <v>7</v>
      </c>
      <c r="E1480" s="419">
        <v>968482</v>
      </c>
    </row>
    <row r="1481" spans="2:5" x14ac:dyDescent="0.25">
      <c r="B1481" s="416">
        <v>5692</v>
      </c>
      <c r="C1481" s="417" t="s">
        <v>5584</v>
      </c>
      <c r="D1481" s="416" t="s">
        <v>7</v>
      </c>
      <c r="E1481" s="418">
        <v>1704729</v>
      </c>
    </row>
    <row r="1482" spans="2:5" x14ac:dyDescent="0.25">
      <c r="B1482" s="416">
        <v>5693</v>
      </c>
      <c r="C1482" s="417" t="s">
        <v>5585</v>
      </c>
      <c r="D1482" s="416" t="s">
        <v>7</v>
      </c>
      <c r="E1482" s="418">
        <v>1292942</v>
      </c>
    </row>
    <row r="1483" spans="2:5" x14ac:dyDescent="0.25">
      <c r="B1483" s="416">
        <v>5696</v>
      </c>
      <c r="C1483" s="417" t="s">
        <v>5586</v>
      </c>
      <c r="D1483" s="416" t="s">
        <v>7</v>
      </c>
      <c r="E1483" s="419">
        <v>665453</v>
      </c>
    </row>
    <row r="1484" spans="2:5" x14ac:dyDescent="0.25">
      <c r="B1484" s="416">
        <v>5697</v>
      </c>
      <c r="C1484" s="417" t="s">
        <v>5587</v>
      </c>
      <c r="D1484" s="416" t="s">
        <v>7</v>
      </c>
      <c r="E1484" s="419">
        <v>783944</v>
      </c>
    </row>
    <row r="1485" spans="2:5" x14ac:dyDescent="0.25">
      <c r="B1485" s="416">
        <v>5698</v>
      </c>
      <c r="C1485" s="417" t="s">
        <v>5588</v>
      </c>
      <c r="D1485" s="416" t="s">
        <v>7</v>
      </c>
      <c r="E1485" s="418">
        <v>357545</v>
      </c>
    </row>
    <row r="1486" spans="2:5" x14ac:dyDescent="0.25">
      <c r="B1486" s="416">
        <v>5699</v>
      </c>
      <c r="C1486" s="417" t="s">
        <v>5589</v>
      </c>
      <c r="D1486" s="416" t="s">
        <v>7</v>
      </c>
      <c r="E1486" s="418">
        <v>331975</v>
      </c>
    </row>
    <row r="1487" spans="2:5" x14ac:dyDescent="0.25">
      <c r="B1487" s="416">
        <v>5700</v>
      </c>
      <c r="C1487" s="417" t="s">
        <v>5590</v>
      </c>
      <c r="D1487" s="416" t="s">
        <v>7</v>
      </c>
      <c r="E1487" s="418">
        <v>180475</v>
      </c>
    </row>
    <row r="1488" spans="2:5" x14ac:dyDescent="0.25">
      <c r="B1488" s="416">
        <v>5701</v>
      </c>
      <c r="C1488" s="417" t="s">
        <v>5591</v>
      </c>
      <c r="D1488" s="416" t="s">
        <v>3102</v>
      </c>
      <c r="E1488" s="418">
        <v>162742</v>
      </c>
    </row>
    <row r="1489" spans="2:5" x14ac:dyDescent="0.25">
      <c r="B1489" s="416">
        <v>5702</v>
      </c>
      <c r="C1489" s="417" t="s">
        <v>5592</v>
      </c>
      <c r="D1489" s="416" t="s">
        <v>7</v>
      </c>
      <c r="E1489" s="418">
        <v>634048</v>
      </c>
    </row>
    <row r="1490" spans="2:5" x14ac:dyDescent="0.25">
      <c r="B1490" s="416">
        <v>5705</v>
      </c>
      <c r="C1490" s="417" t="s">
        <v>5593</v>
      </c>
      <c r="D1490" s="416" t="s">
        <v>7</v>
      </c>
      <c r="E1490" s="419">
        <v>991545</v>
      </c>
    </row>
    <row r="1491" spans="2:5" x14ac:dyDescent="0.25">
      <c r="B1491" s="416">
        <v>5708</v>
      </c>
      <c r="C1491" s="417" t="s">
        <v>5594</v>
      </c>
      <c r="D1491" s="416" t="s">
        <v>3095</v>
      </c>
      <c r="E1491" s="418">
        <v>187713</v>
      </c>
    </row>
    <row r="1492" spans="2:5" x14ac:dyDescent="0.25">
      <c r="B1492" s="416">
        <v>5710</v>
      </c>
      <c r="C1492" s="417" t="s">
        <v>5595</v>
      </c>
      <c r="D1492" s="416" t="s">
        <v>3095</v>
      </c>
      <c r="E1492" s="418">
        <v>101688</v>
      </c>
    </row>
    <row r="1493" spans="2:5" x14ac:dyDescent="0.25">
      <c r="B1493" s="416">
        <v>5727</v>
      </c>
      <c r="C1493" s="417" t="s">
        <v>5596</v>
      </c>
      <c r="D1493" s="416" t="s">
        <v>3102</v>
      </c>
      <c r="E1493" s="418">
        <v>166986</v>
      </c>
    </row>
    <row r="1494" spans="2:5" x14ac:dyDescent="0.25">
      <c r="B1494" s="416">
        <v>5728</v>
      </c>
      <c r="C1494" s="417" t="s">
        <v>5597</v>
      </c>
      <c r="D1494" s="416" t="s">
        <v>3102</v>
      </c>
      <c r="E1494" s="418">
        <v>192207</v>
      </c>
    </row>
    <row r="1495" spans="2:5" x14ac:dyDescent="0.25">
      <c r="B1495" s="416">
        <v>5729</v>
      </c>
      <c r="C1495" s="417" t="s">
        <v>5598</v>
      </c>
      <c r="D1495" s="416" t="s">
        <v>7</v>
      </c>
      <c r="E1495" s="419">
        <v>1635877</v>
      </c>
    </row>
    <row r="1496" spans="2:5" x14ac:dyDescent="0.25">
      <c r="B1496" s="416">
        <v>5730</v>
      </c>
      <c r="C1496" s="417" t="s">
        <v>5599</v>
      </c>
      <c r="D1496" s="416" t="s">
        <v>3102</v>
      </c>
      <c r="E1496" s="418">
        <v>7483</v>
      </c>
    </row>
    <row r="1497" spans="2:5" x14ac:dyDescent="0.25">
      <c r="B1497" s="416">
        <v>5731</v>
      </c>
      <c r="C1497" s="417" t="s">
        <v>5600</v>
      </c>
      <c r="D1497" s="416" t="s">
        <v>3107</v>
      </c>
      <c r="E1497" s="418">
        <v>321618</v>
      </c>
    </row>
    <row r="1498" spans="2:5" x14ac:dyDescent="0.25">
      <c r="B1498" s="416">
        <v>5732</v>
      </c>
      <c r="C1498" s="417" t="s">
        <v>5601</v>
      </c>
      <c r="D1498" s="416" t="s">
        <v>3107</v>
      </c>
      <c r="E1498" s="418">
        <v>428824</v>
      </c>
    </row>
    <row r="1499" spans="2:5" x14ac:dyDescent="0.25">
      <c r="B1499" s="416">
        <v>5733</v>
      </c>
      <c r="C1499" s="417" t="s">
        <v>5602</v>
      </c>
      <c r="D1499" s="416" t="s">
        <v>8</v>
      </c>
      <c r="E1499" s="418">
        <v>63248</v>
      </c>
    </row>
    <row r="1500" spans="2:5" x14ac:dyDescent="0.25">
      <c r="B1500" s="416">
        <v>5734</v>
      </c>
      <c r="C1500" s="417" t="s">
        <v>5603</v>
      </c>
      <c r="D1500" s="416" t="s">
        <v>8</v>
      </c>
      <c r="E1500" s="419">
        <v>59120</v>
      </c>
    </row>
    <row r="1501" spans="2:5" x14ac:dyDescent="0.25">
      <c r="B1501" s="416">
        <v>5735</v>
      </c>
      <c r="C1501" s="417" t="s">
        <v>5604</v>
      </c>
      <c r="D1501" s="416" t="s">
        <v>8</v>
      </c>
      <c r="E1501" s="418">
        <v>58154</v>
      </c>
    </row>
    <row r="1502" spans="2:5" x14ac:dyDescent="0.25">
      <c r="B1502" s="416">
        <v>5736</v>
      </c>
      <c r="C1502" s="417" t="s">
        <v>5605</v>
      </c>
      <c r="D1502" s="416" t="s">
        <v>3102</v>
      </c>
      <c r="E1502" s="418">
        <v>10279</v>
      </c>
    </row>
    <row r="1503" spans="2:5" x14ac:dyDescent="0.25">
      <c r="B1503" s="416">
        <v>5746</v>
      </c>
      <c r="C1503" s="417" t="s">
        <v>5606</v>
      </c>
      <c r="D1503" s="416" t="s">
        <v>7</v>
      </c>
      <c r="E1503" s="418">
        <v>116700</v>
      </c>
    </row>
    <row r="1504" spans="2:5" x14ac:dyDescent="0.25">
      <c r="B1504" s="416">
        <v>5747</v>
      </c>
      <c r="C1504" s="417" t="s">
        <v>5607</v>
      </c>
      <c r="D1504" s="416" t="s">
        <v>7</v>
      </c>
      <c r="E1504" s="419">
        <v>8357055</v>
      </c>
    </row>
    <row r="1505" spans="2:5" x14ac:dyDescent="0.25">
      <c r="B1505" s="416">
        <v>5748</v>
      </c>
      <c r="C1505" s="417" t="s">
        <v>5608</v>
      </c>
      <c r="D1505" s="416" t="s">
        <v>7</v>
      </c>
      <c r="E1505" s="418">
        <v>321728</v>
      </c>
    </row>
    <row r="1506" spans="2:5" x14ac:dyDescent="0.25">
      <c r="B1506" s="416">
        <v>5749</v>
      </c>
      <c r="C1506" s="417" t="s">
        <v>5609</v>
      </c>
      <c r="D1506" s="416" t="s">
        <v>7</v>
      </c>
      <c r="E1506" s="418">
        <v>200157</v>
      </c>
    </row>
    <row r="1507" spans="2:5" x14ac:dyDescent="0.25">
      <c r="B1507" s="416">
        <v>5750</v>
      </c>
      <c r="C1507" s="417" t="s">
        <v>5610</v>
      </c>
      <c r="D1507" s="416" t="s">
        <v>7</v>
      </c>
      <c r="E1507" s="418">
        <v>473246</v>
      </c>
    </row>
    <row r="1508" spans="2:5" x14ac:dyDescent="0.25">
      <c r="B1508" s="416">
        <v>5751</v>
      </c>
      <c r="C1508" s="417" t="s">
        <v>5611</v>
      </c>
      <c r="D1508" s="416" t="s">
        <v>7</v>
      </c>
      <c r="E1508" s="418">
        <v>2273623</v>
      </c>
    </row>
    <row r="1509" spans="2:5" x14ac:dyDescent="0.25">
      <c r="B1509" s="416">
        <v>5752</v>
      </c>
      <c r="C1509" s="417" t="s">
        <v>5612</v>
      </c>
      <c r="D1509" s="416" t="s">
        <v>7</v>
      </c>
      <c r="E1509" s="418">
        <v>727017</v>
      </c>
    </row>
    <row r="1510" spans="2:5" x14ac:dyDescent="0.25">
      <c r="B1510" s="416">
        <v>5753</v>
      </c>
      <c r="C1510" s="417" t="s">
        <v>5613</v>
      </c>
      <c r="D1510" s="416" t="s">
        <v>7</v>
      </c>
      <c r="E1510" s="419">
        <v>390249</v>
      </c>
    </row>
    <row r="1511" spans="2:5" x14ac:dyDescent="0.25">
      <c r="B1511" s="416">
        <v>5754</v>
      </c>
      <c r="C1511" s="417" t="s">
        <v>5614</v>
      </c>
      <c r="D1511" s="416" t="s">
        <v>7</v>
      </c>
      <c r="E1511" s="419">
        <v>676394</v>
      </c>
    </row>
    <row r="1512" spans="2:5" x14ac:dyDescent="0.25">
      <c r="B1512" s="416">
        <v>5759</v>
      </c>
      <c r="C1512" s="417" t="s">
        <v>5615</v>
      </c>
      <c r="D1512" s="416" t="s">
        <v>7</v>
      </c>
      <c r="E1512" s="418">
        <v>16172</v>
      </c>
    </row>
    <row r="1513" spans="2:5" x14ac:dyDescent="0.25">
      <c r="B1513" s="416">
        <v>5760</v>
      </c>
      <c r="C1513" s="417" t="s">
        <v>5616</v>
      </c>
      <c r="D1513" s="416" t="s">
        <v>3102</v>
      </c>
      <c r="E1513" s="418">
        <v>22588</v>
      </c>
    </row>
    <row r="1514" spans="2:5" x14ac:dyDescent="0.25">
      <c r="B1514" s="416">
        <v>5761</v>
      </c>
      <c r="C1514" s="417" t="s">
        <v>5617</v>
      </c>
      <c r="D1514" s="416" t="s">
        <v>3102</v>
      </c>
      <c r="E1514" s="418">
        <v>7125</v>
      </c>
    </row>
    <row r="1515" spans="2:5" x14ac:dyDescent="0.25">
      <c r="B1515" s="416">
        <v>5762</v>
      </c>
      <c r="C1515" s="417" t="s">
        <v>5618</v>
      </c>
      <c r="D1515" s="416" t="s">
        <v>7</v>
      </c>
      <c r="E1515" s="418">
        <v>47318</v>
      </c>
    </row>
    <row r="1516" spans="2:5" x14ac:dyDescent="0.25">
      <c r="B1516" s="416">
        <v>5763</v>
      </c>
      <c r="C1516" s="417" t="s">
        <v>5619</v>
      </c>
      <c r="D1516" s="416" t="s">
        <v>3102</v>
      </c>
      <c r="E1516" s="418">
        <v>25297</v>
      </c>
    </row>
    <row r="1517" spans="2:5" x14ac:dyDescent="0.25">
      <c r="B1517" s="416">
        <v>5764</v>
      </c>
      <c r="C1517" s="417" t="s">
        <v>5620</v>
      </c>
      <c r="D1517" s="416" t="s">
        <v>3102</v>
      </c>
      <c r="E1517" s="418">
        <v>5358</v>
      </c>
    </row>
    <row r="1518" spans="2:5" x14ac:dyDescent="0.25">
      <c r="B1518" s="416">
        <v>5765</v>
      </c>
      <c r="C1518" s="417" t="s">
        <v>5621</v>
      </c>
      <c r="D1518" s="416" t="s">
        <v>3102</v>
      </c>
      <c r="E1518" s="418">
        <v>5736</v>
      </c>
    </row>
    <row r="1519" spans="2:5" x14ac:dyDescent="0.25">
      <c r="B1519" s="416">
        <v>5766</v>
      </c>
      <c r="C1519" s="417" t="s">
        <v>5622</v>
      </c>
      <c r="D1519" s="416" t="s">
        <v>7</v>
      </c>
      <c r="E1519" s="418">
        <v>16172</v>
      </c>
    </row>
    <row r="1520" spans="2:5" x14ac:dyDescent="0.25">
      <c r="B1520" s="416">
        <v>5767</v>
      </c>
      <c r="C1520" s="417" t="s">
        <v>5623</v>
      </c>
      <c r="D1520" s="416" t="s">
        <v>3102</v>
      </c>
      <c r="E1520" s="419">
        <v>15063</v>
      </c>
    </row>
    <row r="1521" spans="2:5" x14ac:dyDescent="0.25">
      <c r="B1521" s="416">
        <v>5768</v>
      </c>
      <c r="C1521" s="417" t="s">
        <v>5624</v>
      </c>
      <c r="D1521" s="416" t="s">
        <v>7</v>
      </c>
      <c r="E1521" s="419">
        <v>22822</v>
      </c>
    </row>
    <row r="1522" spans="2:5" x14ac:dyDescent="0.25">
      <c r="B1522" s="416">
        <v>5769</v>
      </c>
      <c r="C1522" s="417" t="s">
        <v>5625</v>
      </c>
      <c r="D1522" s="416" t="s">
        <v>7</v>
      </c>
      <c r="E1522" s="418">
        <v>16172</v>
      </c>
    </row>
    <row r="1523" spans="2:5" x14ac:dyDescent="0.25">
      <c r="B1523" s="416">
        <v>5770</v>
      </c>
      <c r="C1523" s="417" t="s">
        <v>5626</v>
      </c>
      <c r="D1523" s="416" t="s">
        <v>7</v>
      </c>
      <c r="E1523" s="419">
        <v>41746</v>
      </c>
    </row>
    <row r="1524" spans="2:5" x14ac:dyDescent="0.25">
      <c r="B1524" s="416">
        <v>5771</v>
      </c>
      <c r="C1524" s="417" t="s">
        <v>5627</v>
      </c>
      <c r="D1524" s="416" t="s">
        <v>3102</v>
      </c>
      <c r="E1524" s="418">
        <v>10492</v>
      </c>
    </row>
    <row r="1525" spans="2:5" x14ac:dyDescent="0.25">
      <c r="B1525" s="416">
        <v>5772</v>
      </c>
      <c r="C1525" s="417" t="s">
        <v>5628</v>
      </c>
      <c r="D1525" s="416" t="s">
        <v>7</v>
      </c>
      <c r="E1525" s="418">
        <v>16172</v>
      </c>
    </row>
    <row r="1526" spans="2:5" x14ac:dyDescent="0.25">
      <c r="B1526" s="416">
        <v>5773</v>
      </c>
      <c r="C1526" s="417" t="s">
        <v>5629</v>
      </c>
      <c r="D1526" s="416" t="s">
        <v>7</v>
      </c>
      <c r="E1526" s="418">
        <v>61766</v>
      </c>
    </row>
    <row r="1527" spans="2:5" x14ac:dyDescent="0.25">
      <c r="B1527" s="416">
        <v>5774</v>
      </c>
      <c r="C1527" s="417" t="s">
        <v>5630</v>
      </c>
      <c r="D1527" s="416" t="s">
        <v>3102</v>
      </c>
      <c r="E1527" s="418">
        <v>11612</v>
      </c>
    </row>
    <row r="1528" spans="2:5" x14ac:dyDescent="0.25">
      <c r="B1528" s="416">
        <v>5775</v>
      </c>
      <c r="C1528" s="417" t="s">
        <v>5631</v>
      </c>
      <c r="D1528" s="416" t="s">
        <v>7</v>
      </c>
      <c r="E1528" s="418">
        <v>28483</v>
      </c>
    </row>
    <row r="1529" spans="2:5" x14ac:dyDescent="0.25">
      <c r="B1529" s="416">
        <v>5776</v>
      </c>
      <c r="C1529" s="417" t="s">
        <v>5632</v>
      </c>
      <c r="D1529" s="416" t="s">
        <v>3102</v>
      </c>
      <c r="E1529" s="419">
        <v>10054</v>
      </c>
    </row>
    <row r="1530" spans="2:5" x14ac:dyDescent="0.25">
      <c r="B1530" s="416">
        <v>5777</v>
      </c>
      <c r="C1530" s="417" t="s">
        <v>5633</v>
      </c>
      <c r="D1530" s="416" t="s">
        <v>7</v>
      </c>
      <c r="E1530" s="418">
        <v>25471</v>
      </c>
    </row>
    <row r="1531" spans="2:5" x14ac:dyDescent="0.25">
      <c r="B1531" s="416">
        <v>5778</v>
      </c>
      <c r="C1531" s="417" t="s">
        <v>5634</v>
      </c>
      <c r="D1531" s="416" t="s">
        <v>7</v>
      </c>
      <c r="E1531" s="418">
        <v>374789</v>
      </c>
    </row>
    <row r="1532" spans="2:5" x14ac:dyDescent="0.25">
      <c r="B1532" s="416">
        <v>5779</v>
      </c>
      <c r="C1532" s="417" t="s">
        <v>5635</v>
      </c>
      <c r="D1532" s="416" t="s">
        <v>3102</v>
      </c>
      <c r="E1532" s="418">
        <v>111712</v>
      </c>
    </row>
    <row r="1533" spans="2:5" x14ac:dyDescent="0.25">
      <c r="B1533" s="416">
        <v>5780</v>
      </c>
      <c r="C1533" s="417" t="s">
        <v>5636</v>
      </c>
      <c r="D1533" s="416" t="s">
        <v>3102</v>
      </c>
      <c r="E1533" s="418">
        <v>80759</v>
      </c>
    </row>
    <row r="1534" spans="2:5" x14ac:dyDescent="0.25">
      <c r="B1534" s="416">
        <v>5781</v>
      </c>
      <c r="C1534" s="417" t="s">
        <v>5637</v>
      </c>
      <c r="D1534" s="416" t="s">
        <v>3102</v>
      </c>
      <c r="E1534" s="418">
        <v>49934</v>
      </c>
    </row>
    <row r="1535" spans="2:5" x14ac:dyDescent="0.25">
      <c r="B1535" s="416">
        <v>5782</v>
      </c>
      <c r="C1535" s="417" t="s">
        <v>5638</v>
      </c>
      <c r="D1535" s="416" t="s">
        <v>3102</v>
      </c>
      <c r="E1535" s="418">
        <v>49121</v>
      </c>
    </row>
    <row r="1536" spans="2:5" x14ac:dyDescent="0.25">
      <c r="B1536" s="416">
        <v>5783</v>
      </c>
      <c r="C1536" s="417" t="s">
        <v>5639</v>
      </c>
      <c r="D1536" s="416" t="s">
        <v>3102</v>
      </c>
      <c r="E1536" s="419">
        <v>35033</v>
      </c>
    </row>
    <row r="1537" spans="2:5" x14ac:dyDescent="0.25">
      <c r="B1537" s="416">
        <v>5784</v>
      </c>
      <c r="C1537" s="417" t="s">
        <v>5640</v>
      </c>
      <c r="D1537" s="416" t="s">
        <v>3102</v>
      </c>
      <c r="E1537" s="418">
        <v>39618</v>
      </c>
    </row>
    <row r="1538" spans="2:5" x14ac:dyDescent="0.25">
      <c r="B1538" s="416">
        <v>5785</v>
      </c>
      <c r="C1538" s="417" t="s">
        <v>5641</v>
      </c>
      <c r="D1538" s="416" t="s">
        <v>3102</v>
      </c>
      <c r="E1538" s="419">
        <v>123138</v>
      </c>
    </row>
    <row r="1539" spans="2:5" x14ac:dyDescent="0.25">
      <c r="B1539" s="416">
        <v>5786</v>
      </c>
      <c r="C1539" s="417" t="s">
        <v>5642</v>
      </c>
      <c r="D1539" s="416" t="s">
        <v>3102</v>
      </c>
      <c r="E1539" s="418">
        <v>225267</v>
      </c>
    </row>
    <row r="1540" spans="2:5" x14ac:dyDescent="0.25">
      <c r="B1540" s="416">
        <v>5788</v>
      </c>
      <c r="C1540" s="417" t="s">
        <v>5643</v>
      </c>
      <c r="D1540" s="416" t="s">
        <v>7</v>
      </c>
      <c r="E1540" s="418">
        <v>314175</v>
      </c>
    </row>
    <row r="1541" spans="2:5" x14ac:dyDescent="0.25">
      <c r="B1541" s="416">
        <v>5789</v>
      </c>
      <c r="C1541" s="417" t="s">
        <v>5644</v>
      </c>
      <c r="D1541" s="416" t="s">
        <v>7</v>
      </c>
      <c r="E1541" s="418">
        <v>303568</v>
      </c>
    </row>
    <row r="1542" spans="2:5" x14ac:dyDescent="0.25">
      <c r="B1542" s="416">
        <v>5790</v>
      </c>
      <c r="C1542" s="417" t="s">
        <v>5645</v>
      </c>
      <c r="D1542" s="416" t="s">
        <v>7</v>
      </c>
      <c r="E1542" s="418">
        <v>178925</v>
      </c>
    </row>
    <row r="1543" spans="2:5" x14ac:dyDescent="0.25">
      <c r="B1543" s="416">
        <v>5791</v>
      </c>
      <c r="C1543" s="417" t="s">
        <v>5646</v>
      </c>
      <c r="D1543" s="416" t="s">
        <v>7</v>
      </c>
      <c r="E1543" s="418">
        <v>104522</v>
      </c>
    </row>
    <row r="1544" spans="2:5" x14ac:dyDescent="0.25">
      <c r="B1544" s="416">
        <v>5792</v>
      </c>
      <c r="C1544" s="417" t="s">
        <v>5647</v>
      </c>
      <c r="D1544" s="416" t="s">
        <v>3102</v>
      </c>
      <c r="E1544" s="419">
        <v>56323</v>
      </c>
    </row>
    <row r="1545" spans="2:5" x14ac:dyDescent="0.25">
      <c r="B1545" s="416">
        <v>5793</v>
      </c>
      <c r="C1545" s="417" t="s">
        <v>5648</v>
      </c>
      <c r="D1545" s="416" t="s">
        <v>3102</v>
      </c>
      <c r="E1545" s="419">
        <v>87447</v>
      </c>
    </row>
    <row r="1546" spans="2:5" x14ac:dyDescent="0.25">
      <c r="B1546" s="416">
        <v>5794</v>
      </c>
      <c r="C1546" s="417" t="s">
        <v>5649</v>
      </c>
      <c r="D1546" s="416" t="s">
        <v>3102</v>
      </c>
      <c r="E1546" s="418">
        <v>175788</v>
      </c>
    </row>
    <row r="1547" spans="2:5" x14ac:dyDescent="0.25">
      <c r="B1547" s="416">
        <v>5798</v>
      </c>
      <c r="C1547" s="417" t="s">
        <v>5650</v>
      </c>
      <c r="D1547" s="416" t="s">
        <v>8</v>
      </c>
      <c r="E1547" s="419">
        <v>540730</v>
      </c>
    </row>
    <row r="1548" spans="2:5" x14ac:dyDescent="0.25">
      <c r="B1548" s="416">
        <v>5799</v>
      </c>
      <c r="C1548" s="417" t="s">
        <v>5651</v>
      </c>
      <c r="D1548" s="416" t="s">
        <v>8</v>
      </c>
      <c r="E1548" s="418">
        <v>121238</v>
      </c>
    </row>
    <row r="1549" spans="2:5" x14ac:dyDescent="0.25">
      <c r="B1549" s="416">
        <v>5800</v>
      </c>
      <c r="C1549" s="417" t="s">
        <v>5652</v>
      </c>
      <c r="D1549" s="416" t="s">
        <v>8</v>
      </c>
      <c r="E1549" s="418">
        <v>423773</v>
      </c>
    </row>
    <row r="1550" spans="2:5" x14ac:dyDescent="0.25">
      <c r="B1550" s="416">
        <v>5801</v>
      </c>
      <c r="C1550" s="417" t="s">
        <v>5653</v>
      </c>
      <c r="D1550" s="416" t="s">
        <v>8</v>
      </c>
      <c r="E1550" s="418">
        <v>286511</v>
      </c>
    </row>
    <row r="1551" spans="2:5" x14ac:dyDescent="0.25">
      <c r="B1551" s="416">
        <v>5802</v>
      </c>
      <c r="C1551" s="417" t="s">
        <v>5654</v>
      </c>
      <c r="D1551" s="416" t="s">
        <v>8</v>
      </c>
      <c r="E1551" s="419">
        <v>259007</v>
      </c>
    </row>
    <row r="1552" spans="2:5" x14ac:dyDescent="0.25">
      <c r="B1552" s="416">
        <v>5825</v>
      </c>
      <c r="C1552" s="417" t="s">
        <v>5655</v>
      </c>
      <c r="D1552" s="416" t="s">
        <v>7</v>
      </c>
      <c r="E1552" s="419">
        <v>1053688</v>
      </c>
    </row>
    <row r="1553" spans="2:5" x14ac:dyDescent="0.25">
      <c r="B1553" s="416">
        <v>5826</v>
      </c>
      <c r="C1553" s="417" t="s">
        <v>5656</v>
      </c>
      <c r="D1553" s="416" t="s">
        <v>7</v>
      </c>
      <c r="E1553" s="419">
        <v>1131374</v>
      </c>
    </row>
    <row r="1554" spans="2:5" x14ac:dyDescent="0.25">
      <c r="B1554" s="416">
        <v>5827</v>
      </c>
      <c r="C1554" s="417" t="s">
        <v>5657</v>
      </c>
      <c r="D1554" s="416" t="s">
        <v>7</v>
      </c>
      <c r="E1554" s="419">
        <v>256943</v>
      </c>
    </row>
    <row r="1555" spans="2:5" x14ac:dyDescent="0.25">
      <c r="B1555" s="416">
        <v>5831</v>
      </c>
      <c r="C1555" s="417" t="s">
        <v>5658</v>
      </c>
      <c r="D1555" s="416" t="s">
        <v>3102</v>
      </c>
      <c r="E1555" s="419">
        <v>51547</v>
      </c>
    </row>
    <row r="1556" spans="2:5" x14ac:dyDescent="0.25">
      <c r="B1556" s="416">
        <v>5832</v>
      </c>
      <c r="C1556" s="417" t="s">
        <v>5659</v>
      </c>
      <c r="D1556" s="416" t="s">
        <v>3102</v>
      </c>
      <c r="E1556" s="418">
        <v>45918</v>
      </c>
    </row>
    <row r="1557" spans="2:5" x14ac:dyDescent="0.25">
      <c r="B1557" s="416">
        <v>5833</v>
      </c>
      <c r="C1557" s="417" t="s">
        <v>5660</v>
      </c>
      <c r="D1557" s="416" t="s">
        <v>3102</v>
      </c>
      <c r="E1557" s="418">
        <v>94099</v>
      </c>
    </row>
    <row r="1558" spans="2:5" x14ac:dyDescent="0.25">
      <c r="B1558" s="416">
        <v>5834</v>
      </c>
      <c r="C1558" s="417" t="s">
        <v>5661</v>
      </c>
      <c r="D1558" s="416" t="s">
        <v>3102</v>
      </c>
      <c r="E1558" s="419">
        <v>34220</v>
      </c>
    </row>
    <row r="1559" spans="2:5" x14ac:dyDescent="0.25">
      <c r="B1559" s="416">
        <v>5835</v>
      </c>
      <c r="C1559" s="417" t="s">
        <v>5662</v>
      </c>
      <c r="D1559" s="416" t="s">
        <v>3102</v>
      </c>
      <c r="E1559" s="419">
        <v>70809</v>
      </c>
    </row>
    <row r="1560" spans="2:5" x14ac:dyDescent="0.25">
      <c r="B1560" s="416">
        <v>5836</v>
      </c>
      <c r="C1560" s="417" t="s">
        <v>5663</v>
      </c>
      <c r="D1560" s="416" t="s">
        <v>3102</v>
      </c>
      <c r="E1560" s="418">
        <v>98180</v>
      </c>
    </row>
    <row r="1561" spans="2:5" x14ac:dyDescent="0.25">
      <c r="B1561" s="416">
        <v>5837</v>
      </c>
      <c r="C1561" s="417" t="s">
        <v>5664</v>
      </c>
      <c r="D1561" s="416" t="s">
        <v>3102</v>
      </c>
      <c r="E1561" s="418">
        <v>63554</v>
      </c>
    </row>
    <row r="1562" spans="2:5" x14ac:dyDescent="0.25">
      <c r="B1562" s="416">
        <v>5838</v>
      </c>
      <c r="C1562" s="417" t="s">
        <v>5665</v>
      </c>
      <c r="D1562" s="416" t="s">
        <v>3102</v>
      </c>
      <c r="E1562" s="418">
        <v>178422</v>
      </c>
    </row>
    <row r="1563" spans="2:5" x14ac:dyDescent="0.25">
      <c r="B1563" s="416">
        <v>5839</v>
      </c>
      <c r="C1563" s="417" t="s">
        <v>5666</v>
      </c>
      <c r="D1563" s="416" t="s">
        <v>3102</v>
      </c>
      <c r="E1563" s="418">
        <v>142782</v>
      </c>
    </row>
    <row r="1564" spans="2:5" x14ac:dyDescent="0.25">
      <c r="B1564" s="416">
        <v>5840</v>
      </c>
      <c r="C1564" s="417" t="s">
        <v>5667</v>
      </c>
      <c r="D1564" s="416" t="s">
        <v>3102</v>
      </c>
      <c r="E1564" s="418">
        <v>28501</v>
      </c>
    </row>
    <row r="1565" spans="2:5" x14ac:dyDescent="0.25">
      <c r="B1565" s="416">
        <v>5841</v>
      </c>
      <c r="C1565" s="417" t="s">
        <v>5668</v>
      </c>
      <c r="D1565" s="416" t="s">
        <v>3102</v>
      </c>
      <c r="E1565" s="418">
        <v>181597</v>
      </c>
    </row>
    <row r="1566" spans="2:5" x14ac:dyDescent="0.25">
      <c r="B1566" s="416">
        <v>5842</v>
      </c>
      <c r="C1566" s="417" t="s">
        <v>5669</v>
      </c>
      <c r="D1566" s="416" t="s">
        <v>3095</v>
      </c>
      <c r="E1566" s="418">
        <v>27100</v>
      </c>
    </row>
    <row r="1567" spans="2:5" x14ac:dyDescent="0.25">
      <c r="B1567" s="416">
        <v>5843</v>
      </c>
      <c r="C1567" s="417" t="s">
        <v>5670</v>
      </c>
      <c r="D1567" s="416" t="s">
        <v>8</v>
      </c>
      <c r="E1567" s="418">
        <v>32622</v>
      </c>
    </row>
    <row r="1568" spans="2:5" x14ac:dyDescent="0.25">
      <c r="B1568" s="416">
        <v>5844</v>
      </c>
      <c r="C1568" s="417" t="s">
        <v>5671</v>
      </c>
      <c r="D1568" s="416" t="s">
        <v>8</v>
      </c>
      <c r="E1568" s="418">
        <v>27450</v>
      </c>
    </row>
    <row r="1569" spans="2:5" x14ac:dyDescent="0.25">
      <c r="B1569" s="416">
        <v>5845</v>
      </c>
      <c r="C1569" s="417" t="s">
        <v>5672</v>
      </c>
      <c r="D1569" s="416" t="s">
        <v>3102</v>
      </c>
      <c r="E1569" s="418">
        <v>120054</v>
      </c>
    </row>
    <row r="1570" spans="2:5" x14ac:dyDescent="0.25">
      <c r="B1570" s="416">
        <v>5846</v>
      </c>
      <c r="C1570" s="417" t="s">
        <v>5673</v>
      </c>
      <c r="D1570" s="416" t="s">
        <v>7</v>
      </c>
      <c r="E1570" s="419">
        <v>201026</v>
      </c>
    </row>
    <row r="1571" spans="2:5" x14ac:dyDescent="0.25">
      <c r="B1571" s="416">
        <v>5847</v>
      </c>
      <c r="C1571" s="417" t="s">
        <v>5674</v>
      </c>
      <c r="D1571" s="416" t="s">
        <v>7</v>
      </c>
      <c r="E1571" s="419">
        <v>217553</v>
      </c>
    </row>
    <row r="1572" spans="2:5" x14ac:dyDescent="0.25">
      <c r="B1572" s="416">
        <v>5848</v>
      </c>
      <c r="C1572" s="417" t="s">
        <v>5675</v>
      </c>
      <c r="D1572" s="416" t="s">
        <v>7</v>
      </c>
      <c r="E1572" s="419">
        <v>59640</v>
      </c>
    </row>
    <row r="1573" spans="2:5" x14ac:dyDescent="0.25">
      <c r="B1573" s="416">
        <v>5850</v>
      </c>
      <c r="C1573" s="417" t="s">
        <v>5676</v>
      </c>
      <c r="D1573" s="416" t="s">
        <v>7</v>
      </c>
      <c r="E1573" s="418">
        <v>240619</v>
      </c>
    </row>
    <row r="1574" spans="2:5" x14ac:dyDescent="0.25">
      <c r="B1574" s="416">
        <v>5851</v>
      </c>
      <c r="C1574" s="417" t="s">
        <v>5677</v>
      </c>
      <c r="D1574" s="416" t="s">
        <v>7</v>
      </c>
      <c r="E1574" s="418">
        <v>646755</v>
      </c>
    </row>
    <row r="1575" spans="2:5" x14ac:dyDescent="0.25">
      <c r="B1575" s="416">
        <v>5852</v>
      </c>
      <c r="C1575" s="417" t="s">
        <v>3974</v>
      </c>
      <c r="D1575" s="416" t="s">
        <v>7</v>
      </c>
      <c r="E1575" s="418">
        <v>498996</v>
      </c>
    </row>
    <row r="1576" spans="2:5" x14ac:dyDescent="0.25">
      <c r="B1576" s="416">
        <v>5854</v>
      </c>
      <c r="C1576" s="417" t="s">
        <v>5678</v>
      </c>
      <c r="D1576" s="416" t="s">
        <v>7</v>
      </c>
      <c r="E1576" s="418">
        <v>230059</v>
      </c>
    </row>
    <row r="1577" spans="2:5" x14ac:dyDescent="0.25">
      <c r="B1577" s="416">
        <v>5856</v>
      </c>
      <c r="C1577" s="417" t="s">
        <v>5679</v>
      </c>
      <c r="D1577" s="416" t="s">
        <v>8</v>
      </c>
      <c r="E1577" s="418">
        <v>164324</v>
      </c>
    </row>
    <row r="1578" spans="2:5" x14ac:dyDescent="0.25">
      <c r="B1578" s="416">
        <v>5858</v>
      </c>
      <c r="C1578" s="417" t="s">
        <v>5680</v>
      </c>
      <c r="D1578" s="416" t="s">
        <v>3102</v>
      </c>
      <c r="E1578" s="418">
        <v>96764</v>
      </c>
    </row>
    <row r="1579" spans="2:5" x14ac:dyDescent="0.25">
      <c r="B1579" s="416">
        <v>5860</v>
      </c>
      <c r="C1579" s="417" t="s">
        <v>3975</v>
      </c>
      <c r="D1579" s="416" t="s">
        <v>8</v>
      </c>
      <c r="E1579" s="418">
        <v>103735</v>
      </c>
    </row>
    <row r="1580" spans="2:5" x14ac:dyDescent="0.25">
      <c r="B1580" s="416">
        <v>5862</v>
      </c>
      <c r="C1580" s="417" t="s">
        <v>3976</v>
      </c>
      <c r="D1580" s="416" t="s">
        <v>3102</v>
      </c>
      <c r="E1580" s="418">
        <v>50851</v>
      </c>
    </row>
    <row r="1581" spans="2:5" x14ac:dyDescent="0.25">
      <c r="B1581" s="416">
        <v>5864</v>
      </c>
      <c r="C1581" s="417" t="s">
        <v>3977</v>
      </c>
      <c r="D1581" s="416" t="s">
        <v>3102</v>
      </c>
      <c r="E1581" s="419">
        <v>50851</v>
      </c>
    </row>
    <row r="1582" spans="2:5" x14ac:dyDescent="0.25">
      <c r="B1582" s="416">
        <v>5866</v>
      </c>
      <c r="C1582" s="417" t="s">
        <v>5681</v>
      </c>
      <c r="D1582" s="416" t="s">
        <v>7</v>
      </c>
      <c r="E1582" s="418">
        <v>896199</v>
      </c>
    </row>
    <row r="1583" spans="2:5" x14ac:dyDescent="0.25">
      <c r="B1583" s="416">
        <v>5868</v>
      </c>
      <c r="C1583" s="417" t="s">
        <v>5682</v>
      </c>
      <c r="D1583" s="416" t="s">
        <v>8</v>
      </c>
      <c r="E1583" s="418">
        <v>155748</v>
      </c>
    </row>
    <row r="1584" spans="2:5" x14ac:dyDescent="0.25">
      <c r="B1584" s="416">
        <v>5870</v>
      </c>
      <c r="C1584" s="417" t="s">
        <v>5683</v>
      </c>
      <c r="D1584" s="416" t="s">
        <v>7</v>
      </c>
      <c r="E1584" s="418">
        <v>52748</v>
      </c>
    </row>
    <row r="1585" spans="2:5" x14ac:dyDescent="0.25">
      <c r="B1585" s="416">
        <v>5871</v>
      </c>
      <c r="C1585" s="417" t="s">
        <v>5684</v>
      </c>
      <c r="D1585" s="416" t="s">
        <v>7</v>
      </c>
      <c r="E1585" s="419">
        <v>540087</v>
      </c>
    </row>
    <row r="1586" spans="2:5" x14ac:dyDescent="0.25">
      <c r="B1586" s="416">
        <v>5872</v>
      </c>
      <c r="C1586" s="417" t="s">
        <v>5685</v>
      </c>
      <c r="D1586" s="416" t="s">
        <v>7</v>
      </c>
      <c r="E1586" s="418">
        <v>566337</v>
      </c>
    </row>
    <row r="1587" spans="2:5" x14ac:dyDescent="0.25">
      <c r="B1587" s="416">
        <v>5873</v>
      </c>
      <c r="C1587" s="417" t="s">
        <v>5686</v>
      </c>
      <c r="D1587" s="416" t="s">
        <v>7</v>
      </c>
      <c r="E1587" s="418">
        <v>30323</v>
      </c>
    </row>
    <row r="1588" spans="2:5" x14ac:dyDescent="0.25">
      <c r="B1588" s="416">
        <v>5874</v>
      </c>
      <c r="C1588" s="417" t="s">
        <v>5687</v>
      </c>
      <c r="D1588" s="416" t="s">
        <v>7</v>
      </c>
      <c r="E1588" s="418">
        <v>258340</v>
      </c>
    </row>
    <row r="1589" spans="2:5" x14ac:dyDescent="0.25">
      <c r="B1589" s="416">
        <v>5875</v>
      </c>
      <c r="C1589" s="417" t="s">
        <v>5688</v>
      </c>
      <c r="D1589" s="416" t="s">
        <v>7</v>
      </c>
      <c r="E1589" s="418">
        <v>213022</v>
      </c>
    </row>
    <row r="1590" spans="2:5" x14ac:dyDescent="0.25">
      <c r="B1590" s="416">
        <v>5876</v>
      </c>
      <c r="C1590" s="417" t="s">
        <v>5689</v>
      </c>
      <c r="D1590" s="416" t="s">
        <v>7</v>
      </c>
      <c r="E1590" s="418">
        <v>342662</v>
      </c>
    </row>
    <row r="1591" spans="2:5" x14ac:dyDescent="0.25">
      <c r="B1591" s="416">
        <v>5877</v>
      </c>
      <c r="C1591" s="417" t="s">
        <v>5690</v>
      </c>
      <c r="D1591" s="416" t="s">
        <v>7</v>
      </c>
      <c r="E1591" s="418">
        <v>80624</v>
      </c>
    </row>
    <row r="1592" spans="2:5" x14ac:dyDescent="0.25">
      <c r="B1592" s="416">
        <v>5878</v>
      </c>
      <c r="C1592" s="417" t="s">
        <v>5691</v>
      </c>
      <c r="D1592" s="416" t="s">
        <v>7</v>
      </c>
      <c r="E1592" s="418">
        <v>3766174</v>
      </c>
    </row>
    <row r="1593" spans="2:5" x14ac:dyDescent="0.25">
      <c r="B1593" s="416">
        <v>5879</v>
      </c>
      <c r="C1593" s="417" t="s">
        <v>5692</v>
      </c>
      <c r="D1593" s="416" t="s">
        <v>7</v>
      </c>
      <c r="E1593" s="418">
        <v>376840</v>
      </c>
    </row>
    <row r="1594" spans="2:5" x14ac:dyDescent="0.25">
      <c r="B1594" s="416">
        <v>5880</v>
      </c>
      <c r="C1594" s="417" t="s">
        <v>5693</v>
      </c>
      <c r="D1594" s="416" t="s">
        <v>7</v>
      </c>
      <c r="E1594" s="419">
        <v>471045</v>
      </c>
    </row>
    <row r="1595" spans="2:5" x14ac:dyDescent="0.25">
      <c r="B1595" s="416">
        <v>5881</v>
      </c>
      <c r="C1595" s="417" t="s">
        <v>5694</v>
      </c>
      <c r="D1595" s="416" t="s">
        <v>7</v>
      </c>
      <c r="E1595" s="418">
        <v>4035</v>
      </c>
    </row>
    <row r="1596" spans="2:5" x14ac:dyDescent="0.25">
      <c r="B1596" s="416">
        <v>5882</v>
      </c>
      <c r="C1596" s="417" t="s">
        <v>5695</v>
      </c>
      <c r="D1596" s="416" t="s">
        <v>7</v>
      </c>
      <c r="E1596" s="418">
        <v>168812</v>
      </c>
    </row>
    <row r="1597" spans="2:5" x14ac:dyDescent="0.25">
      <c r="B1597" s="416">
        <v>5883</v>
      </c>
      <c r="C1597" s="417" t="s">
        <v>5696</v>
      </c>
      <c r="D1597" s="416" t="s">
        <v>7</v>
      </c>
      <c r="E1597" s="418">
        <v>12239</v>
      </c>
    </row>
    <row r="1598" spans="2:5" x14ac:dyDescent="0.25">
      <c r="B1598" s="416">
        <v>5884</v>
      </c>
      <c r="C1598" s="417" t="s">
        <v>5697</v>
      </c>
      <c r="D1598" s="416" t="s">
        <v>7</v>
      </c>
      <c r="E1598" s="418">
        <v>102924</v>
      </c>
    </row>
    <row r="1599" spans="2:5" x14ac:dyDescent="0.25">
      <c r="B1599" s="416">
        <v>5885</v>
      </c>
      <c r="C1599" s="417" t="s">
        <v>5698</v>
      </c>
      <c r="D1599" s="416" t="s">
        <v>7</v>
      </c>
      <c r="E1599" s="418">
        <v>112482</v>
      </c>
    </row>
    <row r="1600" spans="2:5" x14ac:dyDescent="0.25">
      <c r="B1600" s="416">
        <v>5886</v>
      </c>
      <c r="C1600" s="417" t="s">
        <v>5699</v>
      </c>
      <c r="D1600" s="416" t="s">
        <v>3102</v>
      </c>
      <c r="E1600" s="418">
        <v>368945</v>
      </c>
    </row>
    <row r="1601" spans="2:5" x14ac:dyDescent="0.25">
      <c r="B1601" s="416">
        <v>5887</v>
      </c>
      <c r="C1601" s="417" t="s">
        <v>5700</v>
      </c>
      <c r="D1601" s="416" t="s">
        <v>3102</v>
      </c>
      <c r="E1601" s="418">
        <v>680994</v>
      </c>
    </row>
    <row r="1602" spans="2:5" x14ac:dyDescent="0.25">
      <c r="B1602" s="416">
        <v>5888</v>
      </c>
      <c r="C1602" s="417" t="s">
        <v>5701</v>
      </c>
      <c r="D1602" s="416" t="s">
        <v>3102</v>
      </c>
      <c r="E1602" s="418">
        <v>820305</v>
      </c>
    </row>
    <row r="1603" spans="2:5" x14ac:dyDescent="0.25">
      <c r="B1603" s="416">
        <v>5889</v>
      </c>
      <c r="C1603" s="417" t="s">
        <v>5702</v>
      </c>
      <c r="D1603" s="416" t="s">
        <v>3102</v>
      </c>
      <c r="E1603" s="419">
        <v>949622</v>
      </c>
    </row>
    <row r="1604" spans="2:5" x14ac:dyDescent="0.25">
      <c r="B1604" s="416">
        <v>5890</v>
      </c>
      <c r="C1604" s="417" t="s">
        <v>3921</v>
      </c>
      <c r="D1604" s="416" t="s">
        <v>8</v>
      </c>
      <c r="E1604" s="418">
        <v>35223</v>
      </c>
    </row>
    <row r="1605" spans="2:5" x14ac:dyDescent="0.25">
      <c r="B1605" s="416">
        <v>5891</v>
      </c>
      <c r="C1605" s="417" t="s">
        <v>5703</v>
      </c>
      <c r="D1605" s="416" t="s">
        <v>3095</v>
      </c>
      <c r="E1605" s="419">
        <v>6289</v>
      </c>
    </row>
    <row r="1606" spans="2:5" x14ac:dyDescent="0.25">
      <c r="B1606" s="416">
        <v>5892</v>
      </c>
      <c r="C1606" s="417" t="s">
        <v>5704</v>
      </c>
      <c r="D1606" s="416" t="s">
        <v>7</v>
      </c>
      <c r="E1606" s="418">
        <v>418768</v>
      </c>
    </row>
    <row r="1607" spans="2:5" x14ac:dyDescent="0.25">
      <c r="B1607" s="416">
        <v>5893</v>
      </c>
      <c r="C1607" s="417" t="s">
        <v>5705</v>
      </c>
      <c r="D1607" s="416" t="s">
        <v>7</v>
      </c>
      <c r="E1607" s="419">
        <v>471135</v>
      </c>
    </row>
    <row r="1608" spans="2:5" x14ac:dyDescent="0.25">
      <c r="B1608" s="416">
        <v>5894</v>
      </c>
      <c r="C1608" s="417" t="s">
        <v>5706</v>
      </c>
      <c r="D1608" s="416" t="s">
        <v>7</v>
      </c>
      <c r="E1608" s="418">
        <v>2369665</v>
      </c>
    </row>
    <row r="1609" spans="2:5" x14ac:dyDescent="0.25">
      <c r="B1609" s="416">
        <v>5921</v>
      </c>
      <c r="C1609" s="417" t="s">
        <v>5707</v>
      </c>
      <c r="D1609" s="416" t="s">
        <v>7</v>
      </c>
      <c r="E1609" s="418">
        <v>526244</v>
      </c>
    </row>
    <row r="1610" spans="2:5" x14ac:dyDescent="0.25">
      <c r="B1610" s="416">
        <v>5922</v>
      </c>
      <c r="C1610" s="417" t="s">
        <v>5708</v>
      </c>
      <c r="D1610" s="416" t="s">
        <v>7</v>
      </c>
      <c r="E1610" s="418">
        <v>87966</v>
      </c>
    </row>
    <row r="1611" spans="2:5" x14ac:dyDescent="0.25">
      <c r="B1611" s="416">
        <v>5923</v>
      </c>
      <c r="C1611" s="417" t="s">
        <v>5709</v>
      </c>
      <c r="D1611" s="416" t="s">
        <v>7</v>
      </c>
      <c r="E1611" s="418">
        <v>106152</v>
      </c>
    </row>
    <row r="1612" spans="2:5" x14ac:dyDescent="0.25">
      <c r="B1612" s="416">
        <v>5924</v>
      </c>
      <c r="C1612" s="417" t="s">
        <v>5710</v>
      </c>
      <c r="D1612" s="416" t="s">
        <v>7</v>
      </c>
      <c r="E1612" s="418">
        <v>26320</v>
      </c>
    </row>
    <row r="1613" spans="2:5" x14ac:dyDescent="0.25">
      <c r="B1613" s="416">
        <v>5927</v>
      </c>
      <c r="C1613" s="417" t="s">
        <v>5711</v>
      </c>
      <c r="D1613" s="416" t="s">
        <v>7</v>
      </c>
      <c r="E1613" s="418">
        <v>553587</v>
      </c>
    </row>
    <row r="1614" spans="2:5" x14ac:dyDescent="0.25">
      <c r="B1614" s="416">
        <v>5928</v>
      </c>
      <c r="C1614" s="417" t="s">
        <v>5712</v>
      </c>
      <c r="D1614" s="416" t="s">
        <v>94</v>
      </c>
      <c r="E1614" s="418">
        <v>28407</v>
      </c>
    </row>
    <row r="1615" spans="2:5" x14ac:dyDescent="0.25">
      <c r="B1615" s="416">
        <v>5933</v>
      </c>
      <c r="C1615" s="417" t="s">
        <v>5713</v>
      </c>
      <c r="D1615" s="416" t="s">
        <v>8</v>
      </c>
      <c r="E1615" s="418">
        <v>344300</v>
      </c>
    </row>
    <row r="1616" spans="2:5" x14ac:dyDescent="0.25">
      <c r="B1616" s="416">
        <v>5935</v>
      </c>
      <c r="C1616" s="417" t="s">
        <v>5714</v>
      </c>
      <c r="D1616" s="416" t="s">
        <v>8</v>
      </c>
      <c r="E1616" s="418">
        <v>660053</v>
      </c>
    </row>
    <row r="1617" spans="2:5" x14ac:dyDescent="0.25">
      <c r="B1617" s="416">
        <v>5936</v>
      </c>
      <c r="C1617" s="417" t="s">
        <v>5715</v>
      </c>
      <c r="D1617" s="416" t="s">
        <v>8</v>
      </c>
      <c r="E1617" s="418">
        <v>325755</v>
      </c>
    </row>
    <row r="1618" spans="2:5" x14ac:dyDescent="0.25">
      <c r="B1618" s="416">
        <v>5939</v>
      </c>
      <c r="C1618" s="417" t="s">
        <v>5716</v>
      </c>
      <c r="D1618" s="416" t="s">
        <v>3102</v>
      </c>
      <c r="E1618" s="418">
        <v>224073</v>
      </c>
    </row>
    <row r="1619" spans="2:5" x14ac:dyDescent="0.25">
      <c r="B1619" s="416">
        <v>5940</v>
      </c>
      <c r="C1619" s="417" t="s">
        <v>5717</v>
      </c>
      <c r="D1619" s="416" t="s">
        <v>3095</v>
      </c>
      <c r="E1619" s="418">
        <v>983413</v>
      </c>
    </row>
    <row r="1620" spans="2:5" x14ac:dyDescent="0.25">
      <c r="B1620" s="416">
        <v>5941</v>
      </c>
      <c r="C1620" s="417" t="s">
        <v>5718</v>
      </c>
      <c r="D1620" s="416" t="s">
        <v>3095</v>
      </c>
      <c r="E1620" s="418">
        <v>986126</v>
      </c>
    </row>
    <row r="1621" spans="2:5" x14ac:dyDescent="0.25">
      <c r="B1621" s="416">
        <v>5945</v>
      </c>
      <c r="C1621" s="417" t="s">
        <v>5719</v>
      </c>
      <c r="D1621" s="416" t="s">
        <v>3095</v>
      </c>
      <c r="E1621" s="418">
        <v>915876</v>
      </c>
    </row>
    <row r="1622" spans="2:5" x14ac:dyDescent="0.25">
      <c r="B1622" s="416">
        <v>5946</v>
      </c>
      <c r="C1622" s="417" t="s">
        <v>5720</v>
      </c>
      <c r="D1622" s="416" t="s">
        <v>3095</v>
      </c>
      <c r="E1622" s="419">
        <v>1260059</v>
      </c>
    </row>
    <row r="1623" spans="2:5" x14ac:dyDescent="0.25">
      <c r="B1623" s="416">
        <v>5948</v>
      </c>
      <c r="C1623" s="417" t="s">
        <v>5721</v>
      </c>
      <c r="D1623" s="416" t="s">
        <v>3095</v>
      </c>
      <c r="E1623" s="418">
        <v>1062293</v>
      </c>
    </row>
    <row r="1624" spans="2:5" x14ac:dyDescent="0.25">
      <c r="B1624" s="416">
        <v>5949</v>
      </c>
      <c r="C1624" s="417" t="s">
        <v>5722</v>
      </c>
      <c r="D1624" s="416" t="s">
        <v>3095</v>
      </c>
      <c r="E1624" s="418">
        <v>1002597</v>
      </c>
    </row>
    <row r="1625" spans="2:5" x14ac:dyDescent="0.25">
      <c r="B1625" s="416">
        <v>5950</v>
      </c>
      <c r="C1625" s="417" t="s">
        <v>5723</v>
      </c>
      <c r="D1625" s="416" t="s">
        <v>3095</v>
      </c>
      <c r="E1625" s="418">
        <v>2455442</v>
      </c>
    </row>
    <row r="1626" spans="2:5" x14ac:dyDescent="0.25">
      <c r="B1626" s="416">
        <v>5952</v>
      </c>
      <c r="C1626" s="417" t="s">
        <v>3913</v>
      </c>
      <c r="D1626" s="416" t="s">
        <v>3102</v>
      </c>
      <c r="E1626" s="418">
        <v>315350</v>
      </c>
    </row>
    <row r="1627" spans="2:5" x14ac:dyDescent="0.25">
      <c r="B1627" s="416">
        <v>5953</v>
      </c>
      <c r="C1627" s="417" t="s">
        <v>973</v>
      </c>
      <c r="D1627" s="416" t="s">
        <v>3102</v>
      </c>
      <c r="E1627" s="419">
        <v>866841</v>
      </c>
    </row>
    <row r="1628" spans="2:5" x14ac:dyDescent="0.25">
      <c r="B1628" s="416">
        <v>5954</v>
      </c>
      <c r="C1628" s="417" t="s">
        <v>5724</v>
      </c>
      <c r="D1628" s="416" t="s">
        <v>3102</v>
      </c>
      <c r="E1628" s="419">
        <v>1286912</v>
      </c>
    </row>
    <row r="1629" spans="2:5" x14ac:dyDescent="0.25">
      <c r="B1629" s="416">
        <v>5955</v>
      </c>
      <c r="C1629" s="417" t="s">
        <v>5725</v>
      </c>
      <c r="D1629" s="416" t="s">
        <v>7</v>
      </c>
      <c r="E1629" s="419">
        <v>488286</v>
      </c>
    </row>
    <row r="1630" spans="2:5" x14ac:dyDescent="0.25">
      <c r="B1630" s="416">
        <v>5966</v>
      </c>
      <c r="C1630" s="417" t="s">
        <v>5726</v>
      </c>
      <c r="D1630" s="416" t="s">
        <v>8</v>
      </c>
      <c r="E1630" s="419">
        <v>4131</v>
      </c>
    </row>
    <row r="1631" spans="2:5" x14ac:dyDescent="0.25">
      <c r="B1631" s="416">
        <v>5967</v>
      </c>
      <c r="C1631" s="417" t="s">
        <v>5727</v>
      </c>
      <c r="D1631" s="416" t="s">
        <v>8</v>
      </c>
      <c r="E1631" s="419">
        <v>29849</v>
      </c>
    </row>
    <row r="1632" spans="2:5" x14ac:dyDescent="0.25">
      <c r="B1632" s="416">
        <v>5968</v>
      </c>
      <c r="C1632" s="417" t="s">
        <v>5728</v>
      </c>
      <c r="D1632" s="416" t="s">
        <v>8</v>
      </c>
      <c r="E1632" s="419">
        <v>102960</v>
      </c>
    </row>
    <row r="1633" spans="2:5" x14ac:dyDescent="0.25">
      <c r="B1633" s="416">
        <v>5969</v>
      </c>
      <c r="C1633" s="417" t="s">
        <v>5729</v>
      </c>
      <c r="D1633" s="416" t="s">
        <v>8</v>
      </c>
      <c r="E1633" s="418">
        <v>101797</v>
      </c>
    </row>
    <row r="1634" spans="2:5" x14ac:dyDescent="0.25">
      <c r="B1634" s="416">
        <v>5970</v>
      </c>
      <c r="C1634" s="417" t="s">
        <v>5730</v>
      </c>
      <c r="D1634" s="416" t="s">
        <v>8</v>
      </c>
      <c r="E1634" s="418">
        <v>349447</v>
      </c>
    </row>
    <row r="1635" spans="2:5" x14ac:dyDescent="0.25">
      <c r="B1635" s="416">
        <v>5971</v>
      </c>
      <c r="C1635" s="417" t="s">
        <v>5731</v>
      </c>
      <c r="D1635" s="416" t="s">
        <v>8</v>
      </c>
      <c r="E1635" s="418">
        <v>419868</v>
      </c>
    </row>
    <row r="1636" spans="2:5" x14ac:dyDescent="0.25">
      <c r="B1636" s="416">
        <v>5972</v>
      </c>
      <c r="C1636" s="417" t="s">
        <v>5732</v>
      </c>
      <c r="D1636" s="416" t="s">
        <v>8</v>
      </c>
      <c r="E1636" s="418">
        <v>394928</v>
      </c>
    </row>
    <row r="1637" spans="2:5" x14ac:dyDescent="0.25">
      <c r="B1637" s="416">
        <v>5975</v>
      </c>
      <c r="C1637" s="417" t="s">
        <v>5733</v>
      </c>
      <c r="D1637" s="416" t="s">
        <v>3097</v>
      </c>
      <c r="E1637" s="418">
        <v>36995</v>
      </c>
    </row>
    <row r="1638" spans="2:5" x14ac:dyDescent="0.25">
      <c r="B1638" s="416">
        <v>5976</v>
      </c>
      <c r="C1638" s="417" t="s">
        <v>5734</v>
      </c>
      <c r="D1638" s="416" t="s">
        <v>3102</v>
      </c>
      <c r="E1638" s="418">
        <v>65291</v>
      </c>
    </row>
    <row r="1639" spans="2:5" x14ac:dyDescent="0.25">
      <c r="B1639" s="416">
        <v>5992</v>
      </c>
      <c r="C1639" s="417" t="s">
        <v>5735</v>
      </c>
      <c r="D1639" s="416" t="s">
        <v>3102</v>
      </c>
      <c r="E1639" s="418">
        <v>1215279</v>
      </c>
    </row>
    <row r="1640" spans="2:5" x14ac:dyDescent="0.25">
      <c r="B1640" s="416">
        <v>5993</v>
      </c>
      <c r="C1640" s="417" t="s">
        <v>5736</v>
      </c>
      <c r="D1640" s="416" t="s">
        <v>122</v>
      </c>
      <c r="E1640" s="418">
        <v>5188893</v>
      </c>
    </row>
    <row r="1641" spans="2:5" x14ac:dyDescent="0.25">
      <c r="B1641" s="416">
        <v>5994</v>
      </c>
      <c r="C1641" s="417" t="s">
        <v>5737</v>
      </c>
      <c r="D1641" s="416" t="s">
        <v>3102</v>
      </c>
      <c r="E1641" s="418">
        <v>285101</v>
      </c>
    </row>
    <row r="1642" spans="2:5" x14ac:dyDescent="0.25">
      <c r="B1642" s="416">
        <v>5995</v>
      </c>
      <c r="C1642" s="417" t="s">
        <v>5738</v>
      </c>
      <c r="D1642" s="416" t="s">
        <v>3102</v>
      </c>
      <c r="E1642" s="418">
        <v>586829</v>
      </c>
    </row>
    <row r="1643" spans="2:5" x14ac:dyDescent="0.25">
      <c r="B1643" s="416">
        <v>5996</v>
      </c>
      <c r="C1643" s="417" t="s">
        <v>5739</v>
      </c>
      <c r="D1643" s="416" t="s">
        <v>3102</v>
      </c>
      <c r="E1643" s="418">
        <v>40454</v>
      </c>
    </row>
    <row r="1644" spans="2:5" x14ac:dyDescent="0.25">
      <c r="B1644" s="416">
        <v>5997</v>
      </c>
      <c r="C1644" s="417" t="s">
        <v>5740</v>
      </c>
      <c r="D1644" s="416" t="s">
        <v>8</v>
      </c>
      <c r="E1644" s="418">
        <v>99241</v>
      </c>
    </row>
    <row r="1645" spans="2:5" x14ac:dyDescent="0.25">
      <c r="B1645" s="416">
        <v>5998</v>
      </c>
      <c r="C1645" s="417" t="s">
        <v>5741</v>
      </c>
      <c r="D1645" s="416" t="s">
        <v>7</v>
      </c>
      <c r="E1645" s="418">
        <v>99687</v>
      </c>
    </row>
    <row r="1646" spans="2:5" x14ac:dyDescent="0.25">
      <c r="B1646" s="416">
        <v>5999</v>
      </c>
      <c r="C1646" s="417" t="s">
        <v>5742</v>
      </c>
      <c r="D1646" s="416" t="s">
        <v>7</v>
      </c>
      <c r="E1646" s="418">
        <v>1380400</v>
      </c>
    </row>
    <row r="1647" spans="2:5" x14ac:dyDescent="0.25">
      <c r="B1647" s="416">
        <v>6004</v>
      </c>
      <c r="C1647" s="417" t="s">
        <v>5743</v>
      </c>
      <c r="D1647" s="416" t="s">
        <v>7</v>
      </c>
      <c r="E1647" s="418">
        <v>17278541</v>
      </c>
    </row>
    <row r="1648" spans="2:5" x14ac:dyDescent="0.25">
      <c r="B1648" s="416">
        <v>6006</v>
      </c>
      <c r="C1648" s="417" t="s">
        <v>5744</v>
      </c>
      <c r="D1648" s="416" t="s">
        <v>7</v>
      </c>
      <c r="E1648" s="418">
        <v>2290165</v>
      </c>
    </row>
    <row r="1649" spans="2:5" x14ac:dyDescent="0.25">
      <c r="B1649" s="416">
        <v>6007</v>
      </c>
      <c r="C1649" s="417" t="s">
        <v>5745</v>
      </c>
      <c r="D1649" s="416" t="s">
        <v>3095</v>
      </c>
      <c r="E1649" s="418">
        <v>1844474</v>
      </c>
    </row>
    <row r="1650" spans="2:5" x14ac:dyDescent="0.25">
      <c r="B1650" s="416">
        <v>6008</v>
      </c>
      <c r="C1650" s="417" t="s">
        <v>5746</v>
      </c>
      <c r="D1650" s="416" t="s">
        <v>8</v>
      </c>
      <c r="E1650" s="419">
        <v>2702</v>
      </c>
    </row>
    <row r="1651" spans="2:5" x14ac:dyDescent="0.25">
      <c r="B1651" s="416">
        <v>6009</v>
      </c>
      <c r="C1651" s="417" t="s">
        <v>5747</v>
      </c>
      <c r="D1651" s="416" t="s">
        <v>8</v>
      </c>
      <c r="E1651" s="419">
        <v>2998</v>
      </c>
    </row>
    <row r="1652" spans="2:5" x14ac:dyDescent="0.25">
      <c r="B1652" s="416">
        <v>6010</v>
      </c>
      <c r="C1652" s="417" t="s">
        <v>5748</v>
      </c>
      <c r="D1652" s="416" t="s">
        <v>3102</v>
      </c>
      <c r="E1652" s="419">
        <v>41800</v>
      </c>
    </row>
    <row r="1653" spans="2:5" x14ac:dyDescent="0.25">
      <c r="B1653" s="416">
        <v>6011</v>
      </c>
      <c r="C1653" s="417" t="s">
        <v>5749</v>
      </c>
      <c r="D1653" s="416" t="s">
        <v>7</v>
      </c>
      <c r="E1653" s="419">
        <v>174878</v>
      </c>
    </row>
    <row r="1654" spans="2:5" x14ac:dyDescent="0.25">
      <c r="B1654" s="416">
        <v>6015</v>
      </c>
      <c r="C1654" s="417" t="s">
        <v>3922</v>
      </c>
      <c r="D1654" s="416" t="s">
        <v>8</v>
      </c>
      <c r="E1654" s="419">
        <v>54934</v>
      </c>
    </row>
    <row r="1655" spans="2:5" x14ac:dyDescent="0.25">
      <c r="B1655" s="416">
        <v>6016</v>
      </c>
      <c r="C1655" s="417" t="s">
        <v>3851</v>
      </c>
      <c r="D1655" s="416" t="s">
        <v>3095</v>
      </c>
      <c r="E1655" s="419">
        <v>147164</v>
      </c>
    </row>
    <row r="1656" spans="2:5" x14ac:dyDescent="0.25">
      <c r="B1656" s="416">
        <v>6020</v>
      </c>
      <c r="C1656" s="417" t="s">
        <v>5750</v>
      </c>
      <c r="D1656" s="416" t="s">
        <v>3095</v>
      </c>
      <c r="E1656" s="419">
        <v>37367</v>
      </c>
    </row>
    <row r="1657" spans="2:5" x14ac:dyDescent="0.25">
      <c r="B1657" s="416">
        <v>6021</v>
      </c>
      <c r="C1657" s="417" t="s">
        <v>5751</v>
      </c>
      <c r="D1657" s="416" t="s">
        <v>3095</v>
      </c>
      <c r="E1657" s="419">
        <v>759209</v>
      </c>
    </row>
    <row r="1658" spans="2:5" x14ac:dyDescent="0.25">
      <c r="B1658" s="416">
        <v>6029</v>
      </c>
      <c r="C1658" s="417" t="s">
        <v>5752</v>
      </c>
      <c r="D1658" s="416" t="s">
        <v>7</v>
      </c>
      <c r="E1658" s="419">
        <v>579664</v>
      </c>
    </row>
    <row r="1659" spans="2:5" x14ac:dyDescent="0.25">
      <c r="B1659" s="416">
        <v>6030</v>
      </c>
      <c r="C1659" s="417" t="s">
        <v>5753</v>
      </c>
      <c r="D1659" s="416" t="s">
        <v>7</v>
      </c>
      <c r="E1659" s="419">
        <v>570220</v>
      </c>
    </row>
    <row r="1660" spans="2:5" x14ac:dyDescent="0.25">
      <c r="B1660" s="416">
        <v>6031</v>
      </c>
      <c r="C1660" s="417" t="s">
        <v>5754</v>
      </c>
      <c r="D1660" s="416" t="s">
        <v>7</v>
      </c>
      <c r="E1660" s="419">
        <v>559152</v>
      </c>
    </row>
    <row r="1661" spans="2:5" x14ac:dyDescent="0.25">
      <c r="B1661" s="416">
        <v>6032</v>
      </c>
      <c r="C1661" s="417" t="s">
        <v>5755</v>
      </c>
      <c r="D1661" s="416" t="s">
        <v>7</v>
      </c>
      <c r="E1661" s="419">
        <v>570220</v>
      </c>
    </row>
    <row r="1662" spans="2:5" x14ac:dyDescent="0.25">
      <c r="B1662" s="416">
        <v>6033</v>
      </c>
      <c r="C1662" s="417" t="s">
        <v>5756</v>
      </c>
      <c r="D1662" s="416" t="s">
        <v>7</v>
      </c>
      <c r="E1662" s="419">
        <v>570220</v>
      </c>
    </row>
    <row r="1663" spans="2:5" x14ac:dyDescent="0.25">
      <c r="B1663" s="416">
        <v>6034</v>
      </c>
      <c r="C1663" s="417" t="s">
        <v>3978</v>
      </c>
      <c r="D1663" s="416" t="s">
        <v>7</v>
      </c>
      <c r="E1663" s="419">
        <v>488034</v>
      </c>
    </row>
    <row r="1664" spans="2:5" x14ac:dyDescent="0.25">
      <c r="B1664" s="416">
        <v>6036</v>
      </c>
      <c r="C1664" s="417" t="s">
        <v>5757</v>
      </c>
      <c r="D1664" s="416" t="s">
        <v>7</v>
      </c>
      <c r="E1664" s="419">
        <v>8135844</v>
      </c>
    </row>
    <row r="1665" spans="2:5" x14ac:dyDescent="0.25">
      <c r="B1665" s="416">
        <v>6037</v>
      </c>
      <c r="C1665" s="417" t="s">
        <v>5758</v>
      </c>
      <c r="D1665" s="416" t="s">
        <v>7</v>
      </c>
      <c r="E1665" s="418">
        <v>4897664</v>
      </c>
    </row>
    <row r="1666" spans="2:5" x14ac:dyDescent="0.25">
      <c r="B1666" s="416">
        <v>6038</v>
      </c>
      <c r="C1666" s="417" t="s">
        <v>5759</v>
      </c>
      <c r="D1666" s="416" t="s">
        <v>7</v>
      </c>
      <c r="E1666" s="419">
        <v>6032693</v>
      </c>
    </row>
    <row r="1667" spans="2:5" x14ac:dyDescent="0.25">
      <c r="B1667" s="416">
        <v>6039</v>
      </c>
      <c r="C1667" s="417" t="s">
        <v>5760</v>
      </c>
      <c r="D1667" s="416" t="s">
        <v>7</v>
      </c>
      <c r="E1667" s="418">
        <v>7597662</v>
      </c>
    </row>
    <row r="1668" spans="2:5" x14ac:dyDescent="0.25">
      <c r="B1668" s="416">
        <v>6040</v>
      </c>
      <c r="C1668" s="417" t="s">
        <v>5761</v>
      </c>
      <c r="D1668" s="416" t="s">
        <v>7</v>
      </c>
      <c r="E1668" s="418">
        <v>13830166</v>
      </c>
    </row>
    <row r="1669" spans="2:5" x14ac:dyDescent="0.25">
      <c r="B1669" s="416">
        <v>6041</v>
      </c>
      <c r="C1669" s="417" t="s">
        <v>5762</v>
      </c>
      <c r="D1669" s="416" t="s">
        <v>7</v>
      </c>
      <c r="E1669" s="418">
        <v>4462739</v>
      </c>
    </row>
    <row r="1670" spans="2:5" x14ac:dyDescent="0.25">
      <c r="B1670" s="416">
        <v>6042</v>
      </c>
      <c r="C1670" s="417" t="s">
        <v>5763</v>
      </c>
      <c r="D1670" s="416" t="s">
        <v>7</v>
      </c>
      <c r="E1670" s="419">
        <v>4959114</v>
      </c>
    </row>
    <row r="1671" spans="2:5" x14ac:dyDescent="0.25">
      <c r="B1671" s="416">
        <v>6043</v>
      </c>
      <c r="C1671" s="417" t="s">
        <v>5764</v>
      </c>
      <c r="D1671" s="416" t="s">
        <v>7</v>
      </c>
      <c r="E1671" s="419">
        <v>4840024</v>
      </c>
    </row>
    <row r="1672" spans="2:5" x14ac:dyDescent="0.25">
      <c r="B1672" s="416">
        <v>6044</v>
      </c>
      <c r="C1672" s="417" t="s">
        <v>5765</v>
      </c>
      <c r="D1672" s="416" t="s">
        <v>7</v>
      </c>
      <c r="E1672" s="419">
        <v>4509899</v>
      </c>
    </row>
    <row r="1673" spans="2:5" x14ac:dyDescent="0.25">
      <c r="B1673" s="416">
        <v>6045</v>
      </c>
      <c r="C1673" s="417" t="s">
        <v>5766</v>
      </c>
      <c r="D1673" s="416" t="s">
        <v>7</v>
      </c>
      <c r="E1673" s="419">
        <v>5901439</v>
      </c>
    </row>
    <row r="1674" spans="2:5" x14ac:dyDescent="0.25">
      <c r="B1674" s="416">
        <v>6046</v>
      </c>
      <c r="C1674" s="417" t="s">
        <v>5767</v>
      </c>
      <c r="D1674" s="416" t="s">
        <v>7</v>
      </c>
      <c r="E1674" s="419">
        <v>651235</v>
      </c>
    </row>
    <row r="1675" spans="2:5" x14ac:dyDescent="0.25">
      <c r="B1675" s="416">
        <v>6053</v>
      </c>
      <c r="C1675" s="417" t="s">
        <v>3855</v>
      </c>
      <c r="D1675" s="416" t="s">
        <v>3095</v>
      </c>
      <c r="E1675" s="419">
        <v>111723</v>
      </c>
    </row>
    <row r="1676" spans="2:5" x14ac:dyDescent="0.25">
      <c r="B1676" s="416">
        <v>6057</v>
      </c>
      <c r="C1676" s="417" t="s">
        <v>5768</v>
      </c>
      <c r="D1676" s="416" t="s">
        <v>122</v>
      </c>
      <c r="E1676" s="419">
        <v>183419</v>
      </c>
    </row>
    <row r="1677" spans="2:5" x14ac:dyDescent="0.25">
      <c r="B1677" s="416">
        <v>6058</v>
      </c>
      <c r="C1677" s="417" t="s">
        <v>5769</v>
      </c>
      <c r="D1677" s="416" t="s">
        <v>122</v>
      </c>
      <c r="E1677" s="419">
        <v>131192</v>
      </c>
    </row>
    <row r="1678" spans="2:5" x14ac:dyDescent="0.25">
      <c r="B1678" s="416">
        <v>6059</v>
      </c>
      <c r="C1678" s="417" t="s">
        <v>5770</v>
      </c>
      <c r="D1678" s="416" t="s">
        <v>122</v>
      </c>
      <c r="E1678" s="419">
        <v>72115</v>
      </c>
    </row>
    <row r="1679" spans="2:5" x14ac:dyDescent="0.25">
      <c r="B1679" s="416">
        <v>6060</v>
      </c>
      <c r="C1679" s="417" t="s">
        <v>5771</v>
      </c>
      <c r="D1679" s="416" t="s">
        <v>122</v>
      </c>
      <c r="E1679" s="419">
        <v>1416474</v>
      </c>
    </row>
    <row r="1680" spans="2:5" x14ac:dyDescent="0.25">
      <c r="B1680" s="416">
        <v>6062</v>
      </c>
      <c r="C1680" s="417" t="s">
        <v>5772</v>
      </c>
      <c r="D1680" s="416" t="s">
        <v>3095</v>
      </c>
      <c r="E1680" s="419">
        <v>866713</v>
      </c>
    </row>
    <row r="1681" spans="2:5" x14ac:dyDescent="0.25">
      <c r="B1681" s="416">
        <v>6065</v>
      </c>
      <c r="C1681" s="417" t="s">
        <v>5773</v>
      </c>
      <c r="D1681" s="416" t="s">
        <v>7</v>
      </c>
      <c r="E1681" s="419">
        <v>1348141</v>
      </c>
    </row>
    <row r="1682" spans="2:5" x14ac:dyDescent="0.25">
      <c r="B1682" s="416">
        <v>6070</v>
      </c>
      <c r="C1682" s="417" t="s">
        <v>5774</v>
      </c>
      <c r="D1682" s="416" t="s">
        <v>8</v>
      </c>
      <c r="E1682" s="419">
        <v>124284</v>
      </c>
    </row>
    <row r="1683" spans="2:5" x14ac:dyDescent="0.25">
      <c r="B1683" s="416">
        <v>6073</v>
      </c>
      <c r="C1683" s="417" t="s">
        <v>5775</v>
      </c>
      <c r="D1683" s="416" t="s">
        <v>7</v>
      </c>
      <c r="E1683" s="419">
        <v>6040866</v>
      </c>
    </row>
    <row r="1684" spans="2:5" x14ac:dyDescent="0.25">
      <c r="B1684" s="416">
        <v>6074</v>
      </c>
      <c r="C1684" s="417" t="s">
        <v>5776</v>
      </c>
      <c r="D1684" s="416" t="s">
        <v>7</v>
      </c>
      <c r="E1684" s="419">
        <v>2967185</v>
      </c>
    </row>
    <row r="1685" spans="2:5" x14ac:dyDescent="0.25">
      <c r="B1685" s="416">
        <v>6078</v>
      </c>
      <c r="C1685" s="417" t="s">
        <v>5777</v>
      </c>
      <c r="D1685" s="416" t="s">
        <v>8</v>
      </c>
      <c r="E1685" s="419">
        <v>161147</v>
      </c>
    </row>
    <row r="1686" spans="2:5" x14ac:dyDescent="0.25">
      <c r="B1686" s="416">
        <v>6079</v>
      </c>
      <c r="C1686" s="417" t="s">
        <v>5778</v>
      </c>
      <c r="D1686" s="416" t="s">
        <v>8</v>
      </c>
      <c r="E1686" s="419">
        <v>157672</v>
      </c>
    </row>
    <row r="1687" spans="2:5" x14ac:dyDescent="0.25">
      <c r="B1687" s="416">
        <v>6082</v>
      </c>
      <c r="C1687" s="417" t="s">
        <v>5779</v>
      </c>
      <c r="D1687" s="416" t="s">
        <v>8</v>
      </c>
      <c r="E1687" s="419">
        <v>69250</v>
      </c>
    </row>
    <row r="1688" spans="2:5" x14ac:dyDescent="0.25">
      <c r="B1688" s="416">
        <v>6084</v>
      </c>
      <c r="C1688" s="417" t="s">
        <v>5780</v>
      </c>
      <c r="D1688" s="416" t="s">
        <v>7</v>
      </c>
      <c r="E1688" s="419">
        <v>807</v>
      </c>
    </row>
    <row r="1689" spans="2:5" x14ac:dyDescent="0.25">
      <c r="B1689" s="416">
        <v>6085</v>
      </c>
      <c r="C1689" s="417" t="s">
        <v>5781</v>
      </c>
      <c r="D1689" s="416" t="s">
        <v>5782</v>
      </c>
      <c r="E1689" s="419">
        <v>40778</v>
      </c>
    </row>
    <row r="1690" spans="2:5" x14ac:dyDescent="0.25">
      <c r="B1690" s="416">
        <v>6086</v>
      </c>
      <c r="C1690" s="417" t="s">
        <v>5783</v>
      </c>
      <c r="D1690" s="416" t="s">
        <v>7</v>
      </c>
      <c r="E1690" s="419">
        <v>15560</v>
      </c>
    </row>
    <row r="1691" spans="2:5" x14ac:dyDescent="0.25">
      <c r="B1691" s="416">
        <v>6087</v>
      </c>
      <c r="C1691" s="417" t="s">
        <v>5784</v>
      </c>
      <c r="D1691" s="416" t="s">
        <v>7</v>
      </c>
      <c r="E1691" s="419">
        <v>14422</v>
      </c>
    </row>
    <row r="1692" spans="2:5" x14ac:dyDescent="0.25">
      <c r="B1692" s="416">
        <v>6088</v>
      </c>
      <c r="C1692" s="417" t="s">
        <v>5785</v>
      </c>
      <c r="D1692" s="416" t="s">
        <v>5786</v>
      </c>
      <c r="E1692" s="418">
        <v>23868</v>
      </c>
    </row>
    <row r="1693" spans="2:5" x14ac:dyDescent="0.25">
      <c r="B1693" s="416">
        <v>6089</v>
      </c>
      <c r="C1693" s="417" t="s">
        <v>5787</v>
      </c>
      <c r="D1693" s="416" t="s">
        <v>7</v>
      </c>
      <c r="E1693" s="418">
        <v>3194235</v>
      </c>
    </row>
    <row r="1694" spans="2:5" x14ac:dyDescent="0.25">
      <c r="B1694" s="416">
        <v>6090</v>
      </c>
      <c r="C1694" s="417" t="s">
        <v>5788</v>
      </c>
      <c r="D1694" s="416" t="s">
        <v>7</v>
      </c>
      <c r="E1694" s="419">
        <v>3337474</v>
      </c>
    </row>
    <row r="1695" spans="2:5" x14ac:dyDescent="0.25">
      <c r="B1695" s="416">
        <v>6091</v>
      </c>
      <c r="C1695" s="417" t="s">
        <v>5789</v>
      </c>
      <c r="D1695" s="416" t="s">
        <v>7</v>
      </c>
      <c r="E1695" s="419">
        <v>1545502</v>
      </c>
    </row>
    <row r="1696" spans="2:5" x14ac:dyDescent="0.25">
      <c r="B1696" s="416">
        <v>6092</v>
      </c>
      <c r="C1696" s="417" t="s">
        <v>5790</v>
      </c>
      <c r="D1696" s="416" t="s">
        <v>7</v>
      </c>
      <c r="E1696" s="419">
        <v>468223</v>
      </c>
    </row>
    <row r="1697" spans="2:5" x14ac:dyDescent="0.25">
      <c r="B1697" s="416">
        <v>6093</v>
      </c>
      <c r="C1697" s="417" t="s">
        <v>5791</v>
      </c>
      <c r="D1697" s="416" t="s">
        <v>7</v>
      </c>
      <c r="E1697" s="419">
        <v>488155</v>
      </c>
    </row>
    <row r="1698" spans="2:5" x14ac:dyDescent="0.25">
      <c r="B1698" s="416">
        <v>6094</v>
      </c>
      <c r="C1698" s="417" t="s">
        <v>5792</v>
      </c>
      <c r="D1698" s="416" t="s">
        <v>7</v>
      </c>
      <c r="E1698" s="418">
        <v>471966</v>
      </c>
    </row>
    <row r="1699" spans="2:5" x14ac:dyDescent="0.25">
      <c r="B1699" s="416">
        <v>6098</v>
      </c>
      <c r="C1699" s="417" t="s">
        <v>5793</v>
      </c>
      <c r="D1699" s="416" t="s">
        <v>8</v>
      </c>
      <c r="E1699" s="418">
        <v>130654</v>
      </c>
    </row>
    <row r="1700" spans="2:5" x14ac:dyDescent="0.25">
      <c r="B1700" s="416">
        <v>6100</v>
      </c>
      <c r="C1700" s="417" t="s">
        <v>5794</v>
      </c>
      <c r="D1700" s="416" t="s">
        <v>3102</v>
      </c>
      <c r="E1700" s="418">
        <v>14112</v>
      </c>
    </row>
    <row r="1701" spans="2:5" x14ac:dyDescent="0.25">
      <c r="B1701" s="416">
        <v>6101</v>
      </c>
      <c r="C1701" s="417" t="s">
        <v>5795</v>
      </c>
      <c r="D1701" s="416" t="s">
        <v>3102</v>
      </c>
      <c r="E1701" s="418">
        <v>17485</v>
      </c>
    </row>
    <row r="1702" spans="2:5" x14ac:dyDescent="0.25">
      <c r="B1702" s="416">
        <v>6102</v>
      </c>
      <c r="C1702" s="417" t="s">
        <v>5796</v>
      </c>
      <c r="D1702" s="416" t="s">
        <v>3102</v>
      </c>
      <c r="E1702" s="418">
        <v>42489</v>
      </c>
    </row>
    <row r="1703" spans="2:5" x14ac:dyDescent="0.25">
      <c r="B1703" s="416">
        <v>6103</v>
      </c>
      <c r="C1703" s="417" t="s">
        <v>5797</v>
      </c>
      <c r="D1703" s="416" t="s">
        <v>3102</v>
      </c>
      <c r="E1703" s="418">
        <v>168539</v>
      </c>
    </row>
    <row r="1704" spans="2:5" x14ac:dyDescent="0.25">
      <c r="B1704" s="416">
        <v>6104</v>
      </c>
      <c r="C1704" s="417" t="s">
        <v>5798</v>
      </c>
      <c r="D1704" s="416" t="s">
        <v>8</v>
      </c>
      <c r="E1704" s="418">
        <v>122534</v>
      </c>
    </row>
    <row r="1705" spans="2:5" x14ac:dyDescent="0.25">
      <c r="B1705" s="416">
        <v>6115</v>
      </c>
      <c r="C1705" s="417" t="s">
        <v>5799</v>
      </c>
      <c r="D1705" s="416" t="s">
        <v>3102</v>
      </c>
      <c r="E1705" s="419">
        <v>1012987</v>
      </c>
    </row>
    <row r="1706" spans="2:5" x14ac:dyDescent="0.25">
      <c r="B1706" s="416">
        <v>6116</v>
      </c>
      <c r="C1706" s="417" t="s">
        <v>5800</v>
      </c>
      <c r="D1706" s="416" t="s">
        <v>3102</v>
      </c>
      <c r="E1706" s="419">
        <v>1349351</v>
      </c>
    </row>
    <row r="1707" spans="2:5" x14ac:dyDescent="0.25">
      <c r="B1707" s="416">
        <v>6118</v>
      </c>
      <c r="C1707" s="417" t="s">
        <v>5801</v>
      </c>
      <c r="D1707" s="416" t="s">
        <v>3102</v>
      </c>
      <c r="E1707" s="418">
        <v>2617039</v>
      </c>
    </row>
    <row r="1708" spans="2:5" x14ac:dyDescent="0.25">
      <c r="B1708" s="416">
        <v>6120</v>
      </c>
      <c r="C1708" s="417" t="s">
        <v>5802</v>
      </c>
      <c r="D1708" s="416" t="s">
        <v>3102</v>
      </c>
      <c r="E1708" s="418">
        <v>321797</v>
      </c>
    </row>
    <row r="1709" spans="2:5" x14ac:dyDescent="0.25">
      <c r="B1709" s="416">
        <v>6121</v>
      </c>
      <c r="C1709" s="417" t="s">
        <v>5803</v>
      </c>
      <c r="D1709" s="416" t="s">
        <v>7</v>
      </c>
      <c r="E1709" s="418">
        <v>2804502</v>
      </c>
    </row>
    <row r="1710" spans="2:5" x14ac:dyDescent="0.25">
      <c r="B1710" s="416">
        <v>6126</v>
      </c>
      <c r="C1710" s="417" t="s">
        <v>5804</v>
      </c>
      <c r="D1710" s="416" t="s">
        <v>3107</v>
      </c>
      <c r="E1710" s="419">
        <v>386347</v>
      </c>
    </row>
    <row r="1711" spans="2:5" x14ac:dyDescent="0.25">
      <c r="B1711" s="416">
        <v>6127</v>
      </c>
      <c r="C1711" s="417" t="s">
        <v>5805</v>
      </c>
      <c r="D1711" s="416" t="s">
        <v>7</v>
      </c>
      <c r="E1711" s="419">
        <v>98176</v>
      </c>
    </row>
    <row r="1712" spans="2:5" x14ac:dyDescent="0.25">
      <c r="B1712" s="416">
        <v>6135</v>
      </c>
      <c r="C1712" s="417" t="s">
        <v>5806</v>
      </c>
      <c r="D1712" s="416" t="s">
        <v>3095</v>
      </c>
      <c r="E1712" s="419">
        <v>1183545</v>
      </c>
    </row>
    <row r="1713" spans="2:5" x14ac:dyDescent="0.25">
      <c r="B1713" s="416">
        <v>6136</v>
      </c>
      <c r="C1713" s="417" t="s">
        <v>5807</v>
      </c>
      <c r="D1713" s="416" t="s">
        <v>7</v>
      </c>
      <c r="E1713" s="419">
        <v>260642</v>
      </c>
    </row>
    <row r="1714" spans="2:5" x14ac:dyDescent="0.25">
      <c r="B1714" s="416">
        <v>6141</v>
      </c>
      <c r="C1714" s="417" t="s">
        <v>5808</v>
      </c>
      <c r="D1714" s="416" t="s">
        <v>8</v>
      </c>
      <c r="E1714" s="418">
        <v>48641</v>
      </c>
    </row>
    <row r="1715" spans="2:5" x14ac:dyDescent="0.25">
      <c r="B1715" s="416">
        <v>6142</v>
      </c>
      <c r="C1715" s="417" t="s">
        <v>5809</v>
      </c>
      <c r="D1715" s="416" t="s">
        <v>8</v>
      </c>
      <c r="E1715" s="418">
        <v>51484</v>
      </c>
    </row>
    <row r="1716" spans="2:5" x14ac:dyDescent="0.25">
      <c r="B1716" s="416">
        <v>6143</v>
      </c>
      <c r="C1716" s="417" t="s">
        <v>5810</v>
      </c>
      <c r="D1716" s="416" t="s">
        <v>8</v>
      </c>
      <c r="E1716" s="418">
        <v>88640</v>
      </c>
    </row>
    <row r="1717" spans="2:5" x14ac:dyDescent="0.25">
      <c r="B1717" s="416">
        <v>6144</v>
      </c>
      <c r="C1717" s="417" t="s">
        <v>5811</v>
      </c>
      <c r="D1717" s="416" t="s">
        <v>8</v>
      </c>
      <c r="E1717" s="419">
        <v>104485</v>
      </c>
    </row>
    <row r="1718" spans="2:5" x14ac:dyDescent="0.25">
      <c r="B1718" s="416">
        <v>6145</v>
      </c>
      <c r="C1718" s="417" t="s">
        <v>5812</v>
      </c>
      <c r="D1718" s="416" t="s">
        <v>8</v>
      </c>
      <c r="E1718" s="419">
        <v>62437</v>
      </c>
    </row>
    <row r="1719" spans="2:5" x14ac:dyDescent="0.25">
      <c r="B1719" s="416">
        <v>6146</v>
      </c>
      <c r="C1719" s="417" t="s">
        <v>5813</v>
      </c>
      <c r="D1719" s="416" t="s">
        <v>8</v>
      </c>
      <c r="E1719" s="419">
        <v>43605</v>
      </c>
    </row>
    <row r="1720" spans="2:5" x14ac:dyDescent="0.25">
      <c r="B1720" s="416">
        <v>6148</v>
      </c>
      <c r="C1720" s="417" t="s">
        <v>5814</v>
      </c>
      <c r="D1720" s="416" t="s">
        <v>3102</v>
      </c>
      <c r="E1720" s="419">
        <v>61297</v>
      </c>
    </row>
    <row r="1721" spans="2:5" x14ac:dyDescent="0.25">
      <c r="B1721" s="416">
        <v>6149</v>
      </c>
      <c r="C1721" s="417" t="s">
        <v>5815</v>
      </c>
      <c r="D1721" s="416" t="s">
        <v>3102</v>
      </c>
      <c r="E1721" s="419">
        <v>266443</v>
      </c>
    </row>
    <row r="1722" spans="2:5" x14ac:dyDescent="0.25">
      <c r="B1722" s="416">
        <v>6150</v>
      </c>
      <c r="C1722" s="417" t="s">
        <v>5816</v>
      </c>
      <c r="D1722" s="416" t="s">
        <v>3102</v>
      </c>
      <c r="E1722" s="419">
        <v>541008</v>
      </c>
    </row>
    <row r="1723" spans="2:5" x14ac:dyDescent="0.25">
      <c r="B1723" s="416">
        <v>6151</v>
      </c>
      <c r="C1723" s="417" t="s">
        <v>5817</v>
      </c>
      <c r="D1723" s="416" t="s">
        <v>3095</v>
      </c>
      <c r="E1723" s="419">
        <v>9491</v>
      </c>
    </row>
    <row r="1724" spans="2:5" x14ac:dyDescent="0.25">
      <c r="B1724" s="416">
        <v>6152</v>
      </c>
      <c r="C1724" s="417" t="s">
        <v>5818</v>
      </c>
      <c r="D1724" s="416" t="s">
        <v>8</v>
      </c>
      <c r="E1724" s="419">
        <v>577</v>
      </c>
    </row>
    <row r="1725" spans="2:5" x14ac:dyDescent="0.25">
      <c r="B1725" s="416">
        <v>6153</v>
      </c>
      <c r="C1725" s="417" t="s">
        <v>5819</v>
      </c>
      <c r="D1725" s="416" t="s">
        <v>8</v>
      </c>
      <c r="E1725" s="418">
        <v>1151</v>
      </c>
    </row>
    <row r="1726" spans="2:5" x14ac:dyDescent="0.25">
      <c r="B1726" s="416">
        <v>6154</v>
      </c>
      <c r="C1726" s="417" t="s">
        <v>5820</v>
      </c>
      <c r="D1726" s="416" t="s">
        <v>8</v>
      </c>
      <c r="E1726" s="419">
        <v>419</v>
      </c>
    </row>
    <row r="1727" spans="2:5" x14ac:dyDescent="0.25">
      <c r="B1727" s="416">
        <v>6156</v>
      </c>
      <c r="C1727" s="417" t="s">
        <v>5821</v>
      </c>
      <c r="D1727" s="416" t="s">
        <v>8</v>
      </c>
      <c r="E1727" s="419">
        <v>268</v>
      </c>
    </row>
    <row r="1728" spans="2:5" x14ac:dyDescent="0.25">
      <c r="B1728" s="416">
        <v>6157</v>
      </c>
      <c r="C1728" s="417" t="s">
        <v>5822</v>
      </c>
      <c r="D1728" s="416" t="s">
        <v>8</v>
      </c>
      <c r="E1728" s="418">
        <v>914</v>
      </c>
    </row>
    <row r="1729" spans="2:5" x14ac:dyDescent="0.25">
      <c r="B1729" s="416">
        <v>6159</v>
      </c>
      <c r="C1729" s="417" t="s">
        <v>5823</v>
      </c>
      <c r="D1729" s="416" t="s">
        <v>8</v>
      </c>
      <c r="E1729" s="419">
        <v>110</v>
      </c>
    </row>
    <row r="1730" spans="2:5" x14ac:dyDescent="0.25">
      <c r="B1730" s="416">
        <v>6160</v>
      </c>
      <c r="C1730" s="417" t="s">
        <v>5824</v>
      </c>
      <c r="D1730" s="416" t="s">
        <v>3102</v>
      </c>
      <c r="E1730" s="419">
        <v>15500</v>
      </c>
    </row>
    <row r="1731" spans="2:5" x14ac:dyDescent="0.25">
      <c r="B1731" s="416">
        <v>6161</v>
      </c>
      <c r="C1731" s="417" t="s">
        <v>5825</v>
      </c>
      <c r="D1731" s="416" t="s">
        <v>3102</v>
      </c>
      <c r="E1731" s="419">
        <v>13090</v>
      </c>
    </row>
    <row r="1732" spans="2:5" x14ac:dyDescent="0.25">
      <c r="B1732" s="416">
        <v>6162</v>
      </c>
      <c r="C1732" s="417" t="s">
        <v>5826</v>
      </c>
      <c r="D1732" s="416" t="s">
        <v>8</v>
      </c>
      <c r="E1732" s="418">
        <v>159</v>
      </c>
    </row>
    <row r="1733" spans="2:5" x14ac:dyDescent="0.25">
      <c r="B1733" s="416">
        <v>6163</v>
      </c>
      <c r="C1733" s="417" t="s">
        <v>5827</v>
      </c>
      <c r="D1733" s="416" t="s">
        <v>8</v>
      </c>
      <c r="E1733" s="418">
        <v>311831</v>
      </c>
    </row>
    <row r="1734" spans="2:5" x14ac:dyDescent="0.25">
      <c r="B1734" s="416">
        <v>6164</v>
      </c>
      <c r="C1734" s="417" t="s">
        <v>5828</v>
      </c>
      <c r="D1734" s="416" t="s">
        <v>8</v>
      </c>
      <c r="E1734" s="419">
        <v>312730</v>
      </c>
    </row>
    <row r="1735" spans="2:5" x14ac:dyDescent="0.25">
      <c r="B1735" s="416">
        <v>6165</v>
      </c>
      <c r="C1735" s="417" t="s">
        <v>5829</v>
      </c>
      <c r="D1735" s="416" t="s">
        <v>7</v>
      </c>
      <c r="E1735" s="419">
        <v>34967</v>
      </c>
    </row>
    <row r="1736" spans="2:5" x14ac:dyDescent="0.25">
      <c r="B1736" s="416">
        <v>6168</v>
      </c>
      <c r="C1736" s="417" t="s">
        <v>5830</v>
      </c>
      <c r="D1736" s="416" t="s">
        <v>3102</v>
      </c>
      <c r="E1736" s="419">
        <v>21727</v>
      </c>
    </row>
    <row r="1737" spans="2:5" x14ac:dyDescent="0.25">
      <c r="B1737" s="416">
        <v>6169</v>
      </c>
      <c r="C1737" s="417" t="s">
        <v>5831</v>
      </c>
      <c r="D1737" s="416" t="s">
        <v>122</v>
      </c>
      <c r="E1737" s="419">
        <v>11521</v>
      </c>
    </row>
    <row r="1738" spans="2:5" x14ac:dyDescent="0.25">
      <c r="B1738" s="416">
        <v>6170</v>
      </c>
      <c r="C1738" s="417" t="s">
        <v>5832</v>
      </c>
      <c r="D1738" s="416" t="s">
        <v>122</v>
      </c>
      <c r="E1738" s="418">
        <v>10414</v>
      </c>
    </row>
    <row r="1739" spans="2:5" x14ac:dyDescent="0.25">
      <c r="B1739" s="416">
        <v>6172</v>
      </c>
      <c r="C1739" s="417" t="s">
        <v>5833</v>
      </c>
      <c r="D1739" s="416" t="s">
        <v>122</v>
      </c>
      <c r="E1739" s="418">
        <v>3039</v>
      </c>
    </row>
    <row r="1740" spans="2:5" x14ac:dyDescent="0.25">
      <c r="B1740" s="416">
        <v>6175</v>
      </c>
      <c r="C1740" s="417" t="s">
        <v>5834</v>
      </c>
      <c r="D1740" s="416" t="s">
        <v>5835</v>
      </c>
      <c r="E1740" s="418">
        <v>106870</v>
      </c>
    </row>
    <row r="1741" spans="2:5" x14ac:dyDescent="0.25">
      <c r="B1741" s="416">
        <v>6176</v>
      </c>
      <c r="C1741" s="417" t="s">
        <v>5836</v>
      </c>
      <c r="D1741" s="416" t="s">
        <v>5837</v>
      </c>
      <c r="E1741" s="418">
        <v>33087</v>
      </c>
    </row>
    <row r="1742" spans="2:5" x14ac:dyDescent="0.25">
      <c r="B1742" s="416">
        <v>6178</v>
      </c>
      <c r="C1742" s="417" t="s">
        <v>5838</v>
      </c>
      <c r="D1742" s="416" t="s">
        <v>122</v>
      </c>
      <c r="E1742" s="418">
        <v>23763</v>
      </c>
    </row>
    <row r="1743" spans="2:5" x14ac:dyDescent="0.25">
      <c r="B1743" s="416">
        <v>6179</v>
      </c>
      <c r="C1743" s="417" t="s">
        <v>5839</v>
      </c>
      <c r="D1743" s="416" t="s">
        <v>122</v>
      </c>
      <c r="E1743" s="418">
        <v>18906</v>
      </c>
    </row>
    <row r="1744" spans="2:5" x14ac:dyDescent="0.25">
      <c r="B1744" s="416">
        <v>6180</v>
      </c>
      <c r="C1744" s="417" t="s">
        <v>5840</v>
      </c>
      <c r="D1744" s="416" t="s">
        <v>122</v>
      </c>
      <c r="E1744" s="418">
        <v>31049</v>
      </c>
    </row>
    <row r="1745" spans="2:5" x14ac:dyDescent="0.25">
      <c r="B1745" s="416">
        <v>6181</v>
      </c>
      <c r="C1745" s="417" t="s">
        <v>5841</v>
      </c>
      <c r="D1745" s="416" t="s">
        <v>122</v>
      </c>
      <c r="E1745" s="419">
        <v>2609</v>
      </c>
    </row>
    <row r="1746" spans="2:5" x14ac:dyDescent="0.25">
      <c r="B1746" s="416">
        <v>6184</v>
      </c>
      <c r="C1746" s="417" t="s">
        <v>5842</v>
      </c>
      <c r="D1746" s="416" t="s">
        <v>8</v>
      </c>
      <c r="E1746" s="419">
        <v>20047</v>
      </c>
    </row>
    <row r="1747" spans="2:5" x14ac:dyDescent="0.25">
      <c r="B1747" s="416">
        <v>6185</v>
      </c>
      <c r="C1747" s="417" t="s">
        <v>5843</v>
      </c>
      <c r="D1747" s="416" t="s">
        <v>7</v>
      </c>
      <c r="E1747" s="419">
        <v>864512</v>
      </c>
    </row>
    <row r="1748" spans="2:5" x14ac:dyDescent="0.25">
      <c r="B1748" s="416">
        <v>6186</v>
      </c>
      <c r="C1748" s="417" t="s">
        <v>5844</v>
      </c>
      <c r="D1748" s="416" t="s">
        <v>122</v>
      </c>
      <c r="E1748" s="419">
        <v>19042</v>
      </c>
    </row>
    <row r="1749" spans="2:5" x14ac:dyDescent="0.25">
      <c r="B1749" s="416">
        <v>6187</v>
      </c>
      <c r="C1749" s="417" t="s">
        <v>5845</v>
      </c>
      <c r="D1749" s="416" t="s">
        <v>122</v>
      </c>
      <c r="E1749" s="419">
        <v>227531</v>
      </c>
    </row>
    <row r="1750" spans="2:5" x14ac:dyDescent="0.25">
      <c r="B1750" s="416">
        <v>6189</v>
      </c>
      <c r="C1750" s="417" t="s">
        <v>5846</v>
      </c>
      <c r="D1750" s="416" t="s">
        <v>5199</v>
      </c>
      <c r="E1750" s="419">
        <v>3355079</v>
      </c>
    </row>
    <row r="1751" spans="2:5" x14ac:dyDescent="0.25">
      <c r="B1751" s="416">
        <v>6190</v>
      </c>
      <c r="C1751" s="417" t="s">
        <v>5847</v>
      </c>
      <c r="D1751" s="416" t="s">
        <v>5848</v>
      </c>
      <c r="E1751" s="419">
        <v>693</v>
      </c>
    </row>
    <row r="1752" spans="2:5" x14ac:dyDescent="0.25">
      <c r="B1752" s="416">
        <v>6191</v>
      </c>
      <c r="C1752" s="417" t="s">
        <v>5849</v>
      </c>
      <c r="D1752" s="416" t="s">
        <v>8</v>
      </c>
      <c r="E1752" s="419">
        <v>134837</v>
      </c>
    </row>
    <row r="1753" spans="2:5" x14ac:dyDescent="0.25">
      <c r="B1753" s="416">
        <v>6192</v>
      </c>
      <c r="C1753" s="417" t="s">
        <v>5850</v>
      </c>
      <c r="D1753" s="416" t="s">
        <v>8</v>
      </c>
      <c r="E1753" s="419">
        <v>117064</v>
      </c>
    </row>
    <row r="1754" spans="2:5" x14ac:dyDescent="0.25">
      <c r="B1754" s="416">
        <v>6193</v>
      </c>
      <c r="C1754" s="417" t="s">
        <v>5851</v>
      </c>
      <c r="D1754" s="416" t="s">
        <v>3095</v>
      </c>
      <c r="E1754" s="418">
        <v>802494</v>
      </c>
    </row>
    <row r="1755" spans="2:5" x14ac:dyDescent="0.25">
      <c r="B1755" s="416">
        <v>6194</v>
      </c>
      <c r="C1755" s="417" t="s">
        <v>5852</v>
      </c>
      <c r="D1755" s="416" t="s">
        <v>3102</v>
      </c>
      <c r="E1755" s="419">
        <v>566774</v>
      </c>
    </row>
    <row r="1756" spans="2:5" x14ac:dyDescent="0.25">
      <c r="B1756" s="416">
        <v>6198</v>
      </c>
      <c r="C1756" s="417" t="s">
        <v>5853</v>
      </c>
      <c r="D1756" s="416" t="s">
        <v>3102</v>
      </c>
      <c r="E1756" s="419">
        <v>245379</v>
      </c>
    </row>
    <row r="1757" spans="2:5" x14ac:dyDescent="0.25">
      <c r="B1757" s="416">
        <v>6200</v>
      </c>
      <c r="C1757" s="417" t="s">
        <v>5854</v>
      </c>
      <c r="D1757" s="416" t="s">
        <v>3095</v>
      </c>
      <c r="E1757" s="419">
        <v>972721</v>
      </c>
    </row>
    <row r="1758" spans="2:5" x14ac:dyDescent="0.25">
      <c r="B1758" s="416">
        <v>6201</v>
      </c>
      <c r="C1758" s="417" t="s">
        <v>5855</v>
      </c>
      <c r="D1758" s="416" t="s">
        <v>3095</v>
      </c>
      <c r="E1758" s="418">
        <v>1067250</v>
      </c>
    </row>
    <row r="1759" spans="2:5" x14ac:dyDescent="0.25">
      <c r="B1759" s="416">
        <v>6202</v>
      </c>
      <c r="C1759" s="417" t="s">
        <v>5856</v>
      </c>
      <c r="D1759" s="416" t="s">
        <v>3102</v>
      </c>
      <c r="E1759" s="419">
        <v>35337</v>
      </c>
    </row>
    <row r="1760" spans="2:5" x14ac:dyDescent="0.25">
      <c r="B1760" s="416">
        <v>6203</v>
      </c>
      <c r="C1760" s="417" t="s">
        <v>5857</v>
      </c>
      <c r="D1760" s="416" t="s">
        <v>8</v>
      </c>
      <c r="E1760" s="418">
        <v>28205</v>
      </c>
    </row>
    <row r="1761" spans="2:5" x14ac:dyDescent="0.25">
      <c r="B1761" s="416">
        <v>6204</v>
      </c>
      <c r="C1761" s="417" t="s">
        <v>5858</v>
      </c>
      <c r="D1761" s="416" t="s">
        <v>3102</v>
      </c>
      <c r="E1761" s="418">
        <v>31275</v>
      </c>
    </row>
    <row r="1762" spans="2:5" x14ac:dyDescent="0.25">
      <c r="B1762" s="416">
        <v>6206</v>
      </c>
      <c r="C1762" s="417" t="s">
        <v>5859</v>
      </c>
      <c r="D1762" s="416" t="s">
        <v>3102</v>
      </c>
      <c r="E1762" s="418">
        <v>123154</v>
      </c>
    </row>
    <row r="1763" spans="2:5" x14ac:dyDescent="0.25">
      <c r="B1763" s="416">
        <v>6207</v>
      </c>
      <c r="C1763" s="417" t="s">
        <v>5860</v>
      </c>
      <c r="D1763" s="416" t="s">
        <v>8</v>
      </c>
      <c r="E1763" s="418">
        <v>172357</v>
      </c>
    </row>
    <row r="1764" spans="2:5" x14ac:dyDescent="0.25">
      <c r="B1764" s="416">
        <v>6212</v>
      </c>
      <c r="C1764" s="417" t="s">
        <v>5861</v>
      </c>
      <c r="D1764" s="416" t="s">
        <v>3102</v>
      </c>
      <c r="E1764" s="418">
        <v>14325</v>
      </c>
    </row>
    <row r="1765" spans="2:5" x14ac:dyDescent="0.25">
      <c r="B1765" s="416">
        <v>6213</v>
      </c>
      <c r="C1765" s="417" t="s">
        <v>5862</v>
      </c>
      <c r="D1765" s="416" t="s">
        <v>3102</v>
      </c>
      <c r="E1765" s="418">
        <v>18635</v>
      </c>
    </row>
    <row r="1766" spans="2:5" x14ac:dyDescent="0.25">
      <c r="B1766" s="416">
        <v>6214</v>
      </c>
      <c r="C1766" s="417" t="s">
        <v>5863</v>
      </c>
      <c r="D1766" s="416" t="s">
        <v>3102</v>
      </c>
      <c r="E1766" s="418">
        <v>44017</v>
      </c>
    </row>
    <row r="1767" spans="2:5" x14ac:dyDescent="0.25">
      <c r="B1767" s="416">
        <v>6215</v>
      </c>
      <c r="C1767" s="417" t="s">
        <v>5864</v>
      </c>
      <c r="D1767" s="416" t="s">
        <v>3102</v>
      </c>
      <c r="E1767" s="419">
        <v>20835</v>
      </c>
    </row>
    <row r="1768" spans="2:5" x14ac:dyDescent="0.25">
      <c r="B1768" s="416">
        <v>6216</v>
      </c>
      <c r="C1768" s="417" t="s">
        <v>5865</v>
      </c>
      <c r="D1768" s="416" t="s">
        <v>3095</v>
      </c>
      <c r="E1768" s="418">
        <v>74570</v>
      </c>
    </row>
    <row r="1769" spans="2:5" x14ac:dyDescent="0.25">
      <c r="B1769" s="416">
        <v>6217</v>
      </c>
      <c r="C1769" s="417" t="s">
        <v>5866</v>
      </c>
      <c r="D1769" s="416" t="s">
        <v>7</v>
      </c>
      <c r="E1769" s="418">
        <v>22893</v>
      </c>
    </row>
    <row r="1770" spans="2:5" x14ac:dyDescent="0.25">
      <c r="B1770" s="416">
        <v>6218</v>
      </c>
      <c r="C1770" s="417" t="s">
        <v>5867</v>
      </c>
      <c r="D1770" s="416" t="s">
        <v>7</v>
      </c>
      <c r="E1770" s="418">
        <v>26143</v>
      </c>
    </row>
    <row r="1771" spans="2:5" x14ac:dyDescent="0.25">
      <c r="B1771" s="416">
        <v>6219</v>
      </c>
      <c r="C1771" s="417" t="s">
        <v>3889</v>
      </c>
      <c r="D1771" s="416" t="s">
        <v>7</v>
      </c>
      <c r="E1771" s="418">
        <v>717850</v>
      </c>
    </row>
    <row r="1772" spans="2:5" x14ac:dyDescent="0.25">
      <c r="B1772" s="416">
        <v>6221</v>
      </c>
      <c r="C1772" s="417" t="s">
        <v>5868</v>
      </c>
      <c r="D1772" s="416" t="s">
        <v>8</v>
      </c>
      <c r="E1772" s="418">
        <v>532624</v>
      </c>
    </row>
    <row r="1773" spans="2:5" x14ac:dyDescent="0.25">
      <c r="B1773" s="416">
        <v>6224</v>
      </c>
      <c r="C1773" s="417" t="s">
        <v>5869</v>
      </c>
      <c r="D1773" s="416" t="s">
        <v>8</v>
      </c>
      <c r="E1773" s="419">
        <v>13676</v>
      </c>
    </row>
    <row r="1774" spans="2:5" x14ac:dyDescent="0.25">
      <c r="B1774" s="416">
        <v>6225</v>
      </c>
      <c r="C1774" s="417" t="s">
        <v>5870</v>
      </c>
      <c r="D1774" s="416" t="s">
        <v>3102</v>
      </c>
      <c r="E1774" s="418">
        <v>21659</v>
      </c>
    </row>
    <row r="1775" spans="2:5" x14ac:dyDescent="0.25">
      <c r="B1775" s="416">
        <v>6226</v>
      </c>
      <c r="C1775" s="417" t="s">
        <v>5871</v>
      </c>
      <c r="D1775" s="416" t="s">
        <v>8</v>
      </c>
      <c r="E1775" s="418">
        <v>12472</v>
      </c>
    </row>
    <row r="1776" spans="2:5" x14ac:dyDescent="0.25">
      <c r="B1776" s="416">
        <v>6227</v>
      </c>
      <c r="C1776" s="417" t="s">
        <v>5872</v>
      </c>
      <c r="D1776" s="416" t="s">
        <v>3095</v>
      </c>
      <c r="E1776" s="418">
        <v>77873</v>
      </c>
    </row>
    <row r="1777" spans="2:5" x14ac:dyDescent="0.25">
      <c r="B1777" s="416">
        <v>6228</v>
      </c>
      <c r="C1777" s="417" t="s">
        <v>5873</v>
      </c>
      <c r="D1777" s="416" t="s">
        <v>3095</v>
      </c>
      <c r="E1777" s="418">
        <v>79021</v>
      </c>
    </row>
    <row r="1778" spans="2:5" x14ac:dyDescent="0.25">
      <c r="B1778" s="416">
        <v>6229</v>
      </c>
      <c r="C1778" s="417" t="s">
        <v>5874</v>
      </c>
      <c r="D1778" s="416" t="s">
        <v>8</v>
      </c>
      <c r="E1778" s="418">
        <v>11029</v>
      </c>
    </row>
    <row r="1779" spans="2:5" x14ac:dyDescent="0.25">
      <c r="B1779" s="416">
        <v>6230</v>
      </c>
      <c r="C1779" s="417" t="s">
        <v>5875</v>
      </c>
      <c r="D1779" s="416" t="s">
        <v>8</v>
      </c>
      <c r="E1779" s="418">
        <v>9050</v>
      </c>
    </row>
    <row r="1780" spans="2:5" x14ac:dyDescent="0.25">
      <c r="B1780" s="416">
        <v>6231</v>
      </c>
      <c r="C1780" s="417" t="s">
        <v>5876</v>
      </c>
      <c r="D1780" s="416" t="s">
        <v>8</v>
      </c>
      <c r="E1780" s="419">
        <v>12920</v>
      </c>
    </row>
    <row r="1781" spans="2:5" x14ac:dyDescent="0.25">
      <c r="B1781" s="416">
        <v>6232</v>
      </c>
      <c r="C1781" s="417" t="s">
        <v>5877</v>
      </c>
      <c r="D1781" s="416" t="s">
        <v>3095</v>
      </c>
      <c r="E1781" s="419">
        <v>108615</v>
      </c>
    </row>
    <row r="1782" spans="2:5" x14ac:dyDescent="0.25">
      <c r="B1782" s="416">
        <v>6233</v>
      </c>
      <c r="C1782" s="417" t="s">
        <v>5878</v>
      </c>
      <c r="D1782" s="416" t="s">
        <v>3095</v>
      </c>
      <c r="E1782" s="419">
        <v>123952</v>
      </c>
    </row>
    <row r="1783" spans="2:5" x14ac:dyDescent="0.25">
      <c r="B1783" s="416">
        <v>6234</v>
      </c>
      <c r="C1783" s="417" t="s">
        <v>5879</v>
      </c>
      <c r="D1783" s="416" t="s">
        <v>3095</v>
      </c>
      <c r="E1783" s="419">
        <v>105504</v>
      </c>
    </row>
    <row r="1784" spans="2:5" x14ac:dyDescent="0.25">
      <c r="B1784" s="416">
        <v>6235</v>
      </c>
      <c r="C1784" s="417" t="s">
        <v>5880</v>
      </c>
      <c r="D1784" s="416" t="s">
        <v>8</v>
      </c>
      <c r="E1784" s="418">
        <v>15189</v>
      </c>
    </row>
    <row r="1785" spans="2:5" x14ac:dyDescent="0.25">
      <c r="B1785" s="416">
        <v>6236</v>
      </c>
      <c r="C1785" s="417" t="s">
        <v>5881</v>
      </c>
      <c r="D1785" s="416" t="s">
        <v>3102</v>
      </c>
      <c r="E1785" s="418">
        <v>32576</v>
      </c>
    </row>
    <row r="1786" spans="2:5" x14ac:dyDescent="0.25">
      <c r="B1786" s="416">
        <v>6237</v>
      </c>
      <c r="C1786" s="417" t="s">
        <v>5882</v>
      </c>
      <c r="D1786" s="416" t="s">
        <v>3102</v>
      </c>
      <c r="E1786" s="419">
        <v>33247</v>
      </c>
    </row>
    <row r="1787" spans="2:5" x14ac:dyDescent="0.25">
      <c r="B1787" s="416">
        <v>6238</v>
      </c>
      <c r="C1787" s="417" t="s">
        <v>5883</v>
      </c>
      <c r="D1787" s="416" t="s">
        <v>3102</v>
      </c>
      <c r="E1787" s="419">
        <v>7547</v>
      </c>
    </row>
    <row r="1788" spans="2:5" x14ac:dyDescent="0.25">
      <c r="B1788" s="416">
        <v>6239</v>
      </c>
      <c r="C1788" s="417" t="s">
        <v>5884</v>
      </c>
      <c r="D1788" s="416" t="s">
        <v>8</v>
      </c>
      <c r="E1788" s="419">
        <v>91522</v>
      </c>
    </row>
    <row r="1789" spans="2:5" x14ac:dyDescent="0.25">
      <c r="B1789" s="416">
        <v>6246</v>
      </c>
      <c r="C1789" s="417" t="s">
        <v>5885</v>
      </c>
      <c r="D1789" s="416" t="s">
        <v>8</v>
      </c>
      <c r="E1789" s="419">
        <v>247853</v>
      </c>
    </row>
    <row r="1790" spans="2:5" x14ac:dyDescent="0.25">
      <c r="B1790" s="416">
        <v>6247</v>
      </c>
      <c r="C1790" s="417" t="s">
        <v>5886</v>
      </c>
      <c r="D1790" s="416" t="s">
        <v>5887</v>
      </c>
      <c r="E1790" s="418">
        <v>2293</v>
      </c>
    </row>
    <row r="1791" spans="2:5" x14ac:dyDescent="0.25">
      <c r="B1791" s="416">
        <v>6249</v>
      </c>
      <c r="C1791" s="417" t="s">
        <v>5888</v>
      </c>
      <c r="D1791" s="416" t="s">
        <v>5887</v>
      </c>
      <c r="E1791" s="419">
        <v>2138</v>
      </c>
    </row>
    <row r="1792" spans="2:5" x14ac:dyDescent="0.25">
      <c r="B1792" s="416">
        <v>6250</v>
      </c>
      <c r="C1792" s="417" t="s">
        <v>5889</v>
      </c>
      <c r="D1792" s="416" t="s">
        <v>5887</v>
      </c>
      <c r="E1792" s="418">
        <v>2539</v>
      </c>
    </row>
    <row r="1793" spans="2:5" x14ac:dyDescent="0.25">
      <c r="B1793" s="416">
        <v>6251</v>
      </c>
      <c r="C1793" s="417" t="s">
        <v>5890</v>
      </c>
      <c r="D1793" s="416" t="s">
        <v>5887</v>
      </c>
      <c r="E1793" s="418">
        <v>3130</v>
      </c>
    </row>
    <row r="1794" spans="2:5" x14ac:dyDescent="0.25">
      <c r="B1794" s="416">
        <v>6255</v>
      </c>
      <c r="C1794" s="417" t="s">
        <v>5891</v>
      </c>
      <c r="D1794" s="416" t="s">
        <v>7</v>
      </c>
      <c r="E1794" s="419">
        <v>252945</v>
      </c>
    </row>
    <row r="1795" spans="2:5" x14ac:dyDescent="0.25">
      <c r="B1795" s="416">
        <v>6256</v>
      </c>
      <c r="C1795" s="417" t="s">
        <v>5892</v>
      </c>
      <c r="D1795" s="416" t="s">
        <v>7</v>
      </c>
      <c r="E1795" s="418">
        <v>229257</v>
      </c>
    </row>
    <row r="1796" spans="2:5" x14ac:dyDescent="0.25">
      <c r="B1796" s="416">
        <v>6257</v>
      </c>
      <c r="C1796" s="417" t="s">
        <v>5893</v>
      </c>
      <c r="D1796" s="416" t="s">
        <v>7</v>
      </c>
      <c r="E1796" s="418">
        <v>159546</v>
      </c>
    </row>
    <row r="1797" spans="2:5" x14ac:dyDescent="0.25">
      <c r="B1797" s="416">
        <v>6258</v>
      </c>
      <c r="C1797" s="417" t="s">
        <v>5894</v>
      </c>
      <c r="D1797" s="416" t="s">
        <v>7</v>
      </c>
      <c r="E1797" s="418">
        <v>176150</v>
      </c>
    </row>
    <row r="1798" spans="2:5" x14ac:dyDescent="0.25">
      <c r="B1798" s="416">
        <v>6259</v>
      </c>
      <c r="C1798" s="417" t="s">
        <v>5895</v>
      </c>
      <c r="D1798" s="416" t="s">
        <v>7</v>
      </c>
      <c r="E1798" s="418">
        <v>977848</v>
      </c>
    </row>
    <row r="1799" spans="2:5" x14ac:dyDescent="0.25">
      <c r="B1799" s="416">
        <v>6260</v>
      </c>
      <c r="C1799" s="417" t="s">
        <v>5896</v>
      </c>
      <c r="D1799" s="416" t="s">
        <v>7</v>
      </c>
      <c r="E1799" s="418">
        <v>854915</v>
      </c>
    </row>
    <row r="1800" spans="2:5" x14ac:dyDescent="0.25">
      <c r="B1800" s="416">
        <v>6261</v>
      </c>
      <c r="C1800" s="417" t="s">
        <v>5897</v>
      </c>
      <c r="D1800" s="416" t="s">
        <v>7</v>
      </c>
      <c r="E1800" s="418">
        <v>133653</v>
      </c>
    </row>
    <row r="1801" spans="2:5" x14ac:dyDescent="0.25">
      <c r="B1801" s="416">
        <v>6262</v>
      </c>
      <c r="C1801" s="417" t="s">
        <v>5898</v>
      </c>
      <c r="D1801" s="416" t="s">
        <v>8</v>
      </c>
      <c r="E1801" s="418">
        <v>49675</v>
      </c>
    </row>
    <row r="1802" spans="2:5" x14ac:dyDescent="0.25">
      <c r="B1802" s="416">
        <v>6263</v>
      </c>
      <c r="C1802" s="417" t="s">
        <v>5899</v>
      </c>
      <c r="D1802" s="416" t="s">
        <v>8</v>
      </c>
      <c r="E1802" s="418">
        <v>11628</v>
      </c>
    </row>
    <row r="1803" spans="2:5" x14ac:dyDescent="0.25">
      <c r="B1803" s="416">
        <v>6264</v>
      </c>
      <c r="C1803" s="417" t="s">
        <v>5900</v>
      </c>
      <c r="D1803" s="416" t="s">
        <v>7</v>
      </c>
      <c r="E1803" s="418">
        <v>12118</v>
      </c>
    </row>
    <row r="1804" spans="2:5" x14ac:dyDescent="0.25">
      <c r="B1804" s="416">
        <v>6265</v>
      </c>
      <c r="C1804" s="417" t="s">
        <v>5901</v>
      </c>
      <c r="D1804" s="416" t="s">
        <v>8</v>
      </c>
      <c r="E1804" s="419">
        <v>16651</v>
      </c>
    </row>
    <row r="1805" spans="2:5" x14ac:dyDescent="0.25">
      <c r="B1805" s="416">
        <v>6266</v>
      </c>
      <c r="C1805" s="417" t="s">
        <v>5902</v>
      </c>
      <c r="D1805" s="416" t="s">
        <v>8</v>
      </c>
      <c r="E1805" s="418">
        <v>22607</v>
      </c>
    </row>
    <row r="1806" spans="2:5" x14ac:dyDescent="0.25">
      <c r="B1806" s="416">
        <v>6267</v>
      </c>
      <c r="C1806" s="417" t="s">
        <v>5903</v>
      </c>
      <c r="D1806" s="416" t="s">
        <v>7</v>
      </c>
      <c r="E1806" s="418">
        <v>1918543</v>
      </c>
    </row>
    <row r="1807" spans="2:5" x14ac:dyDescent="0.25">
      <c r="B1807" s="416">
        <v>6269</v>
      </c>
      <c r="C1807" s="417" t="s">
        <v>5904</v>
      </c>
      <c r="D1807" s="416" t="s">
        <v>8</v>
      </c>
      <c r="E1807" s="418">
        <v>61484</v>
      </c>
    </row>
    <row r="1808" spans="2:5" x14ac:dyDescent="0.25">
      <c r="B1808" s="416">
        <v>6271</v>
      </c>
      <c r="C1808" s="417" t="s">
        <v>5905</v>
      </c>
      <c r="D1808" s="416" t="s">
        <v>7</v>
      </c>
      <c r="E1808" s="418">
        <v>178208</v>
      </c>
    </row>
    <row r="1809" spans="2:5" x14ac:dyDescent="0.25">
      <c r="B1809" s="416">
        <v>6273</v>
      </c>
      <c r="C1809" s="417" t="s">
        <v>5906</v>
      </c>
      <c r="D1809" s="416" t="s">
        <v>3434</v>
      </c>
      <c r="E1809" s="419">
        <v>3808</v>
      </c>
    </row>
    <row r="1810" spans="2:5" x14ac:dyDescent="0.25">
      <c r="B1810" s="416">
        <v>6275</v>
      </c>
      <c r="C1810" s="417" t="s">
        <v>5907</v>
      </c>
      <c r="D1810" s="416" t="s">
        <v>3102</v>
      </c>
      <c r="E1810" s="418">
        <v>129195</v>
      </c>
    </row>
    <row r="1811" spans="2:5" x14ac:dyDescent="0.25">
      <c r="B1811" s="416">
        <v>6276</v>
      </c>
      <c r="C1811" s="417" t="s">
        <v>5908</v>
      </c>
      <c r="D1811" s="416" t="s">
        <v>3102</v>
      </c>
      <c r="E1811" s="419">
        <v>136318</v>
      </c>
    </row>
    <row r="1812" spans="2:5" x14ac:dyDescent="0.25">
      <c r="B1812" s="416">
        <v>6278</v>
      </c>
      <c r="C1812" s="417" t="s">
        <v>5909</v>
      </c>
      <c r="D1812" s="416" t="s">
        <v>3102</v>
      </c>
      <c r="E1812" s="419">
        <v>54713</v>
      </c>
    </row>
    <row r="1813" spans="2:5" x14ac:dyDescent="0.25">
      <c r="B1813" s="416">
        <v>6279</v>
      </c>
      <c r="C1813" s="417" t="s">
        <v>5910</v>
      </c>
      <c r="D1813" s="416" t="s">
        <v>3102</v>
      </c>
      <c r="E1813" s="419">
        <v>51441</v>
      </c>
    </row>
    <row r="1814" spans="2:5" x14ac:dyDescent="0.25">
      <c r="B1814" s="416">
        <v>6280</v>
      </c>
      <c r="C1814" s="417" t="s">
        <v>5911</v>
      </c>
      <c r="D1814" s="416" t="s">
        <v>8</v>
      </c>
      <c r="E1814" s="419">
        <v>206816</v>
      </c>
    </row>
    <row r="1815" spans="2:5" x14ac:dyDescent="0.25">
      <c r="B1815" s="416">
        <v>6281</v>
      </c>
      <c r="C1815" s="417" t="s">
        <v>5912</v>
      </c>
      <c r="D1815" s="416" t="s">
        <v>8</v>
      </c>
      <c r="E1815" s="418">
        <v>54572</v>
      </c>
    </row>
    <row r="1816" spans="2:5" x14ac:dyDescent="0.25">
      <c r="B1816" s="416">
        <v>6282</v>
      </c>
      <c r="C1816" s="417" t="s">
        <v>5913</v>
      </c>
      <c r="D1816" s="416" t="s">
        <v>8</v>
      </c>
      <c r="E1816" s="418">
        <v>73066</v>
      </c>
    </row>
    <row r="1817" spans="2:5" x14ac:dyDescent="0.25">
      <c r="B1817" s="416">
        <v>6283</v>
      </c>
      <c r="C1817" s="417" t="s">
        <v>5914</v>
      </c>
      <c r="D1817" s="416" t="s">
        <v>8</v>
      </c>
      <c r="E1817" s="419">
        <v>143412</v>
      </c>
    </row>
    <row r="1818" spans="2:5" x14ac:dyDescent="0.25">
      <c r="B1818" s="416">
        <v>6284</v>
      </c>
      <c r="C1818" s="417" t="s">
        <v>5915</v>
      </c>
      <c r="D1818" s="416" t="s">
        <v>8</v>
      </c>
      <c r="E1818" s="419">
        <v>54805</v>
      </c>
    </row>
    <row r="1819" spans="2:5" x14ac:dyDescent="0.25">
      <c r="B1819" s="416">
        <v>6285</v>
      </c>
      <c r="C1819" s="417" t="s">
        <v>5916</v>
      </c>
      <c r="D1819" s="416" t="s">
        <v>3095</v>
      </c>
      <c r="E1819" s="419">
        <v>697306</v>
      </c>
    </row>
    <row r="1820" spans="2:5" x14ac:dyDescent="0.25">
      <c r="B1820" s="416">
        <v>6286</v>
      </c>
      <c r="C1820" s="417" t="s">
        <v>5917</v>
      </c>
      <c r="D1820" s="416" t="s">
        <v>8</v>
      </c>
      <c r="E1820" s="419">
        <v>122138</v>
      </c>
    </row>
    <row r="1821" spans="2:5" x14ac:dyDescent="0.25">
      <c r="B1821" s="416">
        <v>6287</v>
      </c>
      <c r="C1821" s="417" t="s">
        <v>5918</v>
      </c>
      <c r="D1821" s="416" t="s">
        <v>3102</v>
      </c>
      <c r="E1821" s="418">
        <v>26340</v>
      </c>
    </row>
    <row r="1822" spans="2:5" x14ac:dyDescent="0.25">
      <c r="B1822" s="416">
        <v>6288</v>
      </c>
      <c r="C1822" s="417" t="s">
        <v>5919</v>
      </c>
      <c r="D1822" s="416" t="s">
        <v>3102</v>
      </c>
      <c r="E1822" s="418">
        <v>20184</v>
      </c>
    </row>
    <row r="1823" spans="2:5" x14ac:dyDescent="0.25">
      <c r="B1823" s="416">
        <v>6289</v>
      </c>
      <c r="C1823" s="417" t="s">
        <v>5920</v>
      </c>
      <c r="D1823" s="416" t="s">
        <v>3102</v>
      </c>
      <c r="E1823" s="418">
        <v>28279</v>
      </c>
    </row>
    <row r="1824" spans="2:5" x14ac:dyDescent="0.25">
      <c r="B1824" s="416">
        <v>6290</v>
      </c>
      <c r="C1824" s="417" t="s">
        <v>5921</v>
      </c>
      <c r="D1824" s="416" t="s">
        <v>3099</v>
      </c>
      <c r="E1824" s="418">
        <v>28858</v>
      </c>
    </row>
    <row r="1825" spans="2:5" x14ac:dyDescent="0.25">
      <c r="B1825" s="416">
        <v>6291</v>
      </c>
      <c r="C1825" s="417" t="s">
        <v>5922</v>
      </c>
      <c r="D1825" s="416" t="s">
        <v>3102</v>
      </c>
      <c r="E1825" s="419">
        <v>21296</v>
      </c>
    </row>
    <row r="1826" spans="2:5" x14ac:dyDescent="0.25">
      <c r="B1826" s="416">
        <v>6292</v>
      </c>
      <c r="C1826" s="417" t="s">
        <v>5923</v>
      </c>
      <c r="D1826" s="416" t="s">
        <v>3099</v>
      </c>
      <c r="E1826" s="419">
        <v>29719</v>
      </c>
    </row>
    <row r="1827" spans="2:5" x14ac:dyDescent="0.25">
      <c r="B1827" s="416">
        <v>6294</v>
      </c>
      <c r="C1827" s="417" t="s">
        <v>5924</v>
      </c>
      <c r="D1827" s="416" t="s">
        <v>3102</v>
      </c>
      <c r="E1827" s="419">
        <v>41297</v>
      </c>
    </row>
    <row r="1828" spans="2:5" x14ac:dyDescent="0.25">
      <c r="B1828" s="416">
        <v>6295</v>
      </c>
      <c r="C1828" s="417" t="s">
        <v>5925</v>
      </c>
      <c r="D1828" s="416" t="s">
        <v>3102</v>
      </c>
      <c r="E1828" s="418">
        <v>41256</v>
      </c>
    </row>
    <row r="1829" spans="2:5" x14ac:dyDescent="0.25">
      <c r="B1829" s="416">
        <v>6296</v>
      </c>
      <c r="C1829" s="417" t="s">
        <v>5926</v>
      </c>
      <c r="D1829" s="416" t="s">
        <v>3102</v>
      </c>
      <c r="E1829" s="418">
        <v>65890</v>
      </c>
    </row>
    <row r="1830" spans="2:5" x14ac:dyDescent="0.25">
      <c r="B1830" s="416">
        <v>6297</v>
      </c>
      <c r="C1830" s="417" t="s">
        <v>5927</v>
      </c>
      <c r="D1830" s="416" t="s">
        <v>3095</v>
      </c>
      <c r="E1830" s="419">
        <v>783958</v>
      </c>
    </row>
    <row r="1831" spans="2:5" x14ac:dyDescent="0.25">
      <c r="B1831" s="416">
        <v>6298</v>
      </c>
      <c r="C1831" s="417" t="s">
        <v>5928</v>
      </c>
      <c r="D1831" s="416" t="s">
        <v>3095</v>
      </c>
      <c r="E1831" s="419">
        <v>692055</v>
      </c>
    </row>
    <row r="1832" spans="2:5" x14ac:dyDescent="0.25">
      <c r="B1832" s="416">
        <v>6299</v>
      </c>
      <c r="C1832" s="417" t="s">
        <v>5929</v>
      </c>
      <c r="D1832" s="416" t="s">
        <v>3095</v>
      </c>
      <c r="E1832" s="419">
        <v>676114</v>
      </c>
    </row>
    <row r="1833" spans="2:5" x14ac:dyDescent="0.25">
      <c r="B1833" s="416">
        <v>6301</v>
      </c>
      <c r="C1833" s="417" t="s">
        <v>5930</v>
      </c>
      <c r="D1833" s="416" t="s">
        <v>3095</v>
      </c>
      <c r="E1833" s="418">
        <v>994730</v>
      </c>
    </row>
    <row r="1834" spans="2:5" x14ac:dyDescent="0.25">
      <c r="B1834" s="416">
        <v>6302</v>
      </c>
      <c r="C1834" s="417" t="s">
        <v>5931</v>
      </c>
      <c r="D1834" s="416" t="s">
        <v>3095</v>
      </c>
      <c r="E1834" s="418">
        <v>808980</v>
      </c>
    </row>
    <row r="1835" spans="2:5" x14ac:dyDescent="0.25">
      <c r="B1835" s="416">
        <v>6303</v>
      </c>
      <c r="C1835" s="417" t="s">
        <v>5932</v>
      </c>
      <c r="D1835" s="416" t="s">
        <v>8</v>
      </c>
      <c r="E1835" s="419">
        <v>9171</v>
      </c>
    </row>
    <row r="1836" spans="2:5" x14ac:dyDescent="0.25">
      <c r="B1836" s="416">
        <v>6304</v>
      </c>
      <c r="C1836" s="417" t="s">
        <v>5933</v>
      </c>
      <c r="D1836" s="416" t="s">
        <v>8</v>
      </c>
      <c r="E1836" s="418">
        <v>8587</v>
      </c>
    </row>
    <row r="1837" spans="2:5" x14ac:dyDescent="0.25">
      <c r="B1837" s="416">
        <v>6306</v>
      </c>
      <c r="C1837" s="417" t="s">
        <v>5934</v>
      </c>
      <c r="D1837" s="416" t="s">
        <v>3102</v>
      </c>
      <c r="E1837" s="418">
        <v>10250</v>
      </c>
    </row>
    <row r="1838" spans="2:5" x14ac:dyDescent="0.25">
      <c r="B1838" s="416">
        <v>6308</v>
      </c>
      <c r="C1838" s="417" t="s">
        <v>5935</v>
      </c>
      <c r="D1838" s="416" t="s">
        <v>8</v>
      </c>
      <c r="E1838" s="418">
        <v>5028</v>
      </c>
    </row>
    <row r="1839" spans="2:5" x14ac:dyDescent="0.25">
      <c r="B1839" s="416">
        <v>6309</v>
      </c>
      <c r="C1839" s="417" t="s">
        <v>5936</v>
      </c>
      <c r="D1839" s="416" t="s">
        <v>8</v>
      </c>
      <c r="E1839" s="418">
        <v>18328</v>
      </c>
    </row>
    <row r="1840" spans="2:5" x14ac:dyDescent="0.25">
      <c r="B1840" s="416">
        <v>6311</v>
      </c>
      <c r="C1840" s="417" t="s">
        <v>3892</v>
      </c>
      <c r="D1840" s="416" t="s">
        <v>8</v>
      </c>
      <c r="E1840" s="419">
        <v>501149</v>
      </c>
    </row>
    <row r="1841" spans="2:5" x14ac:dyDescent="0.25">
      <c r="B1841" s="416">
        <v>6313</v>
      </c>
      <c r="C1841" s="417" t="s">
        <v>3869</v>
      </c>
      <c r="D1841" s="416" t="s">
        <v>3095</v>
      </c>
      <c r="E1841" s="418">
        <v>1241977</v>
      </c>
    </row>
    <row r="1842" spans="2:5" x14ac:dyDescent="0.25">
      <c r="B1842" s="416">
        <v>6314</v>
      </c>
      <c r="C1842" s="417" t="s">
        <v>5937</v>
      </c>
      <c r="D1842" s="416" t="s">
        <v>3095</v>
      </c>
      <c r="E1842" s="418">
        <v>1248832</v>
      </c>
    </row>
    <row r="1843" spans="2:5" x14ac:dyDescent="0.25">
      <c r="B1843" s="416">
        <v>6315</v>
      </c>
      <c r="C1843" s="417" t="s">
        <v>5938</v>
      </c>
      <c r="D1843" s="416" t="s">
        <v>3095</v>
      </c>
      <c r="E1843" s="418">
        <v>1269221</v>
      </c>
    </row>
    <row r="1844" spans="2:5" x14ac:dyDescent="0.25">
      <c r="B1844" s="416">
        <v>6316</v>
      </c>
      <c r="C1844" s="417" t="s">
        <v>5939</v>
      </c>
      <c r="D1844" s="416" t="s">
        <v>3095</v>
      </c>
      <c r="E1844" s="418">
        <v>1350300</v>
      </c>
    </row>
    <row r="1845" spans="2:5" x14ac:dyDescent="0.25">
      <c r="B1845" s="416">
        <v>6317</v>
      </c>
      <c r="C1845" s="417" t="s">
        <v>5940</v>
      </c>
      <c r="D1845" s="416" t="s">
        <v>3102</v>
      </c>
      <c r="E1845" s="418">
        <v>5646379</v>
      </c>
    </row>
    <row r="1846" spans="2:5" x14ac:dyDescent="0.25">
      <c r="B1846" s="416">
        <v>6318</v>
      </c>
      <c r="C1846" s="417" t="s">
        <v>5941</v>
      </c>
      <c r="D1846" s="416" t="s">
        <v>122</v>
      </c>
      <c r="E1846" s="419">
        <v>123571</v>
      </c>
    </row>
    <row r="1847" spans="2:5" x14ac:dyDescent="0.25">
      <c r="B1847" s="416">
        <v>6319</v>
      </c>
      <c r="C1847" s="417" t="s">
        <v>5942</v>
      </c>
      <c r="D1847" s="416" t="s">
        <v>3102</v>
      </c>
      <c r="E1847" s="418">
        <v>3751325</v>
      </c>
    </row>
    <row r="1848" spans="2:5" x14ac:dyDescent="0.25">
      <c r="B1848" s="416">
        <v>6320</v>
      </c>
      <c r="C1848" s="417" t="s">
        <v>5943</v>
      </c>
      <c r="D1848" s="416" t="s">
        <v>7</v>
      </c>
      <c r="E1848" s="418">
        <v>4438151</v>
      </c>
    </row>
    <row r="1849" spans="2:5" x14ac:dyDescent="0.25">
      <c r="B1849" s="416">
        <v>6321</v>
      </c>
      <c r="C1849" s="417" t="s">
        <v>5944</v>
      </c>
      <c r="D1849" s="416" t="s">
        <v>3095</v>
      </c>
      <c r="E1849" s="418">
        <v>947635</v>
      </c>
    </row>
    <row r="1850" spans="2:5" x14ac:dyDescent="0.25">
      <c r="B1850" s="416">
        <v>6322</v>
      </c>
      <c r="C1850" s="417" t="s">
        <v>5945</v>
      </c>
      <c r="D1850" s="416" t="s">
        <v>7</v>
      </c>
      <c r="E1850" s="418">
        <v>220578</v>
      </c>
    </row>
    <row r="1851" spans="2:5" x14ac:dyDescent="0.25">
      <c r="B1851" s="416">
        <v>6323</v>
      </c>
      <c r="C1851" s="417" t="s">
        <v>5946</v>
      </c>
      <c r="D1851" s="416" t="s">
        <v>3102</v>
      </c>
      <c r="E1851" s="418">
        <v>882230</v>
      </c>
    </row>
    <row r="1852" spans="2:5" x14ac:dyDescent="0.25">
      <c r="B1852" s="416">
        <v>6324</v>
      </c>
      <c r="C1852" s="417" t="s">
        <v>5947</v>
      </c>
      <c r="D1852" s="416" t="s">
        <v>7</v>
      </c>
      <c r="E1852" s="419">
        <v>94050</v>
      </c>
    </row>
    <row r="1853" spans="2:5" x14ac:dyDescent="0.25">
      <c r="B1853" s="416">
        <v>6325</v>
      </c>
      <c r="C1853" s="417" t="s">
        <v>5948</v>
      </c>
      <c r="D1853" s="416" t="s">
        <v>7</v>
      </c>
      <c r="E1853" s="418">
        <v>85814</v>
      </c>
    </row>
    <row r="1854" spans="2:5" x14ac:dyDescent="0.25">
      <c r="B1854" s="416">
        <v>6326</v>
      </c>
      <c r="C1854" s="417" t="s">
        <v>5949</v>
      </c>
      <c r="D1854" s="416" t="s">
        <v>3095</v>
      </c>
      <c r="E1854" s="418">
        <v>191704</v>
      </c>
    </row>
    <row r="1855" spans="2:5" x14ac:dyDescent="0.25">
      <c r="B1855" s="416">
        <v>6327</v>
      </c>
      <c r="C1855" s="417" t="s">
        <v>5950</v>
      </c>
      <c r="D1855" s="416" t="s">
        <v>3441</v>
      </c>
      <c r="E1855" s="418">
        <v>595000</v>
      </c>
    </row>
    <row r="1856" spans="2:5" x14ac:dyDescent="0.25">
      <c r="B1856" s="416">
        <v>6328</v>
      </c>
      <c r="C1856" s="417" t="s">
        <v>5951</v>
      </c>
      <c r="D1856" s="416" t="s">
        <v>3441</v>
      </c>
      <c r="E1856" s="418">
        <v>714000</v>
      </c>
    </row>
    <row r="1857" spans="2:5" x14ac:dyDescent="0.25">
      <c r="B1857" s="416">
        <v>6329</v>
      </c>
      <c r="C1857" s="417" t="s">
        <v>5952</v>
      </c>
      <c r="D1857" s="416" t="s">
        <v>3441</v>
      </c>
      <c r="E1857" s="419">
        <v>952000</v>
      </c>
    </row>
    <row r="1858" spans="2:5" x14ac:dyDescent="0.25">
      <c r="B1858" s="416">
        <v>6333</v>
      </c>
      <c r="C1858" s="417" t="s">
        <v>5953</v>
      </c>
      <c r="D1858" s="416" t="s">
        <v>3095</v>
      </c>
      <c r="E1858" s="419">
        <v>255030</v>
      </c>
    </row>
    <row r="1859" spans="2:5" x14ac:dyDescent="0.25">
      <c r="B1859" s="416">
        <v>6335</v>
      </c>
      <c r="C1859" s="417" t="s">
        <v>5954</v>
      </c>
      <c r="D1859" s="416" t="s">
        <v>3102</v>
      </c>
      <c r="E1859" s="419">
        <v>111555</v>
      </c>
    </row>
    <row r="1860" spans="2:5" x14ac:dyDescent="0.25">
      <c r="B1860" s="416">
        <v>6339</v>
      </c>
      <c r="C1860" s="417" t="s">
        <v>5955</v>
      </c>
      <c r="D1860" s="416" t="s">
        <v>7</v>
      </c>
      <c r="E1860" s="418">
        <v>6374530</v>
      </c>
    </row>
    <row r="1861" spans="2:5" x14ac:dyDescent="0.25">
      <c r="B1861" s="416">
        <v>6340</v>
      </c>
      <c r="C1861" s="417" t="s">
        <v>5956</v>
      </c>
      <c r="D1861" s="416" t="s">
        <v>3095</v>
      </c>
      <c r="E1861" s="418">
        <v>279160</v>
      </c>
    </row>
    <row r="1862" spans="2:5" x14ac:dyDescent="0.25">
      <c r="B1862" s="416">
        <v>6341</v>
      </c>
      <c r="C1862" s="417" t="s">
        <v>5957</v>
      </c>
      <c r="D1862" s="416" t="s">
        <v>7</v>
      </c>
      <c r="E1862" s="418">
        <v>818152</v>
      </c>
    </row>
    <row r="1863" spans="2:5" x14ac:dyDescent="0.25">
      <c r="B1863" s="416">
        <v>6342</v>
      </c>
      <c r="C1863" s="417" t="s">
        <v>5958</v>
      </c>
      <c r="D1863" s="416" t="s">
        <v>7</v>
      </c>
      <c r="E1863" s="418">
        <v>8921761</v>
      </c>
    </row>
    <row r="1864" spans="2:5" x14ac:dyDescent="0.25">
      <c r="B1864" s="416">
        <v>6346</v>
      </c>
      <c r="C1864" s="417" t="s">
        <v>5959</v>
      </c>
      <c r="D1864" s="416" t="s">
        <v>3102</v>
      </c>
      <c r="E1864" s="418">
        <v>37295</v>
      </c>
    </row>
    <row r="1865" spans="2:5" x14ac:dyDescent="0.25">
      <c r="B1865" s="416">
        <v>6352</v>
      </c>
      <c r="C1865" s="417" t="s">
        <v>5960</v>
      </c>
      <c r="D1865" s="416" t="s">
        <v>8</v>
      </c>
      <c r="E1865" s="419">
        <v>97878</v>
      </c>
    </row>
    <row r="1866" spans="2:5" x14ac:dyDescent="0.25">
      <c r="B1866" s="416">
        <v>6353</v>
      </c>
      <c r="C1866" s="417" t="s">
        <v>5961</v>
      </c>
      <c r="D1866" s="416" t="s">
        <v>5887</v>
      </c>
      <c r="E1866" s="419">
        <v>2813</v>
      </c>
    </row>
    <row r="1867" spans="2:5" x14ac:dyDescent="0.25">
      <c r="B1867" s="416">
        <v>6364</v>
      </c>
      <c r="C1867" s="417" t="s">
        <v>5962</v>
      </c>
      <c r="D1867" s="416" t="s">
        <v>7</v>
      </c>
      <c r="E1867" s="418">
        <v>7604322</v>
      </c>
    </row>
    <row r="1868" spans="2:5" x14ac:dyDescent="0.25">
      <c r="B1868" s="416">
        <v>6365</v>
      </c>
      <c r="C1868" s="417" t="s">
        <v>5963</v>
      </c>
      <c r="D1868" s="416" t="s">
        <v>7</v>
      </c>
      <c r="E1868" s="419">
        <v>1135334</v>
      </c>
    </row>
    <row r="1869" spans="2:5" x14ac:dyDescent="0.25">
      <c r="B1869" s="416">
        <v>6366</v>
      </c>
      <c r="C1869" s="417" t="s">
        <v>5964</v>
      </c>
      <c r="D1869" s="416" t="s">
        <v>7</v>
      </c>
      <c r="E1869" s="418">
        <v>737800</v>
      </c>
    </row>
    <row r="1870" spans="2:5" x14ac:dyDescent="0.25">
      <c r="B1870" s="416">
        <v>6367</v>
      </c>
      <c r="C1870" s="417" t="s">
        <v>5965</v>
      </c>
      <c r="D1870" s="416" t="s">
        <v>7</v>
      </c>
      <c r="E1870" s="418">
        <v>644555</v>
      </c>
    </row>
    <row r="1871" spans="2:5" x14ac:dyDescent="0.25">
      <c r="B1871" s="416">
        <v>6371</v>
      </c>
      <c r="C1871" s="417" t="s">
        <v>5966</v>
      </c>
      <c r="D1871" s="416" t="s">
        <v>7</v>
      </c>
      <c r="E1871" s="419">
        <v>7604322</v>
      </c>
    </row>
    <row r="1872" spans="2:5" x14ac:dyDescent="0.25">
      <c r="B1872" s="416">
        <v>6372</v>
      </c>
      <c r="C1872" s="417" t="s">
        <v>5967</v>
      </c>
      <c r="D1872" s="416" t="s">
        <v>7</v>
      </c>
      <c r="E1872" s="418">
        <v>8648715</v>
      </c>
    </row>
    <row r="1873" spans="2:5" x14ac:dyDescent="0.25">
      <c r="B1873" s="416">
        <v>6373</v>
      </c>
      <c r="C1873" s="417" t="s">
        <v>5968</v>
      </c>
      <c r="D1873" s="416" t="s">
        <v>7</v>
      </c>
      <c r="E1873" s="418">
        <v>4770965</v>
      </c>
    </row>
    <row r="1874" spans="2:5" x14ac:dyDescent="0.25">
      <c r="B1874" s="416">
        <v>6374</v>
      </c>
      <c r="C1874" s="417" t="s">
        <v>5969</v>
      </c>
      <c r="D1874" s="416" t="s">
        <v>7</v>
      </c>
      <c r="E1874" s="418">
        <v>594044</v>
      </c>
    </row>
    <row r="1875" spans="2:5" x14ac:dyDescent="0.25">
      <c r="B1875" s="416">
        <v>6375</v>
      </c>
      <c r="C1875" s="417" t="s">
        <v>5970</v>
      </c>
      <c r="D1875" s="416" t="s">
        <v>7</v>
      </c>
      <c r="E1875" s="418">
        <v>696150</v>
      </c>
    </row>
    <row r="1876" spans="2:5" x14ac:dyDescent="0.25">
      <c r="B1876" s="416">
        <v>6376</v>
      </c>
      <c r="C1876" s="417" t="s">
        <v>5971</v>
      </c>
      <c r="D1876" s="416" t="s">
        <v>7</v>
      </c>
      <c r="E1876" s="418">
        <v>727949</v>
      </c>
    </row>
    <row r="1877" spans="2:5" x14ac:dyDescent="0.25">
      <c r="B1877" s="416">
        <v>6377</v>
      </c>
      <c r="C1877" s="417" t="s">
        <v>5972</v>
      </c>
      <c r="D1877" s="416" t="s">
        <v>7</v>
      </c>
      <c r="E1877" s="418">
        <v>696150</v>
      </c>
    </row>
    <row r="1878" spans="2:5" x14ac:dyDescent="0.25">
      <c r="B1878" s="416">
        <v>6379</v>
      </c>
      <c r="C1878" s="417" t="s">
        <v>5973</v>
      </c>
      <c r="D1878" s="416" t="s">
        <v>7</v>
      </c>
      <c r="E1878" s="418">
        <v>668780</v>
      </c>
    </row>
    <row r="1879" spans="2:5" x14ac:dyDescent="0.25">
      <c r="B1879" s="416">
        <v>6380</v>
      </c>
      <c r="C1879" s="417" t="s">
        <v>5974</v>
      </c>
      <c r="D1879" s="416" t="s">
        <v>3102</v>
      </c>
      <c r="E1879" s="418">
        <v>105251</v>
      </c>
    </row>
    <row r="1880" spans="2:5" x14ac:dyDescent="0.25">
      <c r="B1880" s="416">
        <v>6381</v>
      </c>
      <c r="C1880" s="417" t="s">
        <v>5975</v>
      </c>
      <c r="D1880" s="416" t="s">
        <v>3102</v>
      </c>
      <c r="E1880" s="418">
        <v>5639751</v>
      </c>
    </row>
    <row r="1881" spans="2:5" x14ac:dyDescent="0.25">
      <c r="B1881" s="416">
        <v>6382</v>
      </c>
      <c r="C1881" s="417" t="s">
        <v>5976</v>
      </c>
      <c r="D1881" s="416" t="s">
        <v>3102</v>
      </c>
      <c r="E1881" s="418">
        <v>641097</v>
      </c>
    </row>
    <row r="1882" spans="2:5" x14ac:dyDescent="0.25">
      <c r="B1882" s="416">
        <v>6383</v>
      </c>
      <c r="C1882" s="417" t="s">
        <v>5977</v>
      </c>
      <c r="D1882" s="416" t="s">
        <v>3102</v>
      </c>
      <c r="E1882" s="418">
        <v>644182</v>
      </c>
    </row>
    <row r="1883" spans="2:5" x14ac:dyDescent="0.25">
      <c r="B1883" s="416">
        <v>6387</v>
      </c>
      <c r="C1883" s="417" t="s">
        <v>5978</v>
      </c>
      <c r="D1883" s="416" t="s">
        <v>7</v>
      </c>
      <c r="E1883" s="418">
        <v>19568350</v>
      </c>
    </row>
    <row r="1884" spans="2:5" x14ac:dyDescent="0.25">
      <c r="B1884" s="416">
        <v>6388</v>
      </c>
      <c r="C1884" s="417" t="s">
        <v>5979</v>
      </c>
      <c r="D1884" s="416" t="s">
        <v>7</v>
      </c>
      <c r="E1884" s="418">
        <v>25342831</v>
      </c>
    </row>
    <row r="1885" spans="2:5" x14ac:dyDescent="0.25">
      <c r="B1885" s="416">
        <v>6389</v>
      </c>
      <c r="C1885" s="417" t="s">
        <v>5980</v>
      </c>
      <c r="D1885" s="416" t="s">
        <v>7</v>
      </c>
      <c r="E1885" s="418">
        <v>27180024</v>
      </c>
    </row>
    <row r="1886" spans="2:5" x14ac:dyDescent="0.25">
      <c r="B1886" s="416">
        <v>6392</v>
      </c>
      <c r="C1886" s="417" t="s">
        <v>5981</v>
      </c>
      <c r="D1886" s="416" t="s">
        <v>3095</v>
      </c>
      <c r="E1886" s="418">
        <v>2371569</v>
      </c>
    </row>
    <row r="1887" spans="2:5" x14ac:dyDescent="0.25">
      <c r="B1887" s="416">
        <v>6393</v>
      </c>
      <c r="C1887" s="417" t="s">
        <v>5982</v>
      </c>
      <c r="D1887" s="416" t="s">
        <v>3095</v>
      </c>
      <c r="E1887" s="418">
        <v>2493429</v>
      </c>
    </row>
    <row r="1888" spans="2:5" x14ac:dyDescent="0.25">
      <c r="B1888" s="416">
        <v>6395</v>
      </c>
      <c r="C1888" s="417" t="s">
        <v>5983</v>
      </c>
      <c r="D1888" s="416" t="s">
        <v>3095</v>
      </c>
      <c r="E1888" s="418">
        <v>3319114</v>
      </c>
    </row>
    <row r="1889" spans="2:5" x14ac:dyDescent="0.25">
      <c r="B1889" s="416">
        <v>6396</v>
      </c>
      <c r="C1889" s="417" t="s">
        <v>5984</v>
      </c>
      <c r="D1889" s="416" t="s">
        <v>7</v>
      </c>
      <c r="E1889" s="418">
        <v>495303</v>
      </c>
    </row>
    <row r="1890" spans="2:5" x14ac:dyDescent="0.25">
      <c r="B1890" s="416">
        <v>6397</v>
      </c>
      <c r="C1890" s="417" t="s">
        <v>5985</v>
      </c>
      <c r="D1890" s="416" t="s">
        <v>7</v>
      </c>
      <c r="E1890" s="418">
        <v>292239</v>
      </c>
    </row>
    <row r="1891" spans="2:5" x14ac:dyDescent="0.25">
      <c r="B1891" s="416">
        <v>6400</v>
      </c>
      <c r="C1891" s="417" t="s">
        <v>5986</v>
      </c>
      <c r="D1891" s="416" t="s">
        <v>3102</v>
      </c>
      <c r="E1891" s="418">
        <v>900127</v>
      </c>
    </row>
    <row r="1892" spans="2:5" x14ac:dyDescent="0.25">
      <c r="B1892" s="416">
        <v>6407</v>
      </c>
      <c r="C1892" s="417" t="s">
        <v>5987</v>
      </c>
      <c r="D1892" s="416" t="s">
        <v>8</v>
      </c>
      <c r="E1892" s="418">
        <v>256474</v>
      </c>
    </row>
    <row r="1893" spans="2:5" x14ac:dyDescent="0.25">
      <c r="B1893" s="416">
        <v>6413</v>
      </c>
      <c r="C1893" s="417" t="s">
        <v>5988</v>
      </c>
      <c r="D1893" s="416" t="s">
        <v>7</v>
      </c>
      <c r="E1893" s="418">
        <v>1785000</v>
      </c>
    </row>
    <row r="1894" spans="2:5" x14ac:dyDescent="0.25">
      <c r="B1894" s="416">
        <v>6416</v>
      </c>
      <c r="C1894" s="417" t="s">
        <v>5989</v>
      </c>
      <c r="D1894" s="416" t="s">
        <v>8</v>
      </c>
      <c r="E1894" s="418">
        <v>90276</v>
      </c>
    </row>
    <row r="1895" spans="2:5" x14ac:dyDescent="0.25">
      <c r="B1895" s="416">
        <v>6421</v>
      </c>
      <c r="C1895" s="417" t="s">
        <v>5990</v>
      </c>
      <c r="D1895" s="416" t="s">
        <v>3102</v>
      </c>
      <c r="E1895" s="419">
        <v>55161</v>
      </c>
    </row>
    <row r="1896" spans="2:5" x14ac:dyDescent="0.25">
      <c r="B1896" s="416">
        <v>6422</v>
      </c>
      <c r="C1896" s="417" t="s">
        <v>5991</v>
      </c>
      <c r="D1896" s="416" t="s">
        <v>7</v>
      </c>
      <c r="E1896" s="418">
        <v>88735</v>
      </c>
    </row>
    <row r="1897" spans="2:5" x14ac:dyDescent="0.25">
      <c r="B1897" s="416">
        <v>6423</v>
      </c>
      <c r="C1897" s="417" t="s">
        <v>5992</v>
      </c>
      <c r="D1897" s="416" t="s">
        <v>7</v>
      </c>
      <c r="E1897" s="418">
        <v>2971213</v>
      </c>
    </row>
    <row r="1898" spans="2:5" x14ac:dyDescent="0.25">
      <c r="B1898" s="416">
        <v>6425</v>
      </c>
      <c r="C1898" s="417" t="s">
        <v>5993</v>
      </c>
      <c r="D1898" s="416" t="s">
        <v>3102</v>
      </c>
      <c r="E1898" s="418">
        <v>142844</v>
      </c>
    </row>
    <row r="1899" spans="2:5" x14ac:dyDescent="0.25">
      <c r="B1899" s="416">
        <v>6426</v>
      </c>
      <c r="C1899" s="417" t="s">
        <v>5994</v>
      </c>
      <c r="D1899" s="416" t="s">
        <v>7</v>
      </c>
      <c r="E1899" s="418">
        <v>1320963</v>
      </c>
    </row>
    <row r="1900" spans="2:5" x14ac:dyDescent="0.25">
      <c r="B1900" s="416">
        <v>6427</v>
      </c>
      <c r="C1900" s="417" t="s">
        <v>5995</v>
      </c>
      <c r="D1900" s="416" t="s">
        <v>3102</v>
      </c>
      <c r="E1900" s="419">
        <v>38419</v>
      </c>
    </row>
    <row r="1901" spans="2:5" x14ac:dyDescent="0.25">
      <c r="B1901" s="416">
        <v>6428</v>
      </c>
      <c r="C1901" s="417" t="s">
        <v>5996</v>
      </c>
      <c r="D1901" s="416" t="s">
        <v>3095</v>
      </c>
      <c r="E1901" s="418">
        <v>1144639</v>
      </c>
    </row>
    <row r="1902" spans="2:5" x14ac:dyDescent="0.25">
      <c r="B1902" s="416">
        <v>6429</v>
      </c>
      <c r="C1902" s="417" t="s">
        <v>5997</v>
      </c>
      <c r="D1902" s="416" t="s">
        <v>3102</v>
      </c>
      <c r="E1902" s="418">
        <v>57878</v>
      </c>
    </row>
    <row r="1903" spans="2:5" x14ac:dyDescent="0.25">
      <c r="B1903" s="416">
        <v>6431</v>
      </c>
      <c r="C1903" s="417" t="s">
        <v>5998</v>
      </c>
      <c r="D1903" s="416" t="s">
        <v>3095</v>
      </c>
      <c r="E1903" s="419">
        <v>1554452</v>
      </c>
    </row>
    <row r="1904" spans="2:5" x14ac:dyDescent="0.25">
      <c r="B1904" s="416">
        <v>6433</v>
      </c>
      <c r="C1904" s="417" t="s">
        <v>5999</v>
      </c>
      <c r="D1904" s="416" t="s">
        <v>3099</v>
      </c>
      <c r="E1904" s="418">
        <v>21800</v>
      </c>
    </row>
    <row r="1905" spans="2:5" x14ac:dyDescent="0.25">
      <c r="B1905" s="416">
        <v>6434</v>
      </c>
      <c r="C1905" s="417" t="s">
        <v>6000</v>
      </c>
      <c r="D1905" s="416" t="s">
        <v>3099</v>
      </c>
      <c r="E1905" s="418">
        <v>19450</v>
      </c>
    </row>
    <row r="1906" spans="2:5" x14ac:dyDescent="0.25">
      <c r="B1906" s="416">
        <v>6435</v>
      </c>
      <c r="C1906" s="417" t="s">
        <v>6001</v>
      </c>
      <c r="D1906" s="416" t="s">
        <v>3099</v>
      </c>
      <c r="E1906" s="418">
        <v>21150</v>
      </c>
    </row>
    <row r="1907" spans="2:5" x14ac:dyDescent="0.25">
      <c r="B1907" s="416">
        <v>6436</v>
      </c>
      <c r="C1907" s="417" t="s">
        <v>6002</v>
      </c>
      <c r="D1907" s="416" t="s">
        <v>3099</v>
      </c>
      <c r="E1907" s="418">
        <v>18800</v>
      </c>
    </row>
    <row r="1908" spans="2:5" x14ac:dyDescent="0.25">
      <c r="B1908" s="416">
        <v>6437</v>
      </c>
      <c r="C1908" s="417" t="s">
        <v>6003</v>
      </c>
      <c r="D1908" s="416" t="s">
        <v>3099</v>
      </c>
      <c r="E1908" s="418">
        <v>18152</v>
      </c>
    </row>
    <row r="1909" spans="2:5" x14ac:dyDescent="0.25">
      <c r="B1909" s="416">
        <v>6438</v>
      </c>
      <c r="C1909" s="417" t="s">
        <v>3258</v>
      </c>
      <c r="D1909" s="416" t="s">
        <v>3102</v>
      </c>
      <c r="E1909" s="418">
        <v>20205</v>
      </c>
    </row>
    <row r="1910" spans="2:5" x14ac:dyDescent="0.25">
      <c r="B1910" s="416">
        <v>6439</v>
      </c>
      <c r="C1910" s="417" t="s">
        <v>3259</v>
      </c>
      <c r="D1910" s="416" t="s">
        <v>3102</v>
      </c>
      <c r="E1910" s="419">
        <v>21734</v>
      </c>
    </row>
    <row r="1911" spans="2:5" x14ac:dyDescent="0.25">
      <c r="B1911" s="416">
        <v>6440</v>
      </c>
      <c r="C1911" s="417" t="s">
        <v>1501</v>
      </c>
      <c r="D1911" s="416" t="s">
        <v>3099</v>
      </c>
      <c r="E1911" s="419">
        <v>595</v>
      </c>
    </row>
    <row r="1912" spans="2:5" x14ac:dyDescent="0.25">
      <c r="B1912" s="416">
        <v>6441</v>
      </c>
      <c r="C1912" s="417" t="s">
        <v>1502</v>
      </c>
      <c r="D1912" s="416" t="s">
        <v>3099</v>
      </c>
      <c r="E1912" s="419">
        <v>781</v>
      </c>
    </row>
    <row r="1913" spans="2:5" x14ac:dyDescent="0.25">
      <c r="B1913" s="416">
        <v>6442</v>
      </c>
      <c r="C1913" s="417" t="s">
        <v>1503</v>
      </c>
      <c r="D1913" s="416" t="s">
        <v>3099</v>
      </c>
      <c r="E1913" s="418">
        <v>901</v>
      </c>
    </row>
    <row r="1914" spans="2:5" x14ac:dyDescent="0.25">
      <c r="B1914" s="416">
        <v>6443</v>
      </c>
      <c r="C1914" s="417" t="s">
        <v>6004</v>
      </c>
      <c r="D1914" s="416" t="s">
        <v>3099</v>
      </c>
      <c r="E1914" s="418">
        <v>1022</v>
      </c>
    </row>
    <row r="1915" spans="2:5" x14ac:dyDescent="0.25">
      <c r="B1915" s="416">
        <v>6444</v>
      </c>
      <c r="C1915" s="417" t="s">
        <v>6005</v>
      </c>
      <c r="D1915" s="416" t="s">
        <v>3099</v>
      </c>
      <c r="E1915" s="418">
        <v>1384</v>
      </c>
    </row>
    <row r="1916" spans="2:5" x14ac:dyDescent="0.25">
      <c r="B1916" s="416">
        <v>6445</v>
      </c>
      <c r="C1916" s="417" t="s">
        <v>6006</v>
      </c>
      <c r="D1916" s="416" t="s">
        <v>3099</v>
      </c>
      <c r="E1916" s="418">
        <v>1442</v>
      </c>
    </row>
    <row r="1917" spans="2:5" x14ac:dyDescent="0.25">
      <c r="B1917" s="416">
        <v>6446</v>
      </c>
      <c r="C1917" s="417" t="s">
        <v>6007</v>
      </c>
      <c r="D1917" s="416" t="s">
        <v>3099</v>
      </c>
      <c r="E1917" s="418">
        <v>1616</v>
      </c>
    </row>
    <row r="1918" spans="2:5" x14ac:dyDescent="0.25">
      <c r="B1918" s="416">
        <v>6448</v>
      </c>
      <c r="C1918" s="417" t="s">
        <v>6008</v>
      </c>
      <c r="D1918" s="416" t="s">
        <v>7</v>
      </c>
      <c r="E1918" s="419">
        <v>2001595</v>
      </c>
    </row>
    <row r="1919" spans="2:5" x14ac:dyDescent="0.25">
      <c r="B1919" s="416">
        <v>6449</v>
      </c>
      <c r="C1919" s="417" t="s">
        <v>6009</v>
      </c>
      <c r="D1919" s="416" t="s">
        <v>7</v>
      </c>
      <c r="E1919" s="418">
        <v>648937</v>
      </c>
    </row>
    <row r="1920" spans="2:5" x14ac:dyDescent="0.25">
      <c r="B1920" s="416">
        <v>6450</v>
      </c>
      <c r="C1920" s="417" t="s">
        <v>6010</v>
      </c>
      <c r="D1920" s="416" t="s">
        <v>8</v>
      </c>
      <c r="E1920" s="418">
        <v>4539</v>
      </c>
    </row>
    <row r="1921" spans="2:5" x14ac:dyDescent="0.25">
      <c r="B1921" s="416">
        <v>6451</v>
      </c>
      <c r="C1921" s="417" t="s">
        <v>6011</v>
      </c>
      <c r="D1921" s="416" t="s">
        <v>3102</v>
      </c>
      <c r="E1921" s="418">
        <v>15257</v>
      </c>
    </row>
    <row r="1922" spans="2:5" x14ac:dyDescent="0.25">
      <c r="B1922" s="416">
        <v>6456</v>
      </c>
      <c r="C1922" s="417" t="s">
        <v>6012</v>
      </c>
      <c r="D1922" s="416" t="s">
        <v>3095</v>
      </c>
      <c r="E1922" s="419">
        <v>1371507</v>
      </c>
    </row>
    <row r="1923" spans="2:5" x14ac:dyDescent="0.25">
      <c r="B1923" s="416">
        <v>6457</v>
      </c>
      <c r="C1923" s="417" t="s">
        <v>6013</v>
      </c>
      <c r="D1923" s="416" t="s">
        <v>3097</v>
      </c>
      <c r="E1923" s="418">
        <v>99606</v>
      </c>
    </row>
    <row r="1924" spans="2:5" x14ac:dyDescent="0.25">
      <c r="B1924" s="416">
        <v>6458</v>
      </c>
      <c r="C1924" s="417" t="s">
        <v>6014</v>
      </c>
      <c r="D1924" s="416" t="s">
        <v>3102</v>
      </c>
      <c r="E1924" s="418">
        <v>16246</v>
      </c>
    </row>
    <row r="1925" spans="2:5" x14ac:dyDescent="0.25">
      <c r="B1925" s="416">
        <v>6459</v>
      </c>
      <c r="C1925" s="417" t="s">
        <v>6015</v>
      </c>
      <c r="D1925" s="416" t="s">
        <v>8</v>
      </c>
      <c r="E1925" s="419">
        <v>56053</v>
      </c>
    </row>
    <row r="1926" spans="2:5" x14ac:dyDescent="0.25">
      <c r="B1926" s="416">
        <v>6461</v>
      </c>
      <c r="C1926" s="417" t="s">
        <v>6016</v>
      </c>
      <c r="D1926" s="416" t="s">
        <v>122</v>
      </c>
      <c r="E1926" s="418">
        <v>7667</v>
      </c>
    </row>
    <row r="1927" spans="2:5" x14ac:dyDescent="0.25">
      <c r="B1927" s="416">
        <v>6462</v>
      </c>
      <c r="C1927" s="417" t="s">
        <v>6017</v>
      </c>
      <c r="D1927" s="416" t="s">
        <v>3121</v>
      </c>
      <c r="E1927" s="419">
        <v>1800</v>
      </c>
    </row>
    <row r="1928" spans="2:5" x14ac:dyDescent="0.25">
      <c r="B1928" s="416">
        <v>6463</v>
      </c>
      <c r="C1928" s="417" t="s">
        <v>6018</v>
      </c>
      <c r="D1928" s="416" t="s">
        <v>3095</v>
      </c>
      <c r="E1928" s="418">
        <v>7800</v>
      </c>
    </row>
    <row r="1929" spans="2:5" x14ac:dyDescent="0.25">
      <c r="B1929" s="416">
        <v>6464</v>
      </c>
      <c r="C1929" s="417" t="s">
        <v>6019</v>
      </c>
      <c r="D1929" s="416" t="s">
        <v>8</v>
      </c>
      <c r="E1929" s="419">
        <v>3577</v>
      </c>
    </row>
    <row r="1930" spans="2:5" x14ac:dyDescent="0.25">
      <c r="B1930" s="416">
        <v>6465</v>
      </c>
      <c r="C1930" s="417" t="s">
        <v>6020</v>
      </c>
      <c r="D1930" s="416" t="s">
        <v>3097</v>
      </c>
      <c r="E1930" s="419">
        <v>26802</v>
      </c>
    </row>
    <row r="1931" spans="2:5" x14ac:dyDescent="0.25">
      <c r="B1931" s="416">
        <v>6466</v>
      </c>
      <c r="C1931" s="417" t="s">
        <v>6021</v>
      </c>
      <c r="D1931" s="416" t="s">
        <v>3095</v>
      </c>
      <c r="E1931" s="419">
        <v>1374904</v>
      </c>
    </row>
    <row r="1932" spans="2:5" x14ac:dyDescent="0.25">
      <c r="B1932" s="416">
        <v>6467</v>
      </c>
      <c r="C1932" s="417" t="s">
        <v>6022</v>
      </c>
      <c r="D1932" s="416" t="s">
        <v>3102</v>
      </c>
      <c r="E1932" s="419">
        <v>15733</v>
      </c>
    </row>
    <row r="1933" spans="2:5" x14ac:dyDescent="0.25">
      <c r="B1933" s="416">
        <v>6469</v>
      </c>
      <c r="C1933" s="417" t="s">
        <v>6023</v>
      </c>
      <c r="D1933" s="416" t="s">
        <v>8</v>
      </c>
      <c r="E1933" s="419">
        <v>344300</v>
      </c>
    </row>
    <row r="1934" spans="2:5" x14ac:dyDescent="0.25">
      <c r="B1934" s="416">
        <v>6471</v>
      </c>
      <c r="C1934" s="417" t="s">
        <v>6024</v>
      </c>
      <c r="D1934" s="416" t="s">
        <v>3095</v>
      </c>
      <c r="E1934" s="418">
        <v>190755</v>
      </c>
    </row>
    <row r="1935" spans="2:5" x14ac:dyDescent="0.25">
      <c r="B1935" s="416">
        <v>6472</v>
      </c>
      <c r="C1935" s="417" t="s">
        <v>6025</v>
      </c>
      <c r="D1935" s="416" t="s">
        <v>3095</v>
      </c>
      <c r="E1935" s="419">
        <v>1477441</v>
      </c>
    </row>
    <row r="1936" spans="2:5" x14ac:dyDescent="0.25">
      <c r="B1936" s="416">
        <v>6473</v>
      </c>
      <c r="C1936" s="417" t="s">
        <v>6026</v>
      </c>
      <c r="D1936" s="416" t="s">
        <v>3095</v>
      </c>
      <c r="E1936" s="419">
        <v>162127</v>
      </c>
    </row>
    <row r="1937" spans="2:5" x14ac:dyDescent="0.25">
      <c r="B1937" s="416">
        <v>6474</v>
      </c>
      <c r="C1937" s="417" t="s">
        <v>6027</v>
      </c>
      <c r="D1937" s="416" t="s">
        <v>3095</v>
      </c>
      <c r="E1937" s="419">
        <v>188408</v>
      </c>
    </row>
    <row r="1938" spans="2:5" x14ac:dyDescent="0.25">
      <c r="B1938" s="416">
        <v>6475</v>
      </c>
      <c r="C1938" s="417" t="s">
        <v>6028</v>
      </c>
      <c r="D1938" s="416" t="s">
        <v>3102</v>
      </c>
      <c r="E1938" s="418">
        <v>75350</v>
      </c>
    </row>
    <row r="1939" spans="2:5" x14ac:dyDescent="0.25">
      <c r="B1939" s="416">
        <v>6476</v>
      </c>
      <c r="C1939" s="417" t="s">
        <v>6029</v>
      </c>
      <c r="D1939" s="416" t="s">
        <v>8</v>
      </c>
      <c r="E1939" s="419">
        <v>216131</v>
      </c>
    </row>
    <row r="1940" spans="2:5" x14ac:dyDescent="0.25">
      <c r="B1940" s="416">
        <v>6482</v>
      </c>
      <c r="C1940" s="417" t="s">
        <v>6030</v>
      </c>
      <c r="D1940" s="416" t="s">
        <v>3097</v>
      </c>
      <c r="E1940" s="418">
        <v>117500</v>
      </c>
    </row>
    <row r="1941" spans="2:5" x14ac:dyDescent="0.25">
      <c r="B1941" s="416">
        <v>6483</v>
      </c>
      <c r="C1941" s="417" t="s">
        <v>6031</v>
      </c>
      <c r="D1941" s="416" t="s">
        <v>122</v>
      </c>
      <c r="E1941" s="419">
        <v>50440</v>
      </c>
    </row>
    <row r="1942" spans="2:5" x14ac:dyDescent="0.25">
      <c r="B1942" s="416">
        <v>6484</v>
      </c>
      <c r="C1942" s="417" t="s">
        <v>6032</v>
      </c>
      <c r="D1942" s="416" t="s">
        <v>122</v>
      </c>
      <c r="E1942" s="419">
        <v>174290</v>
      </c>
    </row>
    <row r="1943" spans="2:5" x14ac:dyDescent="0.25">
      <c r="B1943" s="416">
        <v>6485</v>
      </c>
      <c r="C1943" s="417" t="s">
        <v>6033</v>
      </c>
      <c r="D1943" s="416" t="s">
        <v>7</v>
      </c>
      <c r="E1943" s="419">
        <v>51423</v>
      </c>
    </row>
    <row r="1944" spans="2:5" x14ac:dyDescent="0.25">
      <c r="B1944" s="416">
        <v>6486</v>
      </c>
      <c r="C1944" s="417" t="s">
        <v>6034</v>
      </c>
      <c r="D1944" s="416" t="s">
        <v>3095</v>
      </c>
      <c r="E1944" s="419">
        <v>60713</v>
      </c>
    </row>
    <row r="1945" spans="2:5" x14ac:dyDescent="0.25">
      <c r="B1945" s="416">
        <v>6488</v>
      </c>
      <c r="C1945" s="417" t="s">
        <v>6035</v>
      </c>
      <c r="D1945" s="416" t="s">
        <v>3102</v>
      </c>
      <c r="E1945" s="419">
        <v>266046</v>
      </c>
    </row>
    <row r="1946" spans="2:5" x14ac:dyDescent="0.25">
      <c r="B1946" s="416">
        <v>6489</v>
      </c>
      <c r="C1946" s="417" t="s">
        <v>6036</v>
      </c>
      <c r="D1946" s="416" t="s">
        <v>3102</v>
      </c>
      <c r="E1946" s="419">
        <v>109595</v>
      </c>
    </row>
    <row r="1947" spans="2:5" x14ac:dyDescent="0.25">
      <c r="B1947" s="416">
        <v>6494</v>
      </c>
      <c r="C1947" s="417" t="s">
        <v>6037</v>
      </c>
      <c r="D1947" s="416" t="s">
        <v>3102</v>
      </c>
      <c r="E1947" s="418">
        <v>314314</v>
      </c>
    </row>
    <row r="1948" spans="2:5" x14ac:dyDescent="0.25">
      <c r="B1948" s="416">
        <v>6495</v>
      </c>
      <c r="C1948" s="417" t="s">
        <v>6038</v>
      </c>
      <c r="D1948" s="416" t="s">
        <v>3102</v>
      </c>
      <c r="E1948" s="419">
        <v>314314</v>
      </c>
    </row>
    <row r="1949" spans="2:5" x14ac:dyDescent="0.25">
      <c r="B1949" s="416">
        <v>6498</v>
      </c>
      <c r="C1949" s="417" t="s">
        <v>6039</v>
      </c>
      <c r="D1949" s="416" t="s">
        <v>7</v>
      </c>
      <c r="E1949" s="419">
        <v>18042</v>
      </c>
    </row>
    <row r="1950" spans="2:5" x14ac:dyDescent="0.25">
      <c r="B1950" s="416">
        <v>6499</v>
      </c>
      <c r="C1950" s="417" t="s">
        <v>6040</v>
      </c>
      <c r="D1950" s="416" t="s">
        <v>3102</v>
      </c>
      <c r="E1950" s="419">
        <v>15202</v>
      </c>
    </row>
    <row r="1951" spans="2:5" x14ac:dyDescent="0.25">
      <c r="B1951" s="416">
        <v>6500</v>
      </c>
      <c r="C1951" s="417" t="s">
        <v>6041</v>
      </c>
      <c r="D1951" s="416" t="s">
        <v>7</v>
      </c>
      <c r="E1951" s="418">
        <v>229292</v>
      </c>
    </row>
    <row r="1952" spans="2:5" x14ac:dyDescent="0.25">
      <c r="B1952" s="416">
        <v>6501</v>
      </c>
      <c r="C1952" s="417" t="s">
        <v>6042</v>
      </c>
      <c r="D1952" s="416" t="s">
        <v>7</v>
      </c>
      <c r="E1952" s="418">
        <v>296892</v>
      </c>
    </row>
    <row r="1953" spans="2:5" x14ac:dyDescent="0.25">
      <c r="B1953" s="416">
        <v>6505</v>
      </c>
      <c r="C1953" s="417" t="s">
        <v>6043</v>
      </c>
      <c r="D1953" s="416" t="s">
        <v>8</v>
      </c>
      <c r="E1953" s="419">
        <v>2372</v>
      </c>
    </row>
    <row r="1954" spans="2:5" x14ac:dyDescent="0.25">
      <c r="B1954" s="416">
        <v>6506</v>
      </c>
      <c r="C1954" s="417" t="s">
        <v>6044</v>
      </c>
      <c r="D1954" s="416" t="s">
        <v>3102</v>
      </c>
      <c r="E1954" s="418">
        <v>188488</v>
      </c>
    </row>
    <row r="1955" spans="2:5" x14ac:dyDescent="0.25">
      <c r="B1955" s="416">
        <v>6507</v>
      </c>
      <c r="C1955" s="417" t="s">
        <v>6045</v>
      </c>
      <c r="D1955" s="416" t="s">
        <v>8</v>
      </c>
      <c r="E1955" s="418">
        <v>243363</v>
      </c>
    </row>
    <row r="1956" spans="2:5" x14ac:dyDescent="0.25">
      <c r="B1956" s="416">
        <v>6510</v>
      </c>
      <c r="C1956" s="417" t="s">
        <v>6046</v>
      </c>
      <c r="D1956" s="416" t="s">
        <v>3102</v>
      </c>
      <c r="E1956" s="418">
        <v>62554</v>
      </c>
    </row>
    <row r="1957" spans="2:5" x14ac:dyDescent="0.25">
      <c r="B1957" s="416">
        <v>6511</v>
      </c>
      <c r="C1957" s="417" t="s">
        <v>6047</v>
      </c>
      <c r="D1957" s="416" t="s">
        <v>8</v>
      </c>
      <c r="E1957" s="419">
        <v>286647</v>
      </c>
    </row>
    <row r="1958" spans="2:5" x14ac:dyDescent="0.25">
      <c r="B1958" s="416">
        <v>6512</v>
      </c>
      <c r="C1958" s="417" t="s">
        <v>6048</v>
      </c>
      <c r="D1958" s="416" t="s">
        <v>3095</v>
      </c>
      <c r="E1958" s="418">
        <v>667698</v>
      </c>
    </row>
    <row r="1959" spans="2:5" x14ac:dyDescent="0.25">
      <c r="B1959" s="416">
        <v>6514</v>
      </c>
      <c r="C1959" s="417" t="s">
        <v>6049</v>
      </c>
      <c r="D1959" s="416" t="s">
        <v>7</v>
      </c>
      <c r="E1959" s="419">
        <v>4065</v>
      </c>
    </row>
    <row r="1960" spans="2:5" x14ac:dyDescent="0.25">
      <c r="B1960" s="416">
        <v>6515</v>
      </c>
      <c r="C1960" s="417" t="s">
        <v>6050</v>
      </c>
      <c r="D1960" s="416" t="s">
        <v>3102</v>
      </c>
      <c r="E1960" s="418">
        <v>9374</v>
      </c>
    </row>
    <row r="1961" spans="2:5" x14ac:dyDescent="0.25">
      <c r="B1961" s="416">
        <v>6517</v>
      </c>
      <c r="C1961" s="417" t="s">
        <v>6051</v>
      </c>
      <c r="D1961" s="416" t="s">
        <v>3099</v>
      </c>
      <c r="E1961" s="418">
        <v>13201</v>
      </c>
    </row>
    <row r="1962" spans="2:5" x14ac:dyDescent="0.25">
      <c r="B1962" s="416">
        <v>6518</v>
      </c>
      <c r="C1962" s="417" t="s">
        <v>6052</v>
      </c>
      <c r="D1962" s="416" t="s">
        <v>7</v>
      </c>
      <c r="E1962" s="418">
        <v>171333</v>
      </c>
    </row>
    <row r="1963" spans="2:5" x14ac:dyDescent="0.25">
      <c r="B1963" s="416">
        <v>6519</v>
      </c>
      <c r="C1963" s="417" t="s">
        <v>6053</v>
      </c>
      <c r="D1963" s="416" t="s">
        <v>7</v>
      </c>
      <c r="E1963" s="418">
        <v>25260</v>
      </c>
    </row>
    <row r="1964" spans="2:5" x14ac:dyDescent="0.25">
      <c r="B1964" s="416">
        <v>6520</v>
      </c>
      <c r="C1964" s="417" t="s">
        <v>6054</v>
      </c>
      <c r="D1964" s="416" t="s">
        <v>7</v>
      </c>
      <c r="E1964" s="418">
        <v>13068</v>
      </c>
    </row>
    <row r="1965" spans="2:5" x14ac:dyDescent="0.25">
      <c r="B1965" s="416">
        <v>6521</v>
      </c>
      <c r="C1965" s="417" t="s">
        <v>6055</v>
      </c>
      <c r="D1965" s="416" t="s">
        <v>7</v>
      </c>
      <c r="E1965" s="418">
        <v>7982</v>
      </c>
    </row>
    <row r="1966" spans="2:5" x14ac:dyDescent="0.25">
      <c r="B1966" s="416">
        <v>6523</v>
      </c>
      <c r="C1966" s="417" t="s">
        <v>6056</v>
      </c>
      <c r="D1966" s="416" t="s">
        <v>7</v>
      </c>
      <c r="E1966" s="418">
        <v>15934</v>
      </c>
    </row>
    <row r="1967" spans="2:5" x14ac:dyDescent="0.25">
      <c r="B1967" s="416">
        <v>6524</v>
      </c>
      <c r="C1967" s="417" t="s">
        <v>6057</v>
      </c>
      <c r="D1967" s="416" t="s">
        <v>7</v>
      </c>
      <c r="E1967" s="419">
        <v>64434</v>
      </c>
    </row>
    <row r="1968" spans="2:5" x14ac:dyDescent="0.25">
      <c r="B1968" s="416">
        <v>6525</v>
      </c>
      <c r="C1968" s="417" t="s">
        <v>6058</v>
      </c>
      <c r="D1968" s="416" t="s">
        <v>7</v>
      </c>
      <c r="E1968" s="418">
        <v>198624</v>
      </c>
    </row>
    <row r="1969" spans="2:5" x14ac:dyDescent="0.25">
      <c r="B1969" s="416">
        <v>6527</v>
      </c>
      <c r="C1969" s="417" t="s">
        <v>6059</v>
      </c>
      <c r="D1969" s="416" t="s">
        <v>7</v>
      </c>
      <c r="E1969" s="419">
        <v>565462</v>
      </c>
    </row>
    <row r="1970" spans="2:5" x14ac:dyDescent="0.25">
      <c r="B1970" s="416">
        <v>6528</v>
      </c>
      <c r="C1970" s="417" t="s">
        <v>6060</v>
      </c>
      <c r="D1970" s="416" t="s">
        <v>3102</v>
      </c>
      <c r="E1970" s="418">
        <v>316462</v>
      </c>
    </row>
    <row r="1971" spans="2:5" x14ac:dyDescent="0.25">
      <c r="B1971" s="416">
        <v>6529</v>
      </c>
      <c r="C1971" s="417" t="s">
        <v>6061</v>
      </c>
      <c r="D1971" s="416" t="s">
        <v>3102</v>
      </c>
      <c r="E1971" s="418">
        <v>321029</v>
      </c>
    </row>
    <row r="1972" spans="2:5" x14ac:dyDescent="0.25">
      <c r="B1972" s="416">
        <v>6532</v>
      </c>
      <c r="C1972" s="417" t="s">
        <v>6062</v>
      </c>
      <c r="D1972" s="416" t="s">
        <v>7</v>
      </c>
      <c r="E1972" s="418">
        <v>68928</v>
      </c>
    </row>
    <row r="1973" spans="2:5" x14ac:dyDescent="0.25">
      <c r="B1973" s="416">
        <v>6533</v>
      </c>
      <c r="C1973" s="417" t="s">
        <v>6063</v>
      </c>
      <c r="D1973" s="416" t="s">
        <v>8</v>
      </c>
      <c r="E1973" s="418">
        <v>30396</v>
      </c>
    </row>
    <row r="1974" spans="2:5" x14ac:dyDescent="0.25">
      <c r="B1974" s="416">
        <v>6534</v>
      </c>
      <c r="C1974" s="417" t="s">
        <v>6064</v>
      </c>
      <c r="D1974" s="416" t="s">
        <v>8</v>
      </c>
      <c r="E1974" s="418">
        <v>251825</v>
      </c>
    </row>
    <row r="1975" spans="2:5" x14ac:dyDescent="0.25">
      <c r="B1975" s="416">
        <v>6535</v>
      </c>
      <c r="C1975" s="417" t="s">
        <v>6065</v>
      </c>
      <c r="D1975" s="416" t="s">
        <v>8</v>
      </c>
      <c r="E1975" s="419">
        <v>48744</v>
      </c>
    </row>
    <row r="1976" spans="2:5" x14ac:dyDescent="0.25">
      <c r="B1976" s="416">
        <v>6536</v>
      </c>
      <c r="C1976" s="417" t="s">
        <v>6066</v>
      </c>
      <c r="D1976" s="416" t="s">
        <v>8</v>
      </c>
      <c r="E1976" s="419">
        <v>48461</v>
      </c>
    </row>
    <row r="1977" spans="2:5" x14ac:dyDescent="0.25">
      <c r="B1977" s="416">
        <v>6538</v>
      </c>
      <c r="C1977" s="417" t="s">
        <v>3929</v>
      </c>
      <c r="D1977" s="416" t="s">
        <v>3102</v>
      </c>
      <c r="E1977" s="419">
        <v>259164</v>
      </c>
    </row>
    <row r="1978" spans="2:5" x14ac:dyDescent="0.25">
      <c r="B1978" s="416">
        <v>6541</v>
      </c>
      <c r="C1978" s="417" t="s">
        <v>6067</v>
      </c>
      <c r="D1978" s="416" t="s">
        <v>3102</v>
      </c>
      <c r="E1978" s="418">
        <v>323973</v>
      </c>
    </row>
    <row r="1979" spans="2:5" x14ac:dyDescent="0.25">
      <c r="B1979" s="416">
        <v>6542</v>
      </c>
      <c r="C1979" s="417" t="s">
        <v>6068</v>
      </c>
      <c r="D1979" s="416" t="s">
        <v>7</v>
      </c>
      <c r="E1979" s="418">
        <v>86176</v>
      </c>
    </row>
    <row r="1980" spans="2:5" x14ac:dyDescent="0.25">
      <c r="B1980" s="416">
        <v>6543</v>
      </c>
      <c r="C1980" s="417" t="s">
        <v>6069</v>
      </c>
      <c r="D1980" s="416" t="s">
        <v>7</v>
      </c>
      <c r="E1980" s="419">
        <v>7932</v>
      </c>
    </row>
    <row r="1981" spans="2:5" x14ac:dyDescent="0.25">
      <c r="B1981" s="416">
        <v>6544</v>
      </c>
      <c r="C1981" s="417" t="s">
        <v>6070</v>
      </c>
      <c r="D1981" s="416" t="s">
        <v>7</v>
      </c>
      <c r="E1981" s="419">
        <v>7714</v>
      </c>
    </row>
    <row r="1982" spans="2:5" x14ac:dyDescent="0.25">
      <c r="B1982" s="416">
        <v>6547</v>
      </c>
      <c r="C1982" s="417" t="s">
        <v>6071</v>
      </c>
      <c r="D1982" s="416" t="s">
        <v>7</v>
      </c>
      <c r="E1982" s="419">
        <v>351760</v>
      </c>
    </row>
    <row r="1983" spans="2:5" x14ac:dyDescent="0.25">
      <c r="B1983" s="416">
        <v>6548</v>
      </c>
      <c r="C1983" s="417" t="s">
        <v>6072</v>
      </c>
      <c r="D1983" s="416" t="s">
        <v>7</v>
      </c>
      <c r="E1983" s="418">
        <v>254653</v>
      </c>
    </row>
    <row r="1984" spans="2:5" x14ac:dyDescent="0.25">
      <c r="B1984" s="416">
        <v>6551</v>
      </c>
      <c r="C1984" s="417" t="s">
        <v>6073</v>
      </c>
      <c r="D1984" s="416" t="s">
        <v>8</v>
      </c>
      <c r="E1984" s="418">
        <v>157785</v>
      </c>
    </row>
    <row r="1985" spans="2:5" x14ac:dyDescent="0.25">
      <c r="B1985" s="416">
        <v>6553</v>
      </c>
      <c r="C1985" s="417" t="s">
        <v>6074</v>
      </c>
      <c r="D1985" s="416" t="s">
        <v>7</v>
      </c>
      <c r="E1985" s="419">
        <v>30303</v>
      </c>
    </row>
    <row r="1986" spans="2:5" x14ac:dyDescent="0.25">
      <c r="B1986" s="416">
        <v>6554</v>
      </c>
      <c r="C1986" s="417" t="s">
        <v>6075</v>
      </c>
      <c r="D1986" s="416" t="s">
        <v>3102</v>
      </c>
      <c r="E1986" s="418">
        <v>416</v>
      </c>
    </row>
    <row r="1987" spans="2:5" x14ac:dyDescent="0.25">
      <c r="B1987" s="416">
        <v>6555</v>
      </c>
      <c r="C1987" s="417" t="s">
        <v>6076</v>
      </c>
      <c r="D1987" s="416" t="s">
        <v>7</v>
      </c>
      <c r="E1987" s="418">
        <v>3986</v>
      </c>
    </row>
    <row r="1988" spans="2:5" x14ac:dyDescent="0.25">
      <c r="B1988" s="416">
        <v>6556</v>
      </c>
      <c r="C1988" s="417" t="s">
        <v>6077</v>
      </c>
      <c r="D1988" s="416" t="s">
        <v>7</v>
      </c>
      <c r="E1988" s="418">
        <v>87955</v>
      </c>
    </row>
    <row r="1989" spans="2:5" x14ac:dyDescent="0.25">
      <c r="B1989" s="416">
        <v>6559</v>
      </c>
      <c r="C1989" s="417" t="s">
        <v>6078</v>
      </c>
      <c r="D1989" s="416" t="s">
        <v>7</v>
      </c>
      <c r="E1989" s="419">
        <v>814323</v>
      </c>
    </row>
    <row r="1990" spans="2:5" x14ac:dyDescent="0.25">
      <c r="B1990" s="416">
        <v>6560</v>
      </c>
      <c r="C1990" s="417" t="s">
        <v>6079</v>
      </c>
      <c r="D1990" s="416" t="s">
        <v>7</v>
      </c>
      <c r="E1990" s="418">
        <v>4767441</v>
      </c>
    </row>
    <row r="1991" spans="2:5" x14ac:dyDescent="0.25">
      <c r="B1991" s="416">
        <v>6562</v>
      </c>
      <c r="C1991" s="417" t="s">
        <v>6080</v>
      </c>
      <c r="D1991" s="416" t="s">
        <v>8</v>
      </c>
      <c r="E1991" s="419">
        <v>85399</v>
      </c>
    </row>
    <row r="1992" spans="2:5" x14ac:dyDescent="0.25">
      <c r="B1992" s="416">
        <v>6563</v>
      </c>
      <c r="C1992" s="417" t="s">
        <v>6081</v>
      </c>
      <c r="D1992" s="416" t="s">
        <v>3102</v>
      </c>
      <c r="E1992" s="419">
        <v>17549</v>
      </c>
    </row>
    <row r="1993" spans="2:5" x14ac:dyDescent="0.25">
      <c r="B1993" s="416">
        <v>6565</v>
      </c>
      <c r="C1993" s="417" t="s">
        <v>6082</v>
      </c>
      <c r="D1993" s="416" t="s">
        <v>3102</v>
      </c>
      <c r="E1993" s="419">
        <v>53644</v>
      </c>
    </row>
    <row r="1994" spans="2:5" x14ac:dyDescent="0.25">
      <c r="B1994" s="416">
        <v>6567</v>
      </c>
      <c r="C1994" s="417" t="s">
        <v>6083</v>
      </c>
      <c r="D1994" s="416" t="s">
        <v>3102</v>
      </c>
      <c r="E1994" s="419">
        <v>368865</v>
      </c>
    </row>
    <row r="1995" spans="2:5" x14ac:dyDescent="0.25">
      <c r="B1995" s="416">
        <v>6568</v>
      </c>
      <c r="C1995" s="417" t="s">
        <v>6084</v>
      </c>
      <c r="D1995" s="416" t="s">
        <v>3102</v>
      </c>
      <c r="E1995" s="419">
        <v>40172</v>
      </c>
    </row>
    <row r="1996" spans="2:5" x14ac:dyDescent="0.25">
      <c r="B1996" s="416">
        <v>6569</v>
      </c>
      <c r="C1996" s="417" t="s">
        <v>6085</v>
      </c>
      <c r="D1996" s="416" t="s">
        <v>7</v>
      </c>
      <c r="E1996" s="419">
        <v>319569</v>
      </c>
    </row>
    <row r="1997" spans="2:5" x14ac:dyDescent="0.25">
      <c r="B1997" s="416">
        <v>6570</v>
      </c>
      <c r="C1997" s="417" t="s">
        <v>6086</v>
      </c>
      <c r="D1997" s="416" t="s">
        <v>8</v>
      </c>
      <c r="E1997" s="419">
        <v>40373</v>
      </c>
    </row>
    <row r="1998" spans="2:5" x14ac:dyDescent="0.25">
      <c r="B1998" s="416">
        <v>6571</v>
      </c>
      <c r="C1998" s="417" t="s">
        <v>6087</v>
      </c>
      <c r="D1998" s="416" t="s">
        <v>3102</v>
      </c>
      <c r="E1998" s="419">
        <v>2505</v>
      </c>
    </row>
    <row r="1999" spans="2:5" x14ac:dyDescent="0.25">
      <c r="B1999" s="416">
        <v>6572</v>
      </c>
      <c r="C1999" s="417" t="s">
        <v>6088</v>
      </c>
      <c r="D1999" s="416" t="s">
        <v>3102</v>
      </c>
      <c r="E1999" s="419">
        <v>7028</v>
      </c>
    </row>
    <row r="2000" spans="2:5" x14ac:dyDescent="0.25">
      <c r="B2000" s="416">
        <v>6574</v>
      </c>
      <c r="C2000" s="417" t="s">
        <v>6089</v>
      </c>
      <c r="D2000" s="416" t="s">
        <v>7</v>
      </c>
      <c r="E2000" s="419">
        <v>61680</v>
      </c>
    </row>
    <row r="2001" spans="2:5" x14ac:dyDescent="0.25">
      <c r="B2001" s="416">
        <v>6575</v>
      </c>
      <c r="C2001" s="417" t="s">
        <v>6090</v>
      </c>
      <c r="D2001" s="416" t="s">
        <v>7</v>
      </c>
      <c r="E2001" s="419">
        <v>48739</v>
      </c>
    </row>
    <row r="2002" spans="2:5" x14ac:dyDescent="0.25">
      <c r="B2002" s="416">
        <v>6576</v>
      </c>
      <c r="C2002" s="417" t="s">
        <v>6091</v>
      </c>
      <c r="D2002" s="416" t="s">
        <v>7</v>
      </c>
      <c r="E2002" s="419">
        <v>115314</v>
      </c>
    </row>
    <row r="2003" spans="2:5" x14ac:dyDescent="0.25">
      <c r="B2003" s="416">
        <v>6577</v>
      </c>
      <c r="C2003" s="417" t="s">
        <v>6092</v>
      </c>
      <c r="D2003" s="416" t="s">
        <v>7</v>
      </c>
      <c r="E2003" s="419">
        <v>1130494</v>
      </c>
    </row>
    <row r="2004" spans="2:5" x14ac:dyDescent="0.25">
      <c r="B2004" s="416">
        <v>6579</v>
      </c>
      <c r="C2004" s="417" t="s">
        <v>6093</v>
      </c>
      <c r="D2004" s="416" t="s">
        <v>3102</v>
      </c>
      <c r="E2004" s="419">
        <v>8075</v>
      </c>
    </row>
    <row r="2005" spans="2:5" x14ac:dyDescent="0.25">
      <c r="B2005" s="416">
        <v>6580</v>
      </c>
      <c r="C2005" s="417" t="s">
        <v>6094</v>
      </c>
      <c r="D2005" s="416" t="s">
        <v>7</v>
      </c>
      <c r="E2005" s="419">
        <v>36336</v>
      </c>
    </row>
    <row r="2006" spans="2:5" x14ac:dyDescent="0.25">
      <c r="B2006" s="416">
        <v>6581</v>
      </c>
      <c r="C2006" s="417" t="s">
        <v>6095</v>
      </c>
      <c r="D2006" s="416" t="s">
        <v>7</v>
      </c>
      <c r="E2006" s="419">
        <v>10901</v>
      </c>
    </row>
    <row r="2007" spans="2:5" x14ac:dyDescent="0.25">
      <c r="B2007" s="416">
        <v>6582</v>
      </c>
      <c r="C2007" s="417" t="s">
        <v>6096</v>
      </c>
      <c r="D2007" s="416" t="s">
        <v>7</v>
      </c>
      <c r="E2007" s="418">
        <v>182886</v>
      </c>
    </row>
    <row r="2008" spans="2:5" x14ac:dyDescent="0.25">
      <c r="B2008" s="416">
        <v>6583</v>
      </c>
      <c r="C2008" s="417" t="s">
        <v>6097</v>
      </c>
      <c r="D2008" s="416" t="s">
        <v>7</v>
      </c>
      <c r="E2008" s="418">
        <v>129598</v>
      </c>
    </row>
    <row r="2009" spans="2:5" x14ac:dyDescent="0.25">
      <c r="B2009" s="416">
        <v>6584</v>
      </c>
      <c r="C2009" s="417" t="s">
        <v>6098</v>
      </c>
      <c r="D2009" s="416" t="s">
        <v>7</v>
      </c>
      <c r="E2009" s="418">
        <v>15665</v>
      </c>
    </row>
    <row r="2010" spans="2:5" x14ac:dyDescent="0.25">
      <c r="B2010" s="416">
        <v>6585</v>
      </c>
      <c r="C2010" s="417" t="s">
        <v>6099</v>
      </c>
      <c r="D2010" s="416" t="s">
        <v>7</v>
      </c>
      <c r="E2010" s="419">
        <v>168962</v>
      </c>
    </row>
    <row r="2011" spans="2:5" x14ac:dyDescent="0.25">
      <c r="B2011" s="416">
        <v>6586</v>
      </c>
      <c r="C2011" s="417" t="s">
        <v>6100</v>
      </c>
      <c r="D2011" s="416" t="s">
        <v>7</v>
      </c>
      <c r="E2011" s="419">
        <v>73562</v>
      </c>
    </row>
    <row r="2012" spans="2:5" x14ac:dyDescent="0.25">
      <c r="B2012" s="416">
        <v>6587</v>
      </c>
      <c r="C2012" s="417" t="s">
        <v>6101</v>
      </c>
      <c r="D2012" s="416" t="s">
        <v>7</v>
      </c>
      <c r="E2012" s="419">
        <v>65612</v>
      </c>
    </row>
    <row r="2013" spans="2:5" x14ac:dyDescent="0.25">
      <c r="B2013" s="416">
        <v>6588</v>
      </c>
      <c r="C2013" s="417" t="s">
        <v>6102</v>
      </c>
      <c r="D2013" s="416" t="s">
        <v>8</v>
      </c>
      <c r="E2013" s="419">
        <v>53227</v>
      </c>
    </row>
    <row r="2014" spans="2:5" x14ac:dyDescent="0.25">
      <c r="B2014" s="416">
        <v>6589</v>
      </c>
      <c r="C2014" s="417" t="s">
        <v>6103</v>
      </c>
      <c r="D2014" s="416" t="s">
        <v>3102</v>
      </c>
      <c r="E2014" s="418">
        <v>30106</v>
      </c>
    </row>
    <row r="2015" spans="2:5" x14ac:dyDescent="0.25">
      <c r="B2015" s="416">
        <v>6590</v>
      </c>
      <c r="C2015" s="417" t="s">
        <v>6104</v>
      </c>
      <c r="D2015" s="416" t="s">
        <v>8</v>
      </c>
      <c r="E2015" s="419">
        <v>37077</v>
      </c>
    </row>
    <row r="2016" spans="2:5" x14ac:dyDescent="0.25">
      <c r="B2016" s="416">
        <v>6591</v>
      </c>
      <c r="C2016" s="417" t="s">
        <v>6105</v>
      </c>
      <c r="D2016" s="416" t="s">
        <v>3102</v>
      </c>
      <c r="E2016" s="419">
        <v>16679</v>
      </c>
    </row>
    <row r="2017" spans="2:5" x14ac:dyDescent="0.25">
      <c r="B2017" s="416">
        <v>6592</v>
      </c>
      <c r="C2017" s="417" t="s">
        <v>6106</v>
      </c>
      <c r="D2017" s="416" t="s">
        <v>3102</v>
      </c>
      <c r="E2017" s="418">
        <v>16679</v>
      </c>
    </row>
    <row r="2018" spans="2:5" x14ac:dyDescent="0.25">
      <c r="B2018" s="416">
        <v>6593</v>
      </c>
      <c r="C2018" s="417" t="s">
        <v>6107</v>
      </c>
      <c r="D2018" s="416" t="s">
        <v>7</v>
      </c>
      <c r="E2018" s="419">
        <v>276557</v>
      </c>
    </row>
    <row r="2019" spans="2:5" x14ac:dyDescent="0.25">
      <c r="B2019" s="416">
        <v>6594</v>
      </c>
      <c r="C2019" s="417" t="s">
        <v>6108</v>
      </c>
      <c r="D2019" s="416" t="s">
        <v>7</v>
      </c>
      <c r="E2019" s="419">
        <v>44651</v>
      </c>
    </row>
    <row r="2020" spans="2:5" x14ac:dyDescent="0.25">
      <c r="B2020" s="416">
        <v>6595</v>
      </c>
      <c r="C2020" s="417" t="s">
        <v>6109</v>
      </c>
      <c r="D2020" s="416" t="s">
        <v>7</v>
      </c>
      <c r="E2020" s="419">
        <v>17197</v>
      </c>
    </row>
    <row r="2021" spans="2:5" x14ac:dyDescent="0.25">
      <c r="B2021" s="416">
        <v>6596</v>
      </c>
      <c r="C2021" s="417" t="s">
        <v>6110</v>
      </c>
      <c r="D2021" s="416" t="s">
        <v>7</v>
      </c>
      <c r="E2021" s="419">
        <v>211291</v>
      </c>
    </row>
    <row r="2022" spans="2:5" x14ac:dyDescent="0.25">
      <c r="B2022" s="416">
        <v>6598</v>
      </c>
      <c r="C2022" s="417" t="s">
        <v>6111</v>
      </c>
      <c r="D2022" s="416" t="s">
        <v>7</v>
      </c>
      <c r="E2022" s="419">
        <v>28790918</v>
      </c>
    </row>
    <row r="2023" spans="2:5" x14ac:dyDescent="0.25">
      <c r="B2023" s="416">
        <v>6600</v>
      </c>
      <c r="C2023" s="417" t="s">
        <v>6112</v>
      </c>
      <c r="D2023" s="416" t="s">
        <v>7</v>
      </c>
      <c r="E2023" s="418">
        <v>14519</v>
      </c>
    </row>
    <row r="2024" spans="2:5" x14ac:dyDescent="0.25">
      <c r="B2024" s="416">
        <v>6648</v>
      </c>
      <c r="C2024" s="417" t="s">
        <v>6113</v>
      </c>
      <c r="D2024" s="416" t="s">
        <v>3095</v>
      </c>
      <c r="E2024" s="419">
        <v>908369</v>
      </c>
    </row>
    <row r="2025" spans="2:5" x14ac:dyDescent="0.25">
      <c r="B2025" s="416">
        <v>6656</v>
      </c>
      <c r="C2025" s="417" t="s">
        <v>6114</v>
      </c>
      <c r="D2025" s="416" t="s">
        <v>3095</v>
      </c>
      <c r="E2025" s="419">
        <v>937692</v>
      </c>
    </row>
    <row r="2026" spans="2:5" x14ac:dyDescent="0.25">
      <c r="B2026" s="416">
        <v>6658</v>
      </c>
      <c r="C2026" s="417" t="s">
        <v>6115</v>
      </c>
      <c r="D2026" s="416" t="s">
        <v>3102</v>
      </c>
      <c r="E2026" s="419">
        <v>32756</v>
      </c>
    </row>
    <row r="2027" spans="2:5" x14ac:dyDescent="0.25">
      <c r="B2027" s="416">
        <v>6661</v>
      </c>
      <c r="C2027" s="417" t="s">
        <v>6116</v>
      </c>
      <c r="D2027" s="416" t="s">
        <v>3095</v>
      </c>
      <c r="E2027" s="419">
        <v>863580</v>
      </c>
    </row>
    <row r="2028" spans="2:5" x14ac:dyDescent="0.25">
      <c r="B2028" s="416">
        <v>6665</v>
      </c>
      <c r="C2028" s="417" t="s">
        <v>6117</v>
      </c>
      <c r="D2028" s="416" t="s">
        <v>3095</v>
      </c>
      <c r="E2028" s="418">
        <v>930508</v>
      </c>
    </row>
    <row r="2029" spans="2:5" x14ac:dyDescent="0.25">
      <c r="B2029" s="416">
        <v>6673</v>
      </c>
      <c r="C2029" s="417" t="s">
        <v>6118</v>
      </c>
      <c r="D2029" s="416" t="s">
        <v>7</v>
      </c>
      <c r="E2029" s="419">
        <v>204545</v>
      </c>
    </row>
    <row r="2030" spans="2:5" x14ac:dyDescent="0.25">
      <c r="B2030" s="416">
        <v>6675</v>
      </c>
      <c r="C2030" s="417" t="s">
        <v>6119</v>
      </c>
      <c r="D2030" s="416" t="s">
        <v>7</v>
      </c>
      <c r="E2030" s="418">
        <v>460239</v>
      </c>
    </row>
    <row r="2031" spans="2:5" x14ac:dyDescent="0.25">
      <c r="B2031" s="416">
        <v>6676</v>
      </c>
      <c r="C2031" s="417" t="s">
        <v>6120</v>
      </c>
      <c r="D2031" s="416" t="s">
        <v>7</v>
      </c>
      <c r="E2031" s="419">
        <v>161149</v>
      </c>
    </row>
    <row r="2032" spans="2:5" x14ac:dyDescent="0.25">
      <c r="B2032" s="416">
        <v>6687</v>
      </c>
      <c r="C2032" s="417" t="s">
        <v>6121</v>
      </c>
      <c r="D2032" s="416" t="s">
        <v>7</v>
      </c>
      <c r="E2032" s="418">
        <v>2654508</v>
      </c>
    </row>
    <row r="2033" spans="2:5" x14ac:dyDescent="0.25">
      <c r="B2033" s="416">
        <v>6710</v>
      </c>
      <c r="C2033" s="417" t="s">
        <v>6122</v>
      </c>
      <c r="D2033" s="416" t="s">
        <v>3095</v>
      </c>
      <c r="E2033" s="418">
        <v>902149</v>
      </c>
    </row>
    <row r="2034" spans="2:5" x14ac:dyDescent="0.25">
      <c r="B2034" s="416">
        <v>6715</v>
      </c>
      <c r="C2034" s="417" t="s">
        <v>6123</v>
      </c>
      <c r="D2034" s="416" t="s">
        <v>7</v>
      </c>
      <c r="E2034" s="418">
        <v>3262820</v>
      </c>
    </row>
    <row r="2035" spans="2:5" x14ac:dyDescent="0.25">
      <c r="B2035" s="416">
        <v>6717</v>
      </c>
      <c r="C2035" s="417" t="s">
        <v>6124</v>
      </c>
      <c r="D2035" s="416" t="s">
        <v>7</v>
      </c>
      <c r="E2035" s="419">
        <v>2951349</v>
      </c>
    </row>
    <row r="2036" spans="2:5" x14ac:dyDescent="0.25">
      <c r="B2036" s="416">
        <v>6718</v>
      </c>
      <c r="C2036" s="417" t="s">
        <v>6125</v>
      </c>
      <c r="D2036" s="416" t="s">
        <v>7</v>
      </c>
      <c r="E2036" s="419">
        <v>3097183</v>
      </c>
    </row>
    <row r="2037" spans="2:5" x14ac:dyDescent="0.25">
      <c r="B2037" s="416">
        <v>6719</v>
      </c>
      <c r="C2037" s="417" t="s">
        <v>6126</v>
      </c>
      <c r="D2037" s="416" t="s">
        <v>7</v>
      </c>
      <c r="E2037" s="419">
        <v>3580456</v>
      </c>
    </row>
    <row r="2038" spans="2:5" x14ac:dyDescent="0.25">
      <c r="B2038" s="416">
        <v>6720</v>
      </c>
      <c r="C2038" s="417" t="s">
        <v>6127</v>
      </c>
      <c r="D2038" s="416" t="s">
        <v>7</v>
      </c>
      <c r="E2038" s="418">
        <v>4059541</v>
      </c>
    </row>
    <row r="2039" spans="2:5" x14ac:dyDescent="0.25">
      <c r="B2039" s="416">
        <v>6742</v>
      </c>
      <c r="C2039" s="417" t="s">
        <v>6128</v>
      </c>
      <c r="D2039" s="416" t="s">
        <v>3102</v>
      </c>
      <c r="E2039" s="418">
        <v>725470</v>
      </c>
    </row>
    <row r="2040" spans="2:5" x14ac:dyDescent="0.25">
      <c r="B2040" s="416">
        <v>6755</v>
      </c>
      <c r="C2040" s="417" t="s">
        <v>6129</v>
      </c>
      <c r="D2040" s="416" t="s">
        <v>7</v>
      </c>
      <c r="E2040" s="419">
        <v>30162</v>
      </c>
    </row>
    <row r="2041" spans="2:5" x14ac:dyDescent="0.25">
      <c r="B2041" s="416">
        <v>6763</v>
      </c>
      <c r="C2041" s="417" t="s">
        <v>6130</v>
      </c>
      <c r="D2041" s="416" t="s">
        <v>3095</v>
      </c>
      <c r="E2041" s="419">
        <v>990256</v>
      </c>
    </row>
    <row r="2042" spans="2:5" x14ac:dyDescent="0.25">
      <c r="B2042" s="416">
        <v>6765</v>
      </c>
      <c r="C2042" s="417" t="s">
        <v>6131</v>
      </c>
      <c r="D2042" s="416" t="s">
        <v>3095</v>
      </c>
      <c r="E2042" s="418">
        <v>964746</v>
      </c>
    </row>
    <row r="2043" spans="2:5" x14ac:dyDescent="0.25">
      <c r="B2043" s="416">
        <v>6774</v>
      </c>
      <c r="C2043" s="417" t="s">
        <v>6132</v>
      </c>
      <c r="D2043" s="416" t="s">
        <v>3095</v>
      </c>
      <c r="E2043" s="418">
        <v>835424</v>
      </c>
    </row>
    <row r="2044" spans="2:5" x14ac:dyDescent="0.25">
      <c r="B2044" s="416">
        <v>6775</v>
      </c>
      <c r="C2044" s="417" t="s">
        <v>6133</v>
      </c>
      <c r="D2044" s="416" t="s">
        <v>3095</v>
      </c>
      <c r="E2044" s="418">
        <v>976706</v>
      </c>
    </row>
    <row r="2045" spans="2:5" x14ac:dyDescent="0.25">
      <c r="B2045" s="416">
        <v>6779</v>
      </c>
      <c r="C2045" s="417" t="s">
        <v>3979</v>
      </c>
      <c r="D2045" s="416" t="s">
        <v>7</v>
      </c>
      <c r="E2045" s="418">
        <v>638701</v>
      </c>
    </row>
    <row r="2046" spans="2:5" x14ac:dyDescent="0.25">
      <c r="B2046" s="416">
        <v>6801</v>
      </c>
      <c r="C2046" s="417" t="s">
        <v>6134</v>
      </c>
      <c r="D2046" s="416" t="s">
        <v>7</v>
      </c>
      <c r="E2046" s="419">
        <v>12552</v>
      </c>
    </row>
    <row r="2047" spans="2:5" x14ac:dyDescent="0.25">
      <c r="B2047" s="416">
        <v>6848</v>
      </c>
      <c r="C2047" s="417" t="s">
        <v>6135</v>
      </c>
      <c r="D2047" s="416" t="s">
        <v>7</v>
      </c>
      <c r="E2047" s="418">
        <v>392546</v>
      </c>
    </row>
    <row r="2048" spans="2:5" x14ac:dyDescent="0.25">
      <c r="B2048" s="416">
        <v>6856</v>
      </c>
      <c r="C2048" s="417" t="s">
        <v>3980</v>
      </c>
      <c r="D2048" s="416" t="s">
        <v>7</v>
      </c>
      <c r="E2048" s="418">
        <v>729018</v>
      </c>
    </row>
    <row r="2049" spans="2:5" x14ac:dyDescent="0.25">
      <c r="B2049" s="416">
        <v>6857</v>
      </c>
      <c r="C2049" s="417" t="s">
        <v>6136</v>
      </c>
      <c r="D2049" s="416" t="s">
        <v>7</v>
      </c>
      <c r="E2049" s="418">
        <v>69449</v>
      </c>
    </row>
    <row r="2050" spans="2:5" x14ac:dyDescent="0.25">
      <c r="B2050" s="416">
        <v>6864</v>
      </c>
      <c r="C2050" s="417" t="s">
        <v>6137</v>
      </c>
      <c r="D2050" s="416" t="s">
        <v>7</v>
      </c>
      <c r="E2050" s="418">
        <v>54976</v>
      </c>
    </row>
    <row r="2051" spans="2:5" x14ac:dyDescent="0.25">
      <c r="B2051" s="416">
        <v>6866</v>
      </c>
      <c r="C2051" s="417" t="s">
        <v>6138</v>
      </c>
      <c r="D2051" s="416" t="s">
        <v>3102</v>
      </c>
      <c r="E2051" s="418">
        <v>41315</v>
      </c>
    </row>
    <row r="2052" spans="2:5" x14ac:dyDescent="0.25">
      <c r="B2052" s="416">
        <v>6868</v>
      </c>
      <c r="C2052" s="417" t="s">
        <v>6139</v>
      </c>
      <c r="D2052" s="416" t="s">
        <v>3095</v>
      </c>
      <c r="E2052" s="418">
        <v>1105150</v>
      </c>
    </row>
    <row r="2053" spans="2:5" x14ac:dyDescent="0.25">
      <c r="B2053" s="416">
        <v>6869</v>
      </c>
      <c r="C2053" s="417" t="s">
        <v>6140</v>
      </c>
      <c r="D2053" s="416" t="s">
        <v>3095</v>
      </c>
      <c r="E2053" s="418">
        <v>1022649</v>
      </c>
    </row>
    <row r="2054" spans="2:5" x14ac:dyDescent="0.25">
      <c r="B2054" s="416">
        <v>6874</v>
      </c>
      <c r="C2054" s="417" t="s">
        <v>6141</v>
      </c>
      <c r="D2054" s="416" t="s">
        <v>7</v>
      </c>
      <c r="E2054" s="419">
        <v>105494</v>
      </c>
    </row>
    <row r="2055" spans="2:5" x14ac:dyDescent="0.25">
      <c r="B2055" s="416">
        <v>6878</v>
      </c>
      <c r="C2055" s="417" t="s">
        <v>6142</v>
      </c>
      <c r="D2055" s="416" t="s">
        <v>3095</v>
      </c>
      <c r="E2055" s="418">
        <v>686175</v>
      </c>
    </row>
    <row r="2056" spans="2:5" x14ac:dyDescent="0.25">
      <c r="B2056" s="416">
        <v>6880</v>
      </c>
      <c r="C2056" s="417" t="s">
        <v>6143</v>
      </c>
      <c r="D2056" s="416" t="s">
        <v>3095</v>
      </c>
      <c r="E2056" s="418">
        <v>1115886</v>
      </c>
    </row>
    <row r="2057" spans="2:5" x14ac:dyDescent="0.25">
      <c r="B2057" s="416">
        <v>6959</v>
      </c>
      <c r="C2057" s="417" t="s">
        <v>6144</v>
      </c>
      <c r="D2057" s="416" t="s">
        <v>3102</v>
      </c>
      <c r="E2057" s="418">
        <v>29848</v>
      </c>
    </row>
    <row r="2058" spans="2:5" x14ac:dyDescent="0.25">
      <c r="B2058" s="416">
        <v>6968</v>
      </c>
      <c r="C2058" s="417" t="s">
        <v>6145</v>
      </c>
      <c r="D2058" s="416" t="s">
        <v>3102</v>
      </c>
      <c r="E2058" s="418">
        <v>9458</v>
      </c>
    </row>
    <row r="2059" spans="2:5" x14ac:dyDescent="0.25">
      <c r="B2059" s="416">
        <v>7026</v>
      </c>
      <c r="C2059" s="417" t="s">
        <v>6146</v>
      </c>
      <c r="D2059" s="416" t="s">
        <v>8</v>
      </c>
      <c r="E2059" s="419">
        <v>193809</v>
      </c>
    </row>
    <row r="2060" spans="2:5" x14ac:dyDescent="0.25">
      <c r="B2060" s="416">
        <v>7028</v>
      </c>
      <c r="C2060" s="417" t="s">
        <v>6147</v>
      </c>
      <c r="D2060" s="416" t="s">
        <v>3102</v>
      </c>
      <c r="E2060" s="419">
        <v>76613</v>
      </c>
    </row>
    <row r="2061" spans="2:5" x14ac:dyDescent="0.25">
      <c r="B2061" s="416">
        <v>7047</v>
      </c>
      <c r="C2061" s="417" t="s">
        <v>6148</v>
      </c>
      <c r="D2061" s="416" t="s">
        <v>7</v>
      </c>
      <c r="E2061" s="419">
        <v>452536</v>
      </c>
    </row>
    <row r="2062" spans="2:5" x14ac:dyDescent="0.25">
      <c r="B2062" s="416">
        <v>7057</v>
      </c>
      <c r="C2062" s="417" t="s">
        <v>6149</v>
      </c>
      <c r="D2062" s="416" t="s">
        <v>7</v>
      </c>
      <c r="E2062" s="418">
        <v>49391</v>
      </c>
    </row>
    <row r="2063" spans="2:5" x14ac:dyDescent="0.25">
      <c r="B2063" s="416">
        <v>7090</v>
      </c>
      <c r="C2063" s="417" t="s">
        <v>6150</v>
      </c>
      <c r="D2063" s="416" t="s">
        <v>8</v>
      </c>
      <c r="E2063" s="419">
        <v>110352</v>
      </c>
    </row>
    <row r="2064" spans="2:5" x14ac:dyDescent="0.25">
      <c r="B2064" s="416">
        <v>7113</v>
      </c>
      <c r="C2064" s="417" t="s">
        <v>6151</v>
      </c>
      <c r="D2064" s="416" t="s">
        <v>3102</v>
      </c>
      <c r="E2064" s="419">
        <v>65562</v>
      </c>
    </row>
    <row r="2065" spans="2:5" x14ac:dyDescent="0.25">
      <c r="B2065" s="416">
        <v>7136</v>
      </c>
      <c r="C2065" s="417" t="s">
        <v>6152</v>
      </c>
      <c r="D2065" s="416" t="s">
        <v>3099</v>
      </c>
      <c r="E2065" s="418">
        <v>1390</v>
      </c>
    </row>
    <row r="2066" spans="2:5" x14ac:dyDescent="0.25">
      <c r="B2066" s="416">
        <v>7283</v>
      </c>
      <c r="C2066" s="417" t="s">
        <v>6153</v>
      </c>
      <c r="D2066" s="416" t="s">
        <v>3266</v>
      </c>
      <c r="E2066" s="418">
        <v>83630</v>
      </c>
    </row>
    <row r="2067" spans="2:5" x14ac:dyDescent="0.25">
      <c r="B2067" s="416">
        <v>7332</v>
      </c>
      <c r="C2067" s="417" t="s">
        <v>6154</v>
      </c>
      <c r="D2067" s="416" t="s">
        <v>3102</v>
      </c>
      <c r="E2067" s="418">
        <v>15221</v>
      </c>
    </row>
    <row r="2068" spans="2:5" x14ac:dyDescent="0.25">
      <c r="B2068" s="416">
        <v>7336</v>
      </c>
      <c r="C2068" s="417" t="s">
        <v>6155</v>
      </c>
      <c r="D2068" s="416" t="s">
        <v>3099</v>
      </c>
      <c r="E2068" s="419">
        <v>6366</v>
      </c>
    </row>
    <row r="2069" spans="2:5" x14ac:dyDescent="0.25">
      <c r="B2069" s="416">
        <v>7337</v>
      </c>
      <c r="C2069" s="417" t="s">
        <v>6156</v>
      </c>
      <c r="D2069" s="416" t="s">
        <v>7</v>
      </c>
      <c r="E2069" s="419">
        <v>5741269</v>
      </c>
    </row>
    <row r="2070" spans="2:5" x14ac:dyDescent="0.25">
      <c r="B2070" s="416">
        <v>7338</v>
      </c>
      <c r="C2070" s="417" t="s">
        <v>6157</v>
      </c>
      <c r="D2070" s="416" t="s">
        <v>122</v>
      </c>
      <c r="E2070" s="418">
        <v>415262</v>
      </c>
    </row>
    <row r="2071" spans="2:5" x14ac:dyDescent="0.25">
      <c r="B2071" s="416">
        <v>7340</v>
      </c>
      <c r="C2071" s="417" t="s">
        <v>6158</v>
      </c>
      <c r="D2071" s="416" t="s">
        <v>7</v>
      </c>
      <c r="E2071" s="419">
        <v>3805521</v>
      </c>
    </row>
    <row r="2072" spans="2:5" x14ac:dyDescent="0.25">
      <c r="B2072" s="416">
        <v>7341</v>
      </c>
      <c r="C2072" s="417" t="s">
        <v>3953</v>
      </c>
      <c r="D2072" s="416" t="s">
        <v>3102</v>
      </c>
      <c r="E2072" s="418">
        <v>1331383</v>
      </c>
    </row>
    <row r="2073" spans="2:5" x14ac:dyDescent="0.25">
      <c r="B2073" s="416">
        <v>7344</v>
      </c>
      <c r="C2073" s="417" t="s">
        <v>6159</v>
      </c>
      <c r="D2073" s="416" t="s">
        <v>3102</v>
      </c>
      <c r="E2073" s="418">
        <v>840</v>
      </c>
    </row>
    <row r="2074" spans="2:5" x14ac:dyDescent="0.25">
      <c r="B2074" s="416">
        <v>7345</v>
      </c>
      <c r="C2074" s="417" t="s">
        <v>6160</v>
      </c>
      <c r="D2074" s="416" t="s">
        <v>3095</v>
      </c>
      <c r="E2074" s="418">
        <v>777432</v>
      </c>
    </row>
    <row r="2075" spans="2:5" x14ac:dyDescent="0.25">
      <c r="B2075" s="416">
        <v>7346</v>
      </c>
      <c r="C2075" s="417" t="s">
        <v>6161</v>
      </c>
      <c r="D2075" s="416" t="s">
        <v>8</v>
      </c>
      <c r="E2075" s="418">
        <v>30396</v>
      </c>
    </row>
    <row r="2076" spans="2:5" x14ac:dyDescent="0.25">
      <c r="B2076" s="416">
        <v>7347</v>
      </c>
      <c r="C2076" s="417" t="s">
        <v>6162</v>
      </c>
      <c r="D2076" s="416" t="s">
        <v>7</v>
      </c>
      <c r="E2076" s="418">
        <v>4726151</v>
      </c>
    </row>
    <row r="2077" spans="2:5" x14ac:dyDescent="0.25">
      <c r="B2077" s="416">
        <v>7348</v>
      </c>
      <c r="C2077" s="417" t="s">
        <v>6163</v>
      </c>
      <c r="D2077" s="416" t="s">
        <v>3095</v>
      </c>
      <c r="E2077" s="418">
        <v>845052</v>
      </c>
    </row>
    <row r="2078" spans="2:5" x14ac:dyDescent="0.25">
      <c r="B2078" s="416">
        <v>7349</v>
      </c>
      <c r="C2078" s="417" t="s">
        <v>6164</v>
      </c>
      <c r="D2078" s="416" t="s">
        <v>3095</v>
      </c>
      <c r="E2078" s="418">
        <v>828320</v>
      </c>
    </row>
    <row r="2079" spans="2:5" x14ac:dyDescent="0.25">
      <c r="B2079" s="416">
        <v>7351</v>
      </c>
      <c r="C2079" s="417" t="s">
        <v>6165</v>
      </c>
      <c r="D2079" s="416" t="s">
        <v>3095</v>
      </c>
      <c r="E2079" s="418">
        <v>855758</v>
      </c>
    </row>
    <row r="2080" spans="2:5" x14ac:dyDescent="0.25">
      <c r="B2080" s="416">
        <v>7353</v>
      </c>
      <c r="C2080" s="417" t="s">
        <v>6166</v>
      </c>
      <c r="D2080" s="416" t="s">
        <v>7</v>
      </c>
      <c r="E2080" s="418">
        <v>1848822</v>
      </c>
    </row>
    <row r="2081" spans="2:5" x14ac:dyDescent="0.25">
      <c r="B2081" s="416">
        <v>7354</v>
      </c>
      <c r="C2081" s="417" t="s">
        <v>6167</v>
      </c>
      <c r="D2081" s="416" t="s">
        <v>7</v>
      </c>
      <c r="E2081" s="418">
        <v>2439334</v>
      </c>
    </row>
    <row r="2082" spans="2:5" x14ac:dyDescent="0.25">
      <c r="B2082" s="416">
        <v>7355</v>
      </c>
      <c r="C2082" s="417" t="s">
        <v>6168</v>
      </c>
      <c r="D2082" s="416" t="s">
        <v>7</v>
      </c>
      <c r="E2082" s="418">
        <v>410637</v>
      </c>
    </row>
    <row r="2083" spans="2:5" x14ac:dyDescent="0.25">
      <c r="B2083" s="416">
        <v>7356</v>
      </c>
      <c r="C2083" s="417" t="s">
        <v>6169</v>
      </c>
      <c r="D2083" s="416" t="s">
        <v>7</v>
      </c>
      <c r="E2083" s="418">
        <v>1942475</v>
      </c>
    </row>
    <row r="2084" spans="2:5" x14ac:dyDescent="0.25">
      <c r="B2084" s="416">
        <v>7357</v>
      </c>
      <c r="C2084" s="417" t="s">
        <v>6170</v>
      </c>
      <c r="D2084" s="416" t="s">
        <v>7</v>
      </c>
      <c r="E2084" s="419">
        <v>589440</v>
      </c>
    </row>
    <row r="2085" spans="2:5" x14ac:dyDescent="0.25">
      <c r="B2085" s="416">
        <v>7358</v>
      </c>
      <c r="C2085" s="417" t="s">
        <v>6171</v>
      </c>
      <c r="D2085" s="416" t="s">
        <v>7</v>
      </c>
      <c r="E2085" s="419">
        <v>397571</v>
      </c>
    </row>
    <row r="2086" spans="2:5" x14ac:dyDescent="0.25">
      <c r="B2086" s="416">
        <v>7359</v>
      </c>
      <c r="C2086" s="417" t="s">
        <v>6172</v>
      </c>
      <c r="D2086" s="416" t="s">
        <v>7</v>
      </c>
      <c r="E2086" s="419">
        <v>407304</v>
      </c>
    </row>
    <row r="2087" spans="2:5" x14ac:dyDescent="0.25">
      <c r="B2087" s="416">
        <v>7362</v>
      </c>
      <c r="C2087" s="417" t="s">
        <v>6173</v>
      </c>
      <c r="D2087" s="416" t="s">
        <v>8</v>
      </c>
      <c r="E2087" s="418">
        <v>12998</v>
      </c>
    </row>
    <row r="2088" spans="2:5" x14ac:dyDescent="0.25">
      <c r="B2088" s="416">
        <v>7364</v>
      </c>
      <c r="C2088" s="417" t="s">
        <v>6174</v>
      </c>
      <c r="D2088" s="416" t="s">
        <v>3095</v>
      </c>
      <c r="E2088" s="418">
        <v>93682</v>
      </c>
    </row>
    <row r="2089" spans="2:5" x14ac:dyDescent="0.25">
      <c r="B2089" s="416">
        <v>7365</v>
      </c>
      <c r="C2089" s="417" t="s">
        <v>6175</v>
      </c>
      <c r="D2089" s="416" t="s">
        <v>7</v>
      </c>
      <c r="E2089" s="418">
        <v>788838</v>
      </c>
    </row>
    <row r="2090" spans="2:5" x14ac:dyDescent="0.25">
      <c r="B2090" s="416">
        <v>7366</v>
      </c>
      <c r="C2090" s="417" t="s">
        <v>6176</v>
      </c>
      <c r="D2090" s="416" t="s">
        <v>7</v>
      </c>
      <c r="E2090" s="418">
        <v>249632</v>
      </c>
    </row>
    <row r="2091" spans="2:5" x14ac:dyDescent="0.25">
      <c r="B2091" s="416">
        <v>7368</v>
      </c>
      <c r="C2091" s="417" t="s">
        <v>6177</v>
      </c>
      <c r="D2091" s="416" t="s">
        <v>8</v>
      </c>
      <c r="E2091" s="419">
        <v>54506</v>
      </c>
    </row>
    <row r="2092" spans="2:5" x14ac:dyDescent="0.25">
      <c r="B2092" s="416">
        <v>7369</v>
      </c>
      <c r="C2092" s="417" t="s">
        <v>6178</v>
      </c>
      <c r="D2092" s="416" t="s">
        <v>3102</v>
      </c>
      <c r="E2092" s="418">
        <v>10008</v>
      </c>
    </row>
    <row r="2093" spans="2:5" x14ac:dyDescent="0.25">
      <c r="B2093" s="416">
        <v>7370</v>
      </c>
      <c r="C2093" s="417" t="s">
        <v>6179</v>
      </c>
      <c r="D2093" s="416" t="s">
        <v>7</v>
      </c>
      <c r="E2093" s="419">
        <v>1620206</v>
      </c>
    </row>
    <row r="2094" spans="2:5" x14ac:dyDescent="0.25">
      <c r="B2094" s="416">
        <v>7371</v>
      </c>
      <c r="C2094" s="417" t="s">
        <v>6180</v>
      </c>
      <c r="D2094" s="416" t="s">
        <v>7</v>
      </c>
      <c r="E2094" s="419">
        <v>2011203</v>
      </c>
    </row>
    <row r="2095" spans="2:5" x14ac:dyDescent="0.25">
      <c r="B2095" s="416">
        <v>7372</v>
      </c>
      <c r="C2095" s="417" t="s">
        <v>6181</v>
      </c>
      <c r="D2095" s="416" t="s">
        <v>7</v>
      </c>
      <c r="E2095" s="419">
        <v>5548783</v>
      </c>
    </row>
    <row r="2096" spans="2:5" x14ac:dyDescent="0.25">
      <c r="B2096" s="416">
        <v>7374</v>
      </c>
      <c r="C2096" s="417" t="s">
        <v>6182</v>
      </c>
      <c r="D2096" s="416" t="s">
        <v>7</v>
      </c>
      <c r="E2096" s="418">
        <v>49779</v>
      </c>
    </row>
    <row r="2097" spans="2:5" x14ac:dyDescent="0.25">
      <c r="B2097" s="416">
        <v>7375</v>
      </c>
      <c r="C2097" s="417" t="s">
        <v>6183</v>
      </c>
      <c r="D2097" s="416" t="s">
        <v>7</v>
      </c>
      <c r="E2097" s="418">
        <v>1118167</v>
      </c>
    </row>
    <row r="2098" spans="2:5" x14ac:dyDescent="0.25">
      <c r="B2098" s="416">
        <v>7377</v>
      </c>
      <c r="C2098" s="417" t="s">
        <v>6184</v>
      </c>
      <c r="D2098" s="416" t="s">
        <v>7</v>
      </c>
      <c r="E2098" s="418">
        <v>1160214</v>
      </c>
    </row>
    <row r="2099" spans="2:5" x14ac:dyDescent="0.25">
      <c r="B2099" s="416">
        <v>7378</v>
      </c>
      <c r="C2099" s="417" t="s">
        <v>6185</v>
      </c>
      <c r="D2099" s="416" t="s">
        <v>8</v>
      </c>
      <c r="E2099" s="418">
        <v>26026</v>
      </c>
    </row>
    <row r="2100" spans="2:5" x14ac:dyDescent="0.25">
      <c r="B2100" s="416">
        <v>7379</v>
      </c>
      <c r="C2100" s="417" t="s">
        <v>6186</v>
      </c>
      <c r="D2100" s="416" t="s">
        <v>7</v>
      </c>
      <c r="E2100" s="418">
        <v>581301</v>
      </c>
    </row>
    <row r="2101" spans="2:5" x14ac:dyDescent="0.25">
      <c r="B2101" s="416">
        <v>7380</v>
      </c>
      <c r="C2101" s="417" t="s">
        <v>6187</v>
      </c>
      <c r="D2101" s="416" t="s">
        <v>3097</v>
      </c>
      <c r="E2101" s="418">
        <v>18908</v>
      </c>
    </row>
    <row r="2102" spans="2:5" x14ac:dyDescent="0.25">
      <c r="B2102" s="416">
        <v>7384</v>
      </c>
      <c r="C2102" s="417" t="s">
        <v>6188</v>
      </c>
      <c r="D2102" s="416" t="s">
        <v>7</v>
      </c>
      <c r="E2102" s="418">
        <v>9490642</v>
      </c>
    </row>
    <row r="2103" spans="2:5" x14ac:dyDescent="0.25">
      <c r="B2103" s="416">
        <v>7387</v>
      </c>
      <c r="C2103" s="417" t="s">
        <v>6189</v>
      </c>
      <c r="D2103" s="416" t="s">
        <v>3099</v>
      </c>
      <c r="E2103" s="418">
        <v>8839</v>
      </c>
    </row>
    <row r="2104" spans="2:5" x14ac:dyDescent="0.25">
      <c r="B2104" s="416">
        <v>7388</v>
      </c>
      <c r="C2104" s="417" t="s">
        <v>6190</v>
      </c>
      <c r="D2104" s="416" t="s">
        <v>3102</v>
      </c>
      <c r="E2104" s="418">
        <v>4878404</v>
      </c>
    </row>
    <row r="2105" spans="2:5" x14ac:dyDescent="0.25">
      <c r="B2105" s="416">
        <v>7389</v>
      </c>
      <c r="C2105" s="417" t="s">
        <v>6191</v>
      </c>
      <c r="D2105" s="416" t="s">
        <v>6192</v>
      </c>
      <c r="E2105" s="418">
        <v>7263633</v>
      </c>
    </row>
    <row r="2106" spans="2:5" x14ac:dyDescent="0.25">
      <c r="B2106" s="416">
        <v>7390</v>
      </c>
      <c r="C2106" s="417" t="s">
        <v>6193</v>
      </c>
      <c r="D2106" s="416" t="s">
        <v>3102</v>
      </c>
      <c r="E2106" s="418">
        <v>57484</v>
      </c>
    </row>
    <row r="2107" spans="2:5" x14ac:dyDescent="0.25">
      <c r="B2107" s="416">
        <v>7391</v>
      </c>
      <c r="C2107" s="417" t="s">
        <v>6194</v>
      </c>
      <c r="D2107" s="416" t="s">
        <v>7</v>
      </c>
      <c r="E2107" s="418">
        <v>5915531</v>
      </c>
    </row>
    <row r="2108" spans="2:5" x14ac:dyDescent="0.25">
      <c r="B2108" s="416">
        <v>7392</v>
      </c>
      <c r="C2108" s="417" t="s">
        <v>6195</v>
      </c>
      <c r="D2108" s="416" t="s">
        <v>7</v>
      </c>
      <c r="E2108" s="418">
        <v>1781280</v>
      </c>
    </row>
    <row r="2109" spans="2:5" x14ac:dyDescent="0.25">
      <c r="B2109" s="416">
        <v>7393</v>
      </c>
      <c r="C2109" s="417" t="s">
        <v>6196</v>
      </c>
      <c r="D2109" s="416" t="s">
        <v>7</v>
      </c>
      <c r="E2109" s="418">
        <v>9724528</v>
      </c>
    </row>
    <row r="2110" spans="2:5" x14ac:dyDescent="0.25">
      <c r="B2110" s="416">
        <v>7397</v>
      </c>
      <c r="C2110" s="417" t="s">
        <v>1683</v>
      </c>
      <c r="D2110" s="416" t="s">
        <v>7</v>
      </c>
      <c r="E2110" s="418">
        <v>413277</v>
      </c>
    </row>
    <row r="2111" spans="2:5" x14ac:dyDescent="0.25">
      <c r="B2111" s="416">
        <v>7398</v>
      </c>
      <c r="C2111" s="417" t="s">
        <v>1684</v>
      </c>
      <c r="D2111" s="416" t="s">
        <v>7</v>
      </c>
      <c r="E2111" s="418">
        <v>517650</v>
      </c>
    </row>
    <row r="2112" spans="2:5" x14ac:dyDescent="0.25">
      <c r="B2112" s="416">
        <v>7399</v>
      </c>
      <c r="C2112" s="417" t="s">
        <v>6197</v>
      </c>
      <c r="D2112" s="416" t="s">
        <v>7</v>
      </c>
      <c r="E2112" s="418">
        <v>769899</v>
      </c>
    </row>
    <row r="2113" spans="2:5" x14ac:dyDescent="0.25">
      <c r="B2113" s="416">
        <v>7400</v>
      </c>
      <c r="C2113" s="417" t="s">
        <v>1686</v>
      </c>
      <c r="D2113" s="416" t="s">
        <v>7</v>
      </c>
      <c r="E2113" s="418">
        <v>450127</v>
      </c>
    </row>
    <row r="2114" spans="2:5" x14ac:dyDescent="0.25">
      <c r="B2114" s="416">
        <v>7401</v>
      </c>
      <c r="C2114" s="417" t="s">
        <v>6198</v>
      </c>
      <c r="D2114" s="416" t="s">
        <v>7</v>
      </c>
      <c r="E2114" s="418">
        <v>769899</v>
      </c>
    </row>
    <row r="2115" spans="2:5" x14ac:dyDescent="0.25">
      <c r="B2115" s="416">
        <v>7406</v>
      </c>
      <c r="C2115" s="417" t="s">
        <v>6199</v>
      </c>
      <c r="D2115" s="416" t="s">
        <v>7</v>
      </c>
      <c r="E2115" s="419">
        <v>452562</v>
      </c>
    </row>
    <row r="2116" spans="2:5" x14ac:dyDescent="0.25">
      <c r="B2116" s="416">
        <v>7407</v>
      </c>
      <c r="C2116" s="417" t="s">
        <v>6200</v>
      </c>
      <c r="D2116" s="416" t="s">
        <v>7</v>
      </c>
      <c r="E2116" s="418">
        <v>745867</v>
      </c>
    </row>
    <row r="2117" spans="2:5" x14ac:dyDescent="0.25">
      <c r="B2117" s="416">
        <v>7408</v>
      </c>
      <c r="C2117" s="417" t="s">
        <v>6201</v>
      </c>
      <c r="D2117" s="416" t="s">
        <v>7</v>
      </c>
      <c r="E2117" s="418">
        <v>911437</v>
      </c>
    </row>
    <row r="2118" spans="2:5" x14ac:dyDescent="0.25">
      <c r="B2118" s="416">
        <v>7409</v>
      </c>
      <c r="C2118" s="417" t="s">
        <v>6202</v>
      </c>
      <c r="D2118" s="416" t="s">
        <v>7</v>
      </c>
      <c r="E2118" s="418">
        <v>3648344</v>
      </c>
    </row>
    <row r="2119" spans="2:5" x14ac:dyDescent="0.25">
      <c r="B2119" s="416">
        <v>7410</v>
      </c>
      <c r="C2119" s="417" t="s">
        <v>6203</v>
      </c>
      <c r="D2119" s="416" t="s">
        <v>7</v>
      </c>
      <c r="E2119" s="419">
        <v>2021673</v>
      </c>
    </row>
    <row r="2120" spans="2:5" x14ac:dyDescent="0.25">
      <c r="B2120" s="416">
        <v>7411</v>
      </c>
      <c r="C2120" s="417" t="s">
        <v>6204</v>
      </c>
      <c r="D2120" s="416" t="s">
        <v>7</v>
      </c>
      <c r="E2120" s="418">
        <v>1407726</v>
      </c>
    </row>
    <row r="2121" spans="2:5" x14ac:dyDescent="0.25">
      <c r="B2121" s="416">
        <v>7412</v>
      </c>
      <c r="C2121" s="417" t="s">
        <v>6205</v>
      </c>
      <c r="D2121" s="416" t="s">
        <v>7</v>
      </c>
      <c r="E2121" s="418">
        <v>1286216</v>
      </c>
    </row>
    <row r="2122" spans="2:5" x14ac:dyDescent="0.25">
      <c r="B2122" s="416">
        <v>7413</v>
      </c>
      <c r="C2122" s="417" t="s">
        <v>6206</v>
      </c>
      <c r="D2122" s="416" t="s">
        <v>7</v>
      </c>
      <c r="E2122" s="419">
        <v>2299103</v>
      </c>
    </row>
    <row r="2123" spans="2:5" x14ac:dyDescent="0.25">
      <c r="B2123" s="416">
        <v>7414</v>
      </c>
      <c r="C2123" s="417" t="s">
        <v>6207</v>
      </c>
      <c r="D2123" s="416" t="s">
        <v>7</v>
      </c>
      <c r="E2123" s="418">
        <v>2549569</v>
      </c>
    </row>
    <row r="2124" spans="2:5" x14ac:dyDescent="0.25">
      <c r="B2124" s="416">
        <v>7417</v>
      </c>
      <c r="C2124" s="417" t="s">
        <v>6208</v>
      </c>
      <c r="D2124" s="416" t="s">
        <v>3095</v>
      </c>
      <c r="E2124" s="419">
        <v>821683</v>
      </c>
    </row>
    <row r="2125" spans="2:5" x14ac:dyDescent="0.25">
      <c r="B2125" s="416">
        <v>7419</v>
      </c>
      <c r="C2125" s="417" t="s">
        <v>6209</v>
      </c>
      <c r="D2125" s="416" t="s">
        <v>7</v>
      </c>
      <c r="E2125" s="418">
        <v>283934</v>
      </c>
    </row>
    <row r="2126" spans="2:5" x14ac:dyDescent="0.25">
      <c r="B2126" s="416">
        <v>7420</v>
      </c>
      <c r="C2126" s="417" t="s">
        <v>6210</v>
      </c>
      <c r="D2126" s="416" t="s">
        <v>7</v>
      </c>
      <c r="E2126" s="418">
        <v>1922047</v>
      </c>
    </row>
    <row r="2127" spans="2:5" x14ac:dyDescent="0.25">
      <c r="B2127" s="416">
        <v>7421</v>
      </c>
      <c r="C2127" s="417" t="s">
        <v>6211</v>
      </c>
      <c r="D2127" s="416" t="s">
        <v>7</v>
      </c>
      <c r="E2127" s="418">
        <v>1922047</v>
      </c>
    </row>
    <row r="2128" spans="2:5" x14ac:dyDescent="0.25">
      <c r="B2128" s="416">
        <v>7422</v>
      </c>
      <c r="C2128" s="417" t="s">
        <v>6212</v>
      </c>
      <c r="D2128" s="416" t="s">
        <v>7</v>
      </c>
      <c r="E2128" s="418">
        <v>2783455</v>
      </c>
    </row>
    <row r="2129" spans="2:5" x14ac:dyDescent="0.25">
      <c r="B2129" s="416">
        <v>7423</v>
      </c>
      <c r="C2129" s="417" t="s">
        <v>6213</v>
      </c>
      <c r="D2129" s="416" t="s">
        <v>7</v>
      </c>
      <c r="E2129" s="418">
        <v>747877</v>
      </c>
    </row>
    <row r="2130" spans="2:5" x14ac:dyDescent="0.25">
      <c r="B2130" s="416">
        <v>7424</v>
      </c>
      <c r="C2130" s="417" t="s">
        <v>6214</v>
      </c>
      <c r="D2130" s="416" t="s">
        <v>7</v>
      </c>
      <c r="E2130" s="418">
        <v>4645876</v>
      </c>
    </row>
    <row r="2131" spans="2:5" x14ac:dyDescent="0.25">
      <c r="B2131" s="416">
        <v>7425</v>
      </c>
      <c r="C2131" s="417" t="s">
        <v>6215</v>
      </c>
      <c r="D2131" s="416" t="s">
        <v>7</v>
      </c>
      <c r="E2131" s="418">
        <v>4879759</v>
      </c>
    </row>
    <row r="2132" spans="2:5" x14ac:dyDescent="0.25">
      <c r="B2132" s="416">
        <v>7426</v>
      </c>
      <c r="C2132" s="417" t="s">
        <v>6216</v>
      </c>
      <c r="D2132" s="416" t="s">
        <v>3095</v>
      </c>
      <c r="E2132" s="418">
        <v>842437</v>
      </c>
    </row>
    <row r="2133" spans="2:5" x14ac:dyDescent="0.25">
      <c r="B2133" s="416">
        <v>7427</v>
      </c>
      <c r="C2133" s="417" t="s">
        <v>6217</v>
      </c>
      <c r="D2133" s="416" t="s">
        <v>7</v>
      </c>
      <c r="E2133" s="418">
        <v>3304982</v>
      </c>
    </row>
    <row r="2134" spans="2:5" x14ac:dyDescent="0.25">
      <c r="B2134" s="416">
        <v>7428</v>
      </c>
      <c r="C2134" s="417" t="s">
        <v>6218</v>
      </c>
      <c r="D2134" s="416" t="s">
        <v>7</v>
      </c>
      <c r="E2134" s="418">
        <v>3380081</v>
      </c>
    </row>
    <row r="2135" spans="2:5" x14ac:dyDescent="0.25">
      <c r="B2135" s="416">
        <v>7429</v>
      </c>
      <c r="C2135" s="417" t="s">
        <v>6219</v>
      </c>
      <c r="D2135" s="416" t="s">
        <v>7</v>
      </c>
      <c r="E2135" s="418">
        <v>5984979</v>
      </c>
    </row>
    <row r="2136" spans="2:5" x14ac:dyDescent="0.25">
      <c r="B2136" s="416">
        <v>7430</v>
      </c>
      <c r="C2136" s="417" t="s">
        <v>6220</v>
      </c>
      <c r="D2136" s="416" t="s">
        <v>7</v>
      </c>
      <c r="E2136" s="418">
        <v>408829</v>
      </c>
    </row>
    <row r="2137" spans="2:5" x14ac:dyDescent="0.25">
      <c r="B2137" s="416">
        <v>7432</v>
      </c>
      <c r="C2137" s="417" t="s">
        <v>3942</v>
      </c>
      <c r="D2137" s="416" t="s">
        <v>3102</v>
      </c>
      <c r="E2137" s="418">
        <v>729078</v>
      </c>
    </row>
    <row r="2138" spans="2:5" x14ac:dyDescent="0.25">
      <c r="B2138" s="416">
        <v>7433</v>
      </c>
      <c r="C2138" s="417" t="s">
        <v>6221</v>
      </c>
      <c r="D2138" s="416" t="s">
        <v>3102</v>
      </c>
      <c r="E2138" s="418">
        <v>864462</v>
      </c>
    </row>
    <row r="2139" spans="2:5" x14ac:dyDescent="0.25">
      <c r="B2139" s="416">
        <v>7434</v>
      </c>
      <c r="C2139" s="417" t="s">
        <v>3943</v>
      </c>
      <c r="D2139" s="416" t="s">
        <v>3102</v>
      </c>
      <c r="E2139" s="418">
        <v>1053533</v>
      </c>
    </row>
    <row r="2140" spans="2:5" x14ac:dyDescent="0.25">
      <c r="B2140" s="416">
        <v>7435</v>
      </c>
      <c r="C2140" s="417" t="s">
        <v>6222</v>
      </c>
      <c r="D2140" s="416" t="s">
        <v>3102</v>
      </c>
      <c r="E2140" s="418">
        <v>1901084</v>
      </c>
    </row>
    <row r="2141" spans="2:5" x14ac:dyDescent="0.25">
      <c r="B2141" s="416">
        <v>7436</v>
      </c>
      <c r="C2141" s="417" t="s">
        <v>6223</v>
      </c>
      <c r="D2141" s="416" t="s">
        <v>7</v>
      </c>
      <c r="E2141" s="418">
        <v>1224634</v>
      </c>
    </row>
    <row r="2142" spans="2:5" x14ac:dyDescent="0.25">
      <c r="B2142" s="416">
        <v>7437</v>
      </c>
      <c r="C2142" s="417" t="s">
        <v>6224</v>
      </c>
      <c r="D2142" s="416" t="s">
        <v>3095</v>
      </c>
      <c r="E2142" s="418">
        <v>980825</v>
      </c>
    </row>
    <row r="2143" spans="2:5" x14ac:dyDescent="0.25">
      <c r="B2143" s="416">
        <v>7438</v>
      </c>
      <c r="C2143" s="417" t="s">
        <v>6225</v>
      </c>
      <c r="D2143" s="416" t="s">
        <v>7</v>
      </c>
      <c r="E2143" s="418">
        <v>4169979</v>
      </c>
    </row>
    <row r="2144" spans="2:5" x14ac:dyDescent="0.25">
      <c r="B2144" s="416">
        <v>7439</v>
      </c>
      <c r="C2144" s="417" t="s">
        <v>6226</v>
      </c>
      <c r="D2144" s="416" t="s">
        <v>7</v>
      </c>
      <c r="E2144" s="419">
        <v>455169</v>
      </c>
    </row>
    <row r="2145" spans="2:5" x14ac:dyDescent="0.25">
      <c r="B2145" s="416">
        <v>7440</v>
      </c>
      <c r="C2145" s="417" t="s">
        <v>6227</v>
      </c>
      <c r="D2145" s="416" t="s">
        <v>7</v>
      </c>
      <c r="E2145" s="418">
        <v>4159771</v>
      </c>
    </row>
    <row r="2146" spans="2:5" x14ac:dyDescent="0.25">
      <c r="B2146" s="416">
        <v>7441</v>
      </c>
      <c r="C2146" s="417" t="s">
        <v>6228</v>
      </c>
      <c r="D2146" s="416" t="s">
        <v>7</v>
      </c>
      <c r="E2146" s="418">
        <v>4159771</v>
      </c>
    </row>
    <row r="2147" spans="2:5" x14ac:dyDescent="0.25">
      <c r="B2147" s="416">
        <v>7442</v>
      </c>
      <c r="C2147" s="417" t="s">
        <v>6229</v>
      </c>
      <c r="D2147" s="416" t="s">
        <v>7</v>
      </c>
      <c r="E2147" s="419">
        <v>4169979</v>
      </c>
    </row>
    <row r="2148" spans="2:5" x14ac:dyDescent="0.25">
      <c r="B2148" s="416">
        <v>7443</v>
      </c>
      <c r="C2148" s="417" t="s">
        <v>6230</v>
      </c>
      <c r="D2148" s="416" t="s">
        <v>3102</v>
      </c>
      <c r="E2148" s="418">
        <v>50496</v>
      </c>
    </row>
    <row r="2149" spans="2:5" x14ac:dyDescent="0.25">
      <c r="B2149" s="416">
        <v>7445</v>
      </c>
      <c r="C2149" s="417" t="s">
        <v>6231</v>
      </c>
      <c r="D2149" s="416" t="s">
        <v>8</v>
      </c>
      <c r="E2149" s="418">
        <v>363093</v>
      </c>
    </row>
    <row r="2150" spans="2:5" x14ac:dyDescent="0.25">
      <c r="B2150" s="416">
        <v>7447</v>
      </c>
      <c r="C2150" s="417" t="s">
        <v>6232</v>
      </c>
      <c r="D2150" s="416" t="s">
        <v>3102</v>
      </c>
      <c r="E2150" s="419">
        <v>3845678</v>
      </c>
    </row>
    <row r="2151" spans="2:5" x14ac:dyDescent="0.25">
      <c r="B2151" s="416">
        <v>7448</v>
      </c>
      <c r="C2151" s="417" t="s">
        <v>6233</v>
      </c>
      <c r="D2151" s="416" t="s">
        <v>7</v>
      </c>
      <c r="E2151" s="418">
        <v>440805</v>
      </c>
    </row>
    <row r="2152" spans="2:5" x14ac:dyDescent="0.25">
      <c r="B2152" s="416">
        <v>7451</v>
      </c>
      <c r="C2152" s="417" t="s">
        <v>6234</v>
      </c>
      <c r="D2152" s="416" t="s">
        <v>7</v>
      </c>
      <c r="E2152" s="418">
        <v>697702</v>
      </c>
    </row>
    <row r="2153" spans="2:5" x14ac:dyDescent="0.25">
      <c r="B2153" s="416">
        <v>7453</v>
      </c>
      <c r="C2153" s="417" t="s">
        <v>6235</v>
      </c>
      <c r="D2153" s="416" t="s">
        <v>7</v>
      </c>
      <c r="E2153" s="419">
        <v>1425660</v>
      </c>
    </row>
    <row r="2154" spans="2:5" x14ac:dyDescent="0.25">
      <c r="B2154" s="416">
        <v>7454</v>
      </c>
      <c r="C2154" s="417" t="s">
        <v>6236</v>
      </c>
      <c r="D2154" s="416" t="s">
        <v>7</v>
      </c>
      <c r="E2154" s="418">
        <v>2635559</v>
      </c>
    </row>
    <row r="2155" spans="2:5" x14ac:dyDescent="0.25">
      <c r="B2155" s="416">
        <v>7455</v>
      </c>
      <c r="C2155" s="417" t="s">
        <v>6237</v>
      </c>
      <c r="D2155" s="416" t="s">
        <v>7</v>
      </c>
      <c r="E2155" s="418">
        <v>10606721</v>
      </c>
    </row>
    <row r="2156" spans="2:5" x14ac:dyDescent="0.25">
      <c r="B2156" s="416">
        <v>7459</v>
      </c>
      <c r="C2156" s="417" t="s">
        <v>6238</v>
      </c>
      <c r="D2156" s="416" t="s">
        <v>7</v>
      </c>
      <c r="E2156" s="418">
        <v>5446514</v>
      </c>
    </row>
    <row r="2157" spans="2:5" x14ac:dyDescent="0.25">
      <c r="B2157" s="416">
        <v>7462</v>
      </c>
      <c r="C2157" s="417" t="s">
        <v>6239</v>
      </c>
      <c r="D2157" s="416" t="s">
        <v>7</v>
      </c>
      <c r="E2157" s="418">
        <v>3882724</v>
      </c>
    </row>
    <row r="2158" spans="2:5" x14ac:dyDescent="0.25">
      <c r="B2158" s="416">
        <v>7465</v>
      </c>
      <c r="C2158" s="417" t="s">
        <v>6240</v>
      </c>
      <c r="D2158" s="416" t="s">
        <v>7</v>
      </c>
      <c r="E2158" s="419">
        <v>150570</v>
      </c>
    </row>
    <row r="2159" spans="2:5" x14ac:dyDescent="0.25">
      <c r="B2159" s="416">
        <v>7468</v>
      </c>
      <c r="C2159" s="417" t="s">
        <v>6241</v>
      </c>
      <c r="D2159" s="416" t="s">
        <v>7</v>
      </c>
      <c r="E2159" s="418">
        <v>3896138</v>
      </c>
    </row>
    <row r="2160" spans="2:5" x14ac:dyDescent="0.25">
      <c r="B2160" s="416">
        <v>7469</v>
      </c>
      <c r="C2160" s="417" t="s">
        <v>6242</v>
      </c>
      <c r="D2160" s="416" t="s">
        <v>7</v>
      </c>
      <c r="E2160" s="418">
        <v>506262</v>
      </c>
    </row>
    <row r="2161" spans="2:5" x14ac:dyDescent="0.25">
      <c r="B2161" s="416">
        <v>7470</v>
      </c>
      <c r="C2161" s="417" t="s">
        <v>6243</v>
      </c>
      <c r="D2161" s="416" t="s">
        <v>7</v>
      </c>
      <c r="E2161" s="419">
        <v>412296</v>
      </c>
    </row>
    <row r="2162" spans="2:5" x14ac:dyDescent="0.25">
      <c r="B2162" s="416">
        <v>7472</v>
      </c>
      <c r="C2162" s="417" t="s">
        <v>6244</v>
      </c>
      <c r="D2162" s="416" t="s">
        <v>3102</v>
      </c>
      <c r="E2162" s="419">
        <v>1458784</v>
      </c>
    </row>
    <row r="2163" spans="2:5" x14ac:dyDescent="0.25">
      <c r="B2163" s="416">
        <v>7474</v>
      </c>
      <c r="C2163" s="417" t="s">
        <v>6245</v>
      </c>
      <c r="D2163" s="416" t="s">
        <v>3102</v>
      </c>
      <c r="E2163" s="418">
        <v>3014479</v>
      </c>
    </row>
    <row r="2164" spans="2:5" x14ac:dyDescent="0.25">
      <c r="B2164" s="416">
        <v>7477</v>
      </c>
      <c r="C2164" s="417" t="s">
        <v>6246</v>
      </c>
      <c r="D2164" s="416" t="s">
        <v>7</v>
      </c>
      <c r="E2164" s="418">
        <v>1214056</v>
      </c>
    </row>
    <row r="2165" spans="2:5" x14ac:dyDescent="0.25">
      <c r="B2165" s="416">
        <v>7480</v>
      </c>
      <c r="C2165" s="417" t="s">
        <v>6247</v>
      </c>
      <c r="D2165" s="416" t="s">
        <v>7</v>
      </c>
      <c r="E2165" s="419">
        <v>2374976</v>
      </c>
    </row>
    <row r="2166" spans="2:5" x14ac:dyDescent="0.25">
      <c r="B2166" s="416">
        <v>7482</v>
      </c>
      <c r="C2166" s="417" t="s">
        <v>6248</v>
      </c>
      <c r="D2166" s="416" t="s">
        <v>7</v>
      </c>
      <c r="E2166" s="418">
        <v>4395573</v>
      </c>
    </row>
    <row r="2167" spans="2:5" x14ac:dyDescent="0.25">
      <c r="B2167" s="416">
        <v>7485</v>
      </c>
      <c r="C2167" s="417" t="s">
        <v>6249</v>
      </c>
      <c r="D2167" s="416" t="s">
        <v>7</v>
      </c>
      <c r="E2167" s="418">
        <v>3399097</v>
      </c>
    </row>
    <row r="2168" spans="2:5" x14ac:dyDescent="0.25">
      <c r="B2168" s="416">
        <v>7486</v>
      </c>
      <c r="C2168" s="417" t="s">
        <v>6250</v>
      </c>
      <c r="D2168" s="416" t="s">
        <v>7</v>
      </c>
      <c r="E2168" s="418">
        <v>9583466</v>
      </c>
    </row>
    <row r="2169" spans="2:5" x14ac:dyDescent="0.25">
      <c r="B2169" s="416">
        <v>7487</v>
      </c>
      <c r="C2169" s="417" t="s">
        <v>6251</v>
      </c>
      <c r="D2169" s="416" t="s">
        <v>7</v>
      </c>
      <c r="E2169" s="419">
        <v>2934106</v>
      </c>
    </row>
    <row r="2170" spans="2:5" x14ac:dyDescent="0.25">
      <c r="B2170" s="416">
        <v>7488</v>
      </c>
      <c r="C2170" s="417" t="s">
        <v>6252</v>
      </c>
      <c r="D2170" s="416" t="s">
        <v>7</v>
      </c>
      <c r="E2170" s="418">
        <v>622415</v>
      </c>
    </row>
    <row r="2171" spans="2:5" x14ac:dyDescent="0.25">
      <c r="B2171" s="416">
        <v>7492</v>
      </c>
      <c r="C2171" s="417" t="s">
        <v>6253</v>
      </c>
      <c r="D2171" s="416" t="s">
        <v>7</v>
      </c>
      <c r="E2171" s="418">
        <v>6446160</v>
      </c>
    </row>
    <row r="2172" spans="2:5" x14ac:dyDescent="0.25">
      <c r="B2172" s="416">
        <v>7494</v>
      </c>
      <c r="C2172" s="417" t="s">
        <v>6254</v>
      </c>
      <c r="D2172" s="416" t="s">
        <v>7</v>
      </c>
      <c r="E2172" s="418">
        <v>718272</v>
      </c>
    </row>
    <row r="2173" spans="2:5" x14ac:dyDescent="0.25">
      <c r="B2173" s="416">
        <v>7495</v>
      </c>
      <c r="C2173" s="417" t="s">
        <v>6255</v>
      </c>
      <c r="D2173" s="416" t="s">
        <v>7</v>
      </c>
      <c r="E2173" s="418">
        <v>5270846</v>
      </c>
    </row>
    <row r="2174" spans="2:5" x14ac:dyDescent="0.25">
      <c r="B2174" s="416">
        <v>7497</v>
      </c>
      <c r="C2174" s="417" t="s">
        <v>6256</v>
      </c>
      <c r="D2174" s="416" t="s">
        <v>7</v>
      </c>
      <c r="E2174" s="419">
        <v>556881</v>
      </c>
    </row>
    <row r="2175" spans="2:5" x14ac:dyDescent="0.25">
      <c r="B2175" s="416">
        <v>7498</v>
      </c>
      <c r="C2175" s="417" t="s">
        <v>6257</v>
      </c>
      <c r="D2175" s="416" t="s">
        <v>7</v>
      </c>
      <c r="E2175" s="419">
        <v>627414</v>
      </c>
    </row>
    <row r="2176" spans="2:5" x14ac:dyDescent="0.25">
      <c r="B2176" s="416">
        <v>7500</v>
      </c>
      <c r="C2176" s="417" t="s">
        <v>6258</v>
      </c>
      <c r="D2176" s="416" t="s">
        <v>7</v>
      </c>
      <c r="E2176" s="419">
        <v>655267</v>
      </c>
    </row>
    <row r="2177" spans="2:5" x14ac:dyDescent="0.25">
      <c r="B2177" s="416">
        <v>7501</v>
      </c>
      <c r="C2177" s="417" t="s">
        <v>3981</v>
      </c>
      <c r="D2177" s="416" t="s">
        <v>7</v>
      </c>
      <c r="E2177" s="419">
        <v>586126</v>
      </c>
    </row>
    <row r="2178" spans="2:5" x14ac:dyDescent="0.25">
      <c r="B2178" s="416">
        <v>7503</v>
      </c>
      <c r="C2178" s="417" t="s">
        <v>6259</v>
      </c>
      <c r="D2178" s="416" t="s">
        <v>7</v>
      </c>
      <c r="E2178" s="419">
        <v>629300</v>
      </c>
    </row>
    <row r="2179" spans="2:5" x14ac:dyDescent="0.25">
      <c r="B2179" s="416">
        <v>7507</v>
      </c>
      <c r="C2179" s="417" t="s">
        <v>6260</v>
      </c>
      <c r="D2179" s="416" t="s">
        <v>7</v>
      </c>
      <c r="E2179" s="418">
        <v>2350826</v>
      </c>
    </row>
    <row r="2180" spans="2:5" x14ac:dyDescent="0.25">
      <c r="B2180" s="416">
        <v>7508</v>
      </c>
      <c r="C2180" s="417" t="s">
        <v>6261</v>
      </c>
      <c r="D2180" s="416" t="s">
        <v>7</v>
      </c>
      <c r="E2180" s="419">
        <v>507062</v>
      </c>
    </row>
    <row r="2181" spans="2:5" x14ac:dyDescent="0.25">
      <c r="B2181" s="416">
        <v>7510</v>
      </c>
      <c r="C2181" s="417" t="s">
        <v>6262</v>
      </c>
      <c r="D2181" s="416" t="s">
        <v>3102</v>
      </c>
      <c r="E2181" s="419">
        <v>275497</v>
      </c>
    </row>
    <row r="2182" spans="2:5" x14ac:dyDescent="0.25">
      <c r="B2182" s="416">
        <v>7512</v>
      </c>
      <c r="C2182" s="417" t="s">
        <v>3916</v>
      </c>
      <c r="D2182" s="416" t="s">
        <v>7</v>
      </c>
      <c r="E2182" s="418">
        <v>619550</v>
      </c>
    </row>
    <row r="2183" spans="2:5" x14ac:dyDescent="0.25">
      <c r="B2183" s="416">
        <v>7513</v>
      </c>
      <c r="C2183" s="417" t="s">
        <v>6263</v>
      </c>
      <c r="D2183" s="416" t="s">
        <v>8</v>
      </c>
      <c r="E2183" s="418">
        <v>31354</v>
      </c>
    </row>
    <row r="2184" spans="2:5" x14ac:dyDescent="0.25">
      <c r="B2184" s="416">
        <v>7514</v>
      </c>
      <c r="C2184" s="417" t="s">
        <v>6264</v>
      </c>
      <c r="D2184" s="416" t="s">
        <v>7</v>
      </c>
      <c r="E2184" s="419">
        <v>640343</v>
      </c>
    </row>
    <row r="2185" spans="2:5" x14ac:dyDescent="0.25">
      <c r="B2185" s="416">
        <v>7515</v>
      </c>
      <c r="C2185" s="417" t="s">
        <v>6265</v>
      </c>
      <c r="D2185" s="416" t="s">
        <v>7</v>
      </c>
      <c r="E2185" s="419">
        <v>1224997</v>
      </c>
    </row>
    <row r="2186" spans="2:5" x14ac:dyDescent="0.25">
      <c r="B2186" s="416">
        <v>7519</v>
      </c>
      <c r="C2186" s="417" t="s">
        <v>6266</v>
      </c>
      <c r="D2186" s="416" t="s">
        <v>3102</v>
      </c>
      <c r="E2186" s="418">
        <v>833884</v>
      </c>
    </row>
    <row r="2187" spans="2:5" x14ac:dyDescent="0.25">
      <c r="B2187" s="416">
        <v>7521</v>
      </c>
      <c r="C2187" s="417" t="s">
        <v>6267</v>
      </c>
      <c r="D2187" s="416" t="s">
        <v>3102</v>
      </c>
      <c r="E2187" s="418">
        <v>1278779</v>
      </c>
    </row>
    <row r="2188" spans="2:5" x14ac:dyDescent="0.25">
      <c r="B2188" s="416">
        <v>7522</v>
      </c>
      <c r="C2188" s="417" t="s">
        <v>6268</v>
      </c>
      <c r="D2188" s="416" t="s">
        <v>7</v>
      </c>
      <c r="E2188" s="418">
        <v>4132611</v>
      </c>
    </row>
    <row r="2189" spans="2:5" x14ac:dyDescent="0.25">
      <c r="B2189" s="416">
        <v>7524</v>
      </c>
      <c r="C2189" s="417" t="s">
        <v>6269</v>
      </c>
      <c r="D2189" s="416" t="s">
        <v>7</v>
      </c>
      <c r="E2189" s="419">
        <v>608476</v>
      </c>
    </row>
    <row r="2190" spans="2:5" x14ac:dyDescent="0.25">
      <c r="B2190" s="416">
        <v>7525</v>
      </c>
      <c r="C2190" s="417" t="s">
        <v>6270</v>
      </c>
      <c r="D2190" s="416" t="s">
        <v>3102</v>
      </c>
      <c r="E2190" s="419">
        <v>2517930</v>
      </c>
    </row>
    <row r="2191" spans="2:5" x14ac:dyDescent="0.25">
      <c r="B2191" s="416">
        <v>7527</v>
      </c>
      <c r="C2191" s="417" t="s">
        <v>6271</v>
      </c>
      <c r="D2191" s="416" t="s">
        <v>8</v>
      </c>
      <c r="E2191" s="418">
        <v>114871</v>
      </c>
    </row>
    <row r="2192" spans="2:5" x14ac:dyDescent="0.25">
      <c r="B2192" s="416">
        <v>7528</v>
      </c>
      <c r="C2192" s="417" t="s">
        <v>6272</v>
      </c>
      <c r="D2192" s="416" t="s">
        <v>8</v>
      </c>
      <c r="E2192" s="419">
        <v>138817</v>
      </c>
    </row>
    <row r="2193" spans="2:5" x14ac:dyDescent="0.25">
      <c r="B2193" s="416">
        <v>7529</v>
      </c>
      <c r="C2193" s="417" t="s">
        <v>6273</v>
      </c>
      <c r="D2193" s="416" t="s">
        <v>8</v>
      </c>
      <c r="E2193" s="418">
        <v>145162</v>
      </c>
    </row>
    <row r="2194" spans="2:5" x14ac:dyDescent="0.25">
      <c r="B2194" s="416">
        <v>7531</v>
      </c>
      <c r="C2194" s="417" t="s">
        <v>6274</v>
      </c>
      <c r="D2194" s="416" t="s">
        <v>7</v>
      </c>
      <c r="E2194" s="419">
        <v>986535</v>
      </c>
    </row>
    <row r="2195" spans="2:5" x14ac:dyDescent="0.25">
      <c r="B2195" s="416">
        <v>7532</v>
      </c>
      <c r="C2195" s="417" t="s">
        <v>6275</v>
      </c>
      <c r="D2195" s="416" t="s">
        <v>7</v>
      </c>
      <c r="E2195" s="418">
        <v>7041227</v>
      </c>
    </row>
    <row r="2196" spans="2:5" x14ac:dyDescent="0.25">
      <c r="B2196" s="416">
        <v>7533</v>
      </c>
      <c r="C2196" s="417" t="s">
        <v>6276</v>
      </c>
      <c r="D2196" s="416" t="s">
        <v>7</v>
      </c>
      <c r="E2196" s="418">
        <v>1052841</v>
      </c>
    </row>
    <row r="2197" spans="2:5" x14ac:dyDescent="0.25">
      <c r="B2197" s="416">
        <v>7534</v>
      </c>
      <c r="C2197" s="417" t="s">
        <v>6277</v>
      </c>
      <c r="D2197" s="416" t="s">
        <v>7</v>
      </c>
      <c r="E2197" s="419">
        <v>986535</v>
      </c>
    </row>
    <row r="2198" spans="2:5" x14ac:dyDescent="0.25">
      <c r="B2198" s="416">
        <v>7535</v>
      </c>
      <c r="C2198" s="417" t="s">
        <v>6278</v>
      </c>
      <c r="D2198" s="416" t="s">
        <v>7</v>
      </c>
      <c r="E2198" s="419">
        <v>3071586</v>
      </c>
    </row>
    <row r="2199" spans="2:5" x14ac:dyDescent="0.25">
      <c r="B2199" s="416">
        <v>7536</v>
      </c>
      <c r="C2199" s="417" t="s">
        <v>6279</v>
      </c>
      <c r="D2199" s="416" t="s">
        <v>7</v>
      </c>
      <c r="E2199" s="419">
        <v>2128714</v>
      </c>
    </row>
    <row r="2200" spans="2:5" x14ac:dyDescent="0.25">
      <c r="B2200" s="416">
        <v>7537</v>
      </c>
      <c r="C2200" s="417" t="s">
        <v>6280</v>
      </c>
      <c r="D2200" s="416" t="s">
        <v>7</v>
      </c>
      <c r="E2200" s="418">
        <v>1148133</v>
      </c>
    </row>
    <row r="2201" spans="2:5" x14ac:dyDescent="0.25">
      <c r="B2201" s="416">
        <v>7538</v>
      </c>
      <c r="C2201" s="417" t="s">
        <v>6281</v>
      </c>
      <c r="D2201" s="416" t="s">
        <v>8</v>
      </c>
      <c r="E2201" s="418">
        <v>59583</v>
      </c>
    </row>
    <row r="2202" spans="2:5" x14ac:dyDescent="0.25">
      <c r="B2202" s="416">
        <v>7546</v>
      </c>
      <c r="C2202" s="417" t="s">
        <v>6282</v>
      </c>
      <c r="D2202" s="416" t="s">
        <v>7</v>
      </c>
      <c r="E2202" s="418">
        <v>146576</v>
      </c>
    </row>
    <row r="2203" spans="2:5" x14ac:dyDescent="0.25">
      <c r="B2203" s="416">
        <v>7548</v>
      </c>
      <c r="C2203" s="417" t="s">
        <v>6283</v>
      </c>
      <c r="D2203" s="416" t="s">
        <v>8</v>
      </c>
      <c r="E2203" s="418">
        <v>181989</v>
      </c>
    </row>
    <row r="2204" spans="2:5" x14ac:dyDescent="0.25">
      <c r="B2204" s="416">
        <v>7553</v>
      </c>
      <c r="C2204" s="417" t="s">
        <v>6284</v>
      </c>
      <c r="D2204" s="416" t="s">
        <v>7</v>
      </c>
      <c r="E2204" s="418">
        <v>11053891</v>
      </c>
    </row>
    <row r="2205" spans="2:5" x14ac:dyDescent="0.25">
      <c r="B2205" s="416">
        <v>7555</v>
      </c>
      <c r="C2205" s="417" t="s">
        <v>6285</v>
      </c>
      <c r="D2205" s="416" t="s">
        <v>7</v>
      </c>
      <c r="E2205" s="418">
        <v>1352200</v>
      </c>
    </row>
    <row r="2206" spans="2:5" x14ac:dyDescent="0.25">
      <c r="B2206" s="416">
        <v>7558</v>
      </c>
      <c r="C2206" s="417" t="s">
        <v>6286</v>
      </c>
      <c r="D2206" s="416" t="s">
        <v>7</v>
      </c>
      <c r="E2206" s="418">
        <v>1608272</v>
      </c>
    </row>
    <row r="2207" spans="2:5" x14ac:dyDescent="0.25">
      <c r="B2207" s="416">
        <v>7566</v>
      </c>
      <c r="C2207" s="417" t="s">
        <v>6287</v>
      </c>
      <c r="D2207" s="416" t="s">
        <v>7</v>
      </c>
      <c r="E2207" s="418">
        <v>1114551</v>
      </c>
    </row>
    <row r="2208" spans="2:5" x14ac:dyDescent="0.25">
      <c r="B2208" s="416">
        <v>7567</v>
      </c>
      <c r="C2208" s="417" t="s">
        <v>6288</v>
      </c>
      <c r="D2208" s="416" t="s">
        <v>7</v>
      </c>
      <c r="E2208" s="418">
        <v>862327</v>
      </c>
    </row>
    <row r="2209" spans="2:5" x14ac:dyDescent="0.25">
      <c r="B2209" s="416">
        <v>7569</v>
      </c>
      <c r="C2209" s="417" t="s">
        <v>6289</v>
      </c>
      <c r="D2209" s="416" t="s">
        <v>7</v>
      </c>
      <c r="E2209" s="418">
        <v>1187776</v>
      </c>
    </row>
    <row r="2210" spans="2:5" x14ac:dyDescent="0.25">
      <c r="B2210" s="416">
        <v>7577</v>
      </c>
      <c r="C2210" s="417" t="s">
        <v>6290</v>
      </c>
      <c r="D2210" s="416" t="s">
        <v>7</v>
      </c>
      <c r="E2210" s="418">
        <v>148554</v>
      </c>
    </row>
    <row r="2211" spans="2:5" x14ac:dyDescent="0.25">
      <c r="B2211" s="416">
        <v>7578</v>
      </c>
      <c r="C2211" s="417" t="s">
        <v>6291</v>
      </c>
      <c r="D2211" s="416" t="s">
        <v>7</v>
      </c>
      <c r="E2211" s="419">
        <v>212926</v>
      </c>
    </row>
    <row r="2212" spans="2:5" x14ac:dyDescent="0.25">
      <c r="B2212" s="416">
        <v>7580</v>
      </c>
      <c r="C2212" s="417" t="s">
        <v>6292</v>
      </c>
      <c r="D2212" s="416" t="s">
        <v>7</v>
      </c>
      <c r="E2212" s="418">
        <v>91736</v>
      </c>
    </row>
    <row r="2213" spans="2:5" x14ac:dyDescent="0.25">
      <c r="B2213" s="416">
        <v>7584</v>
      </c>
      <c r="C2213" s="417" t="s">
        <v>6293</v>
      </c>
      <c r="D2213" s="416" t="s">
        <v>7</v>
      </c>
      <c r="E2213" s="418">
        <v>80433</v>
      </c>
    </row>
    <row r="2214" spans="2:5" x14ac:dyDescent="0.25">
      <c r="B2214" s="416">
        <v>7586</v>
      </c>
      <c r="C2214" s="417" t="s">
        <v>1742</v>
      </c>
      <c r="D2214" s="416" t="s">
        <v>7</v>
      </c>
      <c r="E2214" s="418">
        <v>97350</v>
      </c>
    </row>
    <row r="2215" spans="2:5" x14ac:dyDescent="0.25">
      <c r="B2215" s="416">
        <v>7587</v>
      </c>
      <c r="C2215" s="417" t="s">
        <v>6294</v>
      </c>
      <c r="D2215" s="416" t="s">
        <v>3102</v>
      </c>
      <c r="E2215" s="418">
        <v>69949</v>
      </c>
    </row>
    <row r="2216" spans="2:5" x14ac:dyDescent="0.25">
      <c r="B2216" s="416">
        <v>7589</v>
      </c>
      <c r="C2216" s="417" t="s">
        <v>6295</v>
      </c>
      <c r="D2216" s="416" t="s">
        <v>7</v>
      </c>
      <c r="E2216" s="418">
        <v>7523</v>
      </c>
    </row>
    <row r="2217" spans="2:5" x14ac:dyDescent="0.25">
      <c r="B2217" s="416">
        <v>7590</v>
      </c>
      <c r="C2217" s="417" t="s">
        <v>6296</v>
      </c>
      <c r="D2217" s="416" t="s">
        <v>7</v>
      </c>
      <c r="E2217" s="418">
        <v>39392</v>
      </c>
    </row>
    <row r="2218" spans="2:5" x14ac:dyDescent="0.25">
      <c r="B2218" s="416">
        <v>7591</v>
      </c>
      <c r="C2218" s="417" t="s">
        <v>6297</v>
      </c>
      <c r="D2218" s="416" t="s">
        <v>3095</v>
      </c>
      <c r="E2218" s="418">
        <v>194715</v>
      </c>
    </row>
    <row r="2219" spans="2:5" x14ac:dyDescent="0.25">
      <c r="B2219" s="416">
        <v>7597</v>
      </c>
      <c r="C2219" s="417" t="s">
        <v>1745</v>
      </c>
      <c r="D2219" s="416" t="s">
        <v>7</v>
      </c>
      <c r="E2219" s="418">
        <v>310641</v>
      </c>
    </row>
    <row r="2220" spans="2:5" x14ac:dyDescent="0.25">
      <c r="B2220" s="416">
        <v>7599</v>
      </c>
      <c r="C2220" s="417" t="s">
        <v>6298</v>
      </c>
      <c r="D2220" s="416" t="s">
        <v>8</v>
      </c>
      <c r="E2220" s="418">
        <v>455367</v>
      </c>
    </row>
    <row r="2221" spans="2:5" x14ac:dyDescent="0.25">
      <c r="B2221" s="416">
        <v>7600</v>
      </c>
      <c r="C2221" s="417" t="s">
        <v>6299</v>
      </c>
      <c r="D2221" s="416" t="s">
        <v>7</v>
      </c>
      <c r="E2221" s="418">
        <v>21359</v>
      </c>
    </row>
    <row r="2222" spans="2:5" x14ac:dyDescent="0.25">
      <c r="B2222" s="416">
        <v>7602</v>
      </c>
      <c r="C2222" s="417" t="s">
        <v>6300</v>
      </c>
      <c r="D2222" s="416" t="s">
        <v>7</v>
      </c>
      <c r="E2222" s="418">
        <v>41924</v>
      </c>
    </row>
    <row r="2223" spans="2:5" x14ac:dyDescent="0.25">
      <c r="B2223" s="416">
        <v>7609</v>
      </c>
      <c r="C2223" s="417" t="s">
        <v>6301</v>
      </c>
      <c r="D2223" s="416" t="s">
        <v>3102</v>
      </c>
      <c r="E2223" s="418">
        <v>136853</v>
      </c>
    </row>
    <row r="2224" spans="2:5" x14ac:dyDescent="0.25">
      <c r="B2224" s="416">
        <v>7632</v>
      </c>
      <c r="C2224" s="417" t="s">
        <v>6302</v>
      </c>
      <c r="D2224" s="416" t="s">
        <v>3102</v>
      </c>
      <c r="E2224" s="418">
        <v>17874</v>
      </c>
    </row>
    <row r="2225" spans="2:5" x14ac:dyDescent="0.25">
      <c r="B2225" s="416">
        <v>7633</v>
      </c>
      <c r="C2225" s="417" t="s">
        <v>6303</v>
      </c>
      <c r="D2225" s="416" t="s">
        <v>7</v>
      </c>
      <c r="E2225" s="418">
        <v>100539</v>
      </c>
    </row>
    <row r="2226" spans="2:5" x14ac:dyDescent="0.25">
      <c r="B2226" s="416">
        <v>7638</v>
      </c>
      <c r="C2226" s="417" t="s">
        <v>6304</v>
      </c>
      <c r="D2226" s="416" t="s">
        <v>7</v>
      </c>
      <c r="E2226" s="418">
        <v>182628</v>
      </c>
    </row>
    <row r="2227" spans="2:5" x14ac:dyDescent="0.25">
      <c r="B2227" s="416">
        <v>7639</v>
      </c>
      <c r="C2227" s="417" t="s">
        <v>6305</v>
      </c>
      <c r="D2227" s="416" t="s">
        <v>3095</v>
      </c>
      <c r="E2227" s="418">
        <v>690591</v>
      </c>
    </row>
    <row r="2228" spans="2:5" x14ac:dyDescent="0.25">
      <c r="B2228" s="416">
        <v>7646</v>
      </c>
      <c r="C2228" s="417" t="s">
        <v>6306</v>
      </c>
      <c r="D2228" s="416" t="s">
        <v>7</v>
      </c>
      <c r="E2228" s="418">
        <v>6402505</v>
      </c>
    </row>
    <row r="2229" spans="2:5" x14ac:dyDescent="0.25">
      <c r="B2229" s="416">
        <v>7648</v>
      </c>
      <c r="C2229" s="417" t="s">
        <v>6307</v>
      </c>
      <c r="D2229" s="416" t="s">
        <v>7</v>
      </c>
      <c r="E2229" s="418">
        <v>6637262</v>
      </c>
    </row>
    <row r="2230" spans="2:5" x14ac:dyDescent="0.25">
      <c r="B2230" s="416">
        <v>7652</v>
      </c>
      <c r="C2230" s="417" t="s">
        <v>6308</v>
      </c>
      <c r="D2230" s="416" t="s">
        <v>3102</v>
      </c>
      <c r="E2230" s="418">
        <v>177011</v>
      </c>
    </row>
    <row r="2231" spans="2:5" x14ac:dyDescent="0.25">
      <c r="B2231" s="416">
        <v>7653</v>
      </c>
      <c r="C2231" s="417" t="s">
        <v>6309</v>
      </c>
      <c r="D2231" s="416" t="s">
        <v>7</v>
      </c>
      <c r="E2231" s="419">
        <v>402331</v>
      </c>
    </row>
    <row r="2232" spans="2:5" x14ac:dyDescent="0.25">
      <c r="B2232" s="416">
        <v>7655</v>
      </c>
      <c r="C2232" s="417" t="s">
        <v>6310</v>
      </c>
      <c r="D2232" s="416" t="s">
        <v>3102</v>
      </c>
      <c r="E2232" s="419">
        <v>107035</v>
      </c>
    </row>
    <row r="2233" spans="2:5" x14ac:dyDescent="0.25">
      <c r="B2233" s="416">
        <v>7656</v>
      </c>
      <c r="C2233" s="417" t="s">
        <v>6311</v>
      </c>
      <c r="D2233" s="416" t="s">
        <v>7</v>
      </c>
      <c r="E2233" s="418">
        <v>1940948</v>
      </c>
    </row>
    <row r="2234" spans="2:5" x14ac:dyDescent="0.25">
      <c r="B2234" s="416">
        <v>7657</v>
      </c>
      <c r="C2234" s="417" t="s">
        <v>6312</v>
      </c>
      <c r="D2234" s="416" t="s">
        <v>3095</v>
      </c>
      <c r="E2234" s="418">
        <v>1421179</v>
      </c>
    </row>
    <row r="2235" spans="2:5" x14ac:dyDescent="0.25">
      <c r="B2235" s="416">
        <v>7658</v>
      </c>
      <c r="C2235" s="417" t="s">
        <v>6313</v>
      </c>
      <c r="D2235" s="416" t="s">
        <v>3102</v>
      </c>
      <c r="E2235" s="418">
        <v>136672</v>
      </c>
    </row>
    <row r="2236" spans="2:5" x14ac:dyDescent="0.25">
      <c r="B2236" s="416">
        <v>7659</v>
      </c>
      <c r="C2236" s="417" t="s">
        <v>6314</v>
      </c>
      <c r="D2236" s="416" t="s">
        <v>7</v>
      </c>
      <c r="E2236" s="418">
        <v>7388701</v>
      </c>
    </row>
    <row r="2237" spans="2:5" x14ac:dyDescent="0.25">
      <c r="B2237" s="416">
        <v>7660</v>
      </c>
      <c r="C2237" s="417" t="s">
        <v>6315</v>
      </c>
      <c r="D2237" s="416" t="s">
        <v>7</v>
      </c>
      <c r="E2237" s="419">
        <v>2807524</v>
      </c>
    </row>
    <row r="2238" spans="2:5" x14ac:dyDescent="0.25">
      <c r="B2238" s="416">
        <v>7661</v>
      </c>
      <c r="C2238" s="417" t="s">
        <v>6316</v>
      </c>
      <c r="D2238" s="416" t="s">
        <v>3102</v>
      </c>
      <c r="E2238" s="418">
        <v>208569</v>
      </c>
    </row>
    <row r="2239" spans="2:5" x14ac:dyDescent="0.25">
      <c r="B2239" s="416">
        <v>7662</v>
      </c>
      <c r="C2239" s="417" t="s">
        <v>6317</v>
      </c>
      <c r="D2239" s="416" t="s">
        <v>3095</v>
      </c>
      <c r="E2239" s="419">
        <v>1007532</v>
      </c>
    </row>
    <row r="2240" spans="2:5" x14ac:dyDescent="0.25">
      <c r="B2240" s="416">
        <v>7663</v>
      </c>
      <c r="C2240" s="417" t="s">
        <v>6318</v>
      </c>
      <c r="D2240" s="416" t="s">
        <v>3102</v>
      </c>
      <c r="E2240" s="418">
        <v>168943</v>
      </c>
    </row>
    <row r="2241" spans="2:5" x14ac:dyDescent="0.25">
      <c r="B2241" s="416">
        <v>7665</v>
      </c>
      <c r="C2241" s="417" t="s">
        <v>6319</v>
      </c>
      <c r="D2241" s="416" t="s">
        <v>7</v>
      </c>
      <c r="E2241" s="419">
        <v>105475</v>
      </c>
    </row>
    <row r="2242" spans="2:5" x14ac:dyDescent="0.25">
      <c r="B2242" s="416">
        <v>7671</v>
      </c>
      <c r="C2242" s="417" t="s">
        <v>6320</v>
      </c>
      <c r="D2242" s="416" t="s">
        <v>7</v>
      </c>
      <c r="E2242" s="419">
        <v>1994961</v>
      </c>
    </row>
    <row r="2243" spans="2:5" x14ac:dyDescent="0.25">
      <c r="B2243" s="416">
        <v>7675</v>
      </c>
      <c r="C2243" s="417" t="s">
        <v>6321</v>
      </c>
      <c r="D2243" s="416" t="s">
        <v>7</v>
      </c>
      <c r="E2243" s="419">
        <v>3000464</v>
      </c>
    </row>
    <row r="2244" spans="2:5" x14ac:dyDescent="0.25">
      <c r="B2244" s="416">
        <v>7676</v>
      </c>
      <c r="C2244" s="417" t="s">
        <v>6322</v>
      </c>
      <c r="D2244" s="416" t="s">
        <v>7</v>
      </c>
      <c r="E2244" s="419">
        <v>388052</v>
      </c>
    </row>
    <row r="2245" spans="2:5" x14ac:dyDescent="0.25">
      <c r="B2245" s="416">
        <v>7680</v>
      </c>
      <c r="C2245" s="417" t="s">
        <v>6323</v>
      </c>
      <c r="D2245" s="416" t="s">
        <v>3095</v>
      </c>
      <c r="E2245" s="419">
        <v>939312</v>
      </c>
    </row>
    <row r="2246" spans="2:5" x14ac:dyDescent="0.25">
      <c r="B2246" s="416">
        <v>7681</v>
      </c>
      <c r="C2246" s="417" t="s">
        <v>6324</v>
      </c>
      <c r="D2246" s="416" t="s">
        <v>3095</v>
      </c>
      <c r="E2246" s="418">
        <v>1048203</v>
      </c>
    </row>
    <row r="2247" spans="2:5" x14ac:dyDescent="0.25">
      <c r="B2247" s="416">
        <v>7687</v>
      </c>
      <c r="C2247" s="417" t="s">
        <v>6325</v>
      </c>
      <c r="D2247" s="416" t="s">
        <v>3102</v>
      </c>
      <c r="E2247" s="419">
        <v>257267</v>
      </c>
    </row>
    <row r="2248" spans="2:5" x14ac:dyDescent="0.25">
      <c r="B2248" s="416">
        <v>7690</v>
      </c>
      <c r="C2248" s="417" t="s">
        <v>6326</v>
      </c>
      <c r="D2248" s="416" t="s">
        <v>7</v>
      </c>
      <c r="E2248" s="418">
        <v>4061519</v>
      </c>
    </row>
    <row r="2249" spans="2:5" x14ac:dyDescent="0.25">
      <c r="B2249" s="416">
        <v>7691</v>
      </c>
      <c r="C2249" s="417" t="s">
        <v>6327</v>
      </c>
      <c r="D2249" s="416" t="s">
        <v>7</v>
      </c>
      <c r="E2249" s="418">
        <v>12566</v>
      </c>
    </row>
    <row r="2250" spans="2:5" x14ac:dyDescent="0.25">
      <c r="B2250" s="416">
        <v>7713</v>
      </c>
      <c r="C2250" s="417" t="s">
        <v>3882</v>
      </c>
      <c r="D2250" s="416" t="s">
        <v>3099</v>
      </c>
      <c r="E2250" s="419">
        <v>7882</v>
      </c>
    </row>
    <row r="2251" spans="2:5" x14ac:dyDescent="0.25">
      <c r="B2251" s="416">
        <v>7714</v>
      </c>
      <c r="C2251" s="417" t="s">
        <v>3883</v>
      </c>
      <c r="D2251" s="416" t="s">
        <v>3099</v>
      </c>
      <c r="E2251" s="419">
        <v>7882</v>
      </c>
    </row>
    <row r="2252" spans="2:5" x14ac:dyDescent="0.25">
      <c r="B2252" s="416">
        <v>7715</v>
      </c>
      <c r="C2252" s="417" t="s">
        <v>6328</v>
      </c>
      <c r="D2252" s="416" t="s">
        <v>7</v>
      </c>
      <c r="E2252" s="419">
        <v>5540</v>
      </c>
    </row>
    <row r="2253" spans="2:5" x14ac:dyDescent="0.25">
      <c r="B2253" s="416">
        <v>7717</v>
      </c>
      <c r="C2253" s="417" t="s">
        <v>6329</v>
      </c>
      <c r="D2253" s="416" t="s">
        <v>3095</v>
      </c>
      <c r="E2253" s="419">
        <v>1934464</v>
      </c>
    </row>
    <row r="2254" spans="2:5" x14ac:dyDescent="0.25">
      <c r="B2254" s="416">
        <v>7720</v>
      </c>
      <c r="C2254" s="417" t="s">
        <v>6330</v>
      </c>
      <c r="D2254" s="416" t="s">
        <v>3095</v>
      </c>
      <c r="E2254" s="419">
        <v>12336</v>
      </c>
    </row>
    <row r="2255" spans="2:5" x14ac:dyDescent="0.25">
      <c r="B2255" s="416">
        <v>7723</v>
      </c>
      <c r="C2255" s="417" t="s">
        <v>6331</v>
      </c>
      <c r="D2255" s="416" t="s">
        <v>3099</v>
      </c>
      <c r="E2255" s="419">
        <v>7485</v>
      </c>
    </row>
    <row r="2256" spans="2:5" x14ac:dyDescent="0.25">
      <c r="B2256" s="416">
        <v>7725</v>
      </c>
      <c r="C2256" s="417" t="s">
        <v>6332</v>
      </c>
      <c r="D2256" s="416" t="s">
        <v>3102</v>
      </c>
      <c r="E2256" s="418">
        <v>1305950</v>
      </c>
    </row>
    <row r="2257" spans="2:5" x14ac:dyDescent="0.25">
      <c r="B2257" s="416">
        <v>7726</v>
      </c>
      <c r="C2257" s="417" t="s">
        <v>6333</v>
      </c>
      <c r="D2257" s="416" t="s">
        <v>7</v>
      </c>
      <c r="E2257" s="418">
        <v>2434202</v>
      </c>
    </row>
    <row r="2258" spans="2:5" x14ac:dyDescent="0.25">
      <c r="B2258" s="416">
        <v>7727</v>
      </c>
      <c r="C2258" s="417" t="s">
        <v>6334</v>
      </c>
      <c r="D2258" s="416" t="s">
        <v>7</v>
      </c>
      <c r="E2258" s="418">
        <v>3229538</v>
      </c>
    </row>
    <row r="2259" spans="2:5" x14ac:dyDescent="0.25">
      <c r="B2259" s="416">
        <v>7739</v>
      </c>
      <c r="C2259" s="417" t="s">
        <v>6335</v>
      </c>
      <c r="D2259" s="416" t="s">
        <v>7</v>
      </c>
      <c r="E2259" s="418">
        <v>145744</v>
      </c>
    </row>
    <row r="2260" spans="2:5" x14ac:dyDescent="0.25">
      <c r="B2260" s="416">
        <v>7740</v>
      </c>
      <c r="C2260" s="417" t="s">
        <v>6336</v>
      </c>
      <c r="D2260" s="416" t="s">
        <v>7</v>
      </c>
      <c r="E2260" s="418">
        <v>281034</v>
      </c>
    </row>
    <row r="2261" spans="2:5" x14ac:dyDescent="0.25">
      <c r="B2261" s="416">
        <v>7741</v>
      </c>
      <c r="C2261" s="417" t="s">
        <v>6337</v>
      </c>
      <c r="D2261" s="416" t="s">
        <v>7</v>
      </c>
      <c r="E2261" s="419">
        <v>1624740</v>
      </c>
    </row>
    <row r="2262" spans="2:5" x14ac:dyDescent="0.25">
      <c r="B2262" s="416">
        <v>7744</v>
      </c>
      <c r="C2262" s="417" t="s">
        <v>6338</v>
      </c>
      <c r="D2262" s="416" t="s">
        <v>7</v>
      </c>
      <c r="E2262" s="419">
        <v>155215</v>
      </c>
    </row>
    <row r="2263" spans="2:5" x14ac:dyDescent="0.25">
      <c r="B2263" s="416">
        <v>7745</v>
      </c>
      <c r="C2263" s="417" t="s">
        <v>6339</v>
      </c>
      <c r="D2263" s="416" t="s">
        <v>7</v>
      </c>
      <c r="E2263" s="419">
        <v>378275</v>
      </c>
    </row>
    <row r="2264" spans="2:5" x14ac:dyDescent="0.25">
      <c r="B2264" s="416">
        <v>7750</v>
      </c>
      <c r="C2264" s="417" t="s">
        <v>6340</v>
      </c>
      <c r="D2264" s="416" t="s">
        <v>3102</v>
      </c>
      <c r="E2264" s="419">
        <v>845601</v>
      </c>
    </row>
    <row r="2265" spans="2:5" x14ac:dyDescent="0.25">
      <c r="B2265" s="416">
        <v>7751</v>
      </c>
      <c r="C2265" s="417" t="s">
        <v>3870</v>
      </c>
      <c r="D2265" s="416" t="s">
        <v>3095</v>
      </c>
      <c r="E2265" s="419">
        <v>122468</v>
      </c>
    </row>
    <row r="2266" spans="2:5" x14ac:dyDescent="0.25">
      <c r="B2266" s="416">
        <v>7768</v>
      </c>
      <c r="C2266" s="417" t="s">
        <v>6341</v>
      </c>
      <c r="D2266" s="416" t="s">
        <v>3095</v>
      </c>
      <c r="E2266" s="419">
        <v>869670</v>
      </c>
    </row>
    <row r="2267" spans="2:5" x14ac:dyDescent="0.25">
      <c r="B2267" s="416">
        <v>7771</v>
      </c>
      <c r="C2267" s="417" t="s">
        <v>6342</v>
      </c>
      <c r="D2267" s="416" t="s">
        <v>3102</v>
      </c>
      <c r="E2267" s="418">
        <v>117509</v>
      </c>
    </row>
    <row r="2268" spans="2:5" x14ac:dyDescent="0.25">
      <c r="B2268" s="416">
        <v>7772</v>
      </c>
      <c r="C2268" s="417" t="s">
        <v>6343</v>
      </c>
      <c r="D2268" s="416" t="s">
        <v>122</v>
      </c>
      <c r="E2268" s="418">
        <v>30755</v>
      </c>
    </row>
    <row r="2269" spans="2:5" x14ac:dyDescent="0.25">
      <c r="B2269" s="416">
        <v>7773</v>
      </c>
      <c r="C2269" s="417" t="s">
        <v>6344</v>
      </c>
      <c r="D2269" s="416" t="s">
        <v>7</v>
      </c>
      <c r="E2269" s="418">
        <v>6426000</v>
      </c>
    </row>
    <row r="2270" spans="2:5" x14ac:dyDescent="0.25">
      <c r="B2270" s="416">
        <v>7774</v>
      </c>
      <c r="C2270" s="417" t="s">
        <v>6345</v>
      </c>
      <c r="D2270" s="416" t="s">
        <v>7</v>
      </c>
      <c r="E2270" s="418">
        <v>674690</v>
      </c>
    </row>
    <row r="2271" spans="2:5" x14ac:dyDescent="0.25">
      <c r="B2271" s="416">
        <v>7775</v>
      </c>
      <c r="C2271" s="417" t="s">
        <v>6346</v>
      </c>
      <c r="D2271" s="416" t="s">
        <v>8</v>
      </c>
      <c r="E2271" s="419">
        <v>30433</v>
      </c>
    </row>
    <row r="2272" spans="2:5" x14ac:dyDescent="0.25">
      <c r="B2272" s="416">
        <v>7776</v>
      </c>
      <c r="C2272" s="417" t="s">
        <v>6347</v>
      </c>
      <c r="D2272" s="416" t="s">
        <v>3095</v>
      </c>
      <c r="E2272" s="418">
        <v>201987</v>
      </c>
    </row>
    <row r="2273" spans="2:5" x14ac:dyDescent="0.25">
      <c r="B2273" s="416">
        <v>7777</v>
      </c>
      <c r="C2273" s="417" t="s">
        <v>6348</v>
      </c>
      <c r="D2273" s="416" t="s">
        <v>3102</v>
      </c>
      <c r="E2273" s="418">
        <v>52375</v>
      </c>
    </row>
    <row r="2274" spans="2:5" x14ac:dyDescent="0.25">
      <c r="B2274" s="416">
        <v>7778</v>
      </c>
      <c r="C2274" s="417" t="s">
        <v>6349</v>
      </c>
      <c r="D2274" s="416" t="s">
        <v>3097</v>
      </c>
      <c r="E2274" s="418">
        <v>72802</v>
      </c>
    </row>
    <row r="2275" spans="2:5" x14ac:dyDescent="0.25">
      <c r="B2275" s="416">
        <v>7779</v>
      </c>
      <c r="C2275" s="417" t="s">
        <v>6350</v>
      </c>
      <c r="D2275" s="416" t="s">
        <v>3107</v>
      </c>
      <c r="E2275" s="418">
        <v>214412</v>
      </c>
    </row>
    <row r="2276" spans="2:5" x14ac:dyDescent="0.25">
      <c r="B2276" s="416">
        <v>7780</v>
      </c>
      <c r="C2276" s="417" t="s">
        <v>6351</v>
      </c>
      <c r="D2276" s="416" t="s">
        <v>3097</v>
      </c>
      <c r="E2276" s="419">
        <v>32599</v>
      </c>
    </row>
    <row r="2277" spans="2:5" x14ac:dyDescent="0.25">
      <c r="B2277" s="416">
        <v>7781</v>
      </c>
      <c r="C2277" s="417" t="s">
        <v>6352</v>
      </c>
      <c r="D2277" s="416" t="s">
        <v>3107</v>
      </c>
      <c r="E2277" s="418">
        <v>367993</v>
      </c>
    </row>
    <row r="2278" spans="2:5" x14ac:dyDescent="0.25">
      <c r="B2278" s="416">
        <v>7782</v>
      </c>
      <c r="C2278" s="417" t="s">
        <v>6353</v>
      </c>
      <c r="D2278" s="416" t="s">
        <v>3097</v>
      </c>
      <c r="E2278" s="419">
        <v>46000</v>
      </c>
    </row>
    <row r="2279" spans="2:5" x14ac:dyDescent="0.25">
      <c r="B2279" s="416">
        <v>7783</v>
      </c>
      <c r="C2279" s="417" t="s">
        <v>6354</v>
      </c>
      <c r="D2279" s="416" t="s">
        <v>3107</v>
      </c>
      <c r="E2279" s="419">
        <v>1103979</v>
      </c>
    </row>
    <row r="2280" spans="2:5" x14ac:dyDescent="0.25">
      <c r="B2280" s="416">
        <v>7784</v>
      </c>
      <c r="C2280" s="417" t="s">
        <v>6355</v>
      </c>
      <c r="D2280" s="416" t="s">
        <v>3107</v>
      </c>
      <c r="E2280" s="418">
        <v>260787</v>
      </c>
    </row>
    <row r="2281" spans="2:5" x14ac:dyDescent="0.25">
      <c r="B2281" s="416">
        <v>7785</v>
      </c>
      <c r="C2281" s="417" t="s">
        <v>3857</v>
      </c>
      <c r="D2281" s="416" t="s">
        <v>3095</v>
      </c>
      <c r="E2281" s="418">
        <v>1238205</v>
      </c>
    </row>
    <row r="2282" spans="2:5" x14ac:dyDescent="0.25">
      <c r="B2282" s="416">
        <v>7786</v>
      </c>
      <c r="C2282" s="417" t="s">
        <v>6356</v>
      </c>
      <c r="D2282" s="416" t="s">
        <v>8</v>
      </c>
      <c r="E2282" s="418">
        <v>2587</v>
      </c>
    </row>
    <row r="2283" spans="2:5" x14ac:dyDescent="0.25">
      <c r="B2283" s="416">
        <v>7787</v>
      </c>
      <c r="C2283" s="417" t="s">
        <v>6357</v>
      </c>
      <c r="D2283" s="416" t="s">
        <v>3099</v>
      </c>
      <c r="E2283" s="418">
        <v>10755</v>
      </c>
    </row>
    <row r="2284" spans="2:5" x14ac:dyDescent="0.25">
      <c r="B2284" s="416">
        <v>7788</v>
      </c>
      <c r="C2284" s="417" t="s">
        <v>6358</v>
      </c>
      <c r="D2284" s="416" t="s">
        <v>3102</v>
      </c>
      <c r="E2284" s="419">
        <v>3082</v>
      </c>
    </row>
    <row r="2285" spans="2:5" x14ac:dyDescent="0.25">
      <c r="B2285" s="416">
        <v>7789</v>
      </c>
      <c r="C2285" s="417" t="s">
        <v>6359</v>
      </c>
      <c r="D2285" s="416" t="s">
        <v>3102</v>
      </c>
      <c r="E2285" s="418">
        <v>7376</v>
      </c>
    </row>
    <row r="2286" spans="2:5" x14ac:dyDescent="0.25">
      <c r="B2286" s="416">
        <v>7790</v>
      </c>
      <c r="C2286" s="417" t="s">
        <v>6360</v>
      </c>
      <c r="D2286" s="416" t="s">
        <v>3095</v>
      </c>
      <c r="E2286" s="418">
        <v>60983</v>
      </c>
    </row>
    <row r="2287" spans="2:5" x14ac:dyDescent="0.25">
      <c r="B2287" s="416">
        <v>7791</v>
      </c>
      <c r="C2287" s="417" t="s">
        <v>6361</v>
      </c>
      <c r="D2287" s="416" t="s">
        <v>3095</v>
      </c>
      <c r="E2287" s="419">
        <v>202428</v>
      </c>
    </row>
    <row r="2288" spans="2:5" x14ac:dyDescent="0.25">
      <c r="B2288" s="416">
        <v>7792</v>
      </c>
      <c r="C2288" s="417" t="s">
        <v>6362</v>
      </c>
      <c r="D2288" s="416" t="s">
        <v>3095</v>
      </c>
      <c r="E2288" s="419">
        <v>123396</v>
      </c>
    </row>
    <row r="2289" spans="2:5" x14ac:dyDescent="0.25">
      <c r="B2289" s="416">
        <v>7793</v>
      </c>
      <c r="C2289" s="417" t="s">
        <v>6363</v>
      </c>
      <c r="D2289" s="416" t="s">
        <v>8</v>
      </c>
      <c r="E2289" s="418">
        <v>3215</v>
      </c>
    </row>
    <row r="2290" spans="2:5" x14ac:dyDescent="0.25">
      <c r="B2290" s="416">
        <v>7794</v>
      </c>
      <c r="C2290" s="417" t="s">
        <v>6364</v>
      </c>
      <c r="D2290" s="416" t="s">
        <v>3095</v>
      </c>
      <c r="E2290" s="418">
        <v>1269269</v>
      </c>
    </row>
    <row r="2291" spans="2:5" x14ac:dyDescent="0.25">
      <c r="B2291" s="416">
        <v>7795</v>
      </c>
      <c r="C2291" s="417" t="s">
        <v>6365</v>
      </c>
      <c r="D2291" s="416" t="s">
        <v>3095</v>
      </c>
      <c r="E2291" s="418">
        <v>1515775</v>
      </c>
    </row>
    <row r="2292" spans="2:5" x14ac:dyDescent="0.25">
      <c r="B2292" s="416">
        <v>7796</v>
      </c>
      <c r="C2292" s="417" t="s">
        <v>6366</v>
      </c>
      <c r="D2292" s="416" t="s">
        <v>3095</v>
      </c>
      <c r="E2292" s="418">
        <v>5939</v>
      </c>
    </row>
    <row r="2293" spans="2:5" x14ac:dyDescent="0.25">
      <c r="B2293" s="416">
        <v>7797</v>
      </c>
      <c r="C2293" s="417" t="s">
        <v>6367</v>
      </c>
      <c r="D2293" s="416" t="s">
        <v>3095</v>
      </c>
      <c r="E2293" s="418">
        <v>210841</v>
      </c>
    </row>
    <row r="2294" spans="2:5" x14ac:dyDescent="0.25">
      <c r="B2294" s="416">
        <v>7798</v>
      </c>
      <c r="C2294" s="417" t="s">
        <v>6368</v>
      </c>
      <c r="D2294" s="416" t="s">
        <v>3095</v>
      </c>
      <c r="E2294" s="418">
        <v>44380</v>
      </c>
    </row>
    <row r="2295" spans="2:5" x14ac:dyDescent="0.25">
      <c r="B2295" s="416">
        <v>7799</v>
      </c>
      <c r="C2295" s="417" t="s">
        <v>6369</v>
      </c>
      <c r="D2295" s="416" t="s">
        <v>8</v>
      </c>
      <c r="E2295" s="418">
        <v>8864</v>
      </c>
    </row>
    <row r="2296" spans="2:5" x14ac:dyDescent="0.25">
      <c r="B2296" s="416">
        <v>7800</v>
      </c>
      <c r="C2296" s="417" t="s">
        <v>3871</v>
      </c>
      <c r="D2296" s="416" t="s">
        <v>3095</v>
      </c>
      <c r="E2296" s="418">
        <v>1381096</v>
      </c>
    </row>
    <row r="2297" spans="2:5" x14ac:dyDescent="0.25">
      <c r="B2297" s="416">
        <v>7801</v>
      </c>
      <c r="C2297" s="417" t="s">
        <v>6370</v>
      </c>
      <c r="D2297" s="416" t="s">
        <v>3095</v>
      </c>
      <c r="E2297" s="418">
        <v>65785</v>
      </c>
    </row>
    <row r="2298" spans="2:5" x14ac:dyDescent="0.25">
      <c r="B2298" s="416">
        <v>7802</v>
      </c>
      <c r="C2298" s="417" t="s">
        <v>6371</v>
      </c>
      <c r="D2298" s="416" t="s">
        <v>8</v>
      </c>
      <c r="E2298" s="418">
        <v>228016</v>
      </c>
    </row>
    <row r="2299" spans="2:5" x14ac:dyDescent="0.25">
      <c r="B2299" s="416">
        <v>7803</v>
      </c>
      <c r="C2299" s="417" t="s">
        <v>6372</v>
      </c>
      <c r="D2299" s="416" t="s">
        <v>8</v>
      </c>
      <c r="E2299" s="418">
        <v>977</v>
      </c>
    </row>
    <row r="2300" spans="2:5" x14ac:dyDescent="0.25">
      <c r="B2300" s="416">
        <v>7804</v>
      </c>
      <c r="C2300" s="417" t="s">
        <v>6373</v>
      </c>
      <c r="D2300" s="416" t="s">
        <v>8</v>
      </c>
      <c r="E2300" s="419">
        <v>316656</v>
      </c>
    </row>
    <row r="2301" spans="2:5" x14ac:dyDescent="0.25">
      <c r="B2301" s="416">
        <v>7805</v>
      </c>
      <c r="C2301" s="417" t="s">
        <v>6374</v>
      </c>
      <c r="D2301" s="416" t="s">
        <v>3099</v>
      </c>
      <c r="E2301" s="419">
        <v>5760</v>
      </c>
    </row>
    <row r="2302" spans="2:5" x14ac:dyDescent="0.25">
      <c r="B2302" s="416">
        <v>7806</v>
      </c>
      <c r="C2302" s="417" t="s">
        <v>6375</v>
      </c>
      <c r="D2302" s="416" t="s">
        <v>3095</v>
      </c>
      <c r="E2302" s="419">
        <v>1272948</v>
      </c>
    </row>
    <row r="2303" spans="2:5" x14ac:dyDescent="0.25">
      <c r="B2303" s="416">
        <v>7807</v>
      </c>
      <c r="C2303" s="417" t="s">
        <v>6376</v>
      </c>
      <c r="D2303" s="416" t="s">
        <v>3095</v>
      </c>
      <c r="E2303" s="418">
        <v>192362</v>
      </c>
    </row>
    <row r="2304" spans="2:5" x14ac:dyDescent="0.25">
      <c r="B2304" s="416">
        <v>7809</v>
      </c>
      <c r="C2304" s="417" t="s">
        <v>6377</v>
      </c>
      <c r="D2304" s="416" t="s">
        <v>3102</v>
      </c>
      <c r="E2304" s="418">
        <v>309458</v>
      </c>
    </row>
    <row r="2305" spans="2:5" x14ac:dyDescent="0.25">
      <c r="B2305" s="416">
        <v>7818</v>
      </c>
      <c r="C2305" s="417" t="s">
        <v>6378</v>
      </c>
      <c r="D2305" s="416" t="s">
        <v>122</v>
      </c>
      <c r="E2305" s="418">
        <v>18140</v>
      </c>
    </row>
    <row r="2306" spans="2:5" x14ac:dyDescent="0.25">
      <c r="B2306" s="416">
        <v>7819</v>
      </c>
      <c r="C2306" s="417" t="s">
        <v>6379</v>
      </c>
      <c r="D2306" s="416" t="s">
        <v>122</v>
      </c>
      <c r="E2306" s="418">
        <v>5794</v>
      </c>
    </row>
    <row r="2307" spans="2:5" x14ac:dyDescent="0.25">
      <c r="B2307" s="416">
        <v>7820</v>
      </c>
      <c r="C2307" s="417" t="s">
        <v>6380</v>
      </c>
      <c r="D2307" s="416" t="s">
        <v>7</v>
      </c>
      <c r="E2307" s="418">
        <v>30342</v>
      </c>
    </row>
    <row r="2308" spans="2:5" x14ac:dyDescent="0.25">
      <c r="B2308" s="416">
        <v>7821</v>
      </c>
      <c r="C2308" s="417" t="s">
        <v>6381</v>
      </c>
      <c r="D2308" s="416" t="s">
        <v>3102</v>
      </c>
      <c r="E2308" s="418">
        <v>11641</v>
      </c>
    </row>
    <row r="2309" spans="2:5" x14ac:dyDescent="0.25">
      <c r="B2309" s="416">
        <v>7822</v>
      </c>
      <c r="C2309" s="417" t="s">
        <v>6382</v>
      </c>
      <c r="D2309" s="416" t="s">
        <v>3102</v>
      </c>
      <c r="E2309" s="419">
        <v>11970</v>
      </c>
    </row>
    <row r="2310" spans="2:5" x14ac:dyDescent="0.25">
      <c r="B2310" s="416">
        <v>7823</v>
      </c>
      <c r="C2310" s="417" t="s">
        <v>6383</v>
      </c>
      <c r="D2310" s="416" t="s">
        <v>3102</v>
      </c>
      <c r="E2310" s="419">
        <v>12998</v>
      </c>
    </row>
    <row r="2311" spans="2:5" x14ac:dyDescent="0.25">
      <c r="B2311" s="416">
        <v>7824</v>
      </c>
      <c r="C2311" s="417" t="s">
        <v>6384</v>
      </c>
      <c r="D2311" s="416" t="s">
        <v>7</v>
      </c>
      <c r="E2311" s="419">
        <v>95097</v>
      </c>
    </row>
    <row r="2312" spans="2:5" x14ac:dyDescent="0.25">
      <c r="B2312" s="416">
        <v>7826</v>
      </c>
      <c r="C2312" s="417" t="s">
        <v>6385</v>
      </c>
      <c r="D2312" s="416" t="s">
        <v>8</v>
      </c>
      <c r="E2312" s="418">
        <v>54163</v>
      </c>
    </row>
    <row r="2313" spans="2:5" x14ac:dyDescent="0.25">
      <c r="B2313" s="416">
        <v>7828</v>
      </c>
      <c r="C2313" s="417" t="s">
        <v>6386</v>
      </c>
      <c r="D2313" s="416" t="s">
        <v>3102</v>
      </c>
      <c r="E2313" s="419">
        <v>33320</v>
      </c>
    </row>
    <row r="2314" spans="2:5" x14ac:dyDescent="0.25">
      <c r="B2314" s="416">
        <v>7829</v>
      </c>
      <c r="C2314" s="417" t="s">
        <v>6387</v>
      </c>
      <c r="D2314" s="416" t="s">
        <v>3102</v>
      </c>
      <c r="E2314" s="418">
        <v>16661</v>
      </c>
    </row>
    <row r="2315" spans="2:5" x14ac:dyDescent="0.25">
      <c r="B2315" s="416">
        <v>7857</v>
      </c>
      <c r="C2315" s="417" t="s">
        <v>6388</v>
      </c>
      <c r="D2315" s="416" t="s">
        <v>7</v>
      </c>
      <c r="E2315" s="419">
        <v>7303690</v>
      </c>
    </row>
    <row r="2316" spans="2:5" x14ac:dyDescent="0.25">
      <c r="B2316" s="416">
        <v>7859</v>
      </c>
      <c r="C2316" s="417" t="s">
        <v>6389</v>
      </c>
      <c r="D2316" s="416" t="s">
        <v>7</v>
      </c>
      <c r="E2316" s="418">
        <v>4222489</v>
      </c>
    </row>
    <row r="2317" spans="2:5" x14ac:dyDescent="0.25">
      <c r="B2317" s="416">
        <v>7860</v>
      </c>
      <c r="C2317" s="417" t="s">
        <v>6390</v>
      </c>
      <c r="D2317" s="416" t="s">
        <v>7</v>
      </c>
      <c r="E2317" s="418">
        <v>4246482</v>
      </c>
    </row>
    <row r="2318" spans="2:5" x14ac:dyDescent="0.25">
      <c r="B2318" s="416">
        <v>7861</v>
      </c>
      <c r="C2318" s="417" t="s">
        <v>6391</v>
      </c>
      <c r="D2318" s="416" t="s">
        <v>3102</v>
      </c>
      <c r="E2318" s="418">
        <v>61055</v>
      </c>
    </row>
    <row r="2319" spans="2:5" x14ac:dyDescent="0.25">
      <c r="B2319" s="416">
        <v>7862</v>
      </c>
      <c r="C2319" s="417" t="s">
        <v>6392</v>
      </c>
      <c r="D2319" s="416" t="s">
        <v>3102</v>
      </c>
      <c r="E2319" s="418">
        <v>7319</v>
      </c>
    </row>
    <row r="2320" spans="2:5" x14ac:dyDescent="0.25">
      <c r="B2320" s="416">
        <v>7863</v>
      </c>
      <c r="C2320" s="417" t="s">
        <v>6393</v>
      </c>
      <c r="D2320" s="416" t="s">
        <v>8</v>
      </c>
      <c r="E2320" s="419">
        <v>59658</v>
      </c>
    </row>
    <row r="2321" spans="2:5" x14ac:dyDescent="0.25">
      <c r="B2321" s="416">
        <v>7864</v>
      </c>
      <c r="C2321" s="417" t="s">
        <v>6394</v>
      </c>
      <c r="D2321" s="416" t="s">
        <v>8</v>
      </c>
      <c r="E2321" s="418">
        <v>8632</v>
      </c>
    </row>
    <row r="2322" spans="2:5" x14ac:dyDescent="0.25">
      <c r="B2322" s="416">
        <v>7865</v>
      </c>
      <c r="C2322" s="417" t="s">
        <v>3944</v>
      </c>
      <c r="D2322" s="416" t="s">
        <v>7</v>
      </c>
      <c r="E2322" s="419">
        <v>217413</v>
      </c>
    </row>
    <row r="2323" spans="2:5" x14ac:dyDescent="0.25">
      <c r="B2323" s="416">
        <v>7869</v>
      </c>
      <c r="C2323" s="417" t="s">
        <v>6395</v>
      </c>
      <c r="D2323" s="416" t="s">
        <v>3095</v>
      </c>
      <c r="E2323" s="418">
        <v>79633</v>
      </c>
    </row>
    <row r="2324" spans="2:5" x14ac:dyDescent="0.25">
      <c r="B2324" s="416">
        <v>7870</v>
      </c>
      <c r="C2324" s="417" t="s">
        <v>6396</v>
      </c>
      <c r="D2324" s="416" t="s">
        <v>7</v>
      </c>
      <c r="E2324" s="418">
        <v>1346720</v>
      </c>
    </row>
    <row r="2325" spans="2:5" x14ac:dyDescent="0.25">
      <c r="B2325" s="416">
        <v>7871</v>
      </c>
      <c r="C2325" s="417" t="s">
        <v>6397</v>
      </c>
      <c r="D2325" s="416" t="s">
        <v>3102</v>
      </c>
      <c r="E2325" s="418">
        <v>37958</v>
      </c>
    </row>
    <row r="2326" spans="2:5" x14ac:dyDescent="0.25">
      <c r="B2326" s="416">
        <v>7873</v>
      </c>
      <c r="C2326" s="417" t="s">
        <v>6398</v>
      </c>
      <c r="D2326" s="416" t="s">
        <v>3099</v>
      </c>
      <c r="E2326" s="418">
        <v>1314</v>
      </c>
    </row>
    <row r="2327" spans="2:5" x14ac:dyDescent="0.25">
      <c r="B2327" s="416">
        <v>7875</v>
      </c>
      <c r="C2327" s="417" t="s">
        <v>6399</v>
      </c>
      <c r="D2327" s="416" t="s">
        <v>7</v>
      </c>
      <c r="E2327" s="419">
        <v>41739</v>
      </c>
    </row>
    <row r="2328" spans="2:5" x14ac:dyDescent="0.25">
      <c r="B2328" s="416">
        <v>7877</v>
      </c>
      <c r="C2328" s="417" t="s">
        <v>6400</v>
      </c>
      <c r="D2328" s="416" t="s">
        <v>3102</v>
      </c>
      <c r="E2328" s="419">
        <v>6063</v>
      </c>
    </row>
    <row r="2329" spans="2:5" x14ac:dyDescent="0.25">
      <c r="B2329" s="416">
        <v>7878</v>
      </c>
      <c r="C2329" s="417" t="s">
        <v>6401</v>
      </c>
      <c r="D2329" s="416" t="s">
        <v>8</v>
      </c>
      <c r="E2329" s="418">
        <v>74987</v>
      </c>
    </row>
    <row r="2330" spans="2:5" x14ac:dyDescent="0.25">
      <c r="B2330" s="416">
        <v>7879</v>
      </c>
      <c r="C2330" s="417" t="s">
        <v>6402</v>
      </c>
      <c r="D2330" s="416" t="s">
        <v>7</v>
      </c>
      <c r="E2330" s="419">
        <v>266659</v>
      </c>
    </row>
    <row r="2331" spans="2:5" x14ac:dyDescent="0.25">
      <c r="B2331" s="416">
        <v>7880</v>
      </c>
      <c r="C2331" s="417" t="s">
        <v>6403</v>
      </c>
      <c r="D2331" s="416" t="s">
        <v>7</v>
      </c>
      <c r="E2331" s="418">
        <v>42413</v>
      </c>
    </row>
    <row r="2332" spans="2:5" x14ac:dyDescent="0.25">
      <c r="B2332" s="416">
        <v>7881</v>
      </c>
      <c r="C2332" s="417" t="s">
        <v>1829</v>
      </c>
      <c r="D2332" s="416" t="s">
        <v>7</v>
      </c>
      <c r="E2332" s="419">
        <v>6365</v>
      </c>
    </row>
    <row r="2333" spans="2:5" x14ac:dyDescent="0.25">
      <c r="B2333" s="416">
        <v>7883</v>
      </c>
      <c r="C2333" s="417" t="s">
        <v>6404</v>
      </c>
      <c r="D2333" s="416" t="s">
        <v>5887</v>
      </c>
      <c r="E2333" s="418">
        <v>2269</v>
      </c>
    </row>
    <row r="2334" spans="2:5" x14ac:dyDescent="0.25">
      <c r="B2334" s="416">
        <v>7884</v>
      </c>
      <c r="C2334" s="417" t="s">
        <v>6405</v>
      </c>
      <c r="D2334" s="416" t="s">
        <v>5887</v>
      </c>
      <c r="E2334" s="418">
        <v>2134</v>
      </c>
    </row>
    <row r="2335" spans="2:5" x14ac:dyDescent="0.25">
      <c r="B2335" s="416">
        <v>7885</v>
      </c>
      <c r="C2335" s="417" t="s">
        <v>6406</v>
      </c>
      <c r="D2335" s="416" t="s">
        <v>5887</v>
      </c>
      <c r="E2335" s="418">
        <v>2427</v>
      </c>
    </row>
    <row r="2336" spans="2:5" x14ac:dyDescent="0.25">
      <c r="B2336" s="416">
        <v>7886</v>
      </c>
      <c r="C2336" s="417" t="s">
        <v>6407</v>
      </c>
      <c r="D2336" s="416" t="s">
        <v>5887</v>
      </c>
      <c r="E2336" s="418">
        <v>1712</v>
      </c>
    </row>
    <row r="2337" spans="2:5" x14ac:dyDescent="0.25">
      <c r="B2337" s="416">
        <v>7887</v>
      </c>
      <c r="C2337" s="417" t="s">
        <v>6408</v>
      </c>
      <c r="D2337" s="416" t="s">
        <v>5887</v>
      </c>
      <c r="E2337" s="419">
        <v>1902</v>
      </c>
    </row>
    <row r="2338" spans="2:5" x14ac:dyDescent="0.25">
      <c r="B2338" s="416">
        <v>7888</v>
      </c>
      <c r="C2338" s="417" t="s">
        <v>6409</v>
      </c>
      <c r="D2338" s="416" t="s">
        <v>7</v>
      </c>
      <c r="E2338" s="419">
        <v>257138</v>
      </c>
    </row>
    <row r="2339" spans="2:5" x14ac:dyDescent="0.25">
      <c r="B2339" s="416">
        <v>7889</v>
      </c>
      <c r="C2339" s="417" t="s">
        <v>6410</v>
      </c>
      <c r="D2339" s="416" t="s">
        <v>5887</v>
      </c>
      <c r="E2339" s="418">
        <v>2269</v>
      </c>
    </row>
    <row r="2340" spans="2:5" x14ac:dyDescent="0.25">
      <c r="B2340" s="416">
        <v>7892</v>
      </c>
      <c r="C2340" s="417" t="s">
        <v>6411</v>
      </c>
      <c r="D2340" s="416" t="s">
        <v>3102</v>
      </c>
      <c r="E2340" s="418">
        <v>106479</v>
      </c>
    </row>
    <row r="2341" spans="2:5" x14ac:dyDescent="0.25">
      <c r="B2341" s="416">
        <v>7893</v>
      </c>
      <c r="C2341" s="417" t="s">
        <v>6412</v>
      </c>
      <c r="D2341" s="416" t="s">
        <v>7</v>
      </c>
      <c r="E2341" s="419">
        <v>268852</v>
      </c>
    </row>
    <row r="2342" spans="2:5" x14ac:dyDescent="0.25">
      <c r="B2342" s="416">
        <v>7894</v>
      </c>
      <c r="C2342" s="417" t="s">
        <v>6413</v>
      </c>
      <c r="D2342" s="416" t="s">
        <v>7</v>
      </c>
      <c r="E2342" s="418">
        <v>799680</v>
      </c>
    </row>
    <row r="2343" spans="2:5" x14ac:dyDescent="0.25">
      <c r="B2343" s="416">
        <v>7895</v>
      </c>
      <c r="C2343" s="417" t="s">
        <v>6414</v>
      </c>
      <c r="D2343" s="416" t="s">
        <v>7</v>
      </c>
      <c r="E2343" s="418">
        <v>553587</v>
      </c>
    </row>
    <row r="2344" spans="2:5" x14ac:dyDescent="0.25">
      <c r="B2344" s="416">
        <v>7896</v>
      </c>
      <c r="C2344" s="417" t="s">
        <v>6415</v>
      </c>
      <c r="D2344" s="416" t="s">
        <v>7</v>
      </c>
      <c r="E2344" s="419">
        <v>972</v>
      </c>
    </row>
    <row r="2345" spans="2:5" x14ac:dyDescent="0.25">
      <c r="B2345" s="416">
        <v>7898</v>
      </c>
      <c r="C2345" s="417" t="s">
        <v>3858</v>
      </c>
      <c r="D2345" s="416" t="s">
        <v>3095</v>
      </c>
      <c r="E2345" s="419">
        <v>970435</v>
      </c>
    </row>
    <row r="2346" spans="2:5" x14ac:dyDescent="0.25">
      <c r="B2346" s="416">
        <v>7899</v>
      </c>
      <c r="C2346" s="417" t="s">
        <v>6416</v>
      </c>
      <c r="D2346" s="416" t="s">
        <v>3095</v>
      </c>
      <c r="E2346" s="418">
        <v>1041131</v>
      </c>
    </row>
    <row r="2347" spans="2:5" x14ac:dyDescent="0.25">
      <c r="B2347" s="416">
        <v>7900</v>
      </c>
      <c r="C2347" s="417" t="s">
        <v>6417</v>
      </c>
      <c r="D2347" s="416" t="s">
        <v>8</v>
      </c>
      <c r="E2347" s="419">
        <v>73638</v>
      </c>
    </row>
    <row r="2348" spans="2:5" x14ac:dyDescent="0.25">
      <c r="B2348" s="416">
        <v>7901</v>
      </c>
      <c r="C2348" s="417" t="s">
        <v>6418</v>
      </c>
      <c r="D2348" s="416" t="s">
        <v>3097</v>
      </c>
      <c r="E2348" s="419">
        <v>10575</v>
      </c>
    </row>
    <row r="2349" spans="2:5" x14ac:dyDescent="0.25">
      <c r="B2349" s="416">
        <v>7902</v>
      </c>
      <c r="C2349" s="417" t="s">
        <v>6419</v>
      </c>
      <c r="D2349" s="416" t="s">
        <v>3102</v>
      </c>
      <c r="E2349" s="419">
        <v>74054</v>
      </c>
    </row>
    <row r="2350" spans="2:5" x14ac:dyDescent="0.25">
      <c r="B2350" s="416">
        <v>7903</v>
      </c>
      <c r="C2350" s="417" t="s">
        <v>6420</v>
      </c>
      <c r="D2350" s="416" t="s">
        <v>7</v>
      </c>
      <c r="E2350" s="419">
        <v>65450</v>
      </c>
    </row>
    <row r="2351" spans="2:5" x14ac:dyDescent="0.25">
      <c r="B2351" s="416">
        <v>7904</v>
      </c>
      <c r="C2351" s="417" t="s">
        <v>6421</v>
      </c>
      <c r="D2351" s="416" t="s">
        <v>122</v>
      </c>
      <c r="E2351" s="419">
        <v>4818</v>
      </c>
    </row>
    <row r="2352" spans="2:5" x14ac:dyDescent="0.25">
      <c r="B2352" s="416">
        <v>7905</v>
      </c>
      <c r="C2352" s="417" t="s">
        <v>6422</v>
      </c>
      <c r="D2352" s="416" t="s">
        <v>3095</v>
      </c>
      <c r="E2352" s="419">
        <v>67162</v>
      </c>
    </row>
    <row r="2353" spans="2:5" x14ac:dyDescent="0.25">
      <c r="B2353" s="416">
        <v>7944</v>
      </c>
      <c r="C2353" s="417" t="s">
        <v>6423</v>
      </c>
      <c r="D2353" s="416" t="s">
        <v>3095</v>
      </c>
      <c r="E2353" s="419">
        <v>4917</v>
      </c>
    </row>
    <row r="2354" spans="2:5" x14ac:dyDescent="0.25">
      <c r="B2354" s="416">
        <v>7945</v>
      </c>
      <c r="C2354" s="417" t="s">
        <v>6424</v>
      </c>
      <c r="D2354" s="416" t="s">
        <v>3095</v>
      </c>
      <c r="E2354" s="419">
        <v>4143</v>
      </c>
    </row>
    <row r="2355" spans="2:5" x14ac:dyDescent="0.25">
      <c r="B2355" s="416">
        <v>7946</v>
      </c>
      <c r="C2355" s="417" t="s">
        <v>6425</v>
      </c>
      <c r="D2355" s="416" t="s">
        <v>3095</v>
      </c>
      <c r="E2355" s="419">
        <v>7113</v>
      </c>
    </row>
    <row r="2356" spans="2:5" x14ac:dyDescent="0.25">
      <c r="B2356" s="416">
        <v>7947</v>
      </c>
      <c r="C2356" s="417" t="s">
        <v>6426</v>
      </c>
      <c r="D2356" s="416" t="s">
        <v>3102</v>
      </c>
      <c r="E2356" s="418">
        <v>81394</v>
      </c>
    </row>
    <row r="2357" spans="2:5" x14ac:dyDescent="0.25">
      <c r="B2357" s="416">
        <v>7948</v>
      </c>
      <c r="C2357" s="417" t="s">
        <v>6427</v>
      </c>
      <c r="D2357" s="416" t="s">
        <v>3102</v>
      </c>
      <c r="E2357" s="419">
        <v>94850</v>
      </c>
    </row>
    <row r="2358" spans="2:5" x14ac:dyDescent="0.25">
      <c r="B2358" s="416">
        <v>7949</v>
      </c>
      <c r="C2358" s="417" t="s">
        <v>6428</v>
      </c>
      <c r="D2358" s="416" t="s">
        <v>3102</v>
      </c>
      <c r="E2358" s="419">
        <v>99433</v>
      </c>
    </row>
    <row r="2359" spans="2:5" x14ac:dyDescent="0.25">
      <c r="B2359" s="416">
        <v>7950</v>
      </c>
      <c r="C2359" s="417" t="s">
        <v>6429</v>
      </c>
      <c r="D2359" s="416" t="s">
        <v>3102</v>
      </c>
      <c r="E2359" s="418">
        <v>124212</v>
      </c>
    </row>
    <row r="2360" spans="2:5" x14ac:dyDescent="0.25">
      <c r="B2360" s="416">
        <v>7951</v>
      </c>
      <c r="C2360" s="417" t="s">
        <v>6430</v>
      </c>
      <c r="D2360" s="416" t="s">
        <v>3102</v>
      </c>
      <c r="E2360" s="418">
        <v>165869</v>
      </c>
    </row>
    <row r="2361" spans="2:5" x14ac:dyDescent="0.25">
      <c r="B2361" s="416">
        <v>7953</v>
      </c>
      <c r="C2361" s="417" t="s">
        <v>3893</v>
      </c>
      <c r="D2361" s="416" t="s">
        <v>3102</v>
      </c>
      <c r="E2361" s="418">
        <v>1642168</v>
      </c>
    </row>
    <row r="2362" spans="2:5" x14ac:dyDescent="0.25">
      <c r="B2362" s="416">
        <v>7954</v>
      </c>
      <c r="C2362" s="417" t="s">
        <v>6431</v>
      </c>
      <c r="D2362" s="416" t="s">
        <v>7</v>
      </c>
      <c r="E2362" s="418">
        <v>847110</v>
      </c>
    </row>
    <row r="2363" spans="2:5" x14ac:dyDescent="0.25">
      <c r="B2363" s="416">
        <v>7955</v>
      </c>
      <c r="C2363" s="417" t="s">
        <v>6432</v>
      </c>
      <c r="D2363" s="416" t="s">
        <v>7</v>
      </c>
      <c r="E2363" s="419">
        <v>1126915</v>
      </c>
    </row>
    <row r="2364" spans="2:5" x14ac:dyDescent="0.25">
      <c r="B2364" s="416">
        <v>7956</v>
      </c>
      <c r="C2364" s="417" t="s">
        <v>6433</v>
      </c>
      <c r="D2364" s="416" t="s">
        <v>7</v>
      </c>
      <c r="E2364" s="418">
        <v>1820340</v>
      </c>
    </row>
    <row r="2365" spans="2:5" x14ac:dyDescent="0.25">
      <c r="B2365" s="416">
        <v>7958</v>
      </c>
      <c r="C2365" s="417" t="s">
        <v>6434</v>
      </c>
      <c r="D2365" s="416" t="s">
        <v>3102</v>
      </c>
      <c r="E2365" s="418">
        <v>15148</v>
      </c>
    </row>
    <row r="2366" spans="2:5" x14ac:dyDescent="0.25">
      <c r="B2366" s="416">
        <v>7959</v>
      </c>
      <c r="C2366" s="417" t="s">
        <v>3982</v>
      </c>
      <c r="D2366" s="416" t="s">
        <v>3102</v>
      </c>
      <c r="E2366" s="418">
        <v>18177</v>
      </c>
    </row>
    <row r="2367" spans="2:5" x14ac:dyDescent="0.25">
      <c r="B2367" s="416">
        <v>7960</v>
      </c>
      <c r="C2367" s="417" t="s">
        <v>6435</v>
      </c>
      <c r="D2367" s="416" t="s">
        <v>3102</v>
      </c>
      <c r="E2367" s="419">
        <v>15148</v>
      </c>
    </row>
    <row r="2368" spans="2:5" x14ac:dyDescent="0.25">
      <c r="B2368" s="416">
        <v>7961</v>
      </c>
      <c r="C2368" s="417" t="s">
        <v>6436</v>
      </c>
      <c r="D2368" s="416" t="s">
        <v>3102</v>
      </c>
      <c r="E2368" s="418">
        <v>22721</v>
      </c>
    </row>
    <row r="2369" spans="2:5" x14ac:dyDescent="0.25">
      <c r="B2369" s="416">
        <v>7962</v>
      </c>
      <c r="C2369" s="417" t="s">
        <v>6437</v>
      </c>
      <c r="D2369" s="416" t="s">
        <v>7</v>
      </c>
      <c r="E2369" s="419">
        <v>11785</v>
      </c>
    </row>
    <row r="2370" spans="2:5" x14ac:dyDescent="0.25">
      <c r="B2370" s="416">
        <v>7963</v>
      </c>
      <c r="C2370" s="417" t="s">
        <v>6438</v>
      </c>
      <c r="D2370" s="416" t="s">
        <v>7</v>
      </c>
      <c r="E2370" s="419">
        <v>622272</v>
      </c>
    </row>
    <row r="2371" spans="2:5" x14ac:dyDescent="0.25">
      <c r="B2371" s="416">
        <v>7964</v>
      </c>
      <c r="C2371" s="417" t="s">
        <v>1837</v>
      </c>
      <c r="D2371" s="416" t="s">
        <v>7</v>
      </c>
      <c r="E2371" s="419">
        <v>622272</v>
      </c>
    </row>
    <row r="2372" spans="2:5" x14ac:dyDescent="0.25">
      <c r="B2372" s="416">
        <v>7965</v>
      </c>
      <c r="C2372" s="417" t="s">
        <v>6439</v>
      </c>
      <c r="D2372" s="416" t="s">
        <v>7</v>
      </c>
      <c r="E2372" s="419">
        <v>4545193</v>
      </c>
    </row>
    <row r="2373" spans="2:5" x14ac:dyDescent="0.25">
      <c r="B2373" s="416">
        <v>7966</v>
      </c>
      <c r="C2373" s="417" t="s">
        <v>6440</v>
      </c>
      <c r="D2373" s="416" t="s">
        <v>7</v>
      </c>
      <c r="E2373" s="419">
        <v>207882</v>
      </c>
    </row>
    <row r="2374" spans="2:5" x14ac:dyDescent="0.25">
      <c r="B2374" s="416">
        <v>7967</v>
      </c>
      <c r="C2374" s="417" t="s">
        <v>3842</v>
      </c>
      <c r="D2374" s="416" t="s">
        <v>3095</v>
      </c>
      <c r="E2374" s="419">
        <v>8369</v>
      </c>
    </row>
    <row r="2375" spans="2:5" x14ac:dyDescent="0.25">
      <c r="B2375" s="416">
        <v>7968</v>
      </c>
      <c r="C2375" s="417" t="s">
        <v>6441</v>
      </c>
      <c r="D2375" s="416" t="s">
        <v>5887</v>
      </c>
      <c r="E2375" s="419">
        <v>2036</v>
      </c>
    </row>
    <row r="2376" spans="2:5" x14ac:dyDescent="0.25">
      <c r="B2376" s="416">
        <v>7969</v>
      </c>
      <c r="C2376" s="417" t="s">
        <v>6442</v>
      </c>
      <c r="D2376" s="416" t="s">
        <v>5887</v>
      </c>
      <c r="E2376" s="419">
        <v>2036</v>
      </c>
    </row>
    <row r="2377" spans="2:5" x14ac:dyDescent="0.25">
      <c r="B2377" s="416">
        <v>7972</v>
      </c>
      <c r="C2377" s="417" t="s">
        <v>3872</v>
      </c>
      <c r="D2377" s="416" t="s">
        <v>3095</v>
      </c>
      <c r="E2377" s="419">
        <v>25303</v>
      </c>
    </row>
    <row r="2378" spans="2:5" x14ac:dyDescent="0.25">
      <c r="B2378" s="416">
        <v>7974</v>
      </c>
      <c r="C2378" s="417" t="s">
        <v>6443</v>
      </c>
      <c r="D2378" s="416" t="s">
        <v>7</v>
      </c>
      <c r="E2378" s="419">
        <v>769100</v>
      </c>
    </row>
    <row r="2379" spans="2:5" x14ac:dyDescent="0.25">
      <c r="B2379" s="416">
        <v>7989</v>
      </c>
      <c r="C2379" s="417" t="s">
        <v>6444</v>
      </c>
      <c r="D2379" s="416" t="s">
        <v>3102</v>
      </c>
      <c r="E2379" s="418">
        <v>133172</v>
      </c>
    </row>
    <row r="2380" spans="2:5" x14ac:dyDescent="0.25">
      <c r="B2380" s="416">
        <v>7990</v>
      </c>
      <c r="C2380" s="417" t="s">
        <v>6445</v>
      </c>
      <c r="D2380" s="416" t="s">
        <v>3541</v>
      </c>
      <c r="E2380" s="419">
        <v>130900</v>
      </c>
    </row>
    <row r="2381" spans="2:5" x14ac:dyDescent="0.25">
      <c r="B2381" s="416">
        <v>7991</v>
      </c>
      <c r="C2381" s="417" t="s">
        <v>6446</v>
      </c>
      <c r="D2381" s="416" t="s">
        <v>3541</v>
      </c>
      <c r="E2381" s="419">
        <v>113050</v>
      </c>
    </row>
    <row r="2382" spans="2:5" x14ac:dyDescent="0.25">
      <c r="B2382" s="416">
        <v>7992</v>
      </c>
      <c r="C2382" s="417" t="s">
        <v>6447</v>
      </c>
      <c r="D2382" s="416" t="s">
        <v>3102</v>
      </c>
      <c r="E2382" s="418">
        <v>19683</v>
      </c>
    </row>
    <row r="2383" spans="2:5" x14ac:dyDescent="0.25">
      <c r="B2383" s="416">
        <v>7993</v>
      </c>
      <c r="C2383" s="417" t="s">
        <v>6448</v>
      </c>
      <c r="D2383" s="416" t="s">
        <v>3102</v>
      </c>
      <c r="E2383" s="419">
        <v>26505</v>
      </c>
    </row>
    <row r="2384" spans="2:5" x14ac:dyDescent="0.25">
      <c r="B2384" s="416">
        <v>7994</v>
      </c>
      <c r="C2384" s="417" t="s">
        <v>6449</v>
      </c>
      <c r="D2384" s="416" t="s">
        <v>3102</v>
      </c>
      <c r="E2384" s="419">
        <v>60011</v>
      </c>
    </row>
    <row r="2385" spans="2:5" x14ac:dyDescent="0.25">
      <c r="B2385" s="416">
        <v>7995</v>
      </c>
      <c r="C2385" s="417" t="s">
        <v>6450</v>
      </c>
      <c r="D2385" s="416" t="s">
        <v>3102</v>
      </c>
      <c r="E2385" s="419">
        <v>1700</v>
      </c>
    </row>
    <row r="2386" spans="2:5" x14ac:dyDescent="0.25">
      <c r="B2386" s="416">
        <v>7996</v>
      </c>
      <c r="C2386" s="417" t="s">
        <v>6451</v>
      </c>
      <c r="D2386" s="416" t="s">
        <v>3095</v>
      </c>
      <c r="E2386" s="419">
        <v>108239</v>
      </c>
    </row>
    <row r="2387" spans="2:5" x14ac:dyDescent="0.25">
      <c r="B2387" s="416">
        <v>7997</v>
      </c>
      <c r="C2387" s="417" t="s">
        <v>6452</v>
      </c>
      <c r="D2387" s="416" t="s">
        <v>3095</v>
      </c>
      <c r="E2387" s="419">
        <v>104247</v>
      </c>
    </row>
    <row r="2388" spans="2:5" x14ac:dyDescent="0.25">
      <c r="B2388" s="416">
        <v>8000</v>
      </c>
      <c r="C2388" s="417" t="s">
        <v>6453</v>
      </c>
      <c r="D2388" s="416" t="s">
        <v>122</v>
      </c>
      <c r="E2388" s="419">
        <v>5794</v>
      </c>
    </row>
    <row r="2389" spans="2:5" x14ac:dyDescent="0.25">
      <c r="B2389" s="416">
        <v>8001</v>
      </c>
      <c r="C2389" s="417" t="s">
        <v>3945</v>
      </c>
      <c r="D2389" s="416" t="s">
        <v>3102</v>
      </c>
      <c r="E2389" s="419">
        <v>1725500</v>
      </c>
    </row>
    <row r="2390" spans="2:5" x14ac:dyDescent="0.25">
      <c r="B2390" s="416">
        <v>8002</v>
      </c>
      <c r="C2390" s="417" t="s">
        <v>3946</v>
      </c>
      <c r="D2390" s="416" t="s">
        <v>3102</v>
      </c>
      <c r="E2390" s="419">
        <v>1892100</v>
      </c>
    </row>
    <row r="2391" spans="2:5" x14ac:dyDescent="0.25">
      <c r="B2391" s="416">
        <v>8003</v>
      </c>
      <c r="C2391" s="417" t="s">
        <v>3947</v>
      </c>
      <c r="D2391" s="416" t="s">
        <v>3102</v>
      </c>
      <c r="E2391" s="418">
        <v>2082500</v>
      </c>
    </row>
    <row r="2392" spans="2:5" x14ac:dyDescent="0.25">
      <c r="B2392" s="416">
        <v>8004</v>
      </c>
      <c r="C2392" s="417" t="s">
        <v>6454</v>
      </c>
      <c r="D2392" s="416" t="s">
        <v>3102</v>
      </c>
      <c r="E2392" s="419">
        <v>2475200</v>
      </c>
    </row>
    <row r="2393" spans="2:5" x14ac:dyDescent="0.25">
      <c r="B2393" s="416">
        <v>8005</v>
      </c>
      <c r="C2393" s="417" t="s">
        <v>6455</v>
      </c>
      <c r="D2393" s="416" t="s">
        <v>3102</v>
      </c>
      <c r="E2393" s="419">
        <v>2826250</v>
      </c>
    </row>
    <row r="2394" spans="2:5" x14ac:dyDescent="0.25">
      <c r="B2394" s="416">
        <v>8006</v>
      </c>
      <c r="C2394" s="417" t="s">
        <v>6456</v>
      </c>
      <c r="D2394" s="416" t="s">
        <v>3102</v>
      </c>
      <c r="E2394" s="419">
        <v>3088050</v>
      </c>
    </row>
    <row r="2395" spans="2:5" x14ac:dyDescent="0.25">
      <c r="B2395" s="416">
        <v>8007</v>
      </c>
      <c r="C2395" s="417" t="s">
        <v>3948</v>
      </c>
      <c r="D2395" s="416" t="s">
        <v>3102</v>
      </c>
      <c r="E2395" s="419">
        <v>3790150</v>
      </c>
    </row>
    <row r="2396" spans="2:5" x14ac:dyDescent="0.25">
      <c r="B2396" s="416">
        <v>8008</v>
      </c>
      <c r="C2396" s="417" t="s">
        <v>6457</v>
      </c>
      <c r="D2396" s="416" t="s">
        <v>3102</v>
      </c>
      <c r="E2396" s="418">
        <v>4237152</v>
      </c>
    </row>
    <row r="2397" spans="2:5" x14ac:dyDescent="0.25">
      <c r="B2397" s="416">
        <v>8009</v>
      </c>
      <c r="C2397" s="417" t="s">
        <v>6458</v>
      </c>
      <c r="D2397" s="416" t="s">
        <v>3102</v>
      </c>
      <c r="E2397" s="418">
        <v>5033700</v>
      </c>
    </row>
    <row r="2398" spans="2:5" x14ac:dyDescent="0.25">
      <c r="B2398" s="416">
        <v>8010</v>
      </c>
      <c r="C2398" s="417" t="s">
        <v>6459</v>
      </c>
      <c r="D2398" s="416" t="s">
        <v>3102</v>
      </c>
      <c r="E2398" s="418">
        <v>6012016</v>
      </c>
    </row>
    <row r="2399" spans="2:5" x14ac:dyDescent="0.25">
      <c r="B2399" s="416">
        <v>8011</v>
      </c>
      <c r="C2399" s="417" t="s">
        <v>6460</v>
      </c>
      <c r="D2399" s="416" t="s">
        <v>3102</v>
      </c>
      <c r="E2399" s="419">
        <v>7610050</v>
      </c>
    </row>
    <row r="2400" spans="2:5" x14ac:dyDescent="0.25">
      <c r="B2400" s="416">
        <v>8012</v>
      </c>
      <c r="C2400" s="417" t="s">
        <v>6461</v>
      </c>
      <c r="D2400" s="416" t="s">
        <v>3102</v>
      </c>
      <c r="E2400" s="418">
        <v>9686600</v>
      </c>
    </row>
    <row r="2401" spans="2:5" x14ac:dyDescent="0.25">
      <c r="B2401" s="416">
        <v>8013</v>
      </c>
      <c r="C2401" s="417" t="s">
        <v>6462</v>
      </c>
      <c r="D2401" s="416" t="s">
        <v>3102</v>
      </c>
      <c r="E2401" s="418">
        <v>10642406</v>
      </c>
    </row>
    <row r="2402" spans="2:5" x14ac:dyDescent="0.25">
      <c r="B2402" s="416">
        <v>8016</v>
      </c>
      <c r="C2402" s="417" t="s">
        <v>6463</v>
      </c>
      <c r="D2402" s="416" t="s">
        <v>3102</v>
      </c>
      <c r="E2402" s="418">
        <v>676203</v>
      </c>
    </row>
    <row r="2403" spans="2:5" x14ac:dyDescent="0.25">
      <c r="B2403" s="416">
        <v>8017</v>
      </c>
      <c r="C2403" s="417" t="s">
        <v>6464</v>
      </c>
      <c r="D2403" s="416" t="s">
        <v>7</v>
      </c>
      <c r="E2403" s="418">
        <v>813820</v>
      </c>
    </row>
    <row r="2404" spans="2:5" x14ac:dyDescent="0.25">
      <c r="B2404" s="416">
        <v>8018</v>
      </c>
      <c r="C2404" s="417" t="s">
        <v>6465</v>
      </c>
      <c r="D2404" s="416" t="s">
        <v>7</v>
      </c>
      <c r="E2404" s="418">
        <v>1211857</v>
      </c>
    </row>
    <row r="2405" spans="2:5" x14ac:dyDescent="0.25">
      <c r="B2405" s="416">
        <v>8019</v>
      </c>
      <c r="C2405" s="417" t="s">
        <v>6466</v>
      </c>
      <c r="D2405" s="416" t="s">
        <v>3102</v>
      </c>
      <c r="E2405" s="418">
        <v>1423037</v>
      </c>
    </row>
    <row r="2406" spans="2:5" x14ac:dyDescent="0.25">
      <c r="B2406" s="416">
        <v>8020</v>
      </c>
      <c r="C2406" s="417" t="s">
        <v>6467</v>
      </c>
      <c r="D2406" s="416" t="s">
        <v>7</v>
      </c>
      <c r="E2406" s="418">
        <v>1715174</v>
      </c>
    </row>
    <row r="2407" spans="2:5" x14ac:dyDescent="0.25">
      <c r="B2407" s="416">
        <v>8022</v>
      </c>
      <c r="C2407" s="417" t="s">
        <v>6468</v>
      </c>
      <c r="D2407" s="416" t="s">
        <v>7</v>
      </c>
      <c r="E2407" s="418">
        <v>690151</v>
      </c>
    </row>
    <row r="2408" spans="2:5" x14ac:dyDescent="0.25">
      <c r="B2408" s="416">
        <v>8023</v>
      </c>
      <c r="C2408" s="417" t="s">
        <v>6469</v>
      </c>
      <c r="D2408" s="416" t="s">
        <v>7</v>
      </c>
      <c r="E2408" s="418">
        <v>951953</v>
      </c>
    </row>
    <row r="2409" spans="2:5" x14ac:dyDescent="0.25">
      <c r="B2409" s="416">
        <v>8025</v>
      </c>
      <c r="C2409" s="417" t="s">
        <v>6470</v>
      </c>
      <c r="D2409" s="416" t="s">
        <v>7</v>
      </c>
      <c r="E2409" s="418">
        <v>510320</v>
      </c>
    </row>
    <row r="2410" spans="2:5" x14ac:dyDescent="0.25">
      <c r="B2410" s="416">
        <v>8026</v>
      </c>
      <c r="C2410" s="417" t="s">
        <v>6471</v>
      </c>
      <c r="D2410" s="416" t="s">
        <v>7</v>
      </c>
      <c r="E2410" s="419">
        <v>807562</v>
      </c>
    </row>
    <row r="2411" spans="2:5" x14ac:dyDescent="0.25">
      <c r="B2411" s="416">
        <v>8044</v>
      </c>
      <c r="C2411" s="417" t="s">
        <v>6472</v>
      </c>
      <c r="D2411" s="416" t="s">
        <v>7</v>
      </c>
      <c r="E2411" s="419">
        <v>3914177</v>
      </c>
    </row>
    <row r="2412" spans="2:5" x14ac:dyDescent="0.25">
      <c r="B2412" s="416">
        <v>8045</v>
      </c>
      <c r="C2412" s="417" t="s">
        <v>6473</v>
      </c>
      <c r="D2412" s="416" t="s">
        <v>7</v>
      </c>
      <c r="E2412" s="419">
        <v>4808742</v>
      </c>
    </row>
    <row r="2413" spans="2:5" x14ac:dyDescent="0.25">
      <c r="B2413" s="416">
        <v>8046</v>
      </c>
      <c r="C2413" s="417" t="s">
        <v>6474</v>
      </c>
      <c r="D2413" s="416" t="s">
        <v>7</v>
      </c>
      <c r="E2413" s="419">
        <v>5968689</v>
      </c>
    </row>
    <row r="2414" spans="2:5" x14ac:dyDescent="0.25">
      <c r="B2414" s="416">
        <v>8047</v>
      </c>
      <c r="C2414" s="417" t="s">
        <v>6475</v>
      </c>
      <c r="D2414" s="416" t="s">
        <v>7</v>
      </c>
      <c r="E2414" s="418">
        <v>7526709</v>
      </c>
    </row>
    <row r="2415" spans="2:5" x14ac:dyDescent="0.25">
      <c r="B2415" s="416">
        <v>8048</v>
      </c>
      <c r="C2415" s="417" t="s">
        <v>6476</v>
      </c>
      <c r="D2415" s="416" t="s">
        <v>7</v>
      </c>
      <c r="E2415" s="418">
        <v>4286800</v>
      </c>
    </row>
    <row r="2416" spans="2:5" x14ac:dyDescent="0.25">
      <c r="B2416" s="416">
        <v>8049</v>
      </c>
      <c r="C2416" s="417" t="s">
        <v>6477</v>
      </c>
      <c r="D2416" s="416" t="s">
        <v>7</v>
      </c>
      <c r="E2416" s="418">
        <v>5409391</v>
      </c>
    </row>
    <row r="2417" spans="2:5" x14ac:dyDescent="0.25">
      <c r="B2417" s="416">
        <v>8050</v>
      </c>
      <c r="C2417" s="417" t="s">
        <v>6478</v>
      </c>
      <c r="D2417" s="416" t="s">
        <v>7</v>
      </c>
      <c r="E2417" s="418">
        <v>4727170</v>
      </c>
    </row>
    <row r="2418" spans="2:5" x14ac:dyDescent="0.25">
      <c r="B2418" s="416">
        <v>8051</v>
      </c>
      <c r="C2418" s="417" t="s">
        <v>6479</v>
      </c>
      <c r="D2418" s="416" t="s">
        <v>7</v>
      </c>
      <c r="E2418" s="418">
        <v>7205889</v>
      </c>
    </row>
    <row r="2419" spans="2:5" x14ac:dyDescent="0.25">
      <c r="B2419" s="416">
        <v>8052</v>
      </c>
      <c r="C2419" s="417" t="s">
        <v>6480</v>
      </c>
      <c r="D2419" s="416" t="s">
        <v>7</v>
      </c>
      <c r="E2419" s="418">
        <v>9338277</v>
      </c>
    </row>
    <row r="2420" spans="2:5" x14ac:dyDescent="0.25">
      <c r="B2420" s="416">
        <v>8058</v>
      </c>
      <c r="C2420" s="417" t="s">
        <v>6481</v>
      </c>
      <c r="D2420" s="416" t="s">
        <v>3102</v>
      </c>
      <c r="E2420" s="418">
        <v>41313</v>
      </c>
    </row>
    <row r="2421" spans="2:5" x14ac:dyDescent="0.25">
      <c r="B2421" s="416">
        <v>8060</v>
      </c>
      <c r="C2421" s="417" t="s">
        <v>6482</v>
      </c>
      <c r="D2421" s="416" t="s">
        <v>7</v>
      </c>
      <c r="E2421" s="419">
        <v>981494</v>
      </c>
    </row>
    <row r="2422" spans="2:5" x14ac:dyDescent="0.25">
      <c r="B2422" s="416">
        <v>8076</v>
      </c>
      <c r="C2422" s="417" t="s">
        <v>6483</v>
      </c>
      <c r="D2422" s="416" t="s">
        <v>7</v>
      </c>
      <c r="E2422" s="418">
        <v>46956</v>
      </c>
    </row>
    <row r="2423" spans="2:5" x14ac:dyDescent="0.25">
      <c r="B2423" s="416">
        <v>8077</v>
      </c>
      <c r="C2423" s="417" t="s">
        <v>6484</v>
      </c>
      <c r="D2423" s="416" t="s">
        <v>7</v>
      </c>
      <c r="E2423" s="418">
        <v>241211</v>
      </c>
    </row>
    <row r="2424" spans="2:5" x14ac:dyDescent="0.25">
      <c r="B2424" s="416">
        <v>8078</v>
      </c>
      <c r="C2424" s="417" t="s">
        <v>6485</v>
      </c>
      <c r="D2424" s="416" t="s">
        <v>7</v>
      </c>
      <c r="E2424" s="418">
        <v>231371</v>
      </c>
    </row>
    <row r="2425" spans="2:5" x14ac:dyDescent="0.25">
      <c r="B2425" s="416">
        <v>8079</v>
      </c>
      <c r="C2425" s="417" t="s">
        <v>6486</v>
      </c>
      <c r="D2425" s="416" t="s">
        <v>7</v>
      </c>
      <c r="E2425" s="419">
        <v>336566</v>
      </c>
    </row>
    <row r="2426" spans="2:5" x14ac:dyDescent="0.25">
      <c r="B2426" s="416">
        <v>8080</v>
      </c>
      <c r="C2426" s="417" t="s">
        <v>6487</v>
      </c>
      <c r="D2426" s="416" t="s">
        <v>7</v>
      </c>
      <c r="E2426" s="419">
        <v>138706</v>
      </c>
    </row>
    <row r="2427" spans="2:5" x14ac:dyDescent="0.25">
      <c r="B2427" s="416">
        <v>8081</v>
      </c>
      <c r="C2427" s="417" t="s">
        <v>6488</v>
      </c>
      <c r="D2427" s="416" t="s">
        <v>7</v>
      </c>
      <c r="E2427" s="418">
        <v>31806</v>
      </c>
    </row>
    <row r="2428" spans="2:5" x14ac:dyDescent="0.25">
      <c r="B2428" s="416">
        <v>8082</v>
      </c>
      <c r="C2428" s="417" t="s">
        <v>6489</v>
      </c>
      <c r="D2428" s="416" t="s">
        <v>8</v>
      </c>
      <c r="E2428" s="418">
        <v>100457</v>
      </c>
    </row>
    <row r="2429" spans="2:5" x14ac:dyDescent="0.25">
      <c r="B2429" s="416">
        <v>8083</v>
      </c>
      <c r="C2429" s="417" t="s">
        <v>6490</v>
      </c>
      <c r="D2429" s="416" t="s">
        <v>8</v>
      </c>
      <c r="E2429" s="419">
        <v>79199</v>
      </c>
    </row>
    <row r="2430" spans="2:5" x14ac:dyDescent="0.25">
      <c r="B2430" s="416">
        <v>8084</v>
      </c>
      <c r="C2430" s="417" t="s">
        <v>6491</v>
      </c>
      <c r="D2430" s="416" t="s">
        <v>8</v>
      </c>
      <c r="E2430" s="418">
        <v>54190</v>
      </c>
    </row>
    <row r="2431" spans="2:5" x14ac:dyDescent="0.25">
      <c r="B2431" s="416">
        <v>8086</v>
      </c>
      <c r="C2431" s="417" t="s">
        <v>6492</v>
      </c>
      <c r="D2431" s="416" t="s">
        <v>3095</v>
      </c>
      <c r="E2431" s="418">
        <v>990799</v>
      </c>
    </row>
    <row r="2432" spans="2:5" x14ac:dyDescent="0.25">
      <c r="B2432" s="416">
        <v>8087</v>
      </c>
      <c r="C2432" s="417" t="s">
        <v>6493</v>
      </c>
      <c r="D2432" s="416" t="s">
        <v>3095</v>
      </c>
      <c r="E2432" s="418">
        <v>1021982</v>
      </c>
    </row>
    <row r="2433" spans="2:5" x14ac:dyDescent="0.25">
      <c r="B2433" s="416">
        <v>8088</v>
      </c>
      <c r="C2433" s="417" t="s">
        <v>6494</v>
      </c>
      <c r="D2433" s="416" t="s">
        <v>3095</v>
      </c>
      <c r="E2433" s="419">
        <v>1000317</v>
      </c>
    </row>
    <row r="2434" spans="2:5" x14ac:dyDescent="0.25">
      <c r="B2434" s="416">
        <v>8090</v>
      </c>
      <c r="C2434" s="417" t="s">
        <v>6495</v>
      </c>
      <c r="D2434" s="416" t="s">
        <v>8</v>
      </c>
      <c r="E2434" s="418">
        <v>552323</v>
      </c>
    </row>
    <row r="2435" spans="2:5" x14ac:dyDescent="0.25">
      <c r="B2435" s="416">
        <v>8091</v>
      </c>
      <c r="C2435" s="417" t="s">
        <v>6496</v>
      </c>
      <c r="D2435" s="416" t="s">
        <v>7</v>
      </c>
      <c r="E2435" s="418">
        <v>11365</v>
      </c>
    </row>
    <row r="2436" spans="2:5" x14ac:dyDescent="0.25">
      <c r="B2436" s="416">
        <v>8092</v>
      </c>
      <c r="C2436" s="417" t="s">
        <v>6497</v>
      </c>
      <c r="D2436" s="416" t="s">
        <v>7</v>
      </c>
      <c r="E2436" s="419">
        <v>42002</v>
      </c>
    </row>
    <row r="2437" spans="2:5" x14ac:dyDescent="0.25">
      <c r="B2437" s="416">
        <v>8093</v>
      </c>
      <c r="C2437" s="417" t="s">
        <v>6498</v>
      </c>
      <c r="D2437" s="416" t="s">
        <v>7</v>
      </c>
      <c r="E2437" s="419">
        <v>48342</v>
      </c>
    </row>
    <row r="2438" spans="2:5" x14ac:dyDescent="0.25">
      <c r="B2438" s="416">
        <v>8094</v>
      </c>
      <c r="C2438" s="417" t="s">
        <v>6499</v>
      </c>
      <c r="D2438" s="416" t="s">
        <v>7</v>
      </c>
      <c r="E2438" s="419">
        <v>386915</v>
      </c>
    </row>
    <row r="2439" spans="2:5" x14ac:dyDescent="0.25">
      <c r="B2439" s="416">
        <v>8098</v>
      </c>
      <c r="C2439" s="417" t="s">
        <v>1775</v>
      </c>
      <c r="D2439" s="416" t="s">
        <v>7</v>
      </c>
      <c r="E2439" s="419">
        <v>297500</v>
      </c>
    </row>
    <row r="2440" spans="2:5" x14ac:dyDescent="0.25">
      <c r="B2440" s="416">
        <v>8099</v>
      </c>
      <c r="C2440" s="417" t="s">
        <v>6500</v>
      </c>
      <c r="D2440" s="416" t="s">
        <v>3095</v>
      </c>
      <c r="E2440" s="419">
        <v>225149</v>
      </c>
    </row>
    <row r="2441" spans="2:5" x14ac:dyDescent="0.25">
      <c r="B2441" s="416">
        <v>8100</v>
      </c>
      <c r="C2441" s="417" t="s">
        <v>6501</v>
      </c>
      <c r="D2441" s="416" t="s">
        <v>7</v>
      </c>
      <c r="E2441" s="419">
        <v>964763</v>
      </c>
    </row>
    <row r="2442" spans="2:5" x14ac:dyDescent="0.25">
      <c r="B2442" s="416">
        <v>8101</v>
      </c>
      <c r="C2442" s="417" t="s">
        <v>6502</v>
      </c>
      <c r="D2442" s="416" t="s">
        <v>7</v>
      </c>
      <c r="E2442" s="419">
        <v>2253168</v>
      </c>
    </row>
    <row r="2443" spans="2:5" x14ac:dyDescent="0.25">
      <c r="B2443" s="416">
        <v>8103</v>
      </c>
      <c r="C2443" s="417" t="s">
        <v>6503</v>
      </c>
      <c r="D2443" s="416" t="s">
        <v>8</v>
      </c>
      <c r="E2443" s="418">
        <v>23183</v>
      </c>
    </row>
    <row r="2444" spans="2:5" x14ac:dyDescent="0.25">
      <c r="B2444" s="416">
        <v>8104</v>
      </c>
      <c r="C2444" s="417" t="s">
        <v>6504</v>
      </c>
      <c r="D2444" s="416" t="s">
        <v>8</v>
      </c>
      <c r="E2444" s="419">
        <v>101938</v>
      </c>
    </row>
    <row r="2445" spans="2:5" x14ac:dyDescent="0.25">
      <c r="B2445" s="416">
        <v>8106</v>
      </c>
      <c r="C2445" s="417" t="s">
        <v>6505</v>
      </c>
      <c r="D2445" s="416" t="s">
        <v>8</v>
      </c>
      <c r="E2445" s="419">
        <v>162453</v>
      </c>
    </row>
    <row r="2446" spans="2:5" x14ac:dyDescent="0.25">
      <c r="B2446" s="416">
        <v>8107</v>
      </c>
      <c r="C2446" s="417" t="s">
        <v>6506</v>
      </c>
      <c r="D2446" s="416" t="s">
        <v>7</v>
      </c>
      <c r="E2446" s="418">
        <v>55138</v>
      </c>
    </row>
    <row r="2447" spans="2:5" x14ac:dyDescent="0.25">
      <c r="B2447" s="416">
        <v>8109</v>
      </c>
      <c r="C2447" s="417" t="s">
        <v>6507</v>
      </c>
      <c r="D2447" s="416" t="s">
        <v>3102</v>
      </c>
      <c r="E2447" s="418">
        <v>59877</v>
      </c>
    </row>
    <row r="2448" spans="2:5" x14ac:dyDescent="0.25">
      <c r="B2448" s="416">
        <v>8110</v>
      </c>
      <c r="C2448" s="417" t="s">
        <v>6508</v>
      </c>
      <c r="D2448" s="416" t="s">
        <v>3102</v>
      </c>
      <c r="E2448" s="418">
        <v>76314</v>
      </c>
    </row>
    <row r="2449" spans="2:5" x14ac:dyDescent="0.25">
      <c r="B2449" s="416">
        <v>8111</v>
      </c>
      <c r="C2449" s="417" t="s">
        <v>6509</v>
      </c>
      <c r="D2449" s="416" t="s">
        <v>3102</v>
      </c>
      <c r="E2449" s="418">
        <v>208209</v>
      </c>
    </row>
    <row r="2450" spans="2:5" x14ac:dyDescent="0.25">
      <c r="B2450" s="416">
        <v>8112</v>
      </c>
      <c r="C2450" s="417" t="s">
        <v>6510</v>
      </c>
      <c r="D2450" s="416" t="s">
        <v>7</v>
      </c>
      <c r="E2450" s="419">
        <v>225459</v>
      </c>
    </row>
    <row r="2451" spans="2:5" x14ac:dyDescent="0.25">
      <c r="B2451" s="416">
        <v>8113</v>
      </c>
      <c r="C2451" s="417" t="s">
        <v>6511</v>
      </c>
      <c r="D2451" s="416" t="s">
        <v>7</v>
      </c>
      <c r="E2451" s="419">
        <v>112730</v>
      </c>
    </row>
    <row r="2452" spans="2:5" x14ac:dyDescent="0.25">
      <c r="B2452" s="416">
        <v>8114</v>
      </c>
      <c r="C2452" s="417" t="s">
        <v>6512</v>
      </c>
      <c r="D2452" s="416" t="s">
        <v>3102</v>
      </c>
      <c r="E2452" s="419">
        <v>26444</v>
      </c>
    </row>
    <row r="2453" spans="2:5" x14ac:dyDescent="0.25">
      <c r="B2453" s="416">
        <v>8115</v>
      </c>
      <c r="C2453" s="417" t="s">
        <v>6513</v>
      </c>
      <c r="D2453" s="416" t="s">
        <v>7</v>
      </c>
      <c r="E2453" s="418">
        <v>181084</v>
      </c>
    </row>
    <row r="2454" spans="2:5" x14ac:dyDescent="0.25">
      <c r="B2454" s="416">
        <v>8116</v>
      </c>
      <c r="C2454" s="417" t="s">
        <v>6514</v>
      </c>
      <c r="D2454" s="416" t="s">
        <v>7</v>
      </c>
      <c r="E2454" s="418">
        <v>4113570</v>
      </c>
    </row>
    <row r="2455" spans="2:5" x14ac:dyDescent="0.25">
      <c r="B2455" s="416">
        <v>8117</v>
      </c>
      <c r="C2455" s="417" t="s">
        <v>6515</v>
      </c>
      <c r="D2455" s="416" t="s">
        <v>3102</v>
      </c>
      <c r="E2455" s="419">
        <v>43992</v>
      </c>
    </row>
    <row r="2456" spans="2:5" x14ac:dyDescent="0.25">
      <c r="B2456" s="416">
        <v>8118</v>
      </c>
      <c r="C2456" s="417" t="s">
        <v>6516</v>
      </c>
      <c r="D2456" s="416" t="s">
        <v>3102</v>
      </c>
      <c r="E2456" s="419">
        <v>38217</v>
      </c>
    </row>
    <row r="2457" spans="2:5" x14ac:dyDescent="0.25">
      <c r="B2457" s="416">
        <v>8119</v>
      </c>
      <c r="C2457" s="417" t="s">
        <v>6517</v>
      </c>
      <c r="D2457" s="416" t="s">
        <v>7</v>
      </c>
      <c r="E2457" s="419">
        <v>402879</v>
      </c>
    </row>
    <row r="2458" spans="2:5" x14ac:dyDescent="0.25">
      <c r="B2458" s="416">
        <v>8120</v>
      </c>
      <c r="C2458" s="417" t="s">
        <v>6518</v>
      </c>
      <c r="D2458" s="416" t="s">
        <v>7</v>
      </c>
      <c r="E2458" s="419">
        <v>2327233</v>
      </c>
    </row>
    <row r="2459" spans="2:5" x14ac:dyDescent="0.25">
      <c r="B2459" s="416">
        <v>8121</v>
      </c>
      <c r="C2459" s="417" t="s">
        <v>6519</v>
      </c>
      <c r="D2459" s="416" t="s">
        <v>7</v>
      </c>
      <c r="E2459" s="418">
        <v>2555421</v>
      </c>
    </row>
    <row r="2460" spans="2:5" x14ac:dyDescent="0.25">
      <c r="B2460" s="416">
        <v>8122</v>
      </c>
      <c r="C2460" s="417" t="s">
        <v>6520</v>
      </c>
      <c r="D2460" s="416" t="s">
        <v>7</v>
      </c>
      <c r="E2460" s="418">
        <v>1002874</v>
      </c>
    </row>
    <row r="2461" spans="2:5" x14ac:dyDescent="0.25">
      <c r="B2461" s="416">
        <v>8123</v>
      </c>
      <c r="C2461" s="417" t="s">
        <v>6521</v>
      </c>
      <c r="D2461" s="416" t="s">
        <v>8</v>
      </c>
      <c r="E2461" s="418">
        <v>116715</v>
      </c>
    </row>
    <row r="2462" spans="2:5" x14ac:dyDescent="0.25">
      <c r="B2462" s="416">
        <v>8125</v>
      </c>
      <c r="C2462" s="417" t="s">
        <v>6522</v>
      </c>
      <c r="D2462" s="416" t="s">
        <v>7</v>
      </c>
      <c r="E2462" s="418">
        <v>82724</v>
      </c>
    </row>
    <row r="2463" spans="2:5" x14ac:dyDescent="0.25">
      <c r="B2463" s="416">
        <v>8126</v>
      </c>
      <c r="C2463" s="417" t="s">
        <v>6523</v>
      </c>
      <c r="D2463" s="416" t="s">
        <v>3102</v>
      </c>
      <c r="E2463" s="418">
        <v>184961</v>
      </c>
    </row>
    <row r="2464" spans="2:5" x14ac:dyDescent="0.25">
      <c r="B2464" s="416">
        <v>8129</v>
      </c>
      <c r="C2464" s="417" t="s">
        <v>6524</v>
      </c>
      <c r="D2464" s="416" t="s">
        <v>3102</v>
      </c>
      <c r="E2464" s="418">
        <v>72279</v>
      </c>
    </row>
    <row r="2465" spans="2:5" x14ac:dyDescent="0.25">
      <c r="B2465" s="416">
        <v>8130</v>
      </c>
      <c r="C2465" s="417" t="s">
        <v>6525</v>
      </c>
      <c r="D2465" s="416" t="s">
        <v>3102</v>
      </c>
      <c r="E2465" s="418">
        <v>51193</v>
      </c>
    </row>
    <row r="2466" spans="2:5" x14ac:dyDescent="0.25">
      <c r="B2466" s="416">
        <v>8131</v>
      </c>
      <c r="C2466" s="417" t="s">
        <v>6526</v>
      </c>
      <c r="D2466" s="416" t="s">
        <v>3102</v>
      </c>
      <c r="E2466" s="418">
        <v>3541</v>
      </c>
    </row>
    <row r="2467" spans="2:5" x14ac:dyDescent="0.25">
      <c r="B2467" s="416">
        <v>8133</v>
      </c>
      <c r="C2467" s="417" t="s">
        <v>6527</v>
      </c>
      <c r="D2467" s="416" t="s">
        <v>3102</v>
      </c>
      <c r="E2467" s="418">
        <v>7523</v>
      </c>
    </row>
    <row r="2468" spans="2:5" x14ac:dyDescent="0.25">
      <c r="B2468" s="416">
        <v>8134</v>
      </c>
      <c r="C2468" s="417" t="s">
        <v>6528</v>
      </c>
      <c r="D2468" s="416" t="s">
        <v>7</v>
      </c>
      <c r="E2468" s="418">
        <v>966132</v>
      </c>
    </row>
    <row r="2469" spans="2:5" x14ac:dyDescent="0.25">
      <c r="B2469" s="416">
        <v>8135</v>
      </c>
      <c r="C2469" s="417" t="s">
        <v>6529</v>
      </c>
      <c r="D2469" s="416" t="s">
        <v>3102</v>
      </c>
      <c r="E2469" s="418">
        <v>807063</v>
      </c>
    </row>
    <row r="2470" spans="2:5" x14ac:dyDescent="0.25">
      <c r="B2470" s="416">
        <v>8136</v>
      </c>
      <c r="C2470" s="417" t="s">
        <v>6530</v>
      </c>
      <c r="D2470" s="416" t="s">
        <v>3102</v>
      </c>
      <c r="E2470" s="418">
        <v>81276</v>
      </c>
    </row>
    <row r="2471" spans="2:5" x14ac:dyDescent="0.25">
      <c r="B2471" s="416">
        <v>8138</v>
      </c>
      <c r="C2471" s="417" t="s">
        <v>6531</v>
      </c>
      <c r="D2471" s="416" t="s">
        <v>3102</v>
      </c>
      <c r="E2471" s="418">
        <v>109500</v>
      </c>
    </row>
    <row r="2472" spans="2:5" x14ac:dyDescent="0.25">
      <c r="B2472" s="416">
        <v>8139</v>
      </c>
      <c r="C2472" s="417" t="s">
        <v>6532</v>
      </c>
      <c r="D2472" s="416" t="s">
        <v>3095</v>
      </c>
      <c r="E2472" s="418">
        <v>719293</v>
      </c>
    </row>
    <row r="2473" spans="2:5" x14ac:dyDescent="0.25">
      <c r="B2473" s="416">
        <v>8140</v>
      </c>
      <c r="C2473" s="417" t="s">
        <v>6533</v>
      </c>
      <c r="D2473" s="416" t="s">
        <v>7</v>
      </c>
      <c r="E2473" s="418">
        <v>1440901</v>
      </c>
    </row>
    <row r="2474" spans="2:5" x14ac:dyDescent="0.25">
      <c r="B2474" s="416">
        <v>8142</v>
      </c>
      <c r="C2474" s="417" t="s">
        <v>6534</v>
      </c>
      <c r="D2474" s="416" t="s">
        <v>3102</v>
      </c>
      <c r="E2474" s="418">
        <v>104772</v>
      </c>
    </row>
    <row r="2475" spans="2:5" x14ac:dyDescent="0.25">
      <c r="B2475" s="416">
        <v>8143</v>
      </c>
      <c r="C2475" s="417" t="s">
        <v>6535</v>
      </c>
      <c r="D2475" s="416" t="s">
        <v>7</v>
      </c>
      <c r="E2475" s="419">
        <v>3023999</v>
      </c>
    </row>
    <row r="2476" spans="2:5" x14ac:dyDescent="0.25">
      <c r="B2476" s="416">
        <v>8144</v>
      </c>
      <c r="C2476" s="417" t="s">
        <v>6536</v>
      </c>
      <c r="D2476" s="416" t="s">
        <v>7</v>
      </c>
      <c r="E2476" s="418">
        <v>1311929</v>
      </c>
    </row>
    <row r="2477" spans="2:5" x14ac:dyDescent="0.25">
      <c r="B2477" s="416">
        <v>8145</v>
      </c>
      <c r="C2477" s="417" t="s">
        <v>6537</v>
      </c>
      <c r="D2477" s="416" t="s">
        <v>7</v>
      </c>
      <c r="E2477" s="419">
        <v>905712</v>
      </c>
    </row>
    <row r="2478" spans="2:5" x14ac:dyDescent="0.25">
      <c r="B2478" s="416">
        <v>8146</v>
      </c>
      <c r="C2478" s="417" t="s">
        <v>6538</v>
      </c>
      <c r="D2478" s="416" t="s">
        <v>7</v>
      </c>
      <c r="E2478" s="419">
        <v>447007</v>
      </c>
    </row>
    <row r="2479" spans="2:5" x14ac:dyDescent="0.25">
      <c r="B2479" s="416">
        <v>8148</v>
      </c>
      <c r="C2479" s="417" t="s">
        <v>6539</v>
      </c>
      <c r="D2479" s="416" t="s">
        <v>7</v>
      </c>
      <c r="E2479" s="419">
        <v>509316</v>
      </c>
    </row>
    <row r="2480" spans="2:5" x14ac:dyDescent="0.25">
      <c r="B2480" s="416">
        <v>8150</v>
      </c>
      <c r="C2480" s="417" t="s">
        <v>6540</v>
      </c>
      <c r="D2480" s="416" t="s">
        <v>7</v>
      </c>
      <c r="E2480" s="419">
        <v>2330538</v>
      </c>
    </row>
    <row r="2481" spans="2:5" x14ac:dyDescent="0.25">
      <c r="B2481" s="416">
        <v>8151</v>
      </c>
      <c r="C2481" s="417" t="s">
        <v>6541</v>
      </c>
      <c r="D2481" s="416" t="s">
        <v>7</v>
      </c>
      <c r="E2481" s="418">
        <v>1986674</v>
      </c>
    </row>
    <row r="2482" spans="2:5" x14ac:dyDescent="0.25">
      <c r="B2482" s="416">
        <v>8152</v>
      </c>
      <c r="C2482" s="417" t="s">
        <v>6542</v>
      </c>
      <c r="D2482" s="416" t="s">
        <v>7</v>
      </c>
      <c r="E2482" s="418">
        <v>54576</v>
      </c>
    </row>
    <row r="2483" spans="2:5" x14ac:dyDescent="0.25">
      <c r="B2483" s="416">
        <v>8153</v>
      </c>
      <c r="C2483" s="417" t="s">
        <v>6543</v>
      </c>
      <c r="D2483" s="416" t="s">
        <v>7</v>
      </c>
      <c r="E2483" s="419">
        <v>29588201</v>
      </c>
    </row>
    <row r="2484" spans="2:5" x14ac:dyDescent="0.25">
      <c r="B2484" s="416">
        <v>8154</v>
      </c>
      <c r="C2484" s="417" t="s">
        <v>6544</v>
      </c>
      <c r="D2484" s="416" t="s">
        <v>7</v>
      </c>
      <c r="E2484" s="419">
        <v>1426414</v>
      </c>
    </row>
    <row r="2485" spans="2:5" x14ac:dyDescent="0.25">
      <c r="B2485" s="416">
        <v>8155</v>
      </c>
      <c r="C2485" s="417" t="s">
        <v>6545</v>
      </c>
      <c r="D2485" s="416" t="s">
        <v>7</v>
      </c>
      <c r="E2485" s="419">
        <v>1835765</v>
      </c>
    </row>
    <row r="2486" spans="2:5" x14ac:dyDescent="0.25">
      <c r="B2486" s="416">
        <v>8156</v>
      </c>
      <c r="C2486" s="417" t="s">
        <v>6546</v>
      </c>
      <c r="D2486" s="416" t="s">
        <v>7</v>
      </c>
      <c r="E2486" s="419">
        <v>5439</v>
      </c>
    </row>
    <row r="2487" spans="2:5" x14ac:dyDescent="0.25">
      <c r="B2487" s="416">
        <v>8157</v>
      </c>
      <c r="C2487" s="417" t="s">
        <v>6547</v>
      </c>
      <c r="D2487" s="416" t="s">
        <v>7</v>
      </c>
      <c r="E2487" s="419">
        <v>24053023</v>
      </c>
    </row>
    <row r="2488" spans="2:5" x14ac:dyDescent="0.25">
      <c r="B2488" s="416">
        <v>8158</v>
      </c>
      <c r="C2488" s="417" t="s">
        <v>6548</v>
      </c>
      <c r="D2488" s="416" t="s">
        <v>3095</v>
      </c>
      <c r="E2488" s="418">
        <v>738210</v>
      </c>
    </row>
    <row r="2489" spans="2:5" x14ac:dyDescent="0.25">
      <c r="B2489" s="416">
        <v>8159</v>
      </c>
      <c r="C2489" s="417" t="s">
        <v>6549</v>
      </c>
      <c r="D2489" s="416" t="s">
        <v>7</v>
      </c>
      <c r="E2489" s="419">
        <v>61717256</v>
      </c>
    </row>
    <row r="2490" spans="2:5" x14ac:dyDescent="0.25">
      <c r="B2490" s="416">
        <v>8160</v>
      </c>
      <c r="C2490" s="417" t="s">
        <v>6550</v>
      </c>
      <c r="D2490" s="416" t="s">
        <v>3102</v>
      </c>
      <c r="E2490" s="419">
        <v>27308</v>
      </c>
    </row>
    <row r="2491" spans="2:5" x14ac:dyDescent="0.25">
      <c r="B2491" s="416">
        <v>8161</v>
      </c>
      <c r="C2491" s="417" t="s">
        <v>6551</v>
      </c>
      <c r="D2491" s="416" t="s">
        <v>7</v>
      </c>
      <c r="E2491" s="418">
        <v>2220631</v>
      </c>
    </row>
    <row r="2492" spans="2:5" x14ac:dyDescent="0.25">
      <c r="B2492" s="416">
        <v>8162</v>
      </c>
      <c r="C2492" s="417" t="s">
        <v>6552</v>
      </c>
      <c r="D2492" s="416" t="s">
        <v>3102</v>
      </c>
      <c r="E2492" s="418">
        <v>54400</v>
      </c>
    </row>
    <row r="2493" spans="2:5" x14ac:dyDescent="0.25">
      <c r="B2493" s="416">
        <v>8163</v>
      </c>
      <c r="C2493" s="417" t="s">
        <v>6553</v>
      </c>
      <c r="D2493" s="416" t="s">
        <v>3102</v>
      </c>
      <c r="E2493" s="418">
        <v>200674</v>
      </c>
    </row>
    <row r="2494" spans="2:5" x14ac:dyDescent="0.25">
      <c r="B2494" s="416">
        <v>8165</v>
      </c>
      <c r="C2494" s="417" t="s">
        <v>6554</v>
      </c>
      <c r="D2494" s="416" t="s">
        <v>7</v>
      </c>
      <c r="E2494" s="418">
        <v>501451</v>
      </c>
    </row>
    <row r="2495" spans="2:5" x14ac:dyDescent="0.25">
      <c r="B2495" s="416">
        <v>8166</v>
      </c>
      <c r="C2495" s="417" t="s">
        <v>6555</v>
      </c>
      <c r="D2495" s="416" t="s">
        <v>8</v>
      </c>
      <c r="E2495" s="418">
        <v>112423</v>
      </c>
    </row>
    <row r="2496" spans="2:5" x14ac:dyDescent="0.25">
      <c r="B2496" s="416">
        <v>8167</v>
      </c>
      <c r="C2496" s="417" t="s">
        <v>6556</v>
      </c>
      <c r="D2496" s="416" t="s">
        <v>8</v>
      </c>
      <c r="E2496" s="418">
        <v>177773</v>
      </c>
    </row>
    <row r="2497" spans="2:5" x14ac:dyDescent="0.25">
      <c r="B2497" s="416">
        <v>8168</v>
      </c>
      <c r="C2497" s="417" t="s">
        <v>6557</v>
      </c>
      <c r="D2497" s="416" t="s">
        <v>7</v>
      </c>
      <c r="E2497" s="418">
        <v>2576547</v>
      </c>
    </row>
    <row r="2498" spans="2:5" x14ac:dyDescent="0.25">
      <c r="B2498" s="416">
        <v>8169</v>
      </c>
      <c r="C2498" s="417" t="s">
        <v>3907</v>
      </c>
      <c r="D2498" s="416" t="s">
        <v>8</v>
      </c>
      <c r="E2498" s="418">
        <v>112423</v>
      </c>
    </row>
    <row r="2499" spans="2:5" x14ac:dyDescent="0.25">
      <c r="B2499" s="416">
        <v>8170</v>
      </c>
      <c r="C2499" s="417" t="s">
        <v>6558</v>
      </c>
      <c r="D2499" s="416" t="s">
        <v>7</v>
      </c>
      <c r="E2499" s="418">
        <v>1138638</v>
      </c>
    </row>
    <row r="2500" spans="2:5" x14ac:dyDescent="0.25">
      <c r="B2500" s="416">
        <v>8171</v>
      </c>
      <c r="C2500" s="417" t="s">
        <v>6559</v>
      </c>
      <c r="D2500" s="416" t="s">
        <v>3102</v>
      </c>
      <c r="E2500" s="418">
        <v>505276</v>
      </c>
    </row>
    <row r="2501" spans="2:5" x14ac:dyDescent="0.25">
      <c r="B2501" s="416">
        <v>8172</v>
      </c>
      <c r="C2501" s="417" t="s">
        <v>6560</v>
      </c>
      <c r="D2501" s="416" t="s">
        <v>7</v>
      </c>
      <c r="E2501" s="418">
        <v>798371</v>
      </c>
    </row>
    <row r="2502" spans="2:5" x14ac:dyDescent="0.25">
      <c r="B2502" s="416">
        <v>8173</v>
      </c>
      <c r="C2502" s="417" t="s">
        <v>6561</v>
      </c>
      <c r="D2502" s="416" t="s">
        <v>7</v>
      </c>
      <c r="E2502" s="418">
        <v>997662</v>
      </c>
    </row>
    <row r="2503" spans="2:5" x14ac:dyDescent="0.25">
      <c r="B2503" s="416">
        <v>8177</v>
      </c>
      <c r="C2503" s="417" t="s">
        <v>6562</v>
      </c>
      <c r="D2503" s="416" t="s">
        <v>3102</v>
      </c>
      <c r="E2503" s="418">
        <v>333992</v>
      </c>
    </row>
    <row r="2504" spans="2:5" x14ac:dyDescent="0.25">
      <c r="B2504" s="416">
        <v>8181</v>
      </c>
      <c r="C2504" s="417" t="s">
        <v>6563</v>
      </c>
      <c r="D2504" s="416" t="s">
        <v>7</v>
      </c>
      <c r="E2504" s="418">
        <v>2056271</v>
      </c>
    </row>
    <row r="2505" spans="2:5" x14ac:dyDescent="0.25">
      <c r="B2505" s="416">
        <v>8182</v>
      </c>
      <c r="C2505" s="417" t="s">
        <v>6564</v>
      </c>
      <c r="D2505" s="416" t="s">
        <v>7</v>
      </c>
      <c r="E2505" s="419">
        <v>5815365</v>
      </c>
    </row>
    <row r="2506" spans="2:5" x14ac:dyDescent="0.25">
      <c r="B2506" s="416">
        <v>8184</v>
      </c>
      <c r="C2506" s="417" t="s">
        <v>6565</v>
      </c>
      <c r="D2506" s="416" t="s">
        <v>8</v>
      </c>
      <c r="E2506" s="418">
        <v>8246</v>
      </c>
    </row>
    <row r="2507" spans="2:5" x14ac:dyDescent="0.25">
      <c r="B2507" s="416">
        <v>8185</v>
      </c>
      <c r="C2507" s="417" t="s">
        <v>6566</v>
      </c>
      <c r="D2507" s="416" t="s">
        <v>7</v>
      </c>
      <c r="E2507" s="418">
        <v>49437</v>
      </c>
    </row>
    <row r="2508" spans="2:5" x14ac:dyDescent="0.25">
      <c r="B2508" s="416">
        <v>8186</v>
      </c>
      <c r="C2508" s="417" t="s">
        <v>6567</v>
      </c>
      <c r="D2508" s="416" t="s">
        <v>8</v>
      </c>
      <c r="E2508" s="419">
        <v>101891</v>
      </c>
    </row>
    <row r="2509" spans="2:5" x14ac:dyDescent="0.25">
      <c r="B2509" s="416">
        <v>8187</v>
      </c>
      <c r="C2509" s="417" t="s">
        <v>6568</v>
      </c>
      <c r="D2509" s="416" t="s">
        <v>7</v>
      </c>
      <c r="E2509" s="419">
        <v>5307386</v>
      </c>
    </row>
    <row r="2510" spans="2:5" x14ac:dyDescent="0.25">
      <c r="B2510" s="416">
        <v>8188</v>
      </c>
      <c r="C2510" s="417" t="s">
        <v>6569</v>
      </c>
      <c r="D2510" s="416" t="s">
        <v>7</v>
      </c>
      <c r="E2510" s="419">
        <v>5213065</v>
      </c>
    </row>
    <row r="2511" spans="2:5" x14ac:dyDescent="0.25">
      <c r="B2511" s="416">
        <v>8194</v>
      </c>
      <c r="C2511" s="417" t="s">
        <v>6570</v>
      </c>
      <c r="D2511" s="416" t="s">
        <v>7</v>
      </c>
      <c r="E2511" s="419">
        <v>8778497</v>
      </c>
    </row>
    <row r="2512" spans="2:5" x14ac:dyDescent="0.25">
      <c r="B2512" s="416">
        <v>8195</v>
      </c>
      <c r="C2512" s="417" t="s">
        <v>6571</v>
      </c>
      <c r="D2512" s="416" t="s">
        <v>3095</v>
      </c>
      <c r="E2512" s="419">
        <v>1284323</v>
      </c>
    </row>
    <row r="2513" spans="2:5" x14ac:dyDescent="0.25">
      <c r="B2513" s="416">
        <v>8196</v>
      </c>
      <c r="C2513" s="417" t="s">
        <v>6572</v>
      </c>
      <c r="D2513" s="416" t="s">
        <v>3095</v>
      </c>
      <c r="E2513" s="419">
        <v>801255</v>
      </c>
    </row>
    <row r="2514" spans="2:5" x14ac:dyDescent="0.25">
      <c r="B2514" s="416">
        <v>8200</v>
      </c>
      <c r="C2514" s="417" t="s">
        <v>6573</v>
      </c>
      <c r="D2514" s="416" t="s">
        <v>3102</v>
      </c>
      <c r="E2514" s="418">
        <v>998837</v>
      </c>
    </row>
    <row r="2515" spans="2:5" x14ac:dyDescent="0.25">
      <c r="B2515" s="416">
        <v>8202</v>
      </c>
      <c r="C2515" s="417" t="s">
        <v>6574</v>
      </c>
      <c r="D2515" s="416" t="s">
        <v>7</v>
      </c>
      <c r="E2515" s="418">
        <v>353416</v>
      </c>
    </row>
    <row r="2516" spans="2:5" x14ac:dyDescent="0.25">
      <c r="B2516" s="416">
        <v>8204</v>
      </c>
      <c r="C2516" s="417" t="s">
        <v>6575</v>
      </c>
      <c r="D2516" s="416" t="s">
        <v>3095</v>
      </c>
      <c r="E2516" s="418">
        <v>821174</v>
      </c>
    </row>
    <row r="2517" spans="2:5" x14ac:dyDescent="0.25">
      <c r="B2517" s="416">
        <v>8205</v>
      </c>
      <c r="C2517" s="417" t="s">
        <v>6576</v>
      </c>
      <c r="D2517" s="416" t="s">
        <v>8</v>
      </c>
      <c r="E2517" s="418">
        <v>219344</v>
      </c>
    </row>
    <row r="2518" spans="2:5" x14ac:dyDescent="0.25">
      <c r="B2518" s="416">
        <v>8209</v>
      </c>
      <c r="C2518" s="417" t="s">
        <v>6577</v>
      </c>
      <c r="D2518" s="416" t="s">
        <v>7</v>
      </c>
      <c r="E2518" s="418">
        <v>627543</v>
      </c>
    </row>
    <row r="2519" spans="2:5" x14ac:dyDescent="0.25">
      <c r="B2519" s="416">
        <v>8210</v>
      </c>
      <c r="C2519" s="417" t="s">
        <v>6578</v>
      </c>
      <c r="D2519" s="416" t="s">
        <v>3102</v>
      </c>
      <c r="E2519" s="418">
        <v>6482</v>
      </c>
    </row>
    <row r="2520" spans="2:5" x14ac:dyDescent="0.25">
      <c r="B2520" s="416">
        <v>8212</v>
      </c>
      <c r="C2520" s="417" t="s">
        <v>6579</v>
      </c>
      <c r="D2520" s="416" t="s">
        <v>8</v>
      </c>
      <c r="E2520" s="418">
        <v>97763</v>
      </c>
    </row>
    <row r="2521" spans="2:5" x14ac:dyDescent="0.25">
      <c r="B2521" s="416">
        <v>8213</v>
      </c>
      <c r="C2521" s="417" t="s">
        <v>6580</v>
      </c>
      <c r="D2521" s="416" t="s">
        <v>3102</v>
      </c>
      <c r="E2521" s="418">
        <v>189072</v>
      </c>
    </row>
    <row r="2522" spans="2:5" x14ac:dyDescent="0.25">
      <c r="B2522" s="416">
        <v>8214</v>
      </c>
      <c r="C2522" s="417" t="s">
        <v>6581</v>
      </c>
      <c r="D2522" s="416" t="s">
        <v>3102</v>
      </c>
      <c r="E2522" s="418">
        <v>175964</v>
      </c>
    </row>
    <row r="2523" spans="2:5" x14ac:dyDescent="0.25">
      <c r="B2523" s="416">
        <v>8217</v>
      </c>
      <c r="C2523" s="417" t="s">
        <v>6582</v>
      </c>
      <c r="D2523" s="416" t="s">
        <v>3102</v>
      </c>
      <c r="E2523" s="418">
        <v>482706</v>
      </c>
    </row>
    <row r="2524" spans="2:5" x14ac:dyDescent="0.25">
      <c r="B2524" s="416">
        <v>8218</v>
      </c>
      <c r="C2524" s="417" t="s">
        <v>6583</v>
      </c>
      <c r="D2524" s="416" t="s">
        <v>7</v>
      </c>
      <c r="E2524" s="419">
        <v>1773326</v>
      </c>
    </row>
    <row r="2525" spans="2:5" x14ac:dyDescent="0.25">
      <c r="B2525" s="416">
        <v>8219</v>
      </c>
      <c r="C2525" s="417" t="s">
        <v>6584</v>
      </c>
      <c r="D2525" s="416" t="s">
        <v>7</v>
      </c>
      <c r="E2525" s="419">
        <v>1828586</v>
      </c>
    </row>
    <row r="2526" spans="2:5" x14ac:dyDescent="0.25">
      <c r="B2526" s="416">
        <v>8220</v>
      </c>
      <c r="C2526" s="417" t="s">
        <v>6585</v>
      </c>
      <c r="D2526" s="416" t="s">
        <v>7</v>
      </c>
      <c r="E2526" s="418">
        <v>1716906</v>
      </c>
    </row>
    <row r="2527" spans="2:5" x14ac:dyDescent="0.25">
      <c r="B2527" s="416">
        <v>8221</v>
      </c>
      <c r="C2527" s="417" t="s">
        <v>6586</v>
      </c>
      <c r="D2527" s="416" t="s">
        <v>7</v>
      </c>
      <c r="E2527" s="418">
        <v>450023</v>
      </c>
    </row>
    <row r="2528" spans="2:5" x14ac:dyDescent="0.25">
      <c r="B2528" s="416">
        <v>8222</v>
      </c>
      <c r="C2528" s="417" t="s">
        <v>6587</v>
      </c>
      <c r="D2528" s="416" t="s">
        <v>8</v>
      </c>
      <c r="E2528" s="418">
        <v>69625</v>
      </c>
    </row>
    <row r="2529" spans="2:5" x14ac:dyDescent="0.25">
      <c r="B2529" s="416">
        <v>8223</v>
      </c>
      <c r="C2529" s="417" t="s">
        <v>6588</v>
      </c>
      <c r="D2529" s="416" t="s">
        <v>8</v>
      </c>
      <c r="E2529" s="418">
        <v>69625</v>
      </c>
    </row>
    <row r="2530" spans="2:5" x14ac:dyDescent="0.25">
      <c r="B2530" s="416">
        <v>8224</v>
      </c>
      <c r="C2530" s="417" t="s">
        <v>6589</v>
      </c>
      <c r="D2530" s="416" t="s">
        <v>7</v>
      </c>
      <c r="E2530" s="418">
        <v>8279791</v>
      </c>
    </row>
    <row r="2531" spans="2:5" x14ac:dyDescent="0.25">
      <c r="B2531" s="416">
        <v>8225</v>
      </c>
      <c r="C2531" s="417" t="s">
        <v>6590</v>
      </c>
      <c r="D2531" s="416" t="s">
        <v>7</v>
      </c>
      <c r="E2531" s="418">
        <v>1781902</v>
      </c>
    </row>
    <row r="2532" spans="2:5" x14ac:dyDescent="0.25">
      <c r="B2532" s="416">
        <v>8226</v>
      </c>
      <c r="C2532" s="417" t="s">
        <v>6591</v>
      </c>
      <c r="D2532" s="416" t="s">
        <v>8</v>
      </c>
      <c r="E2532" s="418">
        <v>60966</v>
      </c>
    </row>
    <row r="2533" spans="2:5" x14ac:dyDescent="0.25">
      <c r="B2533" s="416">
        <v>8227</v>
      </c>
      <c r="C2533" s="417" t="s">
        <v>6592</v>
      </c>
      <c r="D2533" s="416" t="s">
        <v>3102</v>
      </c>
      <c r="E2533" s="418">
        <v>68437</v>
      </c>
    </row>
    <row r="2534" spans="2:5" x14ac:dyDescent="0.25">
      <c r="B2534" s="416">
        <v>8228</v>
      </c>
      <c r="C2534" s="417" t="s">
        <v>6593</v>
      </c>
      <c r="D2534" s="416" t="s">
        <v>3102</v>
      </c>
      <c r="E2534" s="418">
        <v>28230</v>
      </c>
    </row>
    <row r="2535" spans="2:5" x14ac:dyDescent="0.25">
      <c r="B2535" s="416">
        <v>8229</v>
      </c>
      <c r="C2535" s="417" t="s">
        <v>6594</v>
      </c>
      <c r="D2535" s="416" t="s">
        <v>3102</v>
      </c>
      <c r="E2535" s="418">
        <v>22450</v>
      </c>
    </row>
    <row r="2536" spans="2:5" x14ac:dyDescent="0.25">
      <c r="B2536" s="416">
        <v>8230</v>
      </c>
      <c r="C2536" s="417" t="s">
        <v>6595</v>
      </c>
      <c r="D2536" s="416" t="s">
        <v>8</v>
      </c>
      <c r="E2536" s="418">
        <v>144234</v>
      </c>
    </row>
    <row r="2537" spans="2:5" x14ac:dyDescent="0.25">
      <c r="B2537" s="416">
        <v>8231</v>
      </c>
      <c r="C2537" s="417" t="s">
        <v>6596</v>
      </c>
      <c r="D2537" s="416" t="s">
        <v>3099</v>
      </c>
      <c r="E2537" s="418">
        <v>19100</v>
      </c>
    </row>
    <row r="2538" spans="2:5" x14ac:dyDescent="0.25">
      <c r="B2538" s="416">
        <v>8237</v>
      </c>
      <c r="C2538" s="417" t="s">
        <v>6597</v>
      </c>
      <c r="D2538" s="416" t="s">
        <v>3102</v>
      </c>
      <c r="E2538" s="418">
        <v>22988</v>
      </c>
    </row>
    <row r="2539" spans="2:5" x14ac:dyDescent="0.25">
      <c r="B2539" s="416">
        <v>8238</v>
      </c>
      <c r="C2539" s="417" t="s">
        <v>6598</v>
      </c>
      <c r="D2539" s="416" t="s">
        <v>7</v>
      </c>
      <c r="E2539" s="418">
        <v>268340</v>
      </c>
    </row>
    <row r="2540" spans="2:5" x14ac:dyDescent="0.25">
      <c r="B2540" s="416">
        <v>8241</v>
      </c>
      <c r="C2540" s="417" t="s">
        <v>6599</v>
      </c>
      <c r="D2540" s="416" t="s">
        <v>7</v>
      </c>
      <c r="E2540" s="419">
        <v>8561373</v>
      </c>
    </row>
    <row r="2541" spans="2:5" x14ac:dyDescent="0.25">
      <c r="B2541" s="416">
        <v>8242</v>
      </c>
      <c r="C2541" s="417" t="s">
        <v>6600</v>
      </c>
      <c r="D2541" s="416" t="s">
        <v>7</v>
      </c>
      <c r="E2541" s="419">
        <v>3712297</v>
      </c>
    </row>
    <row r="2542" spans="2:5" x14ac:dyDescent="0.25">
      <c r="B2542" s="416">
        <v>8243</v>
      </c>
      <c r="C2542" s="417" t="s">
        <v>6601</v>
      </c>
      <c r="D2542" s="416" t="s">
        <v>7</v>
      </c>
      <c r="E2542" s="418">
        <v>12065722</v>
      </c>
    </row>
    <row r="2543" spans="2:5" x14ac:dyDescent="0.25">
      <c r="B2543" s="416">
        <v>8244</v>
      </c>
      <c r="C2543" s="417" t="s">
        <v>6602</v>
      </c>
      <c r="D2543" s="416" t="s">
        <v>7</v>
      </c>
      <c r="E2543" s="419">
        <v>15503334</v>
      </c>
    </row>
    <row r="2544" spans="2:5" x14ac:dyDescent="0.25">
      <c r="B2544" s="416">
        <v>8245</v>
      </c>
      <c r="C2544" s="417" t="s">
        <v>6603</v>
      </c>
      <c r="D2544" s="416" t="s">
        <v>7</v>
      </c>
      <c r="E2544" s="419">
        <v>19257887</v>
      </c>
    </row>
    <row r="2545" spans="2:5" x14ac:dyDescent="0.25">
      <c r="B2545" s="416">
        <v>8246</v>
      </c>
      <c r="C2545" s="417" t="s">
        <v>6604</v>
      </c>
      <c r="D2545" s="416" t="s">
        <v>7</v>
      </c>
      <c r="E2545" s="418">
        <v>8546762</v>
      </c>
    </row>
    <row r="2546" spans="2:5" x14ac:dyDescent="0.25">
      <c r="B2546" s="416">
        <v>8247</v>
      </c>
      <c r="C2546" s="417" t="s">
        <v>6605</v>
      </c>
      <c r="D2546" s="416" t="s">
        <v>7</v>
      </c>
      <c r="E2546" s="419">
        <v>11767303</v>
      </c>
    </row>
    <row r="2547" spans="2:5" x14ac:dyDescent="0.25">
      <c r="B2547" s="416">
        <v>8252</v>
      </c>
      <c r="C2547" s="417" t="s">
        <v>6606</v>
      </c>
      <c r="D2547" s="416" t="s">
        <v>7</v>
      </c>
      <c r="E2547" s="419">
        <v>4746874</v>
      </c>
    </row>
    <row r="2548" spans="2:5" x14ac:dyDescent="0.25">
      <c r="B2548" s="416">
        <v>8253</v>
      </c>
      <c r="C2548" s="417" t="s">
        <v>6607</v>
      </c>
      <c r="D2548" s="416" t="s">
        <v>7</v>
      </c>
      <c r="E2548" s="418">
        <v>9934593</v>
      </c>
    </row>
    <row r="2549" spans="2:5" x14ac:dyDescent="0.25">
      <c r="B2549" s="416">
        <v>8255</v>
      </c>
      <c r="C2549" s="417" t="s">
        <v>6608</v>
      </c>
      <c r="D2549" s="416" t="s">
        <v>7</v>
      </c>
      <c r="E2549" s="419">
        <v>990273</v>
      </c>
    </row>
    <row r="2550" spans="2:5" x14ac:dyDescent="0.25">
      <c r="B2550" s="416">
        <v>8257</v>
      </c>
      <c r="C2550" s="417" t="s">
        <v>6609</v>
      </c>
      <c r="D2550" s="416" t="s">
        <v>7</v>
      </c>
      <c r="E2550" s="419">
        <v>12059520</v>
      </c>
    </row>
    <row r="2551" spans="2:5" x14ac:dyDescent="0.25">
      <c r="B2551" s="416">
        <v>8258</v>
      </c>
      <c r="C2551" s="417" t="s">
        <v>6610</v>
      </c>
      <c r="D2551" s="416" t="s">
        <v>7</v>
      </c>
      <c r="E2551" s="418">
        <v>5818557</v>
      </c>
    </row>
    <row r="2552" spans="2:5" x14ac:dyDescent="0.25">
      <c r="B2552" s="416">
        <v>8259</v>
      </c>
      <c r="C2552" s="417" t="s">
        <v>6611</v>
      </c>
      <c r="D2552" s="416" t="s">
        <v>7</v>
      </c>
      <c r="E2552" s="418">
        <v>5150394</v>
      </c>
    </row>
    <row r="2553" spans="2:5" x14ac:dyDescent="0.25">
      <c r="B2553" s="416">
        <v>8262</v>
      </c>
      <c r="C2553" s="417" t="s">
        <v>6612</v>
      </c>
      <c r="D2553" s="416" t="s">
        <v>7</v>
      </c>
      <c r="E2553" s="418">
        <v>15190039</v>
      </c>
    </row>
    <row r="2554" spans="2:5" x14ac:dyDescent="0.25">
      <c r="B2554" s="416">
        <v>8263</v>
      </c>
      <c r="C2554" s="417" t="s">
        <v>6613</v>
      </c>
      <c r="D2554" s="416" t="s">
        <v>7</v>
      </c>
      <c r="E2554" s="419">
        <v>16498227</v>
      </c>
    </row>
    <row r="2555" spans="2:5" x14ac:dyDescent="0.25">
      <c r="B2555" s="416">
        <v>8265</v>
      </c>
      <c r="C2555" s="417" t="s">
        <v>6614</v>
      </c>
      <c r="D2555" s="416" t="s">
        <v>7</v>
      </c>
      <c r="E2555" s="419">
        <v>636530</v>
      </c>
    </row>
    <row r="2556" spans="2:5" x14ac:dyDescent="0.25">
      <c r="B2556" s="416">
        <v>8267</v>
      </c>
      <c r="C2556" s="417" t="s">
        <v>6615</v>
      </c>
      <c r="D2556" s="416" t="s">
        <v>7</v>
      </c>
      <c r="E2556" s="418">
        <v>9224955</v>
      </c>
    </row>
    <row r="2557" spans="2:5" x14ac:dyDescent="0.25">
      <c r="B2557" s="416">
        <v>8273</v>
      </c>
      <c r="C2557" s="417" t="s">
        <v>6616</v>
      </c>
      <c r="D2557" s="416" t="s">
        <v>7</v>
      </c>
      <c r="E2557" s="419">
        <v>1977283</v>
      </c>
    </row>
    <row r="2558" spans="2:5" x14ac:dyDescent="0.25">
      <c r="B2558" s="416">
        <v>8274</v>
      </c>
      <c r="C2558" s="417" t="s">
        <v>6617</v>
      </c>
      <c r="D2558" s="416" t="s">
        <v>3102</v>
      </c>
      <c r="E2558" s="419">
        <v>22629771</v>
      </c>
    </row>
    <row r="2559" spans="2:5" x14ac:dyDescent="0.25">
      <c r="B2559" s="416">
        <v>8276</v>
      </c>
      <c r="C2559" s="417" t="s">
        <v>6618</v>
      </c>
      <c r="D2559" s="416" t="s">
        <v>7</v>
      </c>
      <c r="E2559" s="418">
        <v>398220</v>
      </c>
    </row>
    <row r="2560" spans="2:5" x14ac:dyDescent="0.25">
      <c r="B2560" s="416">
        <v>8278</v>
      </c>
      <c r="C2560" s="417" t="s">
        <v>6619</v>
      </c>
      <c r="D2560" s="416" t="s">
        <v>7</v>
      </c>
      <c r="E2560" s="418">
        <v>1177219</v>
      </c>
    </row>
    <row r="2561" spans="2:5" x14ac:dyDescent="0.25">
      <c r="B2561" s="416">
        <v>8291</v>
      </c>
      <c r="C2561" s="417" t="s">
        <v>6620</v>
      </c>
      <c r="D2561" s="416" t="s">
        <v>3102</v>
      </c>
      <c r="E2561" s="418">
        <v>6948080</v>
      </c>
    </row>
    <row r="2562" spans="2:5" x14ac:dyDescent="0.25">
      <c r="B2562" s="416">
        <v>8298</v>
      </c>
      <c r="C2562" s="417" t="s">
        <v>6621</v>
      </c>
      <c r="D2562" s="416" t="s">
        <v>7</v>
      </c>
      <c r="E2562" s="418">
        <v>3153680</v>
      </c>
    </row>
    <row r="2563" spans="2:5" x14ac:dyDescent="0.25">
      <c r="B2563" s="416">
        <v>8301</v>
      </c>
      <c r="C2563" s="417" t="s">
        <v>6622</v>
      </c>
      <c r="D2563" s="416" t="s">
        <v>7</v>
      </c>
      <c r="E2563" s="418">
        <v>366830</v>
      </c>
    </row>
    <row r="2564" spans="2:5" x14ac:dyDescent="0.25">
      <c r="B2564" s="416">
        <v>8304</v>
      </c>
      <c r="C2564" s="417" t="s">
        <v>6623</v>
      </c>
      <c r="D2564" s="416" t="s">
        <v>7</v>
      </c>
      <c r="E2564" s="418">
        <v>7829570</v>
      </c>
    </row>
    <row r="2565" spans="2:5" x14ac:dyDescent="0.25">
      <c r="B2565" s="416">
        <v>8305</v>
      </c>
      <c r="C2565" s="417" t="s">
        <v>6624</v>
      </c>
      <c r="D2565" s="416" t="s">
        <v>7</v>
      </c>
      <c r="E2565" s="419">
        <v>4410711</v>
      </c>
    </row>
    <row r="2566" spans="2:5" x14ac:dyDescent="0.25">
      <c r="B2566" s="416">
        <v>8306</v>
      </c>
      <c r="C2566" s="417" t="s">
        <v>6625</v>
      </c>
      <c r="D2566" s="416" t="s">
        <v>7</v>
      </c>
      <c r="E2566" s="419">
        <v>7208</v>
      </c>
    </row>
    <row r="2567" spans="2:5" x14ac:dyDescent="0.25">
      <c r="B2567" s="416">
        <v>8307</v>
      </c>
      <c r="C2567" s="417" t="s">
        <v>6626</v>
      </c>
      <c r="D2567" s="416" t="s">
        <v>3102</v>
      </c>
      <c r="E2567" s="418">
        <v>3740996</v>
      </c>
    </row>
    <row r="2568" spans="2:5" x14ac:dyDescent="0.25">
      <c r="B2568" s="416">
        <v>8308</v>
      </c>
      <c r="C2568" s="417" t="s">
        <v>6627</v>
      </c>
      <c r="D2568" s="416" t="s">
        <v>7</v>
      </c>
      <c r="E2568" s="419">
        <v>9483409</v>
      </c>
    </row>
    <row r="2569" spans="2:5" x14ac:dyDescent="0.25">
      <c r="B2569" s="416">
        <v>8309</v>
      </c>
      <c r="C2569" s="417" t="s">
        <v>6628</v>
      </c>
      <c r="D2569" s="416" t="s">
        <v>3102</v>
      </c>
      <c r="E2569" s="418">
        <v>4087534</v>
      </c>
    </row>
    <row r="2570" spans="2:5" x14ac:dyDescent="0.25">
      <c r="B2570" s="416">
        <v>8310</v>
      </c>
      <c r="C2570" s="417" t="s">
        <v>6629</v>
      </c>
      <c r="D2570" s="416" t="s">
        <v>3102</v>
      </c>
      <c r="E2570" s="419">
        <v>4609301</v>
      </c>
    </row>
    <row r="2571" spans="2:5" x14ac:dyDescent="0.25">
      <c r="B2571" s="416">
        <v>8311</v>
      </c>
      <c r="C2571" s="417" t="s">
        <v>6630</v>
      </c>
      <c r="D2571" s="416" t="s">
        <v>3102</v>
      </c>
      <c r="E2571" s="419">
        <v>5166581</v>
      </c>
    </row>
    <row r="2572" spans="2:5" x14ac:dyDescent="0.25">
      <c r="B2572" s="416">
        <v>8312</v>
      </c>
      <c r="C2572" s="417" t="s">
        <v>6631</v>
      </c>
      <c r="D2572" s="416" t="s">
        <v>3102</v>
      </c>
      <c r="E2572" s="418">
        <v>6564428</v>
      </c>
    </row>
    <row r="2573" spans="2:5" x14ac:dyDescent="0.25">
      <c r="B2573" s="416">
        <v>8313</v>
      </c>
      <c r="C2573" s="417" t="s">
        <v>6632</v>
      </c>
      <c r="D2573" s="416" t="s">
        <v>3102</v>
      </c>
      <c r="E2573" s="419">
        <v>7991029</v>
      </c>
    </row>
    <row r="2574" spans="2:5" x14ac:dyDescent="0.25">
      <c r="B2574" s="416">
        <v>8314</v>
      </c>
      <c r="C2574" s="417" t="s">
        <v>6633</v>
      </c>
      <c r="D2574" s="416" t="s">
        <v>7</v>
      </c>
      <c r="E2574" s="418">
        <v>872698</v>
      </c>
    </row>
    <row r="2575" spans="2:5" x14ac:dyDescent="0.25">
      <c r="B2575" s="416">
        <v>8315</v>
      </c>
      <c r="C2575" s="417" t="s">
        <v>1525</v>
      </c>
      <c r="D2575" s="416" t="s">
        <v>7</v>
      </c>
      <c r="E2575" s="418">
        <v>833000</v>
      </c>
    </row>
    <row r="2576" spans="2:5" x14ac:dyDescent="0.25">
      <c r="B2576" s="416">
        <v>8316</v>
      </c>
      <c r="C2576" s="417" t="s">
        <v>6634</v>
      </c>
      <c r="D2576" s="416" t="s">
        <v>7</v>
      </c>
      <c r="E2576" s="418">
        <v>19690</v>
      </c>
    </row>
    <row r="2577" spans="2:5" x14ac:dyDescent="0.25">
      <c r="B2577" s="416">
        <v>8317</v>
      </c>
      <c r="C2577" s="417" t="s">
        <v>6635</v>
      </c>
      <c r="D2577" s="416" t="s">
        <v>3102</v>
      </c>
      <c r="E2577" s="418">
        <v>45871</v>
      </c>
    </row>
    <row r="2578" spans="2:5" x14ac:dyDescent="0.25">
      <c r="B2578" s="416">
        <v>8318</v>
      </c>
      <c r="C2578" s="417" t="s">
        <v>6636</v>
      </c>
      <c r="D2578" s="416" t="s">
        <v>3102</v>
      </c>
      <c r="E2578" s="419">
        <v>65846</v>
      </c>
    </row>
    <row r="2579" spans="2:5" x14ac:dyDescent="0.25">
      <c r="B2579" s="416">
        <v>8319</v>
      </c>
      <c r="C2579" s="417" t="s">
        <v>6637</v>
      </c>
      <c r="D2579" s="416" t="s">
        <v>3102</v>
      </c>
      <c r="E2579" s="418">
        <v>74062</v>
      </c>
    </row>
    <row r="2580" spans="2:5" x14ac:dyDescent="0.25">
      <c r="B2580" s="416">
        <v>8320</v>
      </c>
      <c r="C2580" s="417" t="s">
        <v>6638</v>
      </c>
      <c r="D2580" s="416" t="s">
        <v>7</v>
      </c>
      <c r="E2580" s="418">
        <v>170598</v>
      </c>
    </row>
    <row r="2581" spans="2:5" x14ac:dyDescent="0.25">
      <c r="B2581" s="416">
        <v>8321</v>
      </c>
      <c r="C2581" s="417" t="s">
        <v>6639</v>
      </c>
      <c r="D2581" s="416" t="s">
        <v>7</v>
      </c>
      <c r="E2581" s="418">
        <v>315863</v>
      </c>
    </row>
    <row r="2582" spans="2:5" x14ac:dyDescent="0.25">
      <c r="B2582" s="416">
        <v>8322</v>
      </c>
      <c r="C2582" s="417" t="s">
        <v>6640</v>
      </c>
      <c r="D2582" s="416" t="s">
        <v>7</v>
      </c>
      <c r="E2582" s="418">
        <v>373413</v>
      </c>
    </row>
    <row r="2583" spans="2:5" x14ac:dyDescent="0.25">
      <c r="B2583" s="416">
        <v>8323</v>
      </c>
      <c r="C2583" s="417" t="s">
        <v>6641</v>
      </c>
      <c r="D2583" s="416" t="s">
        <v>7</v>
      </c>
      <c r="E2583" s="418">
        <v>540951</v>
      </c>
    </row>
    <row r="2584" spans="2:5" x14ac:dyDescent="0.25">
      <c r="B2584" s="416">
        <v>8324</v>
      </c>
      <c r="C2584" s="417" t="s">
        <v>6642</v>
      </c>
      <c r="D2584" s="416" t="s">
        <v>7</v>
      </c>
      <c r="E2584" s="418">
        <v>4353406</v>
      </c>
    </row>
    <row r="2585" spans="2:5" x14ac:dyDescent="0.25">
      <c r="B2585" s="416">
        <v>8325</v>
      </c>
      <c r="C2585" s="417" t="s">
        <v>6643</v>
      </c>
      <c r="D2585" s="416" t="s">
        <v>7</v>
      </c>
      <c r="E2585" s="418">
        <v>4353406</v>
      </c>
    </row>
    <row r="2586" spans="2:5" x14ac:dyDescent="0.25">
      <c r="B2586" s="416">
        <v>8330</v>
      </c>
      <c r="C2586" s="417" t="s">
        <v>6644</v>
      </c>
      <c r="D2586" s="416" t="s">
        <v>3102</v>
      </c>
      <c r="E2586" s="419">
        <v>118704</v>
      </c>
    </row>
    <row r="2587" spans="2:5" x14ac:dyDescent="0.25">
      <c r="B2587" s="416">
        <v>8331</v>
      </c>
      <c r="C2587" s="417" t="s">
        <v>6645</v>
      </c>
      <c r="D2587" s="416" t="s">
        <v>3102</v>
      </c>
      <c r="E2587" s="418">
        <v>36074</v>
      </c>
    </row>
    <row r="2588" spans="2:5" x14ac:dyDescent="0.25">
      <c r="B2588" s="416">
        <v>8332</v>
      </c>
      <c r="C2588" s="417" t="s">
        <v>6646</v>
      </c>
      <c r="D2588" s="416" t="s">
        <v>3102</v>
      </c>
      <c r="E2588" s="418">
        <v>116828</v>
      </c>
    </row>
    <row r="2589" spans="2:5" x14ac:dyDescent="0.25">
      <c r="B2589" s="416">
        <v>8333</v>
      </c>
      <c r="C2589" s="417" t="s">
        <v>6647</v>
      </c>
      <c r="D2589" s="416" t="s">
        <v>3102</v>
      </c>
      <c r="E2589" s="418">
        <v>75513</v>
      </c>
    </row>
    <row r="2590" spans="2:5" x14ac:dyDescent="0.25">
      <c r="B2590" s="416">
        <v>8335</v>
      </c>
      <c r="C2590" s="417" t="s">
        <v>6648</v>
      </c>
      <c r="D2590" s="416" t="s">
        <v>3095</v>
      </c>
      <c r="E2590" s="419">
        <v>1078900</v>
      </c>
    </row>
    <row r="2591" spans="2:5" x14ac:dyDescent="0.25">
      <c r="B2591" s="416">
        <v>8336</v>
      </c>
      <c r="C2591" s="417" t="s">
        <v>6649</v>
      </c>
      <c r="D2591" s="416" t="s">
        <v>3095</v>
      </c>
      <c r="E2591" s="418">
        <v>142973</v>
      </c>
    </row>
    <row r="2592" spans="2:5" x14ac:dyDescent="0.25">
      <c r="B2592" s="416">
        <v>8337</v>
      </c>
      <c r="C2592" s="417" t="s">
        <v>6650</v>
      </c>
      <c r="D2592" s="416" t="s">
        <v>3102</v>
      </c>
      <c r="E2592" s="418">
        <v>50323</v>
      </c>
    </row>
    <row r="2593" spans="2:5" x14ac:dyDescent="0.25">
      <c r="B2593" s="416">
        <v>8338</v>
      </c>
      <c r="C2593" s="417" t="s">
        <v>6651</v>
      </c>
      <c r="D2593" s="416" t="s">
        <v>7</v>
      </c>
      <c r="E2593" s="418">
        <v>105223</v>
      </c>
    </row>
    <row r="2594" spans="2:5" x14ac:dyDescent="0.25">
      <c r="B2594" s="416">
        <v>8339</v>
      </c>
      <c r="C2594" s="417" t="s">
        <v>6652</v>
      </c>
      <c r="D2594" s="416" t="s">
        <v>7</v>
      </c>
      <c r="E2594" s="419">
        <v>688412</v>
      </c>
    </row>
    <row r="2595" spans="2:5" x14ac:dyDescent="0.25">
      <c r="B2595" s="416">
        <v>8340</v>
      </c>
      <c r="C2595" s="417" t="s">
        <v>6653</v>
      </c>
      <c r="D2595" s="416" t="s">
        <v>7</v>
      </c>
      <c r="E2595" s="418">
        <v>100018</v>
      </c>
    </row>
    <row r="2596" spans="2:5" x14ac:dyDescent="0.25">
      <c r="B2596" s="416">
        <v>8341</v>
      </c>
      <c r="C2596" s="417" t="s">
        <v>6654</v>
      </c>
      <c r="D2596" s="416" t="s">
        <v>7</v>
      </c>
      <c r="E2596" s="419">
        <v>88217</v>
      </c>
    </row>
    <row r="2597" spans="2:5" x14ac:dyDescent="0.25">
      <c r="B2597" s="416">
        <v>8342</v>
      </c>
      <c r="C2597" s="417" t="s">
        <v>6655</v>
      </c>
      <c r="D2597" s="416" t="s">
        <v>7</v>
      </c>
      <c r="E2597" s="419">
        <v>3356210</v>
      </c>
    </row>
    <row r="2598" spans="2:5" x14ac:dyDescent="0.25">
      <c r="B2598" s="416">
        <v>8344</v>
      </c>
      <c r="C2598" s="417" t="s">
        <v>6656</v>
      </c>
      <c r="D2598" s="416" t="s">
        <v>7</v>
      </c>
      <c r="E2598" s="418">
        <v>3192564</v>
      </c>
    </row>
    <row r="2599" spans="2:5" x14ac:dyDescent="0.25">
      <c r="B2599" s="416">
        <v>8345</v>
      </c>
      <c r="C2599" s="417" t="s">
        <v>6657</v>
      </c>
      <c r="D2599" s="416" t="s">
        <v>7</v>
      </c>
      <c r="E2599" s="419">
        <v>98870</v>
      </c>
    </row>
    <row r="2600" spans="2:5" x14ac:dyDescent="0.25">
      <c r="B2600" s="416">
        <v>8346</v>
      </c>
      <c r="C2600" s="417" t="s">
        <v>6658</v>
      </c>
      <c r="D2600" s="416" t="s">
        <v>7</v>
      </c>
      <c r="E2600" s="419">
        <v>2090625</v>
      </c>
    </row>
    <row r="2601" spans="2:5" x14ac:dyDescent="0.25">
      <c r="B2601" s="416">
        <v>8347</v>
      </c>
      <c r="C2601" s="417" t="s">
        <v>6659</v>
      </c>
      <c r="D2601" s="416" t="s">
        <v>7</v>
      </c>
      <c r="E2601" s="418">
        <v>1708622</v>
      </c>
    </row>
    <row r="2602" spans="2:5" x14ac:dyDescent="0.25">
      <c r="B2602" s="416">
        <v>8348</v>
      </c>
      <c r="C2602" s="417" t="s">
        <v>6660</v>
      </c>
      <c r="D2602" s="416" t="s">
        <v>7</v>
      </c>
      <c r="E2602" s="419">
        <v>715588</v>
      </c>
    </row>
    <row r="2603" spans="2:5" x14ac:dyDescent="0.25">
      <c r="B2603" s="416">
        <v>8349</v>
      </c>
      <c r="C2603" s="417" t="s">
        <v>6661</v>
      </c>
      <c r="D2603" s="416" t="s">
        <v>7</v>
      </c>
      <c r="E2603" s="419">
        <v>1040916</v>
      </c>
    </row>
    <row r="2604" spans="2:5" x14ac:dyDescent="0.25">
      <c r="B2604" s="416">
        <v>8351</v>
      </c>
      <c r="C2604" s="417" t="s">
        <v>6662</v>
      </c>
      <c r="D2604" s="416" t="s">
        <v>7</v>
      </c>
      <c r="E2604" s="419">
        <v>1880806</v>
      </c>
    </row>
    <row r="2605" spans="2:5" x14ac:dyDescent="0.25">
      <c r="B2605" s="416">
        <v>8352</v>
      </c>
      <c r="C2605" s="417" t="s">
        <v>6663</v>
      </c>
      <c r="D2605" s="416" t="s">
        <v>7</v>
      </c>
      <c r="E2605" s="419">
        <v>614618</v>
      </c>
    </row>
    <row r="2606" spans="2:5" x14ac:dyDescent="0.25">
      <c r="B2606" s="416">
        <v>8353</v>
      </c>
      <c r="C2606" s="417" t="s">
        <v>6664</v>
      </c>
      <c r="D2606" s="416" t="s">
        <v>7</v>
      </c>
      <c r="E2606" s="419">
        <v>2525681</v>
      </c>
    </row>
    <row r="2607" spans="2:5" x14ac:dyDescent="0.25">
      <c r="B2607" s="416">
        <v>8357</v>
      </c>
      <c r="C2607" s="417" t="s">
        <v>6665</v>
      </c>
      <c r="D2607" s="416" t="s">
        <v>7</v>
      </c>
      <c r="E2607" s="419">
        <v>3080437</v>
      </c>
    </row>
    <row r="2608" spans="2:5" x14ac:dyDescent="0.25">
      <c r="B2608" s="416">
        <v>8361</v>
      </c>
      <c r="C2608" s="417" t="s">
        <v>6666</v>
      </c>
      <c r="D2608" s="416" t="s">
        <v>7</v>
      </c>
      <c r="E2608" s="418">
        <v>611213</v>
      </c>
    </row>
    <row r="2609" spans="2:5" x14ac:dyDescent="0.25">
      <c r="B2609" s="416">
        <v>8362</v>
      </c>
      <c r="C2609" s="417" t="s">
        <v>6667</v>
      </c>
      <c r="D2609" s="416" t="s">
        <v>7</v>
      </c>
      <c r="E2609" s="418">
        <v>410740</v>
      </c>
    </row>
    <row r="2610" spans="2:5" x14ac:dyDescent="0.25">
      <c r="B2610" s="416">
        <v>8364</v>
      </c>
      <c r="C2610" s="417" t="s">
        <v>6668</v>
      </c>
      <c r="D2610" s="416" t="s">
        <v>7</v>
      </c>
      <c r="E2610" s="418">
        <v>1145602</v>
      </c>
    </row>
    <row r="2611" spans="2:5" x14ac:dyDescent="0.25">
      <c r="B2611" s="416">
        <v>8365</v>
      </c>
      <c r="C2611" s="417" t="s">
        <v>6669</v>
      </c>
      <c r="D2611" s="416" t="s">
        <v>7</v>
      </c>
      <c r="E2611" s="419">
        <v>221838</v>
      </c>
    </row>
    <row r="2612" spans="2:5" x14ac:dyDescent="0.25">
      <c r="B2612" s="416">
        <v>8366</v>
      </c>
      <c r="C2612" s="417" t="s">
        <v>6670</v>
      </c>
      <c r="D2612" s="416" t="s">
        <v>7</v>
      </c>
      <c r="E2612" s="418">
        <v>29221217</v>
      </c>
    </row>
    <row r="2613" spans="2:5" x14ac:dyDescent="0.25">
      <c r="B2613" s="416">
        <v>8367</v>
      </c>
      <c r="C2613" s="417" t="s">
        <v>6671</v>
      </c>
      <c r="D2613" s="416" t="s">
        <v>3102</v>
      </c>
      <c r="E2613" s="419">
        <v>107365</v>
      </c>
    </row>
    <row r="2614" spans="2:5" x14ac:dyDescent="0.25">
      <c r="B2614" s="416">
        <v>8368</v>
      </c>
      <c r="C2614" s="417" t="s">
        <v>6672</v>
      </c>
      <c r="D2614" s="416" t="s">
        <v>3102</v>
      </c>
      <c r="E2614" s="419">
        <v>171616</v>
      </c>
    </row>
    <row r="2615" spans="2:5" x14ac:dyDescent="0.25">
      <c r="B2615" s="416">
        <v>8369</v>
      </c>
      <c r="C2615" s="417" t="s">
        <v>6673</v>
      </c>
      <c r="D2615" s="416" t="s">
        <v>3102</v>
      </c>
      <c r="E2615" s="418">
        <v>263670</v>
      </c>
    </row>
    <row r="2616" spans="2:5" x14ac:dyDescent="0.25">
      <c r="B2616" s="416">
        <v>8370</v>
      </c>
      <c r="C2616" s="417" t="s">
        <v>6674</v>
      </c>
      <c r="D2616" s="416" t="s">
        <v>3102</v>
      </c>
      <c r="E2616" s="418">
        <v>288022</v>
      </c>
    </row>
    <row r="2617" spans="2:5" x14ac:dyDescent="0.25">
      <c r="B2617" s="416">
        <v>8371</v>
      </c>
      <c r="C2617" s="417" t="s">
        <v>6675</v>
      </c>
      <c r="D2617" s="416" t="s">
        <v>3102</v>
      </c>
      <c r="E2617" s="418">
        <v>325849</v>
      </c>
    </row>
    <row r="2618" spans="2:5" x14ac:dyDescent="0.25">
      <c r="B2618" s="416">
        <v>8384</v>
      </c>
      <c r="C2618" s="417" t="s">
        <v>6676</v>
      </c>
      <c r="D2618" s="416" t="s">
        <v>3102</v>
      </c>
      <c r="E2618" s="419">
        <v>2271486</v>
      </c>
    </row>
    <row r="2619" spans="2:5" x14ac:dyDescent="0.25">
      <c r="B2619" s="416">
        <v>8386</v>
      </c>
      <c r="C2619" s="417" t="s">
        <v>6677</v>
      </c>
      <c r="D2619" s="416" t="s">
        <v>7</v>
      </c>
      <c r="E2619" s="419">
        <v>1788522</v>
      </c>
    </row>
    <row r="2620" spans="2:5" x14ac:dyDescent="0.25">
      <c r="B2620" s="416">
        <v>8388</v>
      </c>
      <c r="C2620" s="417" t="s">
        <v>6678</v>
      </c>
      <c r="D2620" s="416" t="s">
        <v>7</v>
      </c>
      <c r="E2620" s="418">
        <v>32250</v>
      </c>
    </row>
    <row r="2621" spans="2:5" x14ac:dyDescent="0.25">
      <c r="B2621" s="416">
        <v>8389</v>
      </c>
      <c r="C2621" s="417" t="s">
        <v>6679</v>
      </c>
      <c r="D2621" s="416" t="s">
        <v>3102</v>
      </c>
      <c r="E2621" s="419">
        <v>42217</v>
      </c>
    </row>
    <row r="2622" spans="2:5" x14ac:dyDescent="0.25">
      <c r="B2622" s="416">
        <v>8390</v>
      </c>
      <c r="C2622" s="417" t="s">
        <v>6680</v>
      </c>
      <c r="D2622" s="416" t="s">
        <v>3102</v>
      </c>
      <c r="E2622" s="418">
        <v>82826</v>
      </c>
    </row>
    <row r="2623" spans="2:5" x14ac:dyDescent="0.25">
      <c r="B2623" s="416">
        <v>8392</v>
      </c>
      <c r="C2623" s="417" t="s">
        <v>6681</v>
      </c>
      <c r="D2623" s="416" t="s">
        <v>7</v>
      </c>
      <c r="E2623" s="419">
        <v>11042</v>
      </c>
    </row>
    <row r="2624" spans="2:5" x14ac:dyDescent="0.25">
      <c r="B2624" s="416">
        <v>8393</v>
      </c>
      <c r="C2624" s="417" t="s">
        <v>6682</v>
      </c>
      <c r="D2624" s="416" t="s">
        <v>7</v>
      </c>
      <c r="E2624" s="418">
        <v>408801</v>
      </c>
    </row>
    <row r="2625" spans="2:5" x14ac:dyDescent="0.25">
      <c r="B2625" s="416">
        <v>8402</v>
      </c>
      <c r="C2625" s="417" t="s">
        <v>6683</v>
      </c>
      <c r="D2625" s="416" t="s">
        <v>7</v>
      </c>
      <c r="E2625" s="418">
        <v>5507</v>
      </c>
    </row>
    <row r="2626" spans="2:5" x14ac:dyDescent="0.25">
      <c r="B2626" s="416">
        <v>8407</v>
      </c>
      <c r="C2626" s="417" t="s">
        <v>6684</v>
      </c>
      <c r="D2626" s="416" t="s">
        <v>3102</v>
      </c>
      <c r="E2626" s="418">
        <v>1813109</v>
      </c>
    </row>
    <row r="2627" spans="2:5" x14ac:dyDescent="0.25">
      <c r="B2627" s="416">
        <v>8409</v>
      </c>
      <c r="C2627" s="417" t="s">
        <v>6685</v>
      </c>
      <c r="D2627" s="416" t="s">
        <v>7</v>
      </c>
      <c r="E2627" s="419">
        <v>6378543</v>
      </c>
    </row>
    <row r="2628" spans="2:5" x14ac:dyDescent="0.25">
      <c r="B2628" s="416">
        <v>8410</v>
      </c>
      <c r="C2628" s="417" t="s">
        <v>6686</v>
      </c>
      <c r="D2628" s="416" t="s">
        <v>7</v>
      </c>
      <c r="E2628" s="418">
        <v>5238766</v>
      </c>
    </row>
    <row r="2629" spans="2:5" x14ac:dyDescent="0.25">
      <c r="B2629" s="416">
        <v>8411</v>
      </c>
      <c r="C2629" s="417" t="s">
        <v>6687</v>
      </c>
      <c r="D2629" s="416" t="s">
        <v>3102</v>
      </c>
      <c r="E2629" s="418">
        <v>699764</v>
      </c>
    </row>
    <row r="2630" spans="2:5" x14ac:dyDescent="0.25">
      <c r="B2630" s="416">
        <v>8412</v>
      </c>
      <c r="C2630" s="417" t="s">
        <v>6688</v>
      </c>
      <c r="D2630" s="416" t="s">
        <v>7</v>
      </c>
      <c r="E2630" s="418">
        <v>955720</v>
      </c>
    </row>
    <row r="2631" spans="2:5" x14ac:dyDescent="0.25">
      <c r="B2631" s="416">
        <v>8413</v>
      </c>
      <c r="C2631" s="417" t="s">
        <v>6689</v>
      </c>
      <c r="D2631" s="416" t="s">
        <v>7</v>
      </c>
      <c r="E2631" s="419">
        <v>472130</v>
      </c>
    </row>
    <row r="2632" spans="2:5" x14ac:dyDescent="0.25">
      <c r="B2632" s="416">
        <v>8414</v>
      </c>
      <c r="C2632" s="417" t="s">
        <v>6690</v>
      </c>
      <c r="D2632" s="416" t="s">
        <v>7</v>
      </c>
      <c r="E2632" s="419">
        <v>3211821</v>
      </c>
    </row>
    <row r="2633" spans="2:5" x14ac:dyDescent="0.25">
      <c r="B2633" s="416">
        <v>8415</v>
      </c>
      <c r="C2633" s="417" t="s">
        <v>6691</v>
      </c>
      <c r="D2633" s="416" t="s">
        <v>7</v>
      </c>
      <c r="E2633" s="419">
        <v>1151684</v>
      </c>
    </row>
    <row r="2634" spans="2:5" x14ac:dyDescent="0.25">
      <c r="B2634" s="416">
        <v>8416</v>
      </c>
      <c r="C2634" s="417" t="s">
        <v>6692</v>
      </c>
      <c r="D2634" s="416" t="s">
        <v>7</v>
      </c>
      <c r="E2634" s="418">
        <v>1300589</v>
      </c>
    </row>
    <row r="2635" spans="2:5" x14ac:dyDescent="0.25">
      <c r="B2635" s="416">
        <v>8418</v>
      </c>
      <c r="C2635" s="417" t="s">
        <v>6693</v>
      </c>
      <c r="D2635" s="416" t="s">
        <v>7</v>
      </c>
      <c r="E2635" s="418">
        <v>20594468</v>
      </c>
    </row>
    <row r="2636" spans="2:5" x14ac:dyDescent="0.25">
      <c r="B2636" s="416">
        <v>8419</v>
      </c>
      <c r="C2636" s="417" t="s">
        <v>6694</v>
      </c>
      <c r="D2636" s="416" t="s">
        <v>7</v>
      </c>
      <c r="E2636" s="419">
        <v>190204</v>
      </c>
    </row>
    <row r="2637" spans="2:5" x14ac:dyDescent="0.25">
      <c r="B2637" s="416">
        <v>8420</v>
      </c>
      <c r="C2637" s="417" t="s">
        <v>6695</v>
      </c>
      <c r="D2637" s="416" t="s">
        <v>7</v>
      </c>
      <c r="E2637" s="418">
        <v>190204</v>
      </c>
    </row>
    <row r="2638" spans="2:5" x14ac:dyDescent="0.25">
      <c r="B2638" s="416">
        <v>8421</v>
      </c>
      <c r="C2638" s="417" t="s">
        <v>6696</v>
      </c>
      <c r="D2638" s="416" t="s">
        <v>7</v>
      </c>
      <c r="E2638" s="418">
        <v>204611</v>
      </c>
    </row>
    <row r="2639" spans="2:5" x14ac:dyDescent="0.25">
      <c r="B2639" s="416">
        <v>8422</v>
      </c>
      <c r="C2639" s="417" t="s">
        <v>6697</v>
      </c>
      <c r="D2639" s="416" t="s">
        <v>7</v>
      </c>
      <c r="E2639" s="418">
        <v>644907</v>
      </c>
    </row>
    <row r="2640" spans="2:5" x14ac:dyDescent="0.25">
      <c r="B2640" s="416">
        <v>8423</v>
      </c>
      <c r="C2640" s="417" t="s">
        <v>6698</v>
      </c>
      <c r="D2640" s="416" t="s">
        <v>7</v>
      </c>
      <c r="E2640" s="418">
        <v>1182759</v>
      </c>
    </row>
    <row r="2641" spans="2:5" x14ac:dyDescent="0.25">
      <c r="B2641" s="416">
        <v>8425</v>
      </c>
      <c r="C2641" s="417" t="s">
        <v>6699</v>
      </c>
      <c r="D2641" s="416" t="s">
        <v>7</v>
      </c>
      <c r="E2641" s="419">
        <v>260342</v>
      </c>
    </row>
    <row r="2642" spans="2:5" x14ac:dyDescent="0.25">
      <c r="B2642" s="416">
        <v>8427</v>
      </c>
      <c r="C2642" s="417" t="s">
        <v>6700</v>
      </c>
      <c r="D2642" s="416" t="s">
        <v>7</v>
      </c>
      <c r="E2642" s="419">
        <v>944196</v>
      </c>
    </row>
    <row r="2643" spans="2:5" x14ac:dyDescent="0.25">
      <c r="B2643" s="416">
        <v>8436</v>
      </c>
      <c r="C2643" s="417" t="s">
        <v>6701</v>
      </c>
      <c r="D2643" s="416" t="s">
        <v>7</v>
      </c>
      <c r="E2643" s="418">
        <v>265195</v>
      </c>
    </row>
    <row r="2644" spans="2:5" x14ac:dyDescent="0.25">
      <c r="B2644" s="416">
        <v>8437</v>
      </c>
      <c r="C2644" s="417" t="s">
        <v>6702</v>
      </c>
      <c r="D2644" s="416" t="s">
        <v>7</v>
      </c>
      <c r="E2644" s="418">
        <v>589772</v>
      </c>
    </row>
    <row r="2645" spans="2:5" x14ac:dyDescent="0.25">
      <c r="B2645" s="416">
        <v>8438</v>
      </c>
      <c r="C2645" s="417" t="s">
        <v>6703</v>
      </c>
      <c r="D2645" s="416" t="s">
        <v>8</v>
      </c>
      <c r="E2645" s="418">
        <v>116842</v>
      </c>
    </row>
    <row r="2646" spans="2:5" x14ac:dyDescent="0.25">
      <c r="B2646" s="416">
        <v>8439</v>
      </c>
      <c r="C2646" s="417" t="s">
        <v>6704</v>
      </c>
      <c r="D2646" s="416" t="s">
        <v>8</v>
      </c>
      <c r="E2646" s="418">
        <v>116842</v>
      </c>
    </row>
    <row r="2647" spans="2:5" x14ac:dyDescent="0.25">
      <c r="B2647" s="416">
        <v>8440</v>
      </c>
      <c r="C2647" s="417" t="s">
        <v>6705</v>
      </c>
      <c r="D2647" s="416" t="s">
        <v>8</v>
      </c>
      <c r="E2647" s="418">
        <v>116842</v>
      </c>
    </row>
    <row r="2648" spans="2:5" x14ac:dyDescent="0.25">
      <c r="B2648" s="416">
        <v>8442</v>
      </c>
      <c r="C2648" s="417" t="s">
        <v>6706</v>
      </c>
      <c r="D2648" s="416" t="s">
        <v>3102</v>
      </c>
      <c r="E2648" s="418">
        <v>9177</v>
      </c>
    </row>
    <row r="2649" spans="2:5" x14ac:dyDescent="0.25">
      <c r="B2649" s="416">
        <v>8445</v>
      </c>
      <c r="C2649" s="417" t="s">
        <v>6707</v>
      </c>
      <c r="D2649" s="416" t="s">
        <v>7</v>
      </c>
      <c r="E2649" s="418">
        <v>1097904</v>
      </c>
    </row>
    <row r="2650" spans="2:5" x14ac:dyDescent="0.25">
      <c r="B2650" s="416">
        <v>8448</v>
      </c>
      <c r="C2650" s="417" t="s">
        <v>6708</v>
      </c>
      <c r="D2650" s="416" t="s">
        <v>8</v>
      </c>
      <c r="E2650" s="419">
        <v>116842</v>
      </c>
    </row>
    <row r="2651" spans="2:5" x14ac:dyDescent="0.25">
      <c r="B2651" s="416">
        <v>8449</v>
      </c>
      <c r="C2651" s="417" t="s">
        <v>6709</v>
      </c>
      <c r="D2651" s="416" t="s">
        <v>8</v>
      </c>
      <c r="E2651" s="418">
        <v>116842</v>
      </c>
    </row>
    <row r="2652" spans="2:5" x14ac:dyDescent="0.25">
      <c r="B2652" s="416">
        <v>8452</v>
      </c>
      <c r="C2652" s="417" t="s">
        <v>6710</v>
      </c>
      <c r="D2652" s="416" t="s">
        <v>3102</v>
      </c>
      <c r="E2652" s="418">
        <v>284885</v>
      </c>
    </row>
    <row r="2653" spans="2:5" x14ac:dyDescent="0.25">
      <c r="B2653" s="416">
        <v>8453</v>
      </c>
      <c r="C2653" s="417" t="s">
        <v>6711</v>
      </c>
      <c r="D2653" s="416" t="s">
        <v>3102</v>
      </c>
      <c r="E2653" s="418">
        <v>29212</v>
      </c>
    </row>
    <row r="2654" spans="2:5" x14ac:dyDescent="0.25">
      <c r="B2654" s="416">
        <v>8455</v>
      </c>
      <c r="C2654" s="417" t="s">
        <v>6712</v>
      </c>
      <c r="D2654" s="416" t="s">
        <v>7</v>
      </c>
      <c r="E2654" s="418">
        <v>56216284</v>
      </c>
    </row>
    <row r="2655" spans="2:5" x14ac:dyDescent="0.25">
      <c r="B2655" s="416">
        <v>8456</v>
      </c>
      <c r="C2655" s="417" t="s">
        <v>6713</v>
      </c>
      <c r="D2655" s="416" t="s">
        <v>7</v>
      </c>
      <c r="E2655" s="419">
        <v>58612237</v>
      </c>
    </row>
    <row r="2656" spans="2:5" x14ac:dyDescent="0.25">
      <c r="B2656" s="416">
        <v>8457</v>
      </c>
      <c r="C2656" s="417" t="s">
        <v>6714</v>
      </c>
      <c r="D2656" s="416" t="s">
        <v>7</v>
      </c>
      <c r="E2656" s="419">
        <v>19960099</v>
      </c>
    </row>
    <row r="2657" spans="2:5" x14ac:dyDescent="0.25">
      <c r="B2657" s="416">
        <v>8458</v>
      </c>
      <c r="C2657" s="417" t="s">
        <v>6715</v>
      </c>
      <c r="D2657" s="416" t="s">
        <v>7</v>
      </c>
      <c r="E2657" s="418">
        <v>6679416</v>
      </c>
    </row>
    <row r="2658" spans="2:5" x14ac:dyDescent="0.25">
      <c r="B2658" s="416">
        <v>8459</v>
      </c>
      <c r="C2658" s="417" t="s">
        <v>6716</v>
      </c>
      <c r="D2658" s="416" t="s">
        <v>7</v>
      </c>
      <c r="E2658" s="418">
        <v>9117269</v>
      </c>
    </row>
    <row r="2659" spans="2:5" x14ac:dyDescent="0.25">
      <c r="B2659" s="416">
        <v>8460</v>
      </c>
      <c r="C2659" s="417" t="s">
        <v>6717</v>
      </c>
      <c r="D2659" s="416" t="s">
        <v>7</v>
      </c>
      <c r="E2659" s="418">
        <v>14118637</v>
      </c>
    </row>
    <row r="2660" spans="2:5" x14ac:dyDescent="0.25">
      <c r="B2660" s="416">
        <v>8464</v>
      </c>
      <c r="C2660" s="417" t="s">
        <v>6718</v>
      </c>
      <c r="D2660" s="416" t="s">
        <v>3102</v>
      </c>
      <c r="E2660" s="418">
        <v>58939</v>
      </c>
    </row>
    <row r="2661" spans="2:5" x14ac:dyDescent="0.25">
      <c r="B2661" s="416">
        <v>8466</v>
      </c>
      <c r="C2661" s="417" t="s">
        <v>6719</v>
      </c>
      <c r="D2661" s="416" t="s">
        <v>3102</v>
      </c>
      <c r="E2661" s="419">
        <v>106695</v>
      </c>
    </row>
    <row r="2662" spans="2:5" x14ac:dyDescent="0.25">
      <c r="B2662" s="416">
        <v>8467</v>
      </c>
      <c r="C2662" s="417" t="s">
        <v>6720</v>
      </c>
      <c r="D2662" s="416" t="s">
        <v>8</v>
      </c>
      <c r="E2662" s="419">
        <v>31778</v>
      </c>
    </row>
    <row r="2663" spans="2:5" x14ac:dyDescent="0.25">
      <c r="B2663" s="416">
        <v>8471</v>
      </c>
      <c r="C2663" s="417" t="s">
        <v>3901</v>
      </c>
      <c r="D2663" s="416" t="s">
        <v>3099</v>
      </c>
      <c r="E2663" s="418">
        <v>6948</v>
      </c>
    </row>
    <row r="2664" spans="2:5" x14ac:dyDescent="0.25">
      <c r="B2664" s="416">
        <v>8472</v>
      </c>
      <c r="C2664" s="417" t="s">
        <v>6721</v>
      </c>
      <c r="D2664" s="416" t="s">
        <v>7</v>
      </c>
      <c r="E2664" s="419">
        <v>1080339</v>
      </c>
    </row>
    <row r="2665" spans="2:5" x14ac:dyDescent="0.25">
      <c r="B2665" s="416">
        <v>8474</v>
      </c>
      <c r="C2665" s="417" t="s">
        <v>6722</v>
      </c>
      <c r="D2665" s="416" t="s">
        <v>7</v>
      </c>
      <c r="E2665" s="418">
        <v>620243</v>
      </c>
    </row>
    <row r="2666" spans="2:5" x14ac:dyDescent="0.25">
      <c r="B2666" s="416">
        <v>8475</v>
      </c>
      <c r="C2666" s="417" t="s">
        <v>6723</v>
      </c>
      <c r="D2666" s="416" t="s">
        <v>3102</v>
      </c>
      <c r="E2666" s="419">
        <v>60959</v>
      </c>
    </row>
    <row r="2667" spans="2:5" x14ac:dyDescent="0.25">
      <c r="B2667" s="416">
        <v>8476</v>
      </c>
      <c r="C2667" s="417" t="s">
        <v>6724</v>
      </c>
      <c r="D2667" s="416" t="s">
        <v>7</v>
      </c>
      <c r="E2667" s="419">
        <v>2088233</v>
      </c>
    </row>
    <row r="2668" spans="2:5" x14ac:dyDescent="0.25">
      <c r="B2668" s="416">
        <v>8480</v>
      </c>
      <c r="C2668" s="417" t="s">
        <v>6725</v>
      </c>
      <c r="D2668" s="416" t="s">
        <v>7</v>
      </c>
      <c r="E2668" s="418">
        <v>620243</v>
      </c>
    </row>
    <row r="2669" spans="2:5" x14ac:dyDescent="0.25">
      <c r="B2669" s="416">
        <v>8482</v>
      </c>
      <c r="C2669" s="417" t="s">
        <v>6726</v>
      </c>
      <c r="D2669" s="416" t="s">
        <v>7</v>
      </c>
      <c r="E2669" s="418">
        <v>1312885</v>
      </c>
    </row>
    <row r="2670" spans="2:5" x14ac:dyDescent="0.25">
      <c r="B2670" s="416">
        <v>8483</v>
      </c>
      <c r="C2670" s="417" t="s">
        <v>6727</v>
      </c>
      <c r="D2670" s="416" t="s">
        <v>7</v>
      </c>
      <c r="E2670" s="418">
        <v>951467</v>
      </c>
    </row>
    <row r="2671" spans="2:5" x14ac:dyDescent="0.25">
      <c r="B2671" s="416">
        <v>8484</v>
      </c>
      <c r="C2671" s="417" t="s">
        <v>6728</v>
      </c>
      <c r="D2671" s="416" t="s">
        <v>7</v>
      </c>
      <c r="E2671" s="419">
        <v>181871</v>
      </c>
    </row>
    <row r="2672" spans="2:5" x14ac:dyDescent="0.25">
      <c r="B2672" s="416">
        <v>8486</v>
      </c>
      <c r="C2672" s="417" t="s">
        <v>6729</v>
      </c>
      <c r="D2672" s="416" t="s">
        <v>3102</v>
      </c>
      <c r="E2672" s="418">
        <v>1152334</v>
      </c>
    </row>
    <row r="2673" spans="2:5" x14ac:dyDescent="0.25">
      <c r="B2673" s="416">
        <v>8487</v>
      </c>
      <c r="C2673" s="417" t="s">
        <v>6730</v>
      </c>
      <c r="D2673" s="416" t="s">
        <v>3102</v>
      </c>
      <c r="E2673" s="419">
        <v>32672</v>
      </c>
    </row>
    <row r="2674" spans="2:5" x14ac:dyDescent="0.25">
      <c r="B2674" s="416">
        <v>8488</v>
      </c>
      <c r="C2674" s="417" t="s">
        <v>6731</v>
      </c>
      <c r="D2674" s="416" t="s">
        <v>3102</v>
      </c>
      <c r="E2674" s="419">
        <v>21409</v>
      </c>
    </row>
    <row r="2675" spans="2:5" x14ac:dyDescent="0.25">
      <c r="B2675" s="416">
        <v>8489</v>
      </c>
      <c r="C2675" s="417" t="s">
        <v>6732</v>
      </c>
      <c r="D2675" s="416" t="s">
        <v>7</v>
      </c>
      <c r="E2675" s="419">
        <v>48420</v>
      </c>
    </row>
    <row r="2676" spans="2:5" x14ac:dyDescent="0.25">
      <c r="B2676" s="416">
        <v>8491</v>
      </c>
      <c r="C2676" s="417" t="s">
        <v>6733</v>
      </c>
      <c r="D2676" s="416" t="s">
        <v>7</v>
      </c>
      <c r="E2676" s="419">
        <v>10357</v>
      </c>
    </row>
    <row r="2677" spans="2:5" x14ac:dyDescent="0.25">
      <c r="B2677" s="416">
        <v>8492</v>
      </c>
      <c r="C2677" s="417" t="s">
        <v>6734</v>
      </c>
      <c r="D2677" s="416" t="s">
        <v>7</v>
      </c>
      <c r="E2677" s="419">
        <v>187420</v>
      </c>
    </row>
    <row r="2678" spans="2:5" x14ac:dyDescent="0.25">
      <c r="B2678" s="416">
        <v>8493</v>
      </c>
      <c r="C2678" s="417" t="s">
        <v>6735</v>
      </c>
      <c r="D2678" s="416" t="s">
        <v>7</v>
      </c>
      <c r="E2678" s="418">
        <v>761328</v>
      </c>
    </row>
    <row r="2679" spans="2:5" x14ac:dyDescent="0.25">
      <c r="B2679" s="416">
        <v>8494</v>
      </c>
      <c r="C2679" s="417" t="s">
        <v>6736</v>
      </c>
      <c r="D2679" s="416" t="s">
        <v>7</v>
      </c>
      <c r="E2679" s="419">
        <v>1077260</v>
      </c>
    </row>
    <row r="2680" spans="2:5" x14ac:dyDescent="0.25">
      <c r="B2680" s="416">
        <v>8495</v>
      </c>
      <c r="C2680" s="417" t="s">
        <v>6737</v>
      </c>
      <c r="D2680" s="416" t="s">
        <v>3102</v>
      </c>
      <c r="E2680" s="418">
        <v>28133</v>
      </c>
    </row>
    <row r="2681" spans="2:5" x14ac:dyDescent="0.25">
      <c r="B2681" s="416">
        <v>8496</v>
      </c>
      <c r="C2681" s="417" t="s">
        <v>6738</v>
      </c>
      <c r="D2681" s="416" t="s">
        <v>3102</v>
      </c>
      <c r="E2681" s="418">
        <v>25037</v>
      </c>
    </row>
    <row r="2682" spans="2:5" x14ac:dyDescent="0.25">
      <c r="B2682" s="416">
        <v>8497</v>
      </c>
      <c r="C2682" s="417" t="s">
        <v>6739</v>
      </c>
      <c r="D2682" s="416" t="s">
        <v>3102</v>
      </c>
      <c r="E2682" s="418">
        <v>28140</v>
      </c>
    </row>
    <row r="2683" spans="2:5" x14ac:dyDescent="0.25">
      <c r="B2683" s="416">
        <v>8498</v>
      </c>
      <c r="C2683" s="417" t="s">
        <v>6740</v>
      </c>
      <c r="D2683" s="416" t="s">
        <v>3102</v>
      </c>
      <c r="E2683" s="418">
        <v>11029</v>
      </c>
    </row>
    <row r="2684" spans="2:5" x14ac:dyDescent="0.25">
      <c r="B2684" s="416">
        <v>8499</v>
      </c>
      <c r="C2684" s="417" t="s">
        <v>6741</v>
      </c>
      <c r="D2684" s="416" t="s">
        <v>8</v>
      </c>
      <c r="E2684" s="419">
        <v>130142</v>
      </c>
    </row>
    <row r="2685" spans="2:5" x14ac:dyDescent="0.25">
      <c r="B2685" s="416">
        <v>8500</v>
      </c>
      <c r="C2685" s="417" t="s">
        <v>6742</v>
      </c>
      <c r="D2685" s="416" t="s">
        <v>8</v>
      </c>
      <c r="E2685" s="419">
        <v>62443</v>
      </c>
    </row>
    <row r="2686" spans="2:5" x14ac:dyDescent="0.25">
      <c r="B2686" s="416">
        <v>8501</v>
      </c>
      <c r="C2686" s="417" t="s">
        <v>6743</v>
      </c>
      <c r="D2686" s="416" t="s">
        <v>7</v>
      </c>
      <c r="E2686" s="419">
        <v>132353</v>
      </c>
    </row>
    <row r="2687" spans="2:5" x14ac:dyDescent="0.25">
      <c r="B2687" s="416">
        <v>8503</v>
      </c>
      <c r="C2687" s="417" t="s">
        <v>6744</v>
      </c>
      <c r="D2687" s="416" t="s">
        <v>7</v>
      </c>
      <c r="E2687" s="419">
        <v>127191</v>
      </c>
    </row>
    <row r="2688" spans="2:5" x14ac:dyDescent="0.25">
      <c r="B2688" s="416">
        <v>8504</v>
      </c>
      <c r="C2688" s="417" t="s">
        <v>6745</v>
      </c>
      <c r="D2688" s="416" t="s">
        <v>7</v>
      </c>
      <c r="E2688" s="418">
        <v>326981</v>
      </c>
    </row>
    <row r="2689" spans="2:5" x14ac:dyDescent="0.25">
      <c r="B2689" s="416">
        <v>8505</v>
      </c>
      <c r="C2689" s="417" t="s">
        <v>6746</v>
      </c>
      <c r="D2689" s="416" t="s">
        <v>7</v>
      </c>
      <c r="E2689" s="418">
        <v>998408</v>
      </c>
    </row>
    <row r="2690" spans="2:5" x14ac:dyDescent="0.25">
      <c r="B2690" s="416">
        <v>8506</v>
      </c>
      <c r="C2690" s="417" t="s">
        <v>6747</v>
      </c>
      <c r="D2690" s="416" t="s">
        <v>7</v>
      </c>
      <c r="E2690" s="418">
        <v>699663</v>
      </c>
    </row>
    <row r="2691" spans="2:5" x14ac:dyDescent="0.25">
      <c r="B2691" s="416">
        <v>8507</v>
      </c>
      <c r="C2691" s="417" t="s">
        <v>6748</v>
      </c>
      <c r="D2691" s="416" t="s">
        <v>3102</v>
      </c>
      <c r="E2691" s="418">
        <v>797274</v>
      </c>
    </row>
    <row r="2692" spans="2:5" x14ac:dyDescent="0.25">
      <c r="B2692" s="416">
        <v>8508</v>
      </c>
      <c r="C2692" s="417" t="s">
        <v>6749</v>
      </c>
      <c r="D2692" s="416" t="s">
        <v>3102</v>
      </c>
      <c r="E2692" s="418">
        <v>812617</v>
      </c>
    </row>
    <row r="2693" spans="2:5" x14ac:dyDescent="0.25">
      <c r="B2693" s="416">
        <v>8509</v>
      </c>
      <c r="C2693" s="417" t="s">
        <v>6750</v>
      </c>
      <c r="D2693" s="416" t="s">
        <v>3102</v>
      </c>
      <c r="E2693" s="419">
        <v>916376</v>
      </c>
    </row>
    <row r="2694" spans="2:5" x14ac:dyDescent="0.25">
      <c r="B2694" s="416">
        <v>8511</v>
      </c>
      <c r="C2694" s="417" t="s">
        <v>6751</v>
      </c>
      <c r="D2694" s="416" t="s">
        <v>3102</v>
      </c>
      <c r="E2694" s="419">
        <v>530445</v>
      </c>
    </row>
    <row r="2695" spans="2:5" x14ac:dyDescent="0.25">
      <c r="B2695" s="416">
        <v>8512</v>
      </c>
      <c r="C2695" s="417" t="s">
        <v>6752</v>
      </c>
      <c r="D2695" s="416" t="s">
        <v>3102</v>
      </c>
      <c r="E2695" s="418">
        <v>232858</v>
      </c>
    </row>
    <row r="2696" spans="2:5" x14ac:dyDescent="0.25">
      <c r="B2696" s="416">
        <v>8513</v>
      </c>
      <c r="C2696" s="417" t="s">
        <v>6753</v>
      </c>
      <c r="D2696" s="416" t="s">
        <v>7</v>
      </c>
      <c r="E2696" s="419">
        <v>684475</v>
      </c>
    </row>
    <row r="2697" spans="2:5" x14ac:dyDescent="0.25">
      <c r="B2697" s="416">
        <v>8514</v>
      </c>
      <c r="C2697" s="417" t="s">
        <v>6754</v>
      </c>
      <c r="D2697" s="416" t="s">
        <v>3102</v>
      </c>
      <c r="E2697" s="419">
        <v>22222</v>
      </c>
    </row>
    <row r="2698" spans="2:5" x14ac:dyDescent="0.25">
      <c r="B2698" s="416">
        <v>8515</v>
      </c>
      <c r="C2698" s="417" t="s">
        <v>6755</v>
      </c>
      <c r="D2698" s="416" t="s">
        <v>7</v>
      </c>
      <c r="E2698" s="418">
        <v>21038</v>
      </c>
    </row>
    <row r="2699" spans="2:5" x14ac:dyDescent="0.25">
      <c r="B2699" s="416">
        <v>8516</v>
      </c>
      <c r="C2699" s="417" t="s">
        <v>6756</v>
      </c>
      <c r="D2699" s="416" t="s">
        <v>7</v>
      </c>
      <c r="E2699" s="418">
        <v>47248</v>
      </c>
    </row>
    <row r="2700" spans="2:5" x14ac:dyDescent="0.25">
      <c r="B2700" s="416">
        <v>8518</v>
      </c>
      <c r="C2700" s="417" t="s">
        <v>6757</v>
      </c>
      <c r="D2700" s="416" t="s">
        <v>7</v>
      </c>
      <c r="E2700" s="418">
        <v>34040</v>
      </c>
    </row>
    <row r="2701" spans="2:5" x14ac:dyDescent="0.25">
      <c r="B2701" s="416">
        <v>8519</v>
      </c>
      <c r="C2701" s="417" t="s">
        <v>6758</v>
      </c>
      <c r="D2701" s="416" t="s">
        <v>7</v>
      </c>
      <c r="E2701" s="418">
        <v>24126</v>
      </c>
    </row>
    <row r="2702" spans="2:5" x14ac:dyDescent="0.25">
      <c r="B2702" s="416">
        <v>8522</v>
      </c>
      <c r="C2702" s="417" t="s">
        <v>6759</v>
      </c>
      <c r="D2702" s="416" t="s">
        <v>3102</v>
      </c>
      <c r="E2702" s="418">
        <v>15326</v>
      </c>
    </row>
    <row r="2703" spans="2:5" x14ac:dyDescent="0.25">
      <c r="B2703" s="416">
        <v>8523</v>
      </c>
      <c r="C2703" s="417" t="s">
        <v>6760</v>
      </c>
      <c r="D2703" s="416" t="s">
        <v>7</v>
      </c>
      <c r="E2703" s="418">
        <v>6568</v>
      </c>
    </row>
    <row r="2704" spans="2:5" x14ac:dyDescent="0.25">
      <c r="B2704" s="416">
        <v>8524</v>
      </c>
      <c r="C2704" s="417" t="s">
        <v>6761</v>
      </c>
      <c r="D2704" s="416" t="s">
        <v>7</v>
      </c>
      <c r="E2704" s="418">
        <v>7372</v>
      </c>
    </row>
    <row r="2705" spans="2:5" x14ac:dyDescent="0.25">
      <c r="B2705" s="416">
        <v>8525</v>
      </c>
      <c r="C2705" s="417" t="s">
        <v>6762</v>
      </c>
      <c r="D2705" s="416" t="s">
        <v>7</v>
      </c>
      <c r="E2705" s="418">
        <v>7839</v>
      </c>
    </row>
    <row r="2706" spans="2:5" x14ac:dyDescent="0.25">
      <c r="B2706" s="416">
        <v>8526</v>
      </c>
      <c r="C2706" s="417" t="s">
        <v>6763</v>
      </c>
      <c r="D2706" s="416" t="s">
        <v>7</v>
      </c>
      <c r="E2706" s="418">
        <v>17257</v>
      </c>
    </row>
    <row r="2707" spans="2:5" x14ac:dyDescent="0.25">
      <c r="B2707" s="416">
        <v>8527</v>
      </c>
      <c r="C2707" s="417" t="s">
        <v>6764</v>
      </c>
      <c r="D2707" s="416" t="s">
        <v>7</v>
      </c>
      <c r="E2707" s="418">
        <v>19057</v>
      </c>
    </row>
    <row r="2708" spans="2:5" x14ac:dyDescent="0.25">
      <c r="B2708" s="416">
        <v>8528</v>
      </c>
      <c r="C2708" s="417" t="s">
        <v>6765</v>
      </c>
      <c r="D2708" s="416" t="s">
        <v>7</v>
      </c>
      <c r="E2708" s="418">
        <v>24440</v>
      </c>
    </row>
    <row r="2709" spans="2:5" x14ac:dyDescent="0.25">
      <c r="B2709" s="416">
        <v>8529</v>
      </c>
      <c r="C2709" s="417" t="s">
        <v>6766</v>
      </c>
      <c r="D2709" s="416" t="s">
        <v>7</v>
      </c>
      <c r="E2709" s="418">
        <v>25324</v>
      </c>
    </row>
    <row r="2710" spans="2:5" x14ac:dyDescent="0.25">
      <c r="B2710" s="416">
        <v>8530</v>
      </c>
      <c r="C2710" s="417" t="s">
        <v>6767</v>
      </c>
      <c r="D2710" s="416" t="s">
        <v>7</v>
      </c>
      <c r="E2710" s="418">
        <v>63133</v>
      </c>
    </row>
    <row r="2711" spans="2:5" x14ac:dyDescent="0.25">
      <c r="B2711" s="416">
        <v>8531</v>
      </c>
      <c r="C2711" s="417" t="s">
        <v>6768</v>
      </c>
      <c r="D2711" s="416" t="s">
        <v>7</v>
      </c>
      <c r="E2711" s="418">
        <v>188491</v>
      </c>
    </row>
    <row r="2712" spans="2:5" x14ac:dyDescent="0.25">
      <c r="B2712" s="416">
        <v>8533</v>
      </c>
      <c r="C2712" s="417" t="s">
        <v>6769</v>
      </c>
      <c r="D2712" s="416" t="s">
        <v>7</v>
      </c>
      <c r="E2712" s="418">
        <v>29758</v>
      </c>
    </row>
    <row r="2713" spans="2:5" x14ac:dyDescent="0.25">
      <c r="B2713" s="416">
        <v>8534</v>
      </c>
      <c r="C2713" s="417" t="s">
        <v>6770</v>
      </c>
      <c r="D2713" s="416" t="s">
        <v>7</v>
      </c>
      <c r="E2713" s="418">
        <v>429983</v>
      </c>
    </row>
    <row r="2714" spans="2:5" x14ac:dyDescent="0.25">
      <c r="B2714" s="416">
        <v>8535</v>
      </c>
      <c r="C2714" s="417" t="s">
        <v>6771</v>
      </c>
      <c r="D2714" s="416" t="s">
        <v>7</v>
      </c>
      <c r="E2714" s="419">
        <v>513283</v>
      </c>
    </row>
    <row r="2715" spans="2:5" x14ac:dyDescent="0.25">
      <c r="B2715" s="416">
        <v>8536</v>
      </c>
      <c r="C2715" s="417" t="s">
        <v>6772</v>
      </c>
      <c r="D2715" s="416" t="s">
        <v>8</v>
      </c>
      <c r="E2715" s="419">
        <v>21696</v>
      </c>
    </row>
    <row r="2716" spans="2:5" x14ac:dyDescent="0.25">
      <c r="B2716" s="416">
        <v>8537</v>
      </c>
      <c r="C2716" s="417" t="s">
        <v>6773</v>
      </c>
      <c r="D2716" s="416" t="s">
        <v>7</v>
      </c>
      <c r="E2716" s="418">
        <v>2022967</v>
      </c>
    </row>
    <row r="2717" spans="2:5" x14ac:dyDescent="0.25">
      <c r="B2717" s="416">
        <v>8538</v>
      </c>
      <c r="C2717" s="417" t="s">
        <v>6774</v>
      </c>
      <c r="D2717" s="416" t="s">
        <v>3102</v>
      </c>
      <c r="E2717" s="419">
        <v>50597</v>
      </c>
    </row>
    <row r="2718" spans="2:5" x14ac:dyDescent="0.25">
      <c r="B2718" s="416">
        <v>8539</v>
      </c>
      <c r="C2718" s="417" t="s">
        <v>6775</v>
      </c>
      <c r="D2718" s="416" t="s">
        <v>3102</v>
      </c>
      <c r="E2718" s="418">
        <v>56603</v>
      </c>
    </row>
    <row r="2719" spans="2:5" x14ac:dyDescent="0.25">
      <c r="B2719" s="416">
        <v>8540</v>
      </c>
      <c r="C2719" s="417" t="s">
        <v>6776</v>
      </c>
      <c r="D2719" s="416" t="s">
        <v>3102</v>
      </c>
      <c r="E2719" s="419">
        <v>116611</v>
      </c>
    </row>
    <row r="2720" spans="2:5" x14ac:dyDescent="0.25">
      <c r="B2720" s="416">
        <v>8541</v>
      </c>
      <c r="C2720" s="417" t="s">
        <v>6777</v>
      </c>
      <c r="D2720" s="416" t="s">
        <v>3102</v>
      </c>
      <c r="E2720" s="419">
        <v>488256</v>
      </c>
    </row>
    <row r="2721" spans="2:5" x14ac:dyDescent="0.25">
      <c r="B2721" s="416">
        <v>8542</v>
      </c>
      <c r="C2721" s="417" t="s">
        <v>6778</v>
      </c>
      <c r="D2721" s="416" t="s">
        <v>7</v>
      </c>
      <c r="E2721" s="419">
        <v>176842</v>
      </c>
    </row>
    <row r="2722" spans="2:5" x14ac:dyDescent="0.25">
      <c r="B2722" s="416">
        <v>8543</v>
      </c>
      <c r="C2722" s="417" t="s">
        <v>6779</v>
      </c>
      <c r="D2722" s="416" t="s">
        <v>7</v>
      </c>
      <c r="E2722" s="419">
        <v>1286</v>
      </c>
    </row>
    <row r="2723" spans="2:5" x14ac:dyDescent="0.25">
      <c r="B2723" s="416">
        <v>8544</v>
      </c>
      <c r="C2723" s="417" t="s">
        <v>6780</v>
      </c>
      <c r="D2723" s="416" t="s">
        <v>7</v>
      </c>
      <c r="E2723" s="419">
        <v>1286</v>
      </c>
    </row>
    <row r="2724" spans="2:5" x14ac:dyDescent="0.25">
      <c r="B2724" s="416">
        <v>8545</v>
      </c>
      <c r="C2724" s="417" t="s">
        <v>6781</v>
      </c>
      <c r="D2724" s="416" t="s">
        <v>3095</v>
      </c>
      <c r="E2724" s="418">
        <v>48565</v>
      </c>
    </row>
    <row r="2725" spans="2:5" x14ac:dyDescent="0.25">
      <c r="B2725" s="416">
        <v>8546</v>
      </c>
      <c r="C2725" s="417" t="s">
        <v>6782</v>
      </c>
      <c r="D2725" s="416" t="s">
        <v>7</v>
      </c>
      <c r="E2725" s="419">
        <v>533350</v>
      </c>
    </row>
    <row r="2726" spans="2:5" x14ac:dyDescent="0.25">
      <c r="B2726" s="416">
        <v>8547</v>
      </c>
      <c r="C2726" s="417" t="s">
        <v>6783</v>
      </c>
      <c r="D2726" s="416" t="s">
        <v>7</v>
      </c>
      <c r="E2726" s="418">
        <v>533350</v>
      </c>
    </row>
    <row r="2727" spans="2:5" x14ac:dyDescent="0.25">
      <c r="B2727" s="416">
        <v>8548</v>
      </c>
      <c r="C2727" s="417" t="s">
        <v>6784</v>
      </c>
      <c r="D2727" s="416" t="s">
        <v>7</v>
      </c>
      <c r="E2727" s="418">
        <v>394805</v>
      </c>
    </row>
    <row r="2728" spans="2:5" x14ac:dyDescent="0.25">
      <c r="B2728" s="416">
        <v>8549</v>
      </c>
      <c r="C2728" s="417" t="s">
        <v>6785</v>
      </c>
      <c r="D2728" s="416" t="s">
        <v>7</v>
      </c>
      <c r="E2728" s="418">
        <v>616868</v>
      </c>
    </row>
    <row r="2729" spans="2:5" x14ac:dyDescent="0.25">
      <c r="B2729" s="416">
        <v>8553</v>
      </c>
      <c r="C2729" s="417" t="s">
        <v>6786</v>
      </c>
      <c r="D2729" s="416" t="s">
        <v>7</v>
      </c>
      <c r="E2729" s="418">
        <v>50811</v>
      </c>
    </row>
    <row r="2730" spans="2:5" x14ac:dyDescent="0.25">
      <c r="B2730" s="416">
        <v>8556</v>
      </c>
      <c r="C2730" s="417" t="s">
        <v>6787</v>
      </c>
      <c r="D2730" s="416" t="s">
        <v>8</v>
      </c>
      <c r="E2730" s="418">
        <v>65563</v>
      </c>
    </row>
    <row r="2731" spans="2:5" x14ac:dyDescent="0.25">
      <c r="B2731" s="416">
        <v>8557</v>
      </c>
      <c r="C2731" s="417" t="s">
        <v>6788</v>
      </c>
      <c r="D2731" s="416" t="s">
        <v>8</v>
      </c>
      <c r="E2731" s="418">
        <v>142858</v>
      </c>
    </row>
    <row r="2732" spans="2:5" x14ac:dyDescent="0.25">
      <c r="B2732" s="416">
        <v>8558</v>
      </c>
      <c r="C2732" s="417" t="s">
        <v>6789</v>
      </c>
      <c r="D2732" s="416" t="s">
        <v>7</v>
      </c>
      <c r="E2732" s="418">
        <v>24274701</v>
      </c>
    </row>
    <row r="2733" spans="2:5" x14ac:dyDescent="0.25">
      <c r="B2733" s="416">
        <v>8559</v>
      </c>
      <c r="C2733" s="417" t="s">
        <v>6790</v>
      </c>
      <c r="D2733" s="416" t="s">
        <v>7</v>
      </c>
      <c r="E2733" s="419">
        <v>18051961</v>
      </c>
    </row>
    <row r="2734" spans="2:5" x14ac:dyDescent="0.25">
      <c r="B2734" s="416">
        <v>8560</v>
      </c>
      <c r="C2734" s="417" t="s">
        <v>6791</v>
      </c>
      <c r="D2734" s="416" t="s">
        <v>7</v>
      </c>
      <c r="E2734" s="418">
        <v>2471129</v>
      </c>
    </row>
    <row r="2735" spans="2:5" x14ac:dyDescent="0.25">
      <c r="B2735" s="416">
        <v>8561</v>
      </c>
      <c r="C2735" s="417" t="s">
        <v>6792</v>
      </c>
      <c r="D2735" s="416" t="s">
        <v>7</v>
      </c>
      <c r="E2735" s="418">
        <v>405329</v>
      </c>
    </row>
    <row r="2736" spans="2:5" x14ac:dyDescent="0.25">
      <c r="B2736" s="416">
        <v>8562</v>
      </c>
      <c r="C2736" s="417" t="s">
        <v>6793</v>
      </c>
      <c r="D2736" s="416" t="s">
        <v>7</v>
      </c>
      <c r="E2736" s="419">
        <v>377627</v>
      </c>
    </row>
    <row r="2737" spans="2:5" x14ac:dyDescent="0.25">
      <c r="B2737" s="416">
        <v>8563</v>
      </c>
      <c r="C2737" s="417" t="s">
        <v>6794</v>
      </c>
      <c r="D2737" s="416" t="s">
        <v>7</v>
      </c>
      <c r="E2737" s="418">
        <v>405329</v>
      </c>
    </row>
    <row r="2738" spans="2:5" x14ac:dyDescent="0.25">
      <c r="B2738" s="416">
        <v>8564</v>
      </c>
      <c r="C2738" s="417" t="s">
        <v>6795</v>
      </c>
      <c r="D2738" s="416" t="s">
        <v>7</v>
      </c>
      <c r="E2738" s="418">
        <v>405329</v>
      </c>
    </row>
    <row r="2739" spans="2:5" x14ac:dyDescent="0.25">
      <c r="B2739" s="416">
        <v>8566</v>
      </c>
      <c r="C2739" s="417" t="s">
        <v>6796</v>
      </c>
      <c r="D2739" s="416" t="s">
        <v>8</v>
      </c>
      <c r="E2739" s="418">
        <v>144457</v>
      </c>
    </row>
    <row r="2740" spans="2:5" x14ac:dyDescent="0.25">
      <c r="B2740" s="416">
        <v>8569</v>
      </c>
      <c r="C2740" s="417" t="s">
        <v>6797</v>
      </c>
      <c r="D2740" s="416" t="s">
        <v>7</v>
      </c>
      <c r="E2740" s="418">
        <v>26926332</v>
      </c>
    </row>
    <row r="2741" spans="2:5" x14ac:dyDescent="0.25">
      <c r="B2741" s="416">
        <v>8574</v>
      </c>
      <c r="C2741" s="417" t="s">
        <v>6798</v>
      </c>
      <c r="D2741" s="416" t="s">
        <v>7</v>
      </c>
      <c r="E2741" s="418">
        <v>162965</v>
      </c>
    </row>
    <row r="2742" spans="2:5" x14ac:dyDescent="0.25">
      <c r="B2742" s="416">
        <v>8575</v>
      </c>
      <c r="C2742" s="417" t="s">
        <v>6799</v>
      </c>
      <c r="D2742" s="416" t="s">
        <v>7</v>
      </c>
      <c r="E2742" s="419">
        <v>9103</v>
      </c>
    </row>
    <row r="2743" spans="2:5" x14ac:dyDescent="0.25">
      <c r="B2743" s="416">
        <v>8576</v>
      </c>
      <c r="C2743" s="417" t="s">
        <v>6800</v>
      </c>
      <c r="D2743" s="416" t="s">
        <v>7</v>
      </c>
      <c r="E2743" s="418">
        <v>164180</v>
      </c>
    </row>
    <row r="2744" spans="2:5" x14ac:dyDescent="0.25">
      <c r="B2744" s="416">
        <v>8579</v>
      </c>
      <c r="C2744" s="417" t="s">
        <v>6801</v>
      </c>
      <c r="D2744" s="416" t="s">
        <v>7</v>
      </c>
      <c r="E2744" s="418">
        <v>186610</v>
      </c>
    </row>
    <row r="2745" spans="2:5" x14ac:dyDescent="0.25">
      <c r="B2745" s="416">
        <v>8581</v>
      </c>
      <c r="C2745" s="417" t="s">
        <v>6802</v>
      </c>
      <c r="D2745" s="416" t="s">
        <v>7</v>
      </c>
      <c r="E2745" s="418">
        <v>6469</v>
      </c>
    </row>
    <row r="2746" spans="2:5" x14ac:dyDescent="0.25">
      <c r="B2746" s="416">
        <v>8582</v>
      </c>
      <c r="C2746" s="417" t="s">
        <v>6803</v>
      </c>
      <c r="D2746" s="416" t="s">
        <v>7</v>
      </c>
      <c r="E2746" s="418">
        <v>8206</v>
      </c>
    </row>
    <row r="2747" spans="2:5" x14ac:dyDescent="0.25">
      <c r="B2747" s="416">
        <v>8583</v>
      </c>
      <c r="C2747" s="417" t="s">
        <v>6804</v>
      </c>
      <c r="D2747" s="416" t="s">
        <v>3102</v>
      </c>
      <c r="E2747" s="418">
        <v>9928</v>
      </c>
    </row>
    <row r="2748" spans="2:5" x14ac:dyDescent="0.25">
      <c r="B2748" s="416">
        <v>8584</v>
      </c>
      <c r="C2748" s="417" t="s">
        <v>6805</v>
      </c>
      <c r="D2748" s="416" t="s">
        <v>7</v>
      </c>
      <c r="E2748" s="419">
        <v>8812</v>
      </c>
    </row>
    <row r="2749" spans="2:5" x14ac:dyDescent="0.25">
      <c r="B2749" s="416">
        <v>8585</v>
      </c>
      <c r="C2749" s="417" t="s">
        <v>6806</v>
      </c>
      <c r="D2749" s="416" t="s">
        <v>7</v>
      </c>
      <c r="E2749" s="419">
        <v>5855</v>
      </c>
    </row>
    <row r="2750" spans="2:5" x14ac:dyDescent="0.25">
      <c r="B2750" s="416">
        <v>8586</v>
      </c>
      <c r="C2750" s="417" t="s">
        <v>6807</v>
      </c>
      <c r="D2750" s="416" t="s">
        <v>7</v>
      </c>
      <c r="E2750" s="419">
        <v>8409</v>
      </c>
    </row>
    <row r="2751" spans="2:5" x14ac:dyDescent="0.25">
      <c r="B2751" s="416">
        <v>8587</v>
      </c>
      <c r="C2751" s="417" t="s">
        <v>6808</v>
      </c>
      <c r="D2751" s="416" t="s">
        <v>7</v>
      </c>
      <c r="E2751" s="419">
        <v>19638</v>
      </c>
    </row>
    <row r="2752" spans="2:5" x14ac:dyDescent="0.25">
      <c r="B2752" s="416">
        <v>8588</v>
      </c>
      <c r="C2752" s="417" t="s">
        <v>6809</v>
      </c>
      <c r="D2752" s="416" t="s">
        <v>7</v>
      </c>
      <c r="E2752" s="419">
        <v>19638</v>
      </c>
    </row>
    <row r="2753" spans="2:5" x14ac:dyDescent="0.25">
      <c r="B2753" s="416">
        <v>8589</v>
      </c>
      <c r="C2753" s="417" t="s">
        <v>6810</v>
      </c>
      <c r="D2753" s="416" t="s">
        <v>7</v>
      </c>
      <c r="E2753" s="419">
        <v>19638</v>
      </c>
    </row>
    <row r="2754" spans="2:5" x14ac:dyDescent="0.25">
      <c r="B2754" s="416">
        <v>8590</v>
      </c>
      <c r="C2754" s="417" t="s">
        <v>6811</v>
      </c>
      <c r="D2754" s="416" t="s">
        <v>7</v>
      </c>
      <c r="E2754" s="419">
        <v>2628135</v>
      </c>
    </row>
    <row r="2755" spans="2:5" x14ac:dyDescent="0.25">
      <c r="B2755" s="416">
        <v>8591</v>
      </c>
      <c r="C2755" s="417" t="s">
        <v>6812</v>
      </c>
      <c r="D2755" s="416" t="s">
        <v>8</v>
      </c>
      <c r="E2755" s="419">
        <v>72754</v>
      </c>
    </row>
    <row r="2756" spans="2:5" x14ac:dyDescent="0.25">
      <c r="B2756" s="416">
        <v>8592</v>
      </c>
      <c r="C2756" s="417" t="s">
        <v>6813</v>
      </c>
      <c r="D2756" s="416" t="s">
        <v>3102</v>
      </c>
      <c r="E2756" s="418">
        <v>122816</v>
      </c>
    </row>
    <row r="2757" spans="2:5" x14ac:dyDescent="0.25">
      <c r="B2757" s="416">
        <v>8593</v>
      </c>
      <c r="C2757" s="417" t="s">
        <v>6814</v>
      </c>
      <c r="D2757" s="416" t="s">
        <v>7</v>
      </c>
      <c r="E2757" s="419">
        <v>53088</v>
      </c>
    </row>
    <row r="2758" spans="2:5" x14ac:dyDescent="0.25">
      <c r="B2758" s="416">
        <v>8594</v>
      </c>
      <c r="C2758" s="417" t="s">
        <v>6815</v>
      </c>
      <c r="D2758" s="416" t="s">
        <v>7</v>
      </c>
      <c r="E2758" s="419">
        <v>211517</v>
      </c>
    </row>
    <row r="2759" spans="2:5" x14ac:dyDescent="0.25">
      <c r="B2759" s="416">
        <v>8595</v>
      </c>
      <c r="C2759" s="417" t="s">
        <v>6816</v>
      </c>
      <c r="D2759" s="416" t="s">
        <v>7</v>
      </c>
      <c r="E2759" s="418">
        <v>229367</v>
      </c>
    </row>
    <row r="2760" spans="2:5" x14ac:dyDescent="0.25">
      <c r="B2760" s="416">
        <v>8597</v>
      </c>
      <c r="C2760" s="417" t="s">
        <v>6817</v>
      </c>
      <c r="D2760" s="416" t="s">
        <v>7</v>
      </c>
      <c r="E2760" s="418">
        <v>178154</v>
      </c>
    </row>
    <row r="2761" spans="2:5" x14ac:dyDescent="0.25">
      <c r="B2761" s="416">
        <v>8598</v>
      </c>
      <c r="C2761" s="417" t="s">
        <v>6818</v>
      </c>
      <c r="D2761" s="416" t="s">
        <v>7</v>
      </c>
      <c r="E2761" s="418">
        <v>426101</v>
      </c>
    </row>
    <row r="2762" spans="2:5" x14ac:dyDescent="0.25">
      <c r="B2762" s="416">
        <v>8599</v>
      </c>
      <c r="C2762" s="417" t="s">
        <v>6819</v>
      </c>
      <c r="D2762" s="416" t="s">
        <v>7</v>
      </c>
      <c r="E2762" s="418">
        <v>77042</v>
      </c>
    </row>
    <row r="2763" spans="2:5" x14ac:dyDescent="0.25">
      <c r="B2763" s="416">
        <v>8601</v>
      </c>
      <c r="C2763" s="417" t="s">
        <v>6820</v>
      </c>
      <c r="D2763" s="416" t="s">
        <v>7</v>
      </c>
      <c r="E2763" s="418">
        <v>295652</v>
      </c>
    </row>
    <row r="2764" spans="2:5" x14ac:dyDescent="0.25">
      <c r="B2764" s="416">
        <v>8603</v>
      </c>
      <c r="C2764" s="417" t="s">
        <v>6821</v>
      </c>
      <c r="D2764" s="416" t="s">
        <v>7</v>
      </c>
      <c r="E2764" s="418">
        <v>61671</v>
      </c>
    </row>
    <row r="2765" spans="2:5" x14ac:dyDescent="0.25">
      <c r="B2765" s="416">
        <v>8605</v>
      </c>
      <c r="C2765" s="417" t="s">
        <v>6822</v>
      </c>
      <c r="D2765" s="416" t="s">
        <v>8</v>
      </c>
      <c r="E2765" s="418">
        <v>75428</v>
      </c>
    </row>
    <row r="2766" spans="2:5" x14ac:dyDescent="0.25">
      <c r="B2766" s="416">
        <v>8606</v>
      </c>
      <c r="C2766" s="417" t="s">
        <v>6823</v>
      </c>
      <c r="D2766" s="416" t="s">
        <v>8</v>
      </c>
      <c r="E2766" s="418">
        <v>12822</v>
      </c>
    </row>
    <row r="2767" spans="2:5" x14ac:dyDescent="0.25">
      <c r="B2767" s="416">
        <v>8610</v>
      </c>
      <c r="C2767" s="417" t="s">
        <v>6824</v>
      </c>
      <c r="D2767" s="416" t="s">
        <v>7</v>
      </c>
      <c r="E2767" s="418">
        <v>37138116</v>
      </c>
    </row>
    <row r="2768" spans="2:5" x14ac:dyDescent="0.25">
      <c r="B2768" s="416">
        <v>8611</v>
      </c>
      <c r="C2768" s="417" t="s">
        <v>6825</v>
      </c>
      <c r="D2768" s="416" t="s">
        <v>3099</v>
      </c>
      <c r="E2768" s="418">
        <v>4772</v>
      </c>
    </row>
    <row r="2769" spans="2:5" x14ac:dyDescent="0.25">
      <c r="B2769" s="416">
        <v>8612</v>
      </c>
      <c r="C2769" s="417" t="s">
        <v>6826</v>
      </c>
      <c r="D2769" s="416" t="s">
        <v>8</v>
      </c>
      <c r="E2769" s="419">
        <v>217920</v>
      </c>
    </row>
    <row r="2770" spans="2:5" x14ac:dyDescent="0.25">
      <c r="B2770" s="416">
        <v>8613</v>
      </c>
      <c r="C2770" s="417" t="s">
        <v>3873</v>
      </c>
      <c r="D2770" s="416" t="s">
        <v>3095</v>
      </c>
      <c r="E2770" s="419">
        <v>1364622</v>
      </c>
    </row>
    <row r="2771" spans="2:5" x14ac:dyDescent="0.25">
      <c r="B2771" s="416">
        <v>8614</v>
      </c>
      <c r="C2771" s="417" t="s">
        <v>3874</v>
      </c>
      <c r="D2771" s="416" t="s">
        <v>3095</v>
      </c>
      <c r="E2771" s="419">
        <v>1261579</v>
      </c>
    </row>
    <row r="2772" spans="2:5" x14ac:dyDescent="0.25">
      <c r="B2772" s="416">
        <v>8615</v>
      </c>
      <c r="C2772" s="417" t="s">
        <v>6827</v>
      </c>
      <c r="D2772" s="416" t="s">
        <v>3095</v>
      </c>
      <c r="E2772" s="419">
        <v>209477</v>
      </c>
    </row>
    <row r="2773" spans="2:5" x14ac:dyDescent="0.25">
      <c r="B2773" s="416">
        <v>8616</v>
      </c>
      <c r="C2773" s="417" t="s">
        <v>6828</v>
      </c>
      <c r="D2773" s="416" t="s">
        <v>3095</v>
      </c>
      <c r="E2773" s="418">
        <v>194893</v>
      </c>
    </row>
    <row r="2774" spans="2:5" x14ac:dyDescent="0.25">
      <c r="B2774" s="416">
        <v>8617</v>
      </c>
      <c r="C2774" s="417" t="s">
        <v>3852</v>
      </c>
      <c r="D2774" s="416" t="s">
        <v>3095</v>
      </c>
      <c r="E2774" s="419">
        <v>191200</v>
      </c>
    </row>
    <row r="2775" spans="2:5" x14ac:dyDescent="0.25">
      <c r="B2775" s="416">
        <v>8618</v>
      </c>
      <c r="C2775" s="417" t="s">
        <v>6829</v>
      </c>
      <c r="D2775" s="416" t="s">
        <v>3095</v>
      </c>
      <c r="E2775" s="419">
        <v>1256298</v>
      </c>
    </row>
    <row r="2776" spans="2:5" x14ac:dyDescent="0.25">
      <c r="B2776" s="416">
        <v>8619</v>
      </c>
      <c r="C2776" s="417" t="s">
        <v>3875</v>
      </c>
      <c r="D2776" s="416" t="s">
        <v>3095</v>
      </c>
      <c r="E2776" s="419">
        <v>1395418</v>
      </c>
    </row>
    <row r="2777" spans="2:5" x14ac:dyDescent="0.25">
      <c r="B2777" s="416">
        <v>8620</v>
      </c>
      <c r="C2777" s="417" t="s">
        <v>3876</v>
      </c>
      <c r="D2777" s="416" t="s">
        <v>3095</v>
      </c>
      <c r="E2777" s="419">
        <v>1269267</v>
      </c>
    </row>
    <row r="2778" spans="2:5" x14ac:dyDescent="0.25">
      <c r="B2778" s="416">
        <v>8621</v>
      </c>
      <c r="C2778" s="417" t="s">
        <v>3878</v>
      </c>
      <c r="D2778" s="416" t="s">
        <v>3095</v>
      </c>
      <c r="E2778" s="418">
        <v>1237920</v>
      </c>
    </row>
    <row r="2779" spans="2:5" x14ac:dyDescent="0.25">
      <c r="B2779" s="416">
        <v>8622</v>
      </c>
      <c r="C2779" s="417" t="s">
        <v>3843</v>
      </c>
      <c r="D2779" s="416" t="s">
        <v>8</v>
      </c>
      <c r="E2779" s="418">
        <v>15087</v>
      </c>
    </row>
    <row r="2780" spans="2:5" x14ac:dyDescent="0.25">
      <c r="B2780" s="416">
        <v>8624</v>
      </c>
      <c r="C2780" s="417" t="s">
        <v>6830</v>
      </c>
      <c r="D2780" s="416" t="s">
        <v>7</v>
      </c>
      <c r="E2780" s="418">
        <v>5653267</v>
      </c>
    </row>
    <row r="2781" spans="2:5" x14ac:dyDescent="0.25">
      <c r="B2781" s="416">
        <v>8625</v>
      </c>
      <c r="C2781" s="417" t="s">
        <v>6831</v>
      </c>
      <c r="D2781" s="416" t="s">
        <v>7</v>
      </c>
      <c r="E2781" s="418">
        <v>401679</v>
      </c>
    </row>
    <row r="2782" spans="2:5" x14ac:dyDescent="0.25">
      <c r="B2782" s="416">
        <v>8626</v>
      </c>
      <c r="C2782" s="417" t="s">
        <v>6832</v>
      </c>
      <c r="D2782" s="416" t="s">
        <v>7</v>
      </c>
      <c r="E2782" s="418">
        <v>2815970</v>
      </c>
    </row>
    <row r="2783" spans="2:5" x14ac:dyDescent="0.25">
      <c r="B2783" s="416">
        <v>8627</v>
      </c>
      <c r="C2783" s="417" t="s">
        <v>6833</v>
      </c>
      <c r="D2783" s="416" t="s">
        <v>7</v>
      </c>
      <c r="E2783" s="419">
        <v>677720</v>
      </c>
    </row>
    <row r="2784" spans="2:5" x14ac:dyDescent="0.25">
      <c r="B2784" s="416">
        <v>8628</v>
      </c>
      <c r="C2784" s="417" t="s">
        <v>6834</v>
      </c>
      <c r="D2784" s="416" t="s">
        <v>7</v>
      </c>
      <c r="E2784" s="418">
        <v>230487</v>
      </c>
    </row>
    <row r="2785" spans="2:5" x14ac:dyDescent="0.25">
      <c r="B2785" s="416">
        <v>8629</v>
      </c>
      <c r="C2785" s="417" t="s">
        <v>6835</v>
      </c>
      <c r="D2785" s="416" t="s">
        <v>3102</v>
      </c>
      <c r="E2785" s="418">
        <v>1178052</v>
      </c>
    </row>
    <row r="2786" spans="2:5" x14ac:dyDescent="0.25">
      <c r="B2786" s="416">
        <v>8631</v>
      </c>
      <c r="C2786" s="417" t="s">
        <v>6836</v>
      </c>
      <c r="D2786" s="416" t="s">
        <v>7</v>
      </c>
      <c r="E2786" s="419">
        <v>1224048</v>
      </c>
    </row>
    <row r="2787" spans="2:5" x14ac:dyDescent="0.25">
      <c r="B2787" s="416">
        <v>8632</v>
      </c>
      <c r="C2787" s="417" t="s">
        <v>6837</v>
      </c>
      <c r="D2787" s="416" t="s">
        <v>3102</v>
      </c>
      <c r="E2787" s="419">
        <v>532327</v>
      </c>
    </row>
    <row r="2788" spans="2:5" x14ac:dyDescent="0.25">
      <c r="B2788" s="416">
        <v>8633</v>
      </c>
      <c r="C2788" s="417" t="s">
        <v>6838</v>
      </c>
      <c r="D2788" s="416" t="s">
        <v>3102</v>
      </c>
      <c r="E2788" s="419">
        <v>1170608</v>
      </c>
    </row>
    <row r="2789" spans="2:5" x14ac:dyDescent="0.25">
      <c r="B2789" s="416">
        <v>8634</v>
      </c>
      <c r="C2789" s="417" t="s">
        <v>6839</v>
      </c>
      <c r="D2789" s="416" t="s">
        <v>7</v>
      </c>
      <c r="E2789" s="418">
        <v>1248374</v>
      </c>
    </row>
    <row r="2790" spans="2:5" x14ac:dyDescent="0.25">
      <c r="B2790" s="416">
        <v>8636</v>
      </c>
      <c r="C2790" s="417" t="s">
        <v>6840</v>
      </c>
      <c r="D2790" s="416" t="s">
        <v>7</v>
      </c>
      <c r="E2790" s="419">
        <v>722523</v>
      </c>
    </row>
    <row r="2791" spans="2:5" x14ac:dyDescent="0.25">
      <c r="B2791" s="416">
        <v>8637</v>
      </c>
      <c r="C2791" s="417" t="s">
        <v>6841</v>
      </c>
      <c r="D2791" s="416" t="s">
        <v>7</v>
      </c>
      <c r="E2791" s="418">
        <v>2092543</v>
      </c>
    </row>
    <row r="2792" spans="2:5" x14ac:dyDescent="0.25">
      <c r="B2792" s="416">
        <v>8638</v>
      </c>
      <c r="C2792" s="417" t="s">
        <v>6842</v>
      </c>
      <c r="D2792" s="416" t="s">
        <v>7</v>
      </c>
      <c r="E2792" s="419">
        <v>4704330</v>
      </c>
    </row>
    <row r="2793" spans="2:5" x14ac:dyDescent="0.25">
      <c r="B2793" s="416">
        <v>8639</v>
      </c>
      <c r="C2793" s="417" t="s">
        <v>6843</v>
      </c>
      <c r="D2793" s="416" t="s">
        <v>7</v>
      </c>
      <c r="E2793" s="419">
        <v>7969185</v>
      </c>
    </row>
    <row r="2794" spans="2:5" x14ac:dyDescent="0.25">
      <c r="B2794" s="416">
        <v>8640</v>
      </c>
      <c r="C2794" s="417" t="s">
        <v>6844</v>
      </c>
      <c r="D2794" s="416" t="s">
        <v>7</v>
      </c>
      <c r="E2794" s="419">
        <v>148782</v>
      </c>
    </row>
    <row r="2795" spans="2:5" x14ac:dyDescent="0.25">
      <c r="B2795" s="416">
        <v>8641</v>
      </c>
      <c r="C2795" s="417" t="s">
        <v>6845</v>
      </c>
      <c r="D2795" s="416" t="s">
        <v>7</v>
      </c>
      <c r="E2795" s="418">
        <v>1704195</v>
      </c>
    </row>
    <row r="2796" spans="2:5" x14ac:dyDescent="0.25">
      <c r="B2796" s="416">
        <v>8642</v>
      </c>
      <c r="C2796" s="417" t="s">
        <v>6846</v>
      </c>
      <c r="D2796" s="416" t="s">
        <v>7</v>
      </c>
      <c r="E2796" s="418">
        <v>121144</v>
      </c>
    </row>
    <row r="2797" spans="2:5" x14ac:dyDescent="0.25">
      <c r="B2797" s="416">
        <v>8644</v>
      </c>
      <c r="C2797" s="417" t="s">
        <v>6847</v>
      </c>
      <c r="D2797" s="416" t="s">
        <v>7</v>
      </c>
      <c r="E2797" s="418">
        <v>4779790</v>
      </c>
    </row>
    <row r="2798" spans="2:5" x14ac:dyDescent="0.25">
      <c r="B2798" s="416">
        <v>8645</v>
      </c>
      <c r="C2798" s="417" t="s">
        <v>6848</v>
      </c>
      <c r="D2798" s="416" t="s">
        <v>7</v>
      </c>
      <c r="E2798" s="418">
        <v>2335956</v>
      </c>
    </row>
    <row r="2799" spans="2:5" x14ac:dyDescent="0.25">
      <c r="B2799" s="416">
        <v>8647</v>
      </c>
      <c r="C2799" s="417" t="s">
        <v>6849</v>
      </c>
      <c r="D2799" s="416" t="s">
        <v>7</v>
      </c>
      <c r="E2799" s="418">
        <v>5225625</v>
      </c>
    </row>
    <row r="2800" spans="2:5" x14ac:dyDescent="0.25">
      <c r="B2800" s="416">
        <v>8648</v>
      </c>
      <c r="C2800" s="417" t="s">
        <v>6850</v>
      </c>
      <c r="D2800" s="416" t="s">
        <v>3102</v>
      </c>
      <c r="E2800" s="419">
        <v>612140</v>
      </c>
    </row>
    <row r="2801" spans="2:5" x14ac:dyDescent="0.25">
      <c r="B2801" s="416">
        <v>8649</v>
      </c>
      <c r="C2801" s="417" t="s">
        <v>6851</v>
      </c>
      <c r="D2801" s="416" t="s">
        <v>3102</v>
      </c>
      <c r="E2801" s="419">
        <v>509744</v>
      </c>
    </row>
    <row r="2802" spans="2:5" x14ac:dyDescent="0.25">
      <c r="B2802" s="416">
        <v>8650</v>
      </c>
      <c r="C2802" s="417" t="s">
        <v>6852</v>
      </c>
      <c r="D2802" s="416" t="s">
        <v>6853</v>
      </c>
      <c r="E2802" s="419">
        <v>64</v>
      </c>
    </row>
    <row r="2803" spans="2:5" x14ac:dyDescent="0.25">
      <c r="B2803" s="416">
        <v>8651</v>
      </c>
      <c r="C2803" s="417" t="s">
        <v>6854</v>
      </c>
      <c r="D2803" s="416" t="s">
        <v>7</v>
      </c>
      <c r="E2803" s="418">
        <v>185067</v>
      </c>
    </row>
    <row r="2804" spans="2:5" x14ac:dyDescent="0.25">
      <c r="B2804" s="416">
        <v>8652</v>
      </c>
      <c r="C2804" s="417" t="s">
        <v>6855</v>
      </c>
      <c r="D2804" s="416" t="s">
        <v>7</v>
      </c>
      <c r="E2804" s="419">
        <v>145010</v>
      </c>
    </row>
    <row r="2805" spans="2:5" x14ac:dyDescent="0.25">
      <c r="B2805" s="416">
        <v>8653</v>
      </c>
      <c r="C2805" s="417" t="s">
        <v>6856</v>
      </c>
      <c r="D2805" s="416" t="s">
        <v>7</v>
      </c>
      <c r="E2805" s="418">
        <v>181316</v>
      </c>
    </row>
    <row r="2806" spans="2:5" x14ac:dyDescent="0.25">
      <c r="B2806" s="416">
        <v>8654</v>
      </c>
      <c r="C2806" s="417" t="s">
        <v>6857</v>
      </c>
      <c r="D2806" s="416" t="s">
        <v>7</v>
      </c>
      <c r="E2806" s="418">
        <v>293856</v>
      </c>
    </row>
    <row r="2807" spans="2:5" x14ac:dyDescent="0.25">
      <c r="B2807" s="416">
        <v>8655</v>
      </c>
      <c r="C2807" s="417" t="s">
        <v>6858</v>
      </c>
      <c r="D2807" s="416" t="s">
        <v>3095</v>
      </c>
      <c r="E2807" s="418">
        <v>98133</v>
      </c>
    </row>
    <row r="2808" spans="2:5" x14ac:dyDescent="0.25">
      <c r="B2808" s="416">
        <v>8656</v>
      </c>
      <c r="C2808" s="417" t="s">
        <v>6859</v>
      </c>
      <c r="D2808" s="416" t="s">
        <v>3095</v>
      </c>
      <c r="E2808" s="418">
        <v>23175</v>
      </c>
    </row>
    <row r="2809" spans="2:5" x14ac:dyDescent="0.25">
      <c r="B2809" s="416">
        <v>8657</v>
      </c>
      <c r="C2809" s="417" t="s">
        <v>6860</v>
      </c>
      <c r="D2809" s="416" t="s">
        <v>8</v>
      </c>
      <c r="E2809" s="418">
        <v>7596</v>
      </c>
    </row>
    <row r="2810" spans="2:5" x14ac:dyDescent="0.25">
      <c r="B2810" s="416">
        <v>8659</v>
      </c>
      <c r="C2810" s="417" t="s">
        <v>6861</v>
      </c>
      <c r="D2810" s="416" t="s">
        <v>8</v>
      </c>
      <c r="E2810" s="419">
        <v>20912</v>
      </c>
    </row>
    <row r="2811" spans="2:5" x14ac:dyDescent="0.25">
      <c r="B2811" s="416">
        <v>8660</v>
      </c>
      <c r="C2811" s="417" t="s">
        <v>6862</v>
      </c>
      <c r="D2811" s="416" t="s">
        <v>8</v>
      </c>
      <c r="E2811" s="418">
        <v>178285</v>
      </c>
    </row>
    <row r="2812" spans="2:5" x14ac:dyDescent="0.25">
      <c r="B2812" s="416">
        <v>8661</v>
      </c>
      <c r="C2812" s="417" t="s">
        <v>6863</v>
      </c>
      <c r="D2812" s="416" t="s">
        <v>8</v>
      </c>
      <c r="E2812" s="418">
        <v>353053</v>
      </c>
    </row>
    <row r="2813" spans="2:5" x14ac:dyDescent="0.25">
      <c r="B2813" s="416">
        <v>8662</v>
      </c>
      <c r="C2813" s="417" t="s">
        <v>6864</v>
      </c>
      <c r="D2813" s="416" t="s">
        <v>8</v>
      </c>
      <c r="E2813" s="418">
        <v>538653</v>
      </c>
    </row>
    <row r="2814" spans="2:5" x14ac:dyDescent="0.25">
      <c r="B2814" s="416">
        <v>8663</v>
      </c>
      <c r="C2814" s="417" t="s">
        <v>6865</v>
      </c>
      <c r="D2814" s="416" t="s">
        <v>8</v>
      </c>
      <c r="E2814" s="418">
        <v>534446</v>
      </c>
    </row>
    <row r="2815" spans="2:5" x14ac:dyDescent="0.25">
      <c r="B2815" s="416">
        <v>8664</v>
      </c>
      <c r="C2815" s="417" t="s">
        <v>6866</v>
      </c>
      <c r="D2815" s="416" t="s">
        <v>8</v>
      </c>
      <c r="E2815" s="418">
        <v>593390</v>
      </c>
    </row>
    <row r="2816" spans="2:5" x14ac:dyDescent="0.25">
      <c r="B2816" s="416">
        <v>8665</v>
      </c>
      <c r="C2816" s="417" t="s">
        <v>6867</v>
      </c>
      <c r="D2816" s="416" t="s">
        <v>8</v>
      </c>
      <c r="E2816" s="418">
        <v>613408</v>
      </c>
    </row>
    <row r="2817" spans="2:5" x14ac:dyDescent="0.25">
      <c r="B2817" s="416">
        <v>8667</v>
      </c>
      <c r="C2817" s="417" t="s">
        <v>6868</v>
      </c>
      <c r="D2817" s="416" t="s">
        <v>8</v>
      </c>
      <c r="E2817" s="418">
        <v>17625</v>
      </c>
    </row>
    <row r="2818" spans="2:5" x14ac:dyDescent="0.25">
      <c r="B2818" s="416">
        <v>8668</v>
      </c>
      <c r="C2818" s="417" t="s">
        <v>6869</v>
      </c>
      <c r="D2818" s="416" t="s">
        <v>8</v>
      </c>
      <c r="E2818" s="418">
        <v>176349</v>
      </c>
    </row>
    <row r="2819" spans="2:5" x14ac:dyDescent="0.25">
      <c r="B2819" s="416">
        <v>8669</v>
      </c>
      <c r="C2819" s="417" t="s">
        <v>6870</v>
      </c>
      <c r="D2819" s="416" t="s">
        <v>8</v>
      </c>
      <c r="E2819" s="418">
        <v>235505</v>
      </c>
    </row>
    <row r="2820" spans="2:5" x14ac:dyDescent="0.25">
      <c r="B2820" s="416">
        <v>8670</v>
      </c>
      <c r="C2820" s="417" t="s">
        <v>6871</v>
      </c>
      <c r="D2820" s="416" t="s">
        <v>8</v>
      </c>
      <c r="E2820" s="418">
        <v>534167</v>
      </c>
    </row>
    <row r="2821" spans="2:5" x14ac:dyDescent="0.25">
      <c r="B2821" s="416">
        <v>8671</v>
      </c>
      <c r="C2821" s="417" t="s">
        <v>6872</v>
      </c>
      <c r="D2821" s="416" t="s">
        <v>8</v>
      </c>
      <c r="E2821" s="418">
        <v>527714</v>
      </c>
    </row>
    <row r="2822" spans="2:5" x14ac:dyDescent="0.25">
      <c r="B2822" s="416">
        <v>8672</v>
      </c>
      <c r="C2822" s="417" t="s">
        <v>6873</v>
      </c>
      <c r="D2822" s="416" t="s">
        <v>8</v>
      </c>
      <c r="E2822" s="418">
        <v>592212</v>
      </c>
    </row>
    <row r="2823" spans="2:5" x14ac:dyDescent="0.25">
      <c r="B2823" s="416">
        <v>8673</v>
      </c>
      <c r="C2823" s="417" t="s">
        <v>6874</v>
      </c>
      <c r="D2823" s="416" t="s">
        <v>8</v>
      </c>
      <c r="E2823" s="419">
        <v>609117</v>
      </c>
    </row>
    <row r="2824" spans="2:5" x14ac:dyDescent="0.25">
      <c r="B2824" s="416">
        <v>8675</v>
      </c>
      <c r="C2824" s="417" t="s">
        <v>6875</v>
      </c>
      <c r="D2824" s="416" t="s">
        <v>8</v>
      </c>
      <c r="E2824" s="419">
        <v>11698</v>
      </c>
    </row>
    <row r="2825" spans="2:5" x14ac:dyDescent="0.25">
      <c r="B2825" s="416">
        <v>8676</v>
      </c>
      <c r="C2825" s="417" t="s">
        <v>6876</v>
      </c>
      <c r="D2825" s="416" t="s">
        <v>8</v>
      </c>
      <c r="E2825" s="418">
        <v>118978</v>
      </c>
    </row>
    <row r="2826" spans="2:5" x14ac:dyDescent="0.25">
      <c r="B2826" s="416">
        <v>8677</v>
      </c>
      <c r="C2826" s="417" t="s">
        <v>6877</v>
      </c>
      <c r="D2826" s="416" t="s">
        <v>8</v>
      </c>
      <c r="E2826" s="418">
        <v>233929</v>
      </c>
    </row>
    <row r="2827" spans="2:5" x14ac:dyDescent="0.25">
      <c r="B2827" s="416">
        <v>8678</v>
      </c>
      <c r="C2827" s="417" t="s">
        <v>6878</v>
      </c>
      <c r="D2827" s="416" t="s">
        <v>8</v>
      </c>
      <c r="E2827" s="418">
        <v>407737</v>
      </c>
    </row>
    <row r="2828" spans="2:5" x14ac:dyDescent="0.25">
      <c r="B2828" s="416">
        <v>8679</v>
      </c>
      <c r="C2828" s="417" t="s">
        <v>6879</v>
      </c>
      <c r="D2828" s="416" t="s">
        <v>8</v>
      </c>
      <c r="E2828" s="418">
        <v>489636</v>
      </c>
    </row>
    <row r="2829" spans="2:5" x14ac:dyDescent="0.25">
      <c r="B2829" s="416">
        <v>8680</v>
      </c>
      <c r="C2829" s="417" t="s">
        <v>6880</v>
      </c>
      <c r="D2829" s="416" t="s">
        <v>8</v>
      </c>
      <c r="E2829" s="419">
        <v>515748</v>
      </c>
    </row>
    <row r="2830" spans="2:5" x14ac:dyDescent="0.25">
      <c r="B2830" s="416">
        <v>8681</v>
      </c>
      <c r="C2830" s="417" t="s">
        <v>6881</v>
      </c>
      <c r="D2830" s="416" t="s">
        <v>8</v>
      </c>
      <c r="E2830" s="419">
        <v>565259</v>
      </c>
    </row>
    <row r="2831" spans="2:5" x14ac:dyDescent="0.25">
      <c r="B2831" s="416">
        <v>8683</v>
      </c>
      <c r="C2831" s="417" t="s">
        <v>6882</v>
      </c>
      <c r="D2831" s="416" t="s">
        <v>8</v>
      </c>
      <c r="E2831" s="419">
        <v>11698</v>
      </c>
    </row>
    <row r="2832" spans="2:5" x14ac:dyDescent="0.25">
      <c r="B2832" s="416">
        <v>8684</v>
      </c>
      <c r="C2832" s="417" t="s">
        <v>6883</v>
      </c>
      <c r="D2832" s="416" t="s">
        <v>8</v>
      </c>
      <c r="E2832" s="419">
        <v>102537</v>
      </c>
    </row>
    <row r="2833" spans="2:5" x14ac:dyDescent="0.25">
      <c r="B2833" s="416">
        <v>8685</v>
      </c>
      <c r="C2833" s="417" t="s">
        <v>6884</v>
      </c>
      <c r="D2833" s="416" t="s">
        <v>8</v>
      </c>
      <c r="E2833" s="418">
        <v>233929</v>
      </c>
    </row>
    <row r="2834" spans="2:5" x14ac:dyDescent="0.25">
      <c r="B2834" s="416">
        <v>8686</v>
      </c>
      <c r="C2834" s="417" t="s">
        <v>6885</v>
      </c>
      <c r="D2834" s="416" t="s">
        <v>8</v>
      </c>
      <c r="E2834" s="418">
        <v>367658</v>
      </c>
    </row>
    <row r="2835" spans="2:5" x14ac:dyDescent="0.25">
      <c r="B2835" s="416">
        <v>8687</v>
      </c>
      <c r="C2835" s="417" t="s">
        <v>6886</v>
      </c>
      <c r="D2835" s="416" t="s">
        <v>8</v>
      </c>
      <c r="E2835" s="418">
        <v>346819</v>
      </c>
    </row>
    <row r="2836" spans="2:5" x14ac:dyDescent="0.25">
      <c r="B2836" s="416">
        <v>8688</v>
      </c>
      <c r="C2836" s="417" t="s">
        <v>6887</v>
      </c>
      <c r="D2836" s="416" t="s">
        <v>8</v>
      </c>
      <c r="E2836" s="418">
        <v>474943</v>
      </c>
    </row>
    <row r="2837" spans="2:5" x14ac:dyDescent="0.25">
      <c r="B2837" s="416">
        <v>8689</v>
      </c>
      <c r="C2837" s="417" t="s">
        <v>6888</v>
      </c>
      <c r="D2837" s="416" t="s">
        <v>8</v>
      </c>
      <c r="E2837" s="419">
        <v>419808</v>
      </c>
    </row>
    <row r="2838" spans="2:5" x14ac:dyDescent="0.25">
      <c r="B2838" s="416">
        <v>8690</v>
      </c>
      <c r="C2838" s="417" t="s">
        <v>6889</v>
      </c>
      <c r="D2838" s="416" t="s">
        <v>8</v>
      </c>
      <c r="E2838" s="418">
        <v>19465</v>
      </c>
    </row>
    <row r="2839" spans="2:5" x14ac:dyDescent="0.25">
      <c r="B2839" s="416">
        <v>8691</v>
      </c>
      <c r="C2839" s="417" t="s">
        <v>6890</v>
      </c>
      <c r="D2839" s="416" t="s">
        <v>8</v>
      </c>
      <c r="E2839" s="419">
        <v>52881</v>
      </c>
    </row>
    <row r="2840" spans="2:5" x14ac:dyDescent="0.25">
      <c r="B2840" s="416">
        <v>8692</v>
      </c>
      <c r="C2840" s="417" t="s">
        <v>6891</v>
      </c>
      <c r="D2840" s="416" t="s">
        <v>8</v>
      </c>
      <c r="E2840" s="418">
        <v>71831</v>
      </c>
    </row>
    <row r="2841" spans="2:5" x14ac:dyDescent="0.25">
      <c r="B2841" s="416">
        <v>8693</v>
      </c>
      <c r="C2841" s="417" t="s">
        <v>6892</v>
      </c>
      <c r="D2841" s="416" t="s">
        <v>8</v>
      </c>
      <c r="E2841" s="418">
        <v>19274</v>
      </c>
    </row>
    <row r="2842" spans="2:5" x14ac:dyDescent="0.25">
      <c r="B2842" s="416">
        <v>8694</v>
      </c>
      <c r="C2842" s="417" t="s">
        <v>6893</v>
      </c>
      <c r="D2842" s="416" t="s">
        <v>8</v>
      </c>
      <c r="E2842" s="418">
        <v>56011</v>
      </c>
    </row>
    <row r="2843" spans="2:5" x14ac:dyDescent="0.25">
      <c r="B2843" s="416">
        <v>8695</v>
      </c>
      <c r="C2843" s="417" t="s">
        <v>6894</v>
      </c>
      <c r="D2843" s="416" t="s">
        <v>8</v>
      </c>
      <c r="E2843" s="418">
        <v>71831</v>
      </c>
    </row>
    <row r="2844" spans="2:5" x14ac:dyDescent="0.25">
      <c r="B2844" s="416">
        <v>8697</v>
      </c>
      <c r="C2844" s="417" t="s">
        <v>6895</v>
      </c>
      <c r="D2844" s="416" t="s">
        <v>8</v>
      </c>
      <c r="E2844" s="418">
        <v>17559</v>
      </c>
    </row>
    <row r="2845" spans="2:5" x14ac:dyDescent="0.25">
      <c r="B2845" s="416">
        <v>8698</v>
      </c>
      <c r="C2845" s="417" t="s">
        <v>6896</v>
      </c>
      <c r="D2845" s="416" t="s">
        <v>8</v>
      </c>
      <c r="E2845" s="418">
        <v>57598</v>
      </c>
    </row>
    <row r="2846" spans="2:5" x14ac:dyDescent="0.25">
      <c r="B2846" s="416">
        <v>8699</v>
      </c>
      <c r="C2846" s="417" t="s">
        <v>6897</v>
      </c>
      <c r="D2846" s="416" t="s">
        <v>8</v>
      </c>
      <c r="E2846" s="418">
        <v>187856</v>
      </c>
    </row>
    <row r="2847" spans="2:5" x14ac:dyDescent="0.25">
      <c r="B2847" s="416">
        <v>8700</v>
      </c>
      <c r="C2847" s="417" t="s">
        <v>6898</v>
      </c>
      <c r="D2847" s="416" t="s">
        <v>8</v>
      </c>
      <c r="E2847" s="418">
        <v>374975</v>
      </c>
    </row>
    <row r="2848" spans="2:5" x14ac:dyDescent="0.25">
      <c r="B2848" s="416">
        <v>8701</v>
      </c>
      <c r="C2848" s="417" t="s">
        <v>6899</v>
      </c>
      <c r="D2848" s="416" t="s">
        <v>8</v>
      </c>
      <c r="E2848" s="419">
        <v>395778</v>
      </c>
    </row>
    <row r="2849" spans="2:5" x14ac:dyDescent="0.25">
      <c r="B2849" s="416">
        <v>8702</v>
      </c>
      <c r="C2849" s="417" t="s">
        <v>6900</v>
      </c>
      <c r="D2849" s="416" t="s">
        <v>8</v>
      </c>
      <c r="E2849" s="418">
        <v>431017</v>
      </c>
    </row>
    <row r="2850" spans="2:5" x14ac:dyDescent="0.25">
      <c r="B2850" s="416">
        <v>8703</v>
      </c>
      <c r="C2850" s="417" t="s">
        <v>6901</v>
      </c>
      <c r="D2850" s="416" t="s">
        <v>8</v>
      </c>
      <c r="E2850" s="418">
        <v>450515</v>
      </c>
    </row>
    <row r="2851" spans="2:5" x14ac:dyDescent="0.25">
      <c r="B2851" s="416">
        <v>8705</v>
      </c>
      <c r="C2851" s="417" t="s">
        <v>6902</v>
      </c>
      <c r="D2851" s="416" t="s">
        <v>8</v>
      </c>
      <c r="E2851" s="418">
        <v>10503</v>
      </c>
    </row>
    <row r="2852" spans="2:5" x14ac:dyDescent="0.25">
      <c r="B2852" s="416">
        <v>8706</v>
      </c>
      <c r="C2852" s="417" t="s">
        <v>6903</v>
      </c>
      <c r="D2852" s="416" t="s">
        <v>8</v>
      </c>
      <c r="E2852" s="418">
        <v>33695</v>
      </c>
    </row>
    <row r="2853" spans="2:5" x14ac:dyDescent="0.25">
      <c r="B2853" s="416">
        <v>8707</v>
      </c>
      <c r="C2853" s="417" t="s">
        <v>6904</v>
      </c>
      <c r="D2853" s="416" t="s">
        <v>8</v>
      </c>
      <c r="E2853" s="418">
        <v>197010</v>
      </c>
    </row>
    <row r="2854" spans="2:5" x14ac:dyDescent="0.25">
      <c r="B2854" s="416">
        <v>8708</v>
      </c>
      <c r="C2854" s="417" t="s">
        <v>6905</v>
      </c>
      <c r="D2854" s="416" t="s">
        <v>8</v>
      </c>
      <c r="E2854" s="418">
        <v>365970</v>
      </c>
    </row>
    <row r="2855" spans="2:5" x14ac:dyDescent="0.25">
      <c r="B2855" s="416">
        <v>8709</v>
      </c>
      <c r="C2855" s="417" t="s">
        <v>6906</v>
      </c>
      <c r="D2855" s="416" t="s">
        <v>8</v>
      </c>
      <c r="E2855" s="418">
        <v>414430</v>
      </c>
    </row>
    <row r="2856" spans="2:5" x14ac:dyDescent="0.25">
      <c r="B2856" s="416">
        <v>8710</v>
      </c>
      <c r="C2856" s="417" t="s">
        <v>6907</v>
      </c>
      <c r="D2856" s="416" t="s">
        <v>8</v>
      </c>
      <c r="E2856" s="418">
        <v>422380</v>
      </c>
    </row>
    <row r="2857" spans="2:5" x14ac:dyDescent="0.25">
      <c r="B2857" s="416">
        <v>8711</v>
      </c>
      <c r="C2857" s="417" t="s">
        <v>6908</v>
      </c>
      <c r="D2857" s="416" t="s">
        <v>8</v>
      </c>
      <c r="E2857" s="418">
        <v>469168</v>
      </c>
    </row>
    <row r="2858" spans="2:5" x14ac:dyDescent="0.25">
      <c r="B2858" s="416">
        <v>8712</v>
      </c>
      <c r="C2858" s="417" t="s">
        <v>6909</v>
      </c>
      <c r="D2858" s="416" t="s">
        <v>3102</v>
      </c>
      <c r="E2858" s="418">
        <v>410578</v>
      </c>
    </row>
    <row r="2859" spans="2:5" x14ac:dyDescent="0.25">
      <c r="B2859" s="416">
        <v>8713</v>
      </c>
      <c r="C2859" s="417" t="s">
        <v>6910</v>
      </c>
      <c r="D2859" s="416" t="s">
        <v>3102</v>
      </c>
      <c r="E2859" s="418">
        <v>169880</v>
      </c>
    </row>
    <row r="2860" spans="2:5" x14ac:dyDescent="0.25">
      <c r="B2860" s="416">
        <v>8714</v>
      </c>
      <c r="C2860" s="417" t="s">
        <v>6911</v>
      </c>
      <c r="D2860" s="416" t="s">
        <v>3102</v>
      </c>
      <c r="E2860" s="418">
        <v>211822</v>
      </c>
    </row>
    <row r="2861" spans="2:5" x14ac:dyDescent="0.25">
      <c r="B2861" s="416">
        <v>8715</v>
      </c>
      <c r="C2861" s="417" t="s">
        <v>6912</v>
      </c>
      <c r="D2861" s="416" t="s">
        <v>7</v>
      </c>
      <c r="E2861" s="418">
        <v>699907</v>
      </c>
    </row>
    <row r="2862" spans="2:5" x14ac:dyDescent="0.25">
      <c r="B2862" s="416">
        <v>8716</v>
      </c>
      <c r="C2862" s="417" t="s">
        <v>6913</v>
      </c>
      <c r="D2862" s="416" t="s">
        <v>3102</v>
      </c>
      <c r="E2862" s="418">
        <v>66543</v>
      </c>
    </row>
    <row r="2863" spans="2:5" x14ac:dyDescent="0.25">
      <c r="B2863" s="416">
        <v>8717</v>
      </c>
      <c r="C2863" s="417" t="s">
        <v>6914</v>
      </c>
      <c r="D2863" s="416" t="s">
        <v>7</v>
      </c>
      <c r="E2863" s="418">
        <v>1157970</v>
      </c>
    </row>
    <row r="2864" spans="2:5" x14ac:dyDescent="0.25">
      <c r="B2864" s="416">
        <v>8718</v>
      </c>
      <c r="C2864" s="417" t="s">
        <v>6915</v>
      </c>
      <c r="D2864" s="416" t="s">
        <v>7</v>
      </c>
      <c r="E2864" s="418">
        <v>1629507</v>
      </c>
    </row>
    <row r="2865" spans="2:5" x14ac:dyDescent="0.25">
      <c r="B2865" s="416">
        <v>8719</v>
      </c>
      <c r="C2865" s="417" t="s">
        <v>6916</v>
      </c>
      <c r="D2865" s="416" t="s">
        <v>7</v>
      </c>
      <c r="E2865" s="419">
        <v>1762647</v>
      </c>
    </row>
    <row r="2866" spans="2:5" x14ac:dyDescent="0.25">
      <c r="B2866" s="416">
        <v>8720</v>
      </c>
      <c r="C2866" s="417" t="s">
        <v>6917</v>
      </c>
      <c r="D2866" s="416" t="s">
        <v>7</v>
      </c>
      <c r="E2866" s="418">
        <v>741119</v>
      </c>
    </row>
    <row r="2867" spans="2:5" x14ac:dyDescent="0.25">
      <c r="B2867" s="416">
        <v>8722</v>
      </c>
      <c r="C2867" s="417" t="s">
        <v>6918</v>
      </c>
      <c r="D2867" s="416" t="s">
        <v>7</v>
      </c>
      <c r="E2867" s="418">
        <v>213353</v>
      </c>
    </row>
    <row r="2868" spans="2:5" x14ac:dyDescent="0.25">
      <c r="B2868" s="416">
        <v>8724</v>
      </c>
      <c r="C2868" s="417" t="s">
        <v>6919</v>
      </c>
      <c r="D2868" s="416" t="s">
        <v>7</v>
      </c>
      <c r="E2868" s="418">
        <v>138706</v>
      </c>
    </row>
    <row r="2869" spans="2:5" x14ac:dyDescent="0.25">
      <c r="B2869" s="416">
        <v>8725</v>
      </c>
      <c r="C2869" s="417" t="s">
        <v>6920</v>
      </c>
      <c r="D2869" s="416" t="s">
        <v>3102</v>
      </c>
      <c r="E2869" s="418">
        <v>64463</v>
      </c>
    </row>
    <row r="2870" spans="2:5" x14ac:dyDescent="0.25">
      <c r="B2870" s="416">
        <v>8726</v>
      </c>
      <c r="C2870" s="417" t="s">
        <v>3949</v>
      </c>
      <c r="D2870" s="416" t="s">
        <v>7</v>
      </c>
      <c r="E2870" s="419">
        <v>1210343</v>
      </c>
    </row>
    <row r="2871" spans="2:5" x14ac:dyDescent="0.25">
      <c r="B2871" s="416">
        <v>8727</v>
      </c>
      <c r="C2871" s="417" t="s">
        <v>6921</v>
      </c>
      <c r="D2871" s="416" t="s">
        <v>8</v>
      </c>
      <c r="E2871" s="419">
        <v>721393</v>
      </c>
    </row>
    <row r="2872" spans="2:5" x14ac:dyDescent="0.25">
      <c r="B2872" s="416">
        <v>8728</v>
      </c>
      <c r="C2872" s="417" t="s">
        <v>6922</v>
      </c>
      <c r="D2872" s="416" t="s">
        <v>3102</v>
      </c>
      <c r="E2872" s="419">
        <v>661051</v>
      </c>
    </row>
    <row r="2873" spans="2:5" x14ac:dyDescent="0.25">
      <c r="B2873" s="416">
        <v>8729</v>
      </c>
      <c r="C2873" s="417" t="s">
        <v>6923</v>
      </c>
      <c r="D2873" s="416" t="s">
        <v>3102</v>
      </c>
      <c r="E2873" s="418">
        <v>1327714</v>
      </c>
    </row>
    <row r="2874" spans="2:5" x14ac:dyDescent="0.25">
      <c r="B2874" s="416">
        <v>8730</v>
      </c>
      <c r="C2874" s="417" t="s">
        <v>6924</v>
      </c>
      <c r="D2874" s="416" t="s">
        <v>7</v>
      </c>
      <c r="E2874" s="419">
        <v>4842539</v>
      </c>
    </row>
    <row r="2875" spans="2:5" x14ac:dyDescent="0.25">
      <c r="B2875" s="416">
        <v>8731</v>
      </c>
      <c r="C2875" s="417" t="s">
        <v>6925</v>
      </c>
      <c r="D2875" s="416" t="s">
        <v>7</v>
      </c>
      <c r="E2875" s="418">
        <v>399187</v>
      </c>
    </row>
    <row r="2876" spans="2:5" x14ac:dyDescent="0.25">
      <c r="B2876" s="416">
        <v>8732</v>
      </c>
      <c r="C2876" s="417" t="s">
        <v>6926</v>
      </c>
      <c r="D2876" s="416" t="s">
        <v>7</v>
      </c>
      <c r="E2876" s="419">
        <v>677685</v>
      </c>
    </row>
    <row r="2877" spans="2:5" x14ac:dyDescent="0.25">
      <c r="B2877" s="416">
        <v>8733</v>
      </c>
      <c r="C2877" s="417" t="s">
        <v>6927</v>
      </c>
      <c r="D2877" s="416" t="s">
        <v>3102</v>
      </c>
      <c r="E2877" s="419">
        <v>251849</v>
      </c>
    </row>
    <row r="2878" spans="2:5" x14ac:dyDescent="0.25">
      <c r="B2878" s="416">
        <v>8734</v>
      </c>
      <c r="C2878" s="417" t="s">
        <v>6928</v>
      </c>
      <c r="D2878" s="416" t="s">
        <v>3102</v>
      </c>
      <c r="E2878" s="418">
        <v>318555</v>
      </c>
    </row>
    <row r="2879" spans="2:5" x14ac:dyDescent="0.25">
      <c r="B2879" s="416">
        <v>8735</v>
      </c>
      <c r="C2879" s="417" t="s">
        <v>6929</v>
      </c>
      <c r="D2879" s="416" t="s">
        <v>3102</v>
      </c>
      <c r="E2879" s="418">
        <v>678069</v>
      </c>
    </row>
    <row r="2880" spans="2:5" x14ac:dyDescent="0.25">
      <c r="B2880" s="416">
        <v>8736</v>
      </c>
      <c r="C2880" s="417" t="s">
        <v>6930</v>
      </c>
      <c r="D2880" s="416" t="s">
        <v>3102</v>
      </c>
      <c r="E2880" s="418">
        <v>344326</v>
      </c>
    </row>
    <row r="2881" spans="2:5" x14ac:dyDescent="0.25">
      <c r="B2881" s="416">
        <v>8737</v>
      </c>
      <c r="C2881" s="417" t="s">
        <v>6931</v>
      </c>
      <c r="D2881" s="416" t="s">
        <v>7</v>
      </c>
      <c r="E2881" s="419">
        <v>8128</v>
      </c>
    </row>
    <row r="2882" spans="2:5" x14ac:dyDescent="0.25">
      <c r="B2882" s="416">
        <v>8738</v>
      </c>
      <c r="C2882" s="417" t="s">
        <v>6932</v>
      </c>
      <c r="D2882" s="416" t="s">
        <v>7</v>
      </c>
      <c r="E2882" s="419">
        <v>403594</v>
      </c>
    </row>
    <row r="2883" spans="2:5" x14ac:dyDescent="0.25">
      <c r="B2883" s="416">
        <v>8739</v>
      </c>
      <c r="C2883" s="417" t="s">
        <v>6933</v>
      </c>
      <c r="D2883" s="416" t="s">
        <v>3102</v>
      </c>
      <c r="E2883" s="419">
        <v>185452</v>
      </c>
    </row>
    <row r="2884" spans="2:5" x14ac:dyDescent="0.25">
      <c r="B2884" s="416">
        <v>8740</v>
      </c>
      <c r="C2884" s="417" t="s">
        <v>6934</v>
      </c>
      <c r="D2884" s="416" t="s">
        <v>3102</v>
      </c>
      <c r="E2884" s="419">
        <v>384456</v>
      </c>
    </row>
    <row r="2885" spans="2:5" x14ac:dyDescent="0.25">
      <c r="B2885" s="416">
        <v>8741</v>
      </c>
      <c r="C2885" s="417" t="s">
        <v>6935</v>
      </c>
      <c r="D2885" s="416" t="s">
        <v>3102</v>
      </c>
      <c r="E2885" s="419">
        <v>118827</v>
      </c>
    </row>
    <row r="2886" spans="2:5" x14ac:dyDescent="0.25">
      <c r="B2886" s="416">
        <v>8742</v>
      </c>
      <c r="C2886" s="417" t="s">
        <v>6936</v>
      </c>
      <c r="D2886" s="416" t="s">
        <v>3102</v>
      </c>
      <c r="E2886" s="419">
        <v>277929</v>
      </c>
    </row>
    <row r="2887" spans="2:5" x14ac:dyDescent="0.25">
      <c r="B2887" s="416">
        <v>8743</v>
      </c>
      <c r="C2887" s="417" t="s">
        <v>6937</v>
      </c>
      <c r="D2887" s="416" t="s">
        <v>7</v>
      </c>
      <c r="E2887" s="419">
        <v>5254180</v>
      </c>
    </row>
    <row r="2888" spans="2:5" x14ac:dyDescent="0.25">
      <c r="B2888" s="416">
        <v>8744</v>
      </c>
      <c r="C2888" s="417" t="s">
        <v>6938</v>
      </c>
      <c r="D2888" s="416" t="s">
        <v>7</v>
      </c>
      <c r="E2888" s="419">
        <v>2262590</v>
      </c>
    </row>
    <row r="2889" spans="2:5" x14ac:dyDescent="0.25">
      <c r="B2889" s="416">
        <v>8745</v>
      </c>
      <c r="C2889" s="417" t="s">
        <v>6939</v>
      </c>
      <c r="D2889" s="416" t="s">
        <v>7</v>
      </c>
      <c r="E2889" s="419">
        <v>4054776</v>
      </c>
    </row>
    <row r="2890" spans="2:5" x14ac:dyDescent="0.25">
      <c r="B2890" s="416">
        <v>8746</v>
      </c>
      <c r="C2890" s="417" t="s">
        <v>6940</v>
      </c>
      <c r="D2890" s="416" t="s">
        <v>7</v>
      </c>
      <c r="E2890" s="419">
        <v>1261491</v>
      </c>
    </row>
    <row r="2891" spans="2:5" x14ac:dyDescent="0.25">
      <c r="B2891" s="416">
        <v>8747</v>
      </c>
      <c r="C2891" s="417" t="s">
        <v>6941</v>
      </c>
      <c r="D2891" s="416" t="s">
        <v>7</v>
      </c>
      <c r="E2891" s="418">
        <v>808532</v>
      </c>
    </row>
    <row r="2892" spans="2:5" x14ac:dyDescent="0.25">
      <c r="B2892" s="416">
        <v>8748</v>
      </c>
      <c r="C2892" s="417" t="s">
        <v>6942</v>
      </c>
      <c r="D2892" s="416" t="s">
        <v>7</v>
      </c>
      <c r="E2892" s="419">
        <v>592832</v>
      </c>
    </row>
    <row r="2893" spans="2:5" x14ac:dyDescent="0.25">
      <c r="B2893" s="416">
        <v>8749</v>
      </c>
      <c r="C2893" s="417" t="s">
        <v>6943</v>
      </c>
      <c r="D2893" s="416" t="s">
        <v>7</v>
      </c>
      <c r="E2893" s="418">
        <v>212645</v>
      </c>
    </row>
    <row r="2894" spans="2:5" x14ac:dyDescent="0.25">
      <c r="B2894" s="416">
        <v>8750</v>
      </c>
      <c r="C2894" s="417" t="s">
        <v>6944</v>
      </c>
      <c r="D2894" s="416" t="s">
        <v>7</v>
      </c>
      <c r="E2894" s="419">
        <v>1238388</v>
      </c>
    </row>
    <row r="2895" spans="2:5" x14ac:dyDescent="0.25">
      <c r="B2895" s="416">
        <v>8753</v>
      </c>
      <c r="C2895" s="417" t="s">
        <v>6945</v>
      </c>
      <c r="D2895" s="416" t="s">
        <v>7</v>
      </c>
      <c r="E2895" s="419">
        <v>170823</v>
      </c>
    </row>
    <row r="2896" spans="2:5" x14ac:dyDescent="0.25">
      <c r="B2896" s="416">
        <v>8754</v>
      </c>
      <c r="C2896" s="417" t="s">
        <v>6946</v>
      </c>
      <c r="D2896" s="416" t="s">
        <v>7</v>
      </c>
      <c r="E2896" s="419">
        <v>80902</v>
      </c>
    </row>
    <row r="2897" spans="2:5" x14ac:dyDescent="0.25">
      <c r="B2897" s="416">
        <v>8755</v>
      </c>
      <c r="C2897" s="417" t="s">
        <v>6947</v>
      </c>
      <c r="D2897" s="416" t="s">
        <v>7</v>
      </c>
      <c r="E2897" s="418">
        <v>38496</v>
      </c>
    </row>
    <row r="2898" spans="2:5" x14ac:dyDescent="0.25">
      <c r="B2898" s="416">
        <v>8756</v>
      </c>
      <c r="C2898" s="417" t="s">
        <v>6948</v>
      </c>
      <c r="D2898" s="416" t="s">
        <v>7</v>
      </c>
      <c r="E2898" s="419">
        <v>38496</v>
      </c>
    </row>
    <row r="2899" spans="2:5" x14ac:dyDescent="0.25">
      <c r="B2899" s="416">
        <v>8764</v>
      </c>
      <c r="C2899" s="417" t="s">
        <v>6949</v>
      </c>
      <c r="D2899" s="416" t="s">
        <v>122</v>
      </c>
      <c r="E2899" s="419">
        <v>4443</v>
      </c>
    </row>
    <row r="2900" spans="2:5" x14ac:dyDescent="0.25">
      <c r="B2900" s="416">
        <v>8765</v>
      </c>
      <c r="C2900" s="417" t="s">
        <v>6950</v>
      </c>
      <c r="D2900" s="416" t="s">
        <v>122</v>
      </c>
      <c r="E2900" s="418">
        <v>7493</v>
      </c>
    </row>
    <row r="2901" spans="2:5" x14ac:dyDescent="0.25">
      <c r="B2901" s="416">
        <v>8766</v>
      </c>
      <c r="C2901" s="417" t="s">
        <v>6951</v>
      </c>
      <c r="D2901" s="416" t="s">
        <v>122</v>
      </c>
      <c r="E2901" s="418">
        <v>5858</v>
      </c>
    </row>
    <row r="2902" spans="2:5" x14ac:dyDescent="0.25">
      <c r="B2902" s="416">
        <v>8768</v>
      </c>
      <c r="C2902" s="417" t="s">
        <v>6952</v>
      </c>
      <c r="D2902" s="416" t="s">
        <v>122</v>
      </c>
      <c r="E2902" s="418">
        <v>82500</v>
      </c>
    </row>
    <row r="2903" spans="2:5" x14ac:dyDescent="0.25">
      <c r="B2903" s="416">
        <v>8771</v>
      </c>
      <c r="C2903" s="417" t="s">
        <v>6953</v>
      </c>
      <c r="D2903" s="416" t="s">
        <v>122</v>
      </c>
      <c r="E2903" s="418">
        <v>11363</v>
      </c>
    </row>
    <row r="2904" spans="2:5" x14ac:dyDescent="0.25">
      <c r="B2904" s="416">
        <v>8772</v>
      </c>
      <c r="C2904" s="417" t="s">
        <v>6954</v>
      </c>
      <c r="D2904" s="416" t="s">
        <v>122</v>
      </c>
      <c r="E2904" s="418">
        <v>7568</v>
      </c>
    </row>
    <row r="2905" spans="2:5" x14ac:dyDescent="0.25">
      <c r="B2905" s="416">
        <v>8773</v>
      </c>
      <c r="C2905" s="417" t="s">
        <v>6955</v>
      </c>
      <c r="D2905" s="416" t="s">
        <v>122</v>
      </c>
      <c r="E2905" s="418">
        <v>752779</v>
      </c>
    </row>
    <row r="2906" spans="2:5" x14ac:dyDescent="0.25">
      <c r="B2906" s="416">
        <v>8774</v>
      </c>
      <c r="C2906" s="417" t="s">
        <v>6956</v>
      </c>
      <c r="D2906" s="416" t="s">
        <v>122</v>
      </c>
      <c r="E2906" s="418">
        <v>550279</v>
      </c>
    </row>
    <row r="2907" spans="2:5" x14ac:dyDescent="0.25">
      <c r="B2907" s="416">
        <v>8775</v>
      </c>
      <c r="C2907" s="417" t="s">
        <v>6957</v>
      </c>
      <c r="D2907" s="416" t="s">
        <v>122</v>
      </c>
      <c r="E2907" s="418">
        <v>50446</v>
      </c>
    </row>
    <row r="2908" spans="2:5" x14ac:dyDescent="0.25">
      <c r="B2908" s="416">
        <v>8776</v>
      </c>
      <c r="C2908" s="417" t="s">
        <v>6958</v>
      </c>
      <c r="D2908" s="416" t="s">
        <v>3102</v>
      </c>
      <c r="E2908" s="418">
        <v>31937</v>
      </c>
    </row>
    <row r="2909" spans="2:5" x14ac:dyDescent="0.25">
      <c r="B2909" s="416">
        <v>8779</v>
      </c>
      <c r="C2909" s="417" t="s">
        <v>6959</v>
      </c>
      <c r="D2909" s="416" t="s">
        <v>8</v>
      </c>
      <c r="E2909" s="418">
        <v>3305</v>
      </c>
    </row>
    <row r="2910" spans="2:5" x14ac:dyDescent="0.25">
      <c r="B2910" s="416">
        <v>8780</v>
      </c>
      <c r="C2910" s="417" t="s">
        <v>6960</v>
      </c>
      <c r="D2910" s="416" t="s">
        <v>3095</v>
      </c>
      <c r="E2910" s="419">
        <v>101097</v>
      </c>
    </row>
    <row r="2911" spans="2:5" x14ac:dyDescent="0.25">
      <c r="B2911" s="416">
        <v>8781</v>
      </c>
      <c r="C2911" s="417" t="s">
        <v>6961</v>
      </c>
      <c r="D2911" s="416" t="s">
        <v>7</v>
      </c>
      <c r="E2911" s="418">
        <v>3125715</v>
      </c>
    </row>
    <row r="2912" spans="2:5" x14ac:dyDescent="0.25">
      <c r="B2912" s="416">
        <v>8782</v>
      </c>
      <c r="C2912" s="417" t="s">
        <v>6962</v>
      </c>
      <c r="D2912" s="416" t="s">
        <v>7</v>
      </c>
      <c r="E2912" s="419">
        <v>143367</v>
      </c>
    </row>
    <row r="2913" spans="2:5" x14ac:dyDescent="0.25">
      <c r="B2913" s="416">
        <v>8785</v>
      </c>
      <c r="C2913" s="417" t="s">
        <v>6963</v>
      </c>
      <c r="D2913" s="416" t="s">
        <v>7</v>
      </c>
      <c r="E2913" s="419">
        <v>642365</v>
      </c>
    </row>
    <row r="2914" spans="2:5" x14ac:dyDescent="0.25">
      <c r="B2914" s="416">
        <v>8786</v>
      </c>
      <c r="C2914" s="417" t="s">
        <v>6964</v>
      </c>
      <c r="D2914" s="416" t="s">
        <v>7</v>
      </c>
      <c r="E2914" s="419">
        <v>1101787</v>
      </c>
    </row>
    <row r="2915" spans="2:5" x14ac:dyDescent="0.25">
      <c r="B2915" s="416">
        <v>8787</v>
      </c>
      <c r="C2915" s="417" t="s">
        <v>6965</v>
      </c>
      <c r="D2915" s="416" t="s">
        <v>7</v>
      </c>
      <c r="E2915" s="418">
        <v>3068467</v>
      </c>
    </row>
    <row r="2916" spans="2:5" x14ac:dyDescent="0.25">
      <c r="B2916" s="416">
        <v>8788</v>
      </c>
      <c r="C2916" s="417" t="s">
        <v>6966</v>
      </c>
      <c r="D2916" s="416" t="s">
        <v>7</v>
      </c>
      <c r="E2916" s="418">
        <v>3068467</v>
      </c>
    </row>
    <row r="2917" spans="2:5" x14ac:dyDescent="0.25">
      <c r="B2917" s="416">
        <v>8789</v>
      </c>
      <c r="C2917" s="417" t="s">
        <v>6967</v>
      </c>
      <c r="D2917" s="416" t="s">
        <v>3095</v>
      </c>
      <c r="E2917" s="418">
        <v>11304426</v>
      </c>
    </row>
    <row r="2918" spans="2:5" x14ac:dyDescent="0.25">
      <c r="B2918" s="416">
        <v>8791</v>
      </c>
      <c r="C2918" s="417" t="s">
        <v>6968</v>
      </c>
      <c r="D2918" s="416" t="s">
        <v>3102</v>
      </c>
      <c r="E2918" s="418">
        <v>854348</v>
      </c>
    </row>
    <row r="2919" spans="2:5" x14ac:dyDescent="0.25">
      <c r="B2919" s="416">
        <v>8792</v>
      </c>
      <c r="C2919" s="417" t="s">
        <v>6969</v>
      </c>
      <c r="D2919" s="416" t="s">
        <v>3102</v>
      </c>
      <c r="E2919" s="419">
        <v>240247</v>
      </c>
    </row>
    <row r="2920" spans="2:5" x14ac:dyDescent="0.25">
      <c r="B2920" s="416">
        <v>8793</v>
      </c>
      <c r="C2920" s="417" t="s">
        <v>6970</v>
      </c>
      <c r="D2920" s="416" t="s">
        <v>7</v>
      </c>
      <c r="E2920" s="419">
        <v>259411</v>
      </c>
    </row>
    <row r="2921" spans="2:5" x14ac:dyDescent="0.25">
      <c r="B2921" s="416">
        <v>8799</v>
      </c>
      <c r="C2921" s="417" t="s">
        <v>6971</v>
      </c>
      <c r="D2921" s="416" t="s">
        <v>7</v>
      </c>
      <c r="E2921" s="419">
        <v>424572</v>
      </c>
    </row>
    <row r="2922" spans="2:5" x14ac:dyDescent="0.25">
      <c r="B2922" s="416">
        <v>8827</v>
      </c>
      <c r="C2922" s="417" t="s">
        <v>6972</v>
      </c>
      <c r="D2922" s="416" t="s">
        <v>8</v>
      </c>
      <c r="E2922" s="418">
        <v>113338</v>
      </c>
    </row>
    <row r="2923" spans="2:5" x14ac:dyDescent="0.25">
      <c r="B2923" s="416">
        <v>8830</v>
      </c>
      <c r="C2923" s="417" t="s">
        <v>6973</v>
      </c>
      <c r="D2923" s="416" t="s">
        <v>8</v>
      </c>
      <c r="E2923" s="418">
        <v>39493</v>
      </c>
    </row>
    <row r="2924" spans="2:5" x14ac:dyDescent="0.25">
      <c r="B2924" s="416">
        <v>8831</v>
      </c>
      <c r="C2924" s="417" t="s">
        <v>6974</v>
      </c>
      <c r="D2924" s="416" t="s">
        <v>8</v>
      </c>
      <c r="E2924" s="418">
        <v>36729</v>
      </c>
    </row>
    <row r="2925" spans="2:5" x14ac:dyDescent="0.25">
      <c r="B2925" s="416">
        <v>8832</v>
      </c>
      <c r="C2925" s="417" t="s">
        <v>6975</v>
      </c>
      <c r="D2925" s="416" t="s">
        <v>8</v>
      </c>
      <c r="E2925" s="418">
        <v>12752</v>
      </c>
    </row>
    <row r="2926" spans="2:5" x14ac:dyDescent="0.25">
      <c r="B2926" s="416">
        <v>8833</v>
      </c>
      <c r="C2926" s="417" t="s">
        <v>6976</v>
      </c>
      <c r="D2926" s="416" t="s">
        <v>8</v>
      </c>
      <c r="E2926" s="418">
        <v>15959</v>
      </c>
    </row>
    <row r="2927" spans="2:5" x14ac:dyDescent="0.25">
      <c r="B2927" s="416">
        <v>8834</v>
      </c>
      <c r="C2927" s="417" t="s">
        <v>6977</v>
      </c>
      <c r="D2927" s="416" t="s">
        <v>8</v>
      </c>
      <c r="E2927" s="418">
        <v>10751</v>
      </c>
    </row>
    <row r="2928" spans="2:5" x14ac:dyDescent="0.25">
      <c r="B2928" s="416">
        <v>8835</v>
      </c>
      <c r="C2928" s="417" t="s">
        <v>6978</v>
      </c>
      <c r="D2928" s="416" t="s">
        <v>8</v>
      </c>
      <c r="E2928" s="418">
        <v>12743</v>
      </c>
    </row>
    <row r="2929" spans="2:5" x14ac:dyDescent="0.25">
      <c r="B2929" s="416">
        <v>8951</v>
      </c>
      <c r="C2929" s="417" t="s">
        <v>6979</v>
      </c>
      <c r="D2929" s="416" t="s">
        <v>7</v>
      </c>
      <c r="E2929" s="418">
        <v>489347</v>
      </c>
    </row>
    <row r="2930" spans="2:5" x14ac:dyDescent="0.25">
      <c r="B2930" s="416">
        <v>8953</v>
      </c>
      <c r="C2930" s="417" t="s">
        <v>6980</v>
      </c>
      <c r="D2930" s="416" t="s">
        <v>3102</v>
      </c>
      <c r="E2930" s="418">
        <v>559053</v>
      </c>
    </row>
    <row r="2931" spans="2:5" x14ac:dyDescent="0.25">
      <c r="B2931" s="416">
        <v>8955</v>
      </c>
      <c r="C2931" s="417" t="s">
        <v>6981</v>
      </c>
      <c r="D2931" s="416" t="s">
        <v>3102</v>
      </c>
      <c r="E2931" s="418">
        <v>527961</v>
      </c>
    </row>
    <row r="2932" spans="2:5" x14ac:dyDescent="0.25">
      <c r="B2932" s="416">
        <v>8958</v>
      </c>
      <c r="C2932" s="417" t="s">
        <v>6982</v>
      </c>
      <c r="D2932" s="416" t="s">
        <v>8</v>
      </c>
      <c r="E2932" s="418">
        <v>119997</v>
      </c>
    </row>
    <row r="2933" spans="2:5" x14ac:dyDescent="0.25">
      <c r="B2933" s="416">
        <v>8960</v>
      </c>
      <c r="C2933" s="417" t="s">
        <v>6983</v>
      </c>
      <c r="D2933" s="416" t="s">
        <v>122</v>
      </c>
      <c r="E2933" s="418">
        <v>74591</v>
      </c>
    </row>
    <row r="2934" spans="2:5" x14ac:dyDescent="0.25">
      <c r="B2934" s="416">
        <v>8961</v>
      </c>
      <c r="C2934" s="417" t="s">
        <v>6984</v>
      </c>
      <c r="D2934" s="416" t="s">
        <v>122</v>
      </c>
      <c r="E2934" s="418">
        <v>74862</v>
      </c>
    </row>
    <row r="2935" spans="2:5" x14ac:dyDescent="0.25">
      <c r="B2935" s="416">
        <v>8962</v>
      </c>
      <c r="C2935" s="417" t="s">
        <v>6985</v>
      </c>
      <c r="D2935" s="416" t="s">
        <v>122</v>
      </c>
      <c r="E2935" s="418">
        <v>6995</v>
      </c>
    </row>
    <row r="2936" spans="2:5" x14ac:dyDescent="0.25">
      <c r="B2936" s="416">
        <v>8963</v>
      </c>
      <c r="C2936" s="417" t="s">
        <v>6986</v>
      </c>
      <c r="D2936" s="416" t="s">
        <v>122</v>
      </c>
      <c r="E2936" s="419">
        <v>4443</v>
      </c>
    </row>
    <row r="2937" spans="2:5" x14ac:dyDescent="0.25">
      <c r="B2937" s="416">
        <v>8964</v>
      </c>
      <c r="C2937" s="417" t="s">
        <v>6987</v>
      </c>
      <c r="D2937" s="416" t="s">
        <v>122</v>
      </c>
      <c r="E2937" s="418">
        <v>625360</v>
      </c>
    </row>
    <row r="2938" spans="2:5" x14ac:dyDescent="0.25">
      <c r="B2938" s="416">
        <v>8965</v>
      </c>
      <c r="C2938" s="417" t="s">
        <v>2199</v>
      </c>
      <c r="D2938" s="416" t="s">
        <v>3095</v>
      </c>
      <c r="E2938" s="418">
        <v>371137</v>
      </c>
    </row>
    <row r="2939" spans="2:5" x14ac:dyDescent="0.25">
      <c r="B2939" s="416">
        <v>8966</v>
      </c>
      <c r="C2939" s="417" t="s">
        <v>6988</v>
      </c>
      <c r="D2939" s="416" t="s">
        <v>122</v>
      </c>
      <c r="E2939" s="418">
        <v>29093</v>
      </c>
    </row>
    <row r="2940" spans="2:5" x14ac:dyDescent="0.25">
      <c r="B2940" s="416">
        <v>8970</v>
      </c>
      <c r="C2940" s="417" t="s">
        <v>3954</v>
      </c>
      <c r="D2940" s="416" t="s">
        <v>7</v>
      </c>
      <c r="E2940" s="418">
        <v>407062</v>
      </c>
    </row>
    <row r="2941" spans="2:5" x14ac:dyDescent="0.25">
      <c r="B2941" s="416">
        <v>8972</v>
      </c>
      <c r="C2941" s="417" t="s">
        <v>6989</v>
      </c>
      <c r="D2941" s="416" t="s">
        <v>3097</v>
      </c>
      <c r="E2941" s="418">
        <v>251285</v>
      </c>
    </row>
    <row r="2942" spans="2:5" x14ac:dyDescent="0.25">
      <c r="B2942" s="416">
        <v>9030</v>
      </c>
      <c r="C2942" s="417" t="s">
        <v>6990</v>
      </c>
      <c r="D2942" s="416" t="s">
        <v>7</v>
      </c>
      <c r="E2942" s="418">
        <v>1128864</v>
      </c>
    </row>
    <row r="2943" spans="2:5" x14ac:dyDescent="0.25">
      <c r="B2943" s="416">
        <v>9031</v>
      </c>
      <c r="C2943" s="417" t="s">
        <v>6991</v>
      </c>
      <c r="D2943" s="416" t="s">
        <v>7</v>
      </c>
      <c r="E2943" s="419">
        <v>2212421</v>
      </c>
    </row>
    <row r="2944" spans="2:5" x14ac:dyDescent="0.25">
      <c r="B2944" s="416">
        <v>9032</v>
      </c>
      <c r="C2944" s="417" t="s">
        <v>6992</v>
      </c>
      <c r="D2944" s="416" t="s">
        <v>7</v>
      </c>
      <c r="E2944" s="418">
        <v>3633785</v>
      </c>
    </row>
    <row r="2945" spans="2:5" x14ac:dyDescent="0.25">
      <c r="B2945" s="416">
        <v>9033</v>
      </c>
      <c r="C2945" s="417" t="s">
        <v>6993</v>
      </c>
      <c r="D2945" s="416" t="s">
        <v>7</v>
      </c>
      <c r="E2945" s="418">
        <v>4791706</v>
      </c>
    </row>
    <row r="2946" spans="2:5" x14ac:dyDescent="0.25">
      <c r="B2946" s="416">
        <v>9034</v>
      </c>
      <c r="C2946" s="417" t="s">
        <v>6994</v>
      </c>
      <c r="D2946" s="416" t="s">
        <v>7</v>
      </c>
      <c r="E2946" s="418">
        <v>4736497</v>
      </c>
    </row>
    <row r="2947" spans="2:5" x14ac:dyDescent="0.25">
      <c r="B2947" s="416">
        <v>9035</v>
      </c>
      <c r="C2947" s="417" t="s">
        <v>6995</v>
      </c>
      <c r="D2947" s="416" t="s">
        <v>7</v>
      </c>
      <c r="E2947" s="418">
        <v>7882437</v>
      </c>
    </row>
    <row r="2948" spans="2:5" x14ac:dyDescent="0.25">
      <c r="B2948" s="416">
        <v>9042</v>
      </c>
      <c r="C2948" s="417" t="s">
        <v>6996</v>
      </c>
      <c r="D2948" s="416" t="s">
        <v>3102</v>
      </c>
      <c r="E2948" s="418">
        <v>76699</v>
      </c>
    </row>
    <row r="2949" spans="2:5" x14ac:dyDescent="0.25">
      <c r="B2949" s="416">
        <v>9045</v>
      </c>
      <c r="C2949" s="417" t="s">
        <v>6997</v>
      </c>
      <c r="D2949" s="416" t="s">
        <v>3102</v>
      </c>
      <c r="E2949" s="418">
        <v>8683</v>
      </c>
    </row>
    <row r="2950" spans="2:5" x14ac:dyDescent="0.25">
      <c r="B2950" s="416">
        <v>9046</v>
      </c>
      <c r="C2950" s="417" t="s">
        <v>6998</v>
      </c>
      <c r="D2950" s="416" t="s">
        <v>7</v>
      </c>
      <c r="E2950" s="419">
        <v>32954</v>
      </c>
    </row>
    <row r="2951" spans="2:5" x14ac:dyDescent="0.25">
      <c r="B2951" s="416">
        <v>9047</v>
      </c>
      <c r="C2951" s="417" t="s">
        <v>6999</v>
      </c>
      <c r="D2951" s="416" t="s">
        <v>7</v>
      </c>
      <c r="E2951" s="419">
        <v>92077</v>
      </c>
    </row>
    <row r="2952" spans="2:5" x14ac:dyDescent="0.25">
      <c r="B2952" s="416">
        <v>9048</v>
      </c>
      <c r="C2952" s="417" t="s">
        <v>7000</v>
      </c>
      <c r="D2952" s="416" t="s">
        <v>3102</v>
      </c>
      <c r="E2952" s="418">
        <v>4342</v>
      </c>
    </row>
    <row r="2953" spans="2:5" x14ac:dyDescent="0.25">
      <c r="B2953" s="416">
        <v>9052</v>
      </c>
      <c r="C2953" s="417" t="s">
        <v>7001</v>
      </c>
      <c r="D2953" s="416" t="s">
        <v>5887</v>
      </c>
      <c r="E2953" s="419">
        <v>3251</v>
      </c>
    </row>
    <row r="2954" spans="2:5" x14ac:dyDescent="0.25">
      <c r="B2954" s="416">
        <v>9055</v>
      </c>
      <c r="C2954" s="417" t="s">
        <v>7002</v>
      </c>
      <c r="D2954" s="416" t="s">
        <v>3102</v>
      </c>
      <c r="E2954" s="419">
        <v>17463</v>
      </c>
    </row>
    <row r="2955" spans="2:5" x14ac:dyDescent="0.25">
      <c r="B2955" s="416">
        <v>9056</v>
      </c>
      <c r="C2955" s="417" t="s">
        <v>7003</v>
      </c>
      <c r="D2955" s="416" t="s">
        <v>3102</v>
      </c>
      <c r="E2955" s="418">
        <v>719072</v>
      </c>
    </row>
    <row r="2956" spans="2:5" x14ac:dyDescent="0.25">
      <c r="B2956" s="416">
        <v>9058</v>
      </c>
      <c r="C2956" s="417" t="s">
        <v>7004</v>
      </c>
      <c r="D2956" s="416" t="s">
        <v>8</v>
      </c>
      <c r="E2956" s="419">
        <v>136721</v>
      </c>
    </row>
    <row r="2957" spans="2:5" x14ac:dyDescent="0.25">
      <c r="B2957" s="416">
        <v>9072</v>
      </c>
      <c r="C2957" s="417" t="s">
        <v>7005</v>
      </c>
      <c r="D2957" s="416" t="s">
        <v>3095</v>
      </c>
      <c r="E2957" s="418">
        <v>938449</v>
      </c>
    </row>
    <row r="2958" spans="2:5" x14ac:dyDescent="0.25">
      <c r="B2958" s="416">
        <v>9075</v>
      </c>
      <c r="C2958" s="417" t="s">
        <v>7006</v>
      </c>
      <c r="D2958" s="416" t="s">
        <v>7</v>
      </c>
      <c r="E2958" s="418">
        <v>3120017</v>
      </c>
    </row>
    <row r="2959" spans="2:5" x14ac:dyDescent="0.25">
      <c r="B2959" s="416">
        <v>9076</v>
      </c>
      <c r="C2959" s="417" t="s">
        <v>7007</v>
      </c>
      <c r="D2959" s="416" t="s">
        <v>7</v>
      </c>
      <c r="E2959" s="418">
        <v>11123525</v>
      </c>
    </row>
    <row r="2960" spans="2:5" x14ac:dyDescent="0.25">
      <c r="B2960" s="416">
        <v>9077</v>
      </c>
      <c r="C2960" s="417" t="s">
        <v>7008</v>
      </c>
      <c r="D2960" s="416" t="s">
        <v>7</v>
      </c>
      <c r="E2960" s="418">
        <v>575622</v>
      </c>
    </row>
    <row r="2961" spans="2:5" x14ac:dyDescent="0.25">
      <c r="B2961" s="416">
        <v>9087</v>
      </c>
      <c r="C2961" s="417" t="s">
        <v>7009</v>
      </c>
      <c r="D2961" s="416" t="s">
        <v>3102</v>
      </c>
      <c r="E2961" s="418">
        <v>2951725</v>
      </c>
    </row>
    <row r="2962" spans="2:5" x14ac:dyDescent="0.25">
      <c r="B2962" s="416">
        <v>9088</v>
      </c>
      <c r="C2962" s="417" t="s">
        <v>7010</v>
      </c>
      <c r="D2962" s="416" t="s">
        <v>3102</v>
      </c>
      <c r="E2962" s="418">
        <v>6085952</v>
      </c>
    </row>
    <row r="2963" spans="2:5" x14ac:dyDescent="0.25">
      <c r="B2963" s="416">
        <v>9094</v>
      </c>
      <c r="C2963" s="417" t="s">
        <v>7011</v>
      </c>
      <c r="D2963" s="416" t="s">
        <v>3095</v>
      </c>
      <c r="E2963" s="419">
        <v>1066205</v>
      </c>
    </row>
    <row r="2964" spans="2:5" x14ac:dyDescent="0.25">
      <c r="B2964" s="416">
        <v>9095</v>
      </c>
      <c r="C2964" s="417" t="s">
        <v>7012</v>
      </c>
      <c r="D2964" s="416" t="s">
        <v>3095</v>
      </c>
      <c r="E2964" s="418">
        <v>825172</v>
      </c>
    </row>
    <row r="2965" spans="2:5" x14ac:dyDescent="0.25">
      <c r="B2965" s="416">
        <v>9096</v>
      </c>
      <c r="C2965" s="417" t="s">
        <v>7013</v>
      </c>
      <c r="D2965" s="416" t="s">
        <v>3095</v>
      </c>
      <c r="E2965" s="418">
        <v>1222341</v>
      </c>
    </row>
    <row r="2966" spans="2:5" x14ac:dyDescent="0.25">
      <c r="B2966" s="416">
        <v>9097</v>
      </c>
      <c r="C2966" s="417" t="s">
        <v>7014</v>
      </c>
      <c r="D2966" s="416" t="s">
        <v>7</v>
      </c>
      <c r="E2966" s="418">
        <v>2085475</v>
      </c>
    </row>
    <row r="2967" spans="2:5" x14ac:dyDescent="0.25">
      <c r="B2967" s="416">
        <v>9098</v>
      </c>
      <c r="C2967" s="417" t="s">
        <v>7015</v>
      </c>
      <c r="D2967" s="416" t="s">
        <v>7</v>
      </c>
      <c r="E2967" s="418">
        <v>4880931</v>
      </c>
    </row>
    <row r="2968" spans="2:5" x14ac:dyDescent="0.25">
      <c r="B2968" s="416">
        <v>9099</v>
      </c>
      <c r="C2968" s="417" t="s">
        <v>7016</v>
      </c>
      <c r="D2968" s="416" t="s">
        <v>7</v>
      </c>
      <c r="E2968" s="418">
        <v>1332800</v>
      </c>
    </row>
    <row r="2969" spans="2:5" x14ac:dyDescent="0.25">
      <c r="B2969" s="416">
        <v>9100</v>
      </c>
      <c r="C2969" s="417" t="s">
        <v>2266</v>
      </c>
      <c r="D2969" s="416" t="s">
        <v>7</v>
      </c>
      <c r="E2969" s="418">
        <v>19499839</v>
      </c>
    </row>
    <row r="2970" spans="2:5" x14ac:dyDescent="0.25">
      <c r="B2970" s="416">
        <v>9101</v>
      </c>
      <c r="C2970" s="417" t="s">
        <v>7017</v>
      </c>
      <c r="D2970" s="416" t="s">
        <v>7</v>
      </c>
      <c r="E2970" s="418">
        <v>2289000</v>
      </c>
    </row>
    <row r="2971" spans="2:5" x14ac:dyDescent="0.25">
      <c r="B2971" s="416">
        <v>9109</v>
      </c>
      <c r="C2971" s="417" t="s">
        <v>7018</v>
      </c>
      <c r="D2971" s="416" t="s">
        <v>3095</v>
      </c>
      <c r="E2971" s="418">
        <v>622699</v>
      </c>
    </row>
    <row r="2972" spans="2:5" x14ac:dyDescent="0.25">
      <c r="B2972" s="416">
        <v>9122</v>
      </c>
      <c r="C2972" s="417" t="s">
        <v>7019</v>
      </c>
      <c r="D2972" s="416" t="s">
        <v>3099</v>
      </c>
      <c r="E2972" s="418">
        <v>5137</v>
      </c>
    </row>
    <row r="2973" spans="2:5" x14ac:dyDescent="0.25">
      <c r="B2973" s="416">
        <v>9129</v>
      </c>
      <c r="C2973" s="417" t="s">
        <v>7020</v>
      </c>
      <c r="D2973" s="416" t="s">
        <v>122</v>
      </c>
      <c r="E2973" s="419">
        <v>456581</v>
      </c>
    </row>
    <row r="2974" spans="2:5" x14ac:dyDescent="0.25">
      <c r="B2974" s="416">
        <v>9130</v>
      </c>
      <c r="C2974" s="417" t="s">
        <v>7021</v>
      </c>
      <c r="D2974" s="416" t="s">
        <v>122</v>
      </c>
      <c r="E2974" s="418">
        <v>645909</v>
      </c>
    </row>
    <row r="2975" spans="2:5" x14ac:dyDescent="0.25">
      <c r="B2975" s="416">
        <v>9131</v>
      </c>
      <c r="C2975" s="417" t="s">
        <v>7022</v>
      </c>
      <c r="D2975" s="416" t="s">
        <v>122</v>
      </c>
      <c r="E2975" s="419">
        <v>544693</v>
      </c>
    </row>
    <row r="2976" spans="2:5" x14ac:dyDescent="0.25">
      <c r="B2976" s="416">
        <v>9132</v>
      </c>
      <c r="C2976" s="417" t="s">
        <v>2301</v>
      </c>
      <c r="D2976" s="416" t="s">
        <v>3095</v>
      </c>
      <c r="E2976" s="418">
        <v>311880</v>
      </c>
    </row>
    <row r="2977" spans="2:5" x14ac:dyDescent="0.25">
      <c r="B2977" s="416">
        <v>9133</v>
      </c>
      <c r="C2977" s="417" t="s">
        <v>7023</v>
      </c>
      <c r="D2977" s="416" t="s">
        <v>122</v>
      </c>
      <c r="E2977" s="418">
        <v>11850</v>
      </c>
    </row>
    <row r="2978" spans="2:5" x14ac:dyDescent="0.25">
      <c r="B2978" s="416">
        <v>9134</v>
      </c>
      <c r="C2978" s="417" t="s">
        <v>7024</v>
      </c>
      <c r="D2978" s="416" t="s">
        <v>122</v>
      </c>
      <c r="E2978" s="418">
        <v>137611</v>
      </c>
    </row>
    <row r="2979" spans="2:5" x14ac:dyDescent="0.25">
      <c r="B2979" s="416">
        <v>9135</v>
      </c>
      <c r="C2979" s="417" t="s">
        <v>7025</v>
      </c>
      <c r="D2979" s="416" t="s">
        <v>122</v>
      </c>
      <c r="E2979" s="418">
        <v>5879</v>
      </c>
    </row>
    <row r="2980" spans="2:5" x14ac:dyDescent="0.25">
      <c r="B2980" s="416">
        <v>9136</v>
      </c>
      <c r="C2980" s="417" t="s">
        <v>7026</v>
      </c>
      <c r="D2980" s="416" t="s">
        <v>122</v>
      </c>
      <c r="E2980" s="419">
        <v>4406</v>
      </c>
    </row>
    <row r="2981" spans="2:5" x14ac:dyDescent="0.25">
      <c r="B2981" s="416">
        <v>9137</v>
      </c>
      <c r="C2981" s="417" t="s">
        <v>7027</v>
      </c>
      <c r="D2981" s="416" t="s">
        <v>122</v>
      </c>
      <c r="E2981" s="418">
        <v>3734</v>
      </c>
    </row>
    <row r="2982" spans="2:5" x14ac:dyDescent="0.25">
      <c r="B2982" s="416">
        <v>9138</v>
      </c>
      <c r="C2982" s="417" t="s">
        <v>7028</v>
      </c>
      <c r="D2982" s="416" t="s">
        <v>122</v>
      </c>
      <c r="E2982" s="418">
        <v>3734</v>
      </c>
    </row>
    <row r="2983" spans="2:5" x14ac:dyDescent="0.25">
      <c r="B2983" s="416">
        <v>9139</v>
      </c>
      <c r="C2983" s="417" t="s">
        <v>7029</v>
      </c>
      <c r="D2983" s="416" t="s">
        <v>122</v>
      </c>
      <c r="E2983" s="419">
        <v>44187</v>
      </c>
    </row>
    <row r="2984" spans="2:5" x14ac:dyDescent="0.25">
      <c r="B2984" s="416">
        <v>9140</v>
      </c>
      <c r="C2984" s="417" t="s">
        <v>7030</v>
      </c>
      <c r="D2984" s="416" t="s">
        <v>122</v>
      </c>
      <c r="E2984" s="418">
        <v>62681</v>
      </c>
    </row>
    <row r="2985" spans="2:5" x14ac:dyDescent="0.25">
      <c r="B2985" s="416">
        <v>9141</v>
      </c>
      <c r="C2985" s="417" t="s">
        <v>7031</v>
      </c>
      <c r="D2985" s="416" t="s">
        <v>122</v>
      </c>
      <c r="E2985" s="419">
        <v>6297</v>
      </c>
    </row>
    <row r="2986" spans="2:5" x14ac:dyDescent="0.25">
      <c r="B2986" s="416">
        <v>9142</v>
      </c>
      <c r="C2986" s="417" t="s">
        <v>7032</v>
      </c>
      <c r="D2986" s="416" t="s">
        <v>122</v>
      </c>
      <c r="E2986" s="419">
        <v>2435</v>
      </c>
    </row>
    <row r="2987" spans="2:5" x14ac:dyDescent="0.25">
      <c r="B2987" s="416">
        <v>9143</v>
      </c>
      <c r="C2987" s="417" t="s">
        <v>7033</v>
      </c>
      <c r="D2987" s="416" t="s">
        <v>122</v>
      </c>
      <c r="E2987" s="419">
        <v>62910</v>
      </c>
    </row>
    <row r="2988" spans="2:5" x14ac:dyDescent="0.25">
      <c r="B2988" s="416">
        <v>9144</v>
      </c>
      <c r="C2988" s="417" t="s">
        <v>7034</v>
      </c>
      <c r="D2988" s="416" t="s">
        <v>122</v>
      </c>
      <c r="E2988" s="419">
        <v>4923</v>
      </c>
    </row>
    <row r="2989" spans="2:5" x14ac:dyDescent="0.25">
      <c r="B2989" s="416">
        <v>9145</v>
      </c>
      <c r="C2989" s="417" t="s">
        <v>7035</v>
      </c>
      <c r="D2989" s="416" t="s">
        <v>122</v>
      </c>
      <c r="E2989" s="419">
        <v>69328</v>
      </c>
    </row>
    <row r="2990" spans="2:5" x14ac:dyDescent="0.25">
      <c r="B2990" s="416">
        <v>9146</v>
      </c>
      <c r="C2990" s="417" t="s">
        <v>7036</v>
      </c>
      <c r="D2990" s="416" t="s">
        <v>8</v>
      </c>
      <c r="E2990" s="418">
        <v>29564</v>
      </c>
    </row>
    <row r="2991" spans="2:5" x14ac:dyDescent="0.25">
      <c r="B2991" s="416">
        <v>9147</v>
      </c>
      <c r="C2991" s="417" t="s">
        <v>7037</v>
      </c>
      <c r="D2991" s="416" t="s">
        <v>8</v>
      </c>
      <c r="E2991" s="418">
        <v>32319</v>
      </c>
    </row>
    <row r="2992" spans="2:5" x14ac:dyDescent="0.25">
      <c r="B2992" s="416">
        <v>9148</v>
      </c>
      <c r="C2992" s="417" t="s">
        <v>7038</v>
      </c>
      <c r="D2992" s="416" t="s">
        <v>7</v>
      </c>
      <c r="E2992" s="418">
        <v>1217224</v>
      </c>
    </row>
    <row r="2993" spans="2:5" x14ac:dyDescent="0.25">
      <c r="B2993" s="416">
        <v>9149</v>
      </c>
      <c r="C2993" s="417" t="s">
        <v>7039</v>
      </c>
      <c r="D2993" s="416" t="s">
        <v>3095</v>
      </c>
      <c r="E2993" s="418">
        <v>311880</v>
      </c>
    </row>
    <row r="2994" spans="2:5" x14ac:dyDescent="0.25">
      <c r="B2994" s="416">
        <v>9150</v>
      </c>
      <c r="C2994" s="417" t="s">
        <v>7040</v>
      </c>
      <c r="D2994" s="416" t="s">
        <v>122</v>
      </c>
      <c r="E2994" s="418">
        <v>3734</v>
      </c>
    </row>
    <row r="2995" spans="2:5" x14ac:dyDescent="0.25">
      <c r="B2995" s="416">
        <v>9151</v>
      </c>
      <c r="C2995" s="417" t="s">
        <v>7041</v>
      </c>
      <c r="D2995" s="416" t="s">
        <v>122</v>
      </c>
      <c r="E2995" s="419">
        <v>44187</v>
      </c>
    </row>
    <row r="2996" spans="2:5" x14ac:dyDescent="0.25">
      <c r="B2996" s="416">
        <v>9152</v>
      </c>
      <c r="C2996" s="417" t="s">
        <v>7042</v>
      </c>
      <c r="D2996" s="416" t="s">
        <v>122</v>
      </c>
      <c r="E2996" s="418">
        <v>62681</v>
      </c>
    </row>
    <row r="2997" spans="2:5" x14ac:dyDescent="0.25">
      <c r="B2997" s="416">
        <v>9153</v>
      </c>
      <c r="C2997" s="417" t="s">
        <v>7043</v>
      </c>
      <c r="D2997" s="416" t="s">
        <v>122</v>
      </c>
      <c r="E2997" s="418">
        <v>412792</v>
      </c>
    </row>
    <row r="2998" spans="2:5" x14ac:dyDescent="0.25">
      <c r="B2998" s="416">
        <v>9154</v>
      </c>
      <c r="C2998" s="417" t="s">
        <v>7044</v>
      </c>
      <c r="D2998" s="416" t="s">
        <v>122</v>
      </c>
      <c r="E2998" s="418">
        <v>5879</v>
      </c>
    </row>
    <row r="2999" spans="2:5" x14ac:dyDescent="0.25">
      <c r="B2999" s="416">
        <v>9322</v>
      </c>
      <c r="C2999" s="417" t="s">
        <v>7045</v>
      </c>
      <c r="D2999" s="416" t="s">
        <v>8</v>
      </c>
      <c r="E2999" s="418">
        <v>1689778</v>
      </c>
    </row>
    <row r="3000" spans="2:5" x14ac:dyDescent="0.25">
      <c r="B3000" s="416">
        <v>9323</v>
      </c>
      <c r="C3000" s="417" t="s">
        <v>7046</v>
      </c>
      <c r="D3000" s="416" t="s">
        <v>8</v>
      </c>
      <c r="E3000" s="418">
        <v>2380780</v>
      </c>
    </row>
    <row r="3001" spans="2:5" x14ac:dyDescent="0.25">
      <c r="B3001" s="416">
        <v>9324</v>
      </c>
      <c r="C3001" s="417" t="s">
        <v>7047</v>
      </c>
      <c r="D3001" s="416" t="s">
        <v>8</v>
      </c>
      <c r="E3001" s="418">
        <v>2375151</v>
      </c>
    </row>
    <row r="3002" spans="2:5" x14ac:dyDescent="0.25">
      <c r="B3002" s="416">
        <v>9325</v>
      </c>
      <c r="C3002" s="417" t="s">
        <v>7048</v>
      </c>
      <c r="D3002" s="416" t="s">
        <v>3102</v>
      </c>
      <c r="E3002" s="418">
        <v>904599</v>
      </c>
    </row>
    <row r="3003" spans="2:5" x14ac:dyDescent="0.25">
      <c r="B3003" s="416">
        <v>9326</v>
      </c>
      <c r="C3003" s="417" t="s">
        <v>7049</v>
      </c>
      <c r="D3003" s="416" t="s">
        <v>3102</v>
      </c>
      <c r="E3003" s="419">
        <v>1379264</v>
      </c>
    </row>
    <row r="3004" spans="2:5" x14ac:dyDescent="0.25">
      <c r="B3004" s="416">
        <v>9327</v>
      </c>
      <c r="C3004" s="417" t="s">
        <v>7050</v>
      </c>
      <c r="D3004" s="416" t="s">
        <v>3102</v>
      </c>
      <c r="E3004" s="418">
        <v>1377124</v>
      </c>
    </row>
    <row r="3005" spans="2:5" x14ac:dyDescent="0.25">
      <c r="B3005" s="416">
        <v>9394</v>
      </c>
      <c r="C3005" s="417" t="s">
        <v>7051</v>
      </c>
      <c r="D3005" s="416" t="s">
        <v>3102</v>
      </c>
      <c r="E3005" s="418">
        <v>1545491</v>
      </c>
    </row>
    <row r="3006" spans="2:5" x14ac:dyDescent="0.25">
      <c r="B3006" s="416">
        <v>9395</v>
      </c>
      <c r="C3006" s="417" t="s">
        <v>7052</v>
      </c>
      <c r="D3006" s="416" t="s">
        <v>3102</v>
      </c>
      <c r="E3006" s="419">
        <v>2730490</v>
      </c>
    </row>
    <row r="3007" spans="2:5" x14ac:dyDescent="0.25">
      <c r="B3007" s="416">
        <v>9396</v>
      </c>
      <c r="C3007" s="417" t="s">
        <v>7053</v>
      </c>
      <c r="D3007" s="416" t="s">
        <v>3102</v>
      </c>
      <c r="E3007" s="418">
        <v>855296</v>
      </c>
    </row>
    <row r="3008" spans="2:5" x14ac:dyDescent="0.25">
      <c r="B3008" s="416">
        <v>9397</v>
      </c>
      <c r="C3008" s="417" t="s">
        <v>7054</v>
      </c>
      <c r="D3008" s="416" t="s">
        <v>3102</v>
      </c>
      <c r="E3008" s="418">
        <v>855296</v>
      </c>
    </row>
    <row r="3009" spans="2:5" x14ac:dyDescent="0.25">
      <c r="B3009" s="416">
        <v>9398</v>
      </c>
      <c r="C3009" s="417" t="s">
        <v>7055</v>
      </c>
      <c r="D3009" s="416" t="s">
        <v>3102</v>
      </c>
      <c r="E3009" s="419">
        <v>924101</v>
      </c>
    </row>
    <row r="3010" spans="2:5" x14ac:dyDescent="0.25">
      <c r="B3010" s="416">
        <v>9425</v>
      </c>
      <c r="C3010" s="417" t="s">
        <v>7056</v>
      </c>
      <c r="D3010" s="416" t="s">
        <v>3102</v>
      </c>
      <c r="E3010" s="418">
        <v>2276511</v>
      </c>
    </row>
    <row r="3011" spans="2:5" x14ac:dyDescent="0.25">
      <c r="B3011" s="416">
        <v>9463</v>
      </c>
      <c r="C3011" s="417" t="s">
        <v>7057</v>
      </c>
      <c r="D3011" s="416" t="s">
        <v>3266</v>
      </c>
      <c r="E3011" s="418">
        <v>59753</v>
      </c>
    </row>
    <row r="3012" spans="2:5" x14ac:dyDescent="0.25">
      <c r="B3012" s="416">
        <v>9466</v>
      </c>
      <c r="C3012" s="417" t="s">
        <v>7058</v>
      </c>
      <c r="D3012" s="416" t="s">
        <v>122</v>
      </c>
      <c r="E3012" s="419">
        <v>412792</v>
      </c>
    </row>
    <row r="3013" spans="2:5" x14ac:dyDescent="0.25">
      <c r="B3013" s="416">
        <v>9467</v>
      </c>
      <c r="C3013" s="417" t="s">
        <v>7059</v>
      </c>
      <c r="D3013" s="416" t="s">
        <v>3095</v>
      </c>
      <c r="E3013" s="419">
        <v>311880</v>
      </c>
    </row>
    <row r="3014" spans="2:5" x14ac:dyDescent="0.25">
      <c r="B3014" s="416">
        <v>9468</v>
      </c>
      <c r="C3014" s="417" t="s">
        <v>7060</v>
      </c>
      <c r="D3014" s="416" t="s">
        <v>122</v>
      </c>
      <c r="E3014" s="419">
        <v>62681</v>
      </c>
    </row>
    <row r="3015" spans="2:5" x14ac:dyDescent="0.25">
      <c r="B3015" s="416">
        <v>9469</v>
      </c>
      <c r="C3015" s="417" t="s">
        <v>7061</v>
      </c>
      <c r="D3015" s="416" t="s">
        <v>122</v>
      </c>
      <c r="E3015" s="419">
        <v>5879</v>
      </c>
    </row>
    <row r="3016" spans="2:5" x14ac:dyDescent="0.25">
      <c r="B3016" s="416">
        <v>9470</v>
      </c>
      <c r="C3016" s="417" t="s">
        <v>7062</v>
      </c>
      <c r="D3016" s="416" t="s">
        <v>122</v>
      </c>
      <c r="E3016" s="418">
        <v>3734</v>
      </c>
    </row>
    <row r="3017" spans="2:5" x14ac:dyDescent="0.25">
      <c r="B3017" s="416">
        <v>9563</v>
      </c>
      <c r="C3017" s="417" t="s">
        <v>7063</v>
      </c>
      <c r="D3017" s="416" t="s">
        <v>3102</v>
      </c>
      <c r="E3017" s="418">
        <v>161672</v>
      </c>
    </row>
    <row r="3018" spans="2:5" x14ac:dyDescent="0.25">
      <c r="B3018" s="416">
        <v>9997</v>
      </c>
      <c r="C3018" s="417" t="s">
        <v>7064</v>
      </c>
      <c r="D3018" s="416" t="s">
        <v>8</v>
      </c>
      <c r="E3018" s="418">
        <v>2560</v>
      </c>
    </row>
    <row r="3019" spans="2:5" x14ac:dyDescent="0.25">
      <c r="B3019" s="416">
        <v>9998</v>
      </c>
      <c r="C3019" s="417" t="s">
        <v>3877</v>
      </c>
      <c r="D3019" s="416" t="s">
        <v>3095</v>
      </c>
      <c r="E3019" s="418">
        <v>1555325</v>
      </c>
    </row>
    <row r="3020" spans="2:5" x14ac:dyDescent="0.25">
      <c r="B3020" s="416">
        <v>9999</v>
      </c>
      <c r="C3020" s="417" t="s">
        <v>7065</v>
      </c>
      <c r="D3020" s="416" t="s">
        <v>8</v>
      </c>
      <c r="E3020" s="419">
        <v>166657</v>
      </c>
    </row>
    <row r="3021" spans="2:5" x14ac:dyDescent="0.25">
      <c r="B3021" s="416">
        <v>10000</v>
      </c>
      <c r="C3021" s="417" t="s">
        <v>7066</v>
      </c>
      <c r="D3021" s="416" t="s">
        <v>8</v>
      </c>
      <c r="E3021" s="419">
        <v>131754</v>
      </c>
    </row>
    <row r="3022" spans="2:5" x14ac:dyDescent="0.25">
      <c r="B3022" s="416">
        <v>10014</v>
      </c>
      <c r="C3022" s="417" t="s">
        <v>7067</v>
      </c>
      <c r="D3022" s="416" t="s">
        <v>3095</v>
      </c>
      <c r="E3022" s="418">
        <v>174066</v>
      </c>
    </row>
    <row r="3023" spans="2:5" x14ac:dyDescent="0.25">
      <c r="B3023" s="416">
        <v>10015</v>
      </c>
      <c r="C3023" s="417" t="s">
        <v>7068</v>
      </c>
      <c r="D3023" s="416" t="s">
        <v>3095</v>
      </c>
      <c r="E3023" s="419">
        <v>175069</v>
      </c>
    </row>
    <row r="3024" spans="2:5" x14ac:dyDescent="0.25">
      <c r="B3024" s="416">
        <v>10016</v>
      </c>
      <c r="C3024" s="417" t="s">
        <v>7069</v>
      </c>
      <c r="D3024" s="416" t="s">
        <v>3095</v>
      </c>
      <c r="E3024" s="418">
        <v>184030</v>
      </c>
    </row>
    <row r="3025" spans="2:5" x14ac:dyDescent="0.25">
      <c r="B3025" s="416">
        <v>10017</v>
      </c>
      <c r="C3025" s="417" t="s">
        <v>7070</v>
      </c>
      <c r="D3025" s="416" t="s">
        <v>3095</v>
      </c>
      <c r="E3025" s="418">
        <v>174662</v>
      </c>
    </row>
    <row r="3026" spans="2:5" x14ac:dyDescent="0.25">
      <c r="B3026" s="416">
        <v>10018</v>
      </c>
      <c r="C3026" s="417" t="s">
        <v>7071</v>
      </c>
      <c r="D3026" s="416" t="s">
        <v>3095</v>
      </c>
      <c r="E3026" s="418">
        <v>175664</v>
      </c>
    </row>
    <row r="3027" spans="2:5" x14ac:dyDescent="0.25">
      <c r="B3027" s="416">
        <v>10019</v>
      </c>
      <c r="C3027" s="417" t="s">
        <v>7072</v>
      </c>
      <c r="D3027" s="416" t="s">
        <v>3095</v>
      </c>
      <c r="E3027" s="418">
        <v>184625</v>
      </c>
    </row>
    <row r="3028" spans="2:5" x14ac:dyDescent="0.25">
      <c r="B3028" s="416">
        <v>10020</v>
      </c>
      <c r="C3028" s="417" t="s">
        <v>7073</v>
      </c>
      <c r="D3028" s="416" t="s">
        <v>3095</v>
      </c>
      <c r="E3028" s="418">
        <v>178711</v>
      </c>
    </row>
    <row r="3029" spans="2:5" x14ac:dyDescent="0.25">
      <c r="B3029" s="416">
        <v>10021</v>
      </c>
      <c r="C3029" s="417" t="s">
        <v>7074</v>
      </c>
      <c r="D3029" s="416" t="s">
        <v>3095</v>
      </c>
      <c r="E3029" s="418">
        <v>179713</v>
      </c>
    </row>
    <row r="3030" spans="2:5" x14ac:dyDescent="0.25">
      <c r="B3030" s="416">
        <v>10022</v>
      </c>
      <c r="C3030" s="417" t="s">
        <v>7075</v>
      </c>
      <c r="D3030" s="416" t="s">
        <v>3095</v>
      </c>
      <c r="E3030" s="419">
        <v>188674</v>
      </c>
    </row>
    <row r="3031" spans="2:5" x14ac:dyDescent="0.25">
      <c r="B3031" s="416">
        <v>10030</v>
      </c>
      <c r="C3031" s="417" t="s">
        <v>7076</v>
      </c>
      <c r="D3031" s="416" t="s">
        <v>3095</v>
      </c>
      <c r="E3031" s="419">
        <v>204678</v>
      </c>
    </row>
    <row r="3032" spans="2:5" x14ac:dyDescent="0.25">
      <c r="B3032" s="416">
        <v>10072</v>
      </c>
      <c r="C3032" s="417" t="s">
        <v>7077</v>
      </c>
      <c r="D3032" s="416" t="s">
        <v>3095</v>
      </c>
      <c r="E3032" s="418">
        <v>184634</v>
      </c>
    </row>
    <row r="3033" spans="2:5" x14ac:dyDescent="0.25">
      <c r="B3033" s="416">
        <v>10074</v>
      </c>
      <c r="C3033" s="417" t="s">
        <v>3695</v>
      </c>
      <c r="D3033" s="416" t="s">
        <v>7</v>
      </c>
      <c r="E3033" s="418">
        <v>6790735</v>
      </c>
    </row>
    <row r="3034" spans="2:5" x14ac:dyDescent="0.25">
      <c r="B3034" s="416">
        <v>10075</v>
      </c>
      <c r="C3034" s="417" t="s">
        <v>3696</v>
      </c>
      <c r="D3034" s="416" t="s">
        <v>7</v>
      </c>
      <c r="E3034" s="418">
        <v>9254630</v>
      </c>
    </row>
    <row r="3035" spans="2:5" x14ac:dyDescent="0.25">
      <c r="B3035" s="416">
        <v>10214</v>
      </c>
      <c r="C3035" s="417" t="s">
        <v>7078</v>
      </c>
      <c r="D3035" s="416" t="s">
        <v>3102</v>
      </c>
      <c r="E3035" s="419">
        <v>360165</v>
      </c>
    </row>
    <row r="3036" spans="2:5" x14ac:dyDescent="0.25">
      <c r="B3036" s="416">
        <v>10246</v>
      </c>
      <c r="C3036" s="417" t="s">
        <v>7079</v>
      </c>
      <c r="D3036" s="416" t="s">
        <v>8</v>
      </c>
      <c r="E3036" s="419">
        <v>111187</v>
      </c>
    </row>
    <row r="3037" spans="2:5" x14ac:dyDescent="0.25">
      <c r="B3037" s="416">
        <v>10247</v>
      </c>
      <c r="C3037" s="417" t="s">
        <v>7080</v>
      </c>
      <c r="D3037" s="416" t="s">
        <v>8</v>
      </c>
      <c r="E3037" s="418">
        <v>116679</v>
      </c>
    </row>
    <row r="3038" spans="2:5" x14ac:dyDescent="0.25">
      <c r="B3038" s="416">
        <v>10248</v>
      </c>
      <c r="C3038" s="417" t="s">
        <v>7081</v>
      </c>
      <c r="D3038" s="416" t="s">
        <v>8</v>
      </c>
      <c r="E3038" s="418">
        <v>117291</v>
      </c>
    </row>
    <row r="3039" spans="2:5" x14ac:dyDescent="0.25">
      <c r="B3039" s="416">
        <v>10249</v>
      </c>
      <c r="C3039" s="417" t="s">
        <v>7082</v>
      </c>
      <c r="D3039" s="416" t="s">
        <v>8</v>
      </c>
      <c r="E3039" s="418">
        <v>115771</v>
      </c>
    </row>
    <row r="3040" spans="2:5" x14ac:dyDescent="0.25">
      <c r="B3040" s="416">
        <v>10250</v>
      </c>
      <c r="C3040" s="417" t="s">
        <v>7083</v>
      </c>
      <c r="D3040" s="416" t="s">
        <v>8</v>
      </c>
      <c r="E3040" s="418">
        <v>101411</v>
      </c>
    </row>
    <row r="3041" spans="2:5" x14ac:dyDescent="0.25">
      <c r="B3041" s="416">
        <v>10251</v>
      </c>
      <c r="C3041" s="417" t="s">
        <v>7084</v>
      </c>
      <c r="D3041" s="416" t="s">
        <v>8</v>
      </c>
      <c r="E3041" s="418">
        <v>109771</v>
      </c>
    </row>
    <row r="3042" spans="2:5" x14ac:dyDescent="0.25">
      <c r="B3042" s="416">
        <v>10252</v>
      </c>
      <c r="C3042" s="417" t="s">
        <v>7085</v>
      </c>
      <c r="D3042" s="416" t="s">
        <v>3434</v>
      </c>
      <c r="E3042" s="418">
        <v>7981</v>
      </c>
    </row>
    <row r="3043" spans="2:5" x14ac:dyDescent="0.25">
      <c r="B3043" s="416">
        <v>10253</v>
      </c>
      <c r="C3043" s="417" t="s">
        <v>7086</v>
      </c>
      <c r="D3043" s="416" t="s">
        <v>7</v>
      </c>
      <c r="E3043" s="419">
        <v>131367807</v>
      </c>
    </row>
    <row r="3044" spans="2:5" x14ac:dyDescent="0.25">
      <c r="B3044" s="416">
        <v>10254</v>
      </c>
      <c r="C3044" s="417" t="s">
        <v>7087</v>
      </c>
      <c r="D3044" s="416" t="s">
        <v>7</v>
      </c>
      <c r="E3044" s="418">
        <v>148988043</v>
      </c>
    </row>
    <row r="3045" spans="2:5" x14ac:dyDescent="0.25">
      <c r="B3045" s="416">
        <v>10255</v>
      </c>
      <c r="C3045" s="417" t="s">
        <v>7088</v>
      </c>
      <c r="D3045" s="416" t="s">
        <v>7</v>
      </c>
      <c r="E3045" s="418">
        <v>165562794</v>
      </c>
    </row>
    <row r="3046" spans="2:5" x14ac:dyDescent="0.25">
      <c r="B3046" s="416">
        <v>10256</v>
      </c>
      <c r="C3046" s="417" t="s">
        <v>7089</v>
      </c>
      <c r="D3046" s="416" t="s">
        <v>7</v>
      </c>
      <c r="E3046" s="418">
        <v>1671653</v>
      </c>
    </row>
    <row r="3047" spans="2:5" x14ac:dyDescent="0.25">
      <c r="B3047" s="416">
        <v>10257</v>
      </c>
      <c r="C3047" s="417" t="s">
        <v>7090</v>
      </c>
      <c r="D3047" s="416" t="s">
        <v>8</v>
      </c>
      <c r="E3047" s="419">
        <v>139650</v>
      </c>
    </row>
    <row r="3048" spans="2:5" x14ac:dyDescent="0.25">
      <c r="B3048" s="416">
        <v>10258</v>
      </c>
      <c r="C3048" s="417" t="s">
        <v>7091</v>
      </c>
      <c r="D3048" s="416" t="s">
        <v>3099</v>
      </c>
      <c r="E3048" s="419">
        <v>17116</v>
      </c>
    </row>
    <row r="3049" spans="2:5" x14ac:dyDescent="0.25">
      <c r="B3049" s="416">
        <v>10259</v>
      </c>
      <c r="C3049" s="417" t="s">
        <v>7092</v>
      </c>
      <c r="D3049" s="416" t="s">
        <v>8</v>
      </c>
      <c r="E3049" s="419">
        <v>1915</v>
      </c>
    </row>
    <row r="3050" spans="2:5" x14ac:dyDescent="0.25">
      <c r="B3050" s="416">
        <v>10260</v>
      </c>
      <c r="C3050" s="417" t="s">
        <v>7093</v>
      </c>
      <c r="D3050" s="416" t="s">
        <v>8</v>
      </c>
      <c r="E3050" s="419">
        <v>44576</v>
      </c>
    </row>
    <row r="3051" spans="2:5" x14ac:dyDescent="0.25">
      <c r="B3051" s="416">
        <v>10261</v>
      </c>
      <c r="C3051" s="417" t="s">
        <v>7094</v>
      </c>
      <c r="D3051" s="416" t="s">
        <v>8</v>
      </c>
      <c r="E3051" s="419">
        <v>90757</v>
      </c>
    </row>
    <row r="3052" spans="2:5" x14ac:dyDescent="0.25">
      <c r="B3052" s="416">
        <v>10262</v>
      </c>
      <c r="C3052" s="417" t="s">
        <v>7095</v>
      </c>
      <c r="D3052" s="416" t="s">
        <v>3102</v>
      </c>
      <c r="E3052" s="419">
        <v>52657</v>
      </c>
    </row>
    <row r="3053" spans="2:5" x14ac:dyDescent="0.25">
      <c r="B3053" s="416">
        <v>10263</v>
      </c>
      <c r="C3053" s="417" t="s">
        <v>7096</v>
      </c>
      <c r="D3053" s="416" t="s">
        <v>8</v>
      </c>
      <c r="E3053" s="419">
        <v>221742</v>
      </c>
    </row>
    <row r="3054" spans="2:5" x14ac:dyDescent="0.25">
      <c r="B3054" s="416">
        <v>10264</v>
      </c>
      <c r="C3054" s="417" t="s">
        <v>7097</v>
      </c>
      <c r="D3054" s="416" t="s">
        <v>8</v>
      </c>
      <c r="E3054" s="418">
        <v>222740</v>
      </c>
    </row>
    <row r="3055" spans="2:5" x14ac:dyDescent="0.25">
      <c r="B3055" s="416">
        <v>10265</v>
      </c>
      <c r="C3055" s="417" t="s">
        <v>7098</v>
      </c>
      <c r="D3055" s="416" t="s">
        <v>3095</v>
      </c>
      <c r="E3055" s="419">
        <v>1190418</v>
      </c>
    </row>
    <row r="3056" spans="2:5" x14ac:dyDescent="0.25">
      <c r="B3056" s="416">
        <v>10266</v>
      </c>
      <c r="C3056" s="417" t="s">
        <v>7099</v>
      </c>
      <c r="D3056" s="416" t="s">
        <v>3095</v>
      </c>
      <c r="E3056" s="418">
        <v>1033886</v>
      </c>
    </row>
    <row r="3057" spans="2:5" x14ac:dyDescent="0.25">
      <c r="B3057" s="416">
        <v>10267</v>
      </c>
      <c r="C3057" s="417" t="s">
        <v>7100</v>
      </c>
      <c r="D3057" s="416" t="s">
        <v>8</v>
      </c>
      <c r="E3057" s="418">
        <v>142629</v>
      </c>
    </row>
    <row r="3058" spans="2:5" x14ac:dyDescent="0.25">
      <c r="B3058" s="416">
        <v>10268</v>
      </c>
      <c r="C3058" s="417" t="s">
        <v>7101</v>
      </c>
      <c r="D3058" s="416" t="s">
        <v>8</v>
      </c>
      <c r="E3058" s="418">
        <v>209250</v>
      </c>
    </row>
    <row r="3059" spans="2:5" x14ac:dyDescent="0.25">
      <c r="B3059" s="416">
        <v>10269</v>
      </c>
      <c r="C3059" s="417" t="s">
        <v>7102</v>
      </c>
      <c r="D3059" s="416" t="s">
        <v>8</v>
      </c>
      <c r="E3059" s="418">
        <v>299063</v>
      </c>
    </row>
    <row r="3060" spans="2:5" x14ac:dyDescent="0.25">
      <c r="B3060" s="416">
        <v>10270</v>
      </c>
      <c r="C3060" s="417" t="s">
        <v>7103</v>
      </c>
      <c r="D3060" s="416" t="s">
        <v>8</v>
      </c>
      <c r="E3060" s="418">
        <v>271192</v>
      </c>
    </row>
    <row r="3061" spans="2:5" x14ac:dyDescent="0.25">
      <c r="B3061" s="416">
        <v>10271</v>
      </c>
      <c r="C3061" s="417" t="s">
        <v>7104</v>
      </c>
      <c r="D3061" s="416" t="s">
        <v>8</v>
      </c>
      <c r="E3061" s="418">
        <v>43734</v>
      </c>
    </row>
    <row r="3062" spans="2:5" x14ac:dyDescent="0.25">
      <c r="B3062" s="416">
        <v>10272</v>
      </c>
      <c r="C3062" s="417" t="s">
        <v>7105</v>
      </c>
      <c r="D3062" s="416" t="s">
        <v>8</v>
      </c>
      <c r="E3062" s="418">
        <v>183039</v>
      </c>
    </row>
    <row r="3063" spans="2:5" x14ac:dyDescent="0.25">
      <c r="B3063" s="416">
        <v>10273</v>
      </c>
      <c r="C3063" s="417" t="s">
        <v>7106</v>
      </c>
      <c r="D3063" s="416" t="s">
        <v>3095</v>
      </c>
      <c r="E3063" s="418">
        <v>1506846</v>
      </c>
    </row>
    <row r="3064" spans="2:5" x14ac:dyDescent="0.25">
      <c r="B3064" s="416">
        <v>10274</v>
      </c>
      <c r="C3064" s="417" t="s">
        <v>7107</v>
      </c>
      <c r="D3064" s="416" t="s">
        <v>3095</v>
      </c>
      <c r="E3064" s="418">
        <v>1576167</v>
      </c>
    </row>
    <row r="3065" spans="2:5" x14ac:dyDescent="0.25">
      <c r="B3065" s="416">
        <v>10275</v>
      </c>
      <c r="C3065" s="417" t="s">
        <v>7108</v>
      </c>
      <c r="D3065" s="416" t="s">
        <v>8</v>
      </c>
      <c r="E3065" s="418">
        <v>300993</v>
      </c>
    </row>
    <row r="3066" spans="2:5" x14ac:dyDescent="0.25">
      <c r="B3066" s="416">
        <v>10276</v>
      </c>
      <c r="C3066" s="417" t="s">
        <v>7109</v>
      </c>
      <c r="D3066" s="416" t="s">
        <v>3095</v>
      </c>
      <c r="E3066" s="418">
        <v>1078031</v>
      </c>
    </row>
    <row r="3067" spans="2:5" x14ac:dyDescent="0.25">
      <c r="B3067" s="416">
        <v>10277</v>
      </c>
      <c r="C3067" s="417" t="s">
        <v>7110</v>
      </c>
      <c r="D3067" s="416" t="s">
        <v>3095</v>
      </c>
      <c r="E3067" s="418">
        <v>1163114</v>
      </c>
    </row>
    <row r="3068" spans="2:5" x14ac:dyDescent="0.25">
      <c r="B3068" s="416">
        <v>10321</v>
      </c>
      <c r="C3068" s="417" t="s">
        <v>7111</v>
      </c>
      <c r="D3068" s="416" t="s">
        <v>7</v>
      </c>
      <c r="E3068" s="418">
        <v>28755</v>
      </c>
    </row>
    <row r="3069" spans="2:5" x14ac:dyDescent="0.25">
      <c r="B3069" s="416">
        <v>10322</v>
      </c>
      <c r="C3069" s="417" t="s">
        <v>7112</v>
      </c>
      <c r="D3069" s="416" t="s">
        <v>7</v>
      </c>
      <c r="E3069" s="418">
        <v>50516</v>
      </c>
    </row>
    <row r="3070" spans="2:5" x14ac:dyDescent="0.25">
      <c r="B3070" s="416">
        <v>10323</v>
      </c>
      <c r="C3070" s="417" t="s">
        <v>7113</v>
      </c>
      <c r="D3070" s="416" t="s">
        <v>7</v>
      </c>
      <c r="E3070" s="418">
        <v>43522</v>
      </c>
    </row>
    <row r="3071" spans="2:5" x14ac:dyDescent="0.25">
      <c r="B3071" s="416">
        <v>10324</v>
      </c>
      <c r="C3071" s="417" t="s">
        <v>7114</v>
      </c>
      <c r="D3071" s="416" t="s">
        <v>7</v>
      </c>
      <c r="E3071" s="418">
        <v>189629</v>
      </c>
    </row>
    <row r="3072" spans="2:5" x14ac:dyDescent="0.25">
      <c r="B3072" s="416">
        <v>10325</v>
      </c>
      <c r="C3072" s="417" t="s">
        <v>7115</v>
      </c>
      <c r="D3072" s="416" t="s">
        <v>3102</v>
      </c>
      <c r="E3072" s="418">
        <v>132119</v>
      </c>
    </row>
    <row r="3073" spans="2:5" x14ac:dyDescent="0.25">
      <c r="B3073" s="416">
        <v>10326</v>
      </c>
      <c r="C3073" s="417" t="s">
        <v>7116</v>
      </c>
      <c r="D3073" s="416" t="s">
        <v>7</v>
      </c>
      <c r="E3073" s="418">
        <v>1002546</v>
      </c>
    </row>
    <row r="3074" spans="2:5" x14ac:dyDescent="0.25">
      <c r="B3074" s="416">
        <v>10327</v>
      </c>
      <c r="C3074" s="417" t="s">
        <v>7117</v>
      </c>
      <c r="D3074" s="416" t="s">
        <v>7</v>
      </c>
      <c r="E3074" s="418">
        <v>1002546</v>
      </c>
    </row>
    <row r="3075" spans="2:5" x14ac:dyDescent="0.25">
      <c r="B3075" s="416">
        <v>10328</v>
      </c>
      <c r="C3075" s="417" t="s">
        <v>7118</v>
      </c>
      <c r="D3075" s="416" t="s">
        <v>7</v>
      </c>
      <c r="E3075" s="418">
        <v>1002546</v>
      </c>
    </row>
    <row r="3076" spans="2:5" x14ac:dyDescent="0.25">
      <c r="B3076" s="416">
        <v>10329</v>
      </c>
      <c r="C3076" s="417" t="s">
        <v>7119</v>
      </c>
      <c r="D3076" s="416" t="s">
        <v>7</v>
      </c>
      <c r="E3076" s="419">
        <v>1381404</v>
      </c>
    </row>
    <row r="3077" spans="2:5" x14ac:dyDescent="0.25">
      <c r="B3077" s="416">
        <v>10330</v>
      </c>
      <c r="C3077" s="417" t="s">
        <v>7120</v>
      </c>
      <c r="D3077" s="416" t="s">
        <v>7</v>
      </c>
      <c r="E3077" s="419">
        <v>1002546</v>
      </c>
    </row>
    <row r="3078" spans="2:5" x14ac:dyDescent="0.25">
      <c r="B3078" s="416">
        <v>10331</v>
      </c>
      <c r="C3078" s="417" t="s">
        <v>7121</v>
      </c>
      <c r="D3078" s="416" t="s">
        <v>7</v>
      </c>
      <c r="E3078" s="418">
        <v>2609649</v>
      </c>
    </row>
    <row r="3079" spans="2:5" x14ac:dyDescent="0.25">
      <c r="B3079" s="416">
        <v>10332</v>
      </c>
      <c r="C3079" s="417" t="s">
        <v>7122</v>
      </c>
      <c r="D3079" s="416" t="s">
        <v>7</v>
      </c>
      <c r="E3079" s="418">
        <v>2969601</v>
      </c>
    </row>
    <row r="3080" spans="2:5" x14ac:dyDescent="0.25">
      <c r="B3080" s="416">
        <v>10333</v>
      </c>
      <c r="C3080" s="417" t="s">
        <v>7123</v>
      </c>
      <c r="D3080" s="416" t="s">
        <v>7</v>
      </c>
      <c r="E3080" s="418">
        <v>2875522</v>
      </c>
    </row>
    <row r="3081" spans="2:5" x14ac:dyDescent="0.25">
      <c r="B3081" s="416">
        <v>10334</v>
      </c>
      <c r="C3081" s="417" t="s">
        <v>7124</v>
      </c>
      <c r="D3081" s="416" t="s">
        <v>7</v>
      </c>
      <c r="E3081" s="419">
        <v>3509528</v>
      </c>
    </row>
    <row r="3082" spans="2:5" x14ac:dyDescent="0.25">
      <c r="B3082" s="416">
        <v>10335</v>
      </c>
      <c r="C3082" s="417" t="s">
        <v>7125</v>
      </c>
      <c r="D3082" s="416" t="s">
        <v>7</v>
      </c>
      <c r="E3082" s="418">
        <v>10414054</v>
      </c>
    </row>
    <row r="3083" spans="2:5" x14ac:dyDescent="0.25">
      <c r="B3083" s="416">
        <v>10336</v>
      </c>
      <c r="C3083" s="417" t="s">
        <v>7126</v>
      </c>
      <c r="D3083" s="416" t="s">
        <v>7</v>
      </c>
      <c r="E3083" s="419">
        <v>13289577</v>
      </c>
    </row>
    <row r="3084" spans="2:5" x14ac:dyDescent="0.25">
      <c r="B3084" s="416">
        <v>10338</v>
      </c>
      <c r="C3084" s="417" t="s">
        <v>7127</v>
      </c>
      <c r="D3084" s="416" t="s">
        <v>3095</v>
      </c>
      <c r="E3084" s="419">
        <v>141606</v>
      </c>
    </row>
    <row r="3085" spans="2:5" x14ac:dyDescent="0.25">
      <c r="B3085" s="416">
        <v>10339</v>
      </c>
      <c r="C3085" s="417" t="s">
        <v>7128</v>
      </c>
      <c r="D3085" s="416" t="s">
        <v>3095</v>
      </c>
      <c r="E3085" s="419">
        <v>158592</v>
      </c>
    </row>
    <row r="3086" spans="2:5" x14ac:dyDescent="0.25">
      <c r="B3086" s="416">
        <v>10340</v>
      </c>
      <c r="C3086" s="417" t="s">
        <v>7129</v>
      </c>
      <c r="D3086" s="416" t="s">
        <v>3095</v>
      </c>
      <c r="E3086" s="419">
        <v>132786</v>
      </c>
    </row>
    <row r="3087" spans="2:5" x14ac:dyDescent="0.25">
      <c r="B3087" s="416">
        <v>10341</v>
      </c>
      <c r="C3087" s="417" t="s">
        <v>7130</v>
      </c>
      <c r="D3087" s="416" t="s">
        <v>3095</v>
      </c>
      <c r="E3087" s="418">
        <v>149772</v>
      </c>
    </row>
    <row r="3088" spans="2:5" x14ac:dyDescent="0.25">
      <c r="B3088" s="416">
        <v>10342</v>
      </c>
      <c r="C3088" s="417" t="s">
        <v>7131</v>
      </c>
      <c r="D3088" s="416" t="s">
        <v>7</v>
      </c>
      <c r="E3088" s="419">
        <v>1865070</v>
      </c>
    </row>
    <row r="3089" spans="2:5" x14ac:dyDescent="0.25">
      <c r="B3089" s="416">
        <v>10343</v>
      </c>
      <c r="C3089" s="417" t="s">
        <v>7132</v>
      </c>
      <c r="D3089" s="416" t="s">
        <v>7</v>
      </c>
      <c r="E3089" s="419">
        <v>2234383</v>
      </c>
    </row>
    <row r="3090" spans="2:5" x14ac:dyDescent="0.25">
      <c r="B3090" s="416">
        <v>10344</v>
      </c>
      <c r="C3090" s="417" t="s">
        <v>3747</v>
      </c>
      <c r="D3090" s="416" t="s">
        <v>7</v>
      </c>
      <c r="E3090" s="419">
        <v>273700</v>
      </c>
    </row>
    <row r="3091" spans="2:5" x14ac:dyDescent="0.25">
      <c r="B3091" s="416">
        <v>10345</v>
      </c>
      <c r="C3091" s="417" t="s">
        <v>3748</v>
      </c>
      <c r="D3091" s="416" t="s">
        <v>7</v>
      </c>
      <c r="E3091" s="419">
        <v>196350</v>
      </c>
    </row>
    <row r="3092" spans="2:5" x14ac:dyDescent="0.25">
      <c r="B3092" s="416">
        <v>10346</v>
      </c>
      <c r="C3092" s="417" t="s">
        <v>3750</v>
      </c>
      <c r="D3092" s="416" t="s">
        <v>7</v>
      </c>
      <c r="E3092" s="419">
        <v>856800</v>
      </c>
    </row>
    <row r="3093" spans="2:5" x14ac:dyDescent="0.25">
      <c r="B3093" s="416">
        <v>10347</v>
      </c>
      <c r="C3093" s="417" t="s">
        <v>3749</v>
      </c>
      <c r="D3093" s="416" t="s">
        <v>7</v>
      </c>
      <c r="E3093" s="419">
        <v>214200</v>
      </c>
    </row>
    <row r="3094" spans="2:5" x14ac:dyDescent="0.25">
      <c r="B3094" s="416">
        <v>10348</v>
      </c>
      <c r="C3094" s="417" t="s">
        <v>7133</v>
      </c>
      <c r="D3094" s="416" t="s">
        <v>7</v>
      </c>
      <c r="E3094" s="419">
        <v>381521</v>
      </c>
    </row>
    <row r="3095" spans="2:5" x14ac:dyDescent="0.25">
      <c r="B3095" s="416">
        <v>10349</v>
      </c>
      <c r="C3095" s="417" t="s">
        <v>7134</v>
      </c>
      <c r="D3095" s="416" t="s">
        <v>3102</v>
      </c>
      <c r="E3095" s="419">
        <v>489895</v>
      </c>
    </row>
    <row r="3096" spans="2:5" x14ac:dyDescent="0.25">
      <c r="B3096" s="416">
        <v>10350</v>
      </c>
      <c r="C3096" s="417" t="s">
        <v>7135</v>
      </c>
      <c r="D3096" s="416" t="s">
        <v>3095</v>
      </c>
      <c r="E3096" s="419">
        <v>180810</v>
      </c>
    </row>
    <row r="3097" spans="2:5" x14ac:dyDescent="0.25">
      <c r="B3097" s="416">
        <v>10351</v>
      </c>
      <c r="C3097" s="417" t="s">
        <v>7136</v>
      </c>
      <c r="D3097" s="416" t="s">
        <v>3095</v>
      </c>
      <c r="E3097" s="419">
        <v>166226</v>
      </c>
    </row>
    <row r="3098" spans="2:5" x14ac:dyDescent="0.25">
      <c r="B3098" s="416">
        <v>10352</v>
      </c>
      <c r="C3098" s="417" t="s">
        <v>7137</v>
      </c>
      <c r="D3098" s="416" t="s">
        <v>3102</v>
      </c>
      <c r="E3098" s="419">
        <v>889492</v>
      </c>
    </row>
    <row r="3099" spans="2:5" x14ac:dyDescent="0.25">
      <c r="B3099" s="416">
        <v>10353</v>
      </c>
      <c r="C3099" s="417" t="s">
        <v>7138</v>
      </c>
      <c r="D3099" s="416" t="s">
        <v>3102</v>
      </c>
      <c r="E3099" s="419">
        <v>912289</v>
      </c>
    </row>
    <row r="3100" spans="2:5" x14ac:dyDescent="0.25">
      <c r="B3100" s="416">
        <v>10354</v>
      </c>
      <c r="C3100" s="417" t="s">
        <v>7139</v>
      </c>
      <c r="D3100" s="416" t="s">
        <v>3102</v>
      </c>
      <c r="E3100" s="419">
        <v>996240</v>
      </c>
    </row>
    <row r="3101" spans="2:5" x14ac:dyDescent="0.25">
      <c r="B3101" s="416">
        <v>10355</v>
      </c>
      <c r="C3101" s="417" t="s">
        <v>7140</v>
      </c>
      <c r="D3101" s="416" t="s">
        <v>3102</v>
      </c>
      <c r="E3101" s="419">
        <v>1223642</v>
      </c>
    </row>
    <row r="3102" spans="2:5" x14ac:dyDescent="0.25">
      <c r="B3102" s="416">
        <v>10356</v>
      </c>
      <c r="C3102" s="417" t="s">
        <v>7141</v>
      </c>
      <c r="D3102" s="416" t="s">
        <v>3102</v>
      </c>
      <c r="E3102" s="419">
        <v>1286029</v>
      </c>
    </row>
    <row r="3103" spans="2:5" x14ac:dyDescent="0.25">
      <c r="B3103" s="416">
        <v>10357</v>
      </c>
      <c r="C3103" s="417" t="s">
        <v>7142</v>
      </c>
      <c r="D3103" s="416" t="s">
        <v>3102</v>
      </c>
      <c r="E3103" s="419">
        <v>1396838</v>
      </c>
    </row>
    <row r="3104" spans="2:5" x14ac:dyDescent="0.25">
      <c r="B3104" s="416">
        <v>10358</v>
      </c>
      <c r="C3104" s="417" t="s">
        <v>7143</v>
      </c>
      <c r="D3104" s="416" t="s">
        <v>3102</v>
      </c>
      <c r="E3104" s="419">
        <v>1642547</v>
      </c>
    </row>
    <row r="3105" spans="2:5" x14ac:dyDescent="0.25">
      <c r="B3105" s="416">
        <v>10359</v>
      </c>
      <c r="C3105" s="417" t="s">
        <v>7144</v>
      </c>
      <c r="D3105" s="416" t="s">
        <v>3102</v>
      </c>
      <c r="E3105" s="419">
        <v>2006030</v>
      </c>
    </row>
    <row r="3106" spans="2:5" x14ac:dyDescent="0.25">
      <c r="B3106" s="416">
        <v>10360</v>
      </c>
      <c r="C3106" s="417" t="s">
        <v>7145</v>
      </c>
      <c r="D3106" s="416" t="s">
        <v>3102</v>
      </c>
      <c r="E3106" s="419">
        <v>2176505</v>
      </c>
    </row>
    <row r="3107" spans="2:5" x14ac:dyDescent="0.25">
      <c r="B3107" s="416">
        <v>10361</v>
      </c>
      <c r="C3107" s="417" t="s">
        <v>7146</v>
      </c>
      <c r="D3107" s="416" t="s">
        <v>3102</v>
      </c>
      <c r="E3107" s="419">
        <v>2298708</v>
      </c>
    </row>
    <row r="3108" spans="2:5" x14ac:dyDescent="0.25">
      <c r="B3108" s="416">
        <v>10362</v>
      </c>
      <c r="C3108" s="417" t="s">
        <v>7147</v>
      </c>
      <c r="D3108" s="416" t="s">
        <v>3102</v>
      </c>
      <c r="E3108" s="419">
        <v>2411148</v>
      </c>
    </row>
    <row r="3109" spans="2:5" x14ac:dyDescent="0.25">
      <c r="B3109" s="416">
        <v>10363</v>
      </c>
      <c r="C3109" s="417" t="s">
        <v>7148</v>
      </c>
      <c r="D3109" s="416" t="s">
        <v>3102</v>
      </c>
      <c r="E3109" s="419">
        <v>920046</v>
      </c>
    </row>
    <row r="3110" spans="2:5" x14ac:dyDescent="0.25">
      <c r="B3110" s="416">
        <v>10364</v>
      </c>
      <c r="C3110" s="417" t="s">
        <v>7149</v>
      </c>
      <c r="D3110" s="416" t="s">
        <v>3102</v>
      </c>
      <c r="E3110" s="419">
        <v>962785</v>
      </c>
    </row>
    <row r="3111" spans="2:5" x14ac:dyDescent="0.25">
      <c r="B3111" s="416">
        <v>10365</v>
      </c>
      <c r="C3111" s="417" t="s">
        <v>7150</v>
      </c>
      <c r="D3111" s="416" t="s">
        <v>3102</v>
      </c>
      <c r="E3111" s="419">
        <v>1056995</v>
      </c>
    </row>
    <row r="3112" spans="2:5" x14ac:dyDescent="0.25">
      <c r="B3112" s="416">
        <v>10366</v>
      </c>
      <c r="C3112" s="417" t="s">
        <v>7151</v>
      </c>
      <c r="D3112" s="416" t="s">
        <v>3102</v>
      </c>
      <c r="E3112" s="419">
        <v>1276952</v>
      </c>
    </row>
    <row r="3113" spans="2:5" x14ac:dyDescent="0.25">
      <c r="B3113" s="416">
        <v>10367</v>
      </c>
      <c r="C3113" s="417" t="s">
        <v>7152</v>
      </c>
      <c r="D3113" s="416" t="s">
        <v>3102</v>
      </c>
      <c r="E3113" s="419">
        <v>1363379</v>
      </c>
    </row>
    <row r="3114" spans="2:5" x14ac:dyDescent="0.25">
      <c r="B3114" s="416">
        <v>10368</v>
      </c>
      <c r="C3114" s="417" t="s">
        <v>7153</v>
      </c>
      <c r="D3114" s="416" t="s">
        <v>3102</v>
      </c>
      <c r="E3114" s="418">
        <v>1501501</v>
      </c>
    </row>
    <row r="3115" spans="2:5" x14ac:dyDescent="0.25">
      <c r="B3115" s="416">
        <v>10369</v>
      </c>
      <c r="C3115" s="417" t="s">
        <v>7154</v>
      </c>
      <c r="D3115" s="416" t="s">
        <v>3102</v>
      </c>
      <c r="E3115" s="418">
        <v>1661037</v>
      </c>
    </row>
    <row r="3116" spans="2:5" x14ac:dyDescent="0.25">
      <c r="B3116" s="416">
        <v>10370</v>
      </c>
      <c r="C3116" s="417" t="s">
        <v>7155</v>
      </c>
      <c r="D3116" s="416" t="s">
        <v>3102</v>
      </c>
      <c r="E3116" s="418">
        <v>1993048</v>
      </c>
    </row>
    <row r="3117" spans="2:5" x14ac:dyDescent="0.25">
      <c r="B3117" s="416">
        <v>10371</v>
      </c>
      <c r="C3117" s="417" t="s">
        <v>7156</v>
      </c>
      <c r="D3117" s="416" t="s">
        <v>3102</v>
      </c>
      <c r="E3117" s="419">
        <v>2159158</v>
      </c>
    </row>
    <row r="3118" spans="2:5" x14ac:dyDescent="0.25">
      <c r="B3118" s="416">
        <v>10372</v>
      </c>
      <c r="C3118" s="417" t="s">
        <v>7157</v>
      </c>
      <c r="D3118" s="416" t="s">
        <v>3102</v>
      </c>
      <c r="E3118" s="418">
        <v>2270022</v>
      </c>
    </row>
    <row r="3119" spans="2:5" x14ac:dyDescent="0.25">
      <c r="B3119" s="416">
        <v>10373</v>
      </c>
      <c r="C3119" s="417" t="s">
        <v>7158</v>
      </c>
      <c r="D3119" s="416" t="s">
        <v>3102</v>
      </c>
      <c r="E3119" s="418">
        <v>2400335</v>
      </c>
    </row>
    <row r="3120" spans="2:5" x14ac:dyDescent="0.25">
      <c r="B3120" s="416">
        <v>10374</v>
      </c>
      <c r="C3120" s="417" t="s">
        <v>7159</v>
      </c>
      <c r="D3120" s="416" t="s">
        <v>7</v>
      </c>
      <c r="E3120" s="419">
        <v>236681</v>
      </c>
    </row>
    <row r="3121" spans="2:5" x14ac:dyDescent="0.25">
      <c r="B3121" s="416">
        <v>10375</v>
      </c>
      <c r="C3121" s="417" t="s">
        <v>7160</v>
      </c>
      <c r="D3121" s="416" t="s">
        <v>7</v>
      </c>
      <c r="E3121" s="418">
        <v>533949</v>
      </c>
    </row>
    <row r="3122" spans="2:5" x14ac:dyDescent="0.25">
      <c r="B3122" s="416">
        <v>10376</v>
      </c>
      <c r="C3122" s="417" t="s">
        <v>7161</v>
      </c>
      <c r="D3122" s="416" t="s">
        <v>7</v>
      </c>
      <c r="E3122" s="419">
        <v>1156088</v>
      </c>
    </row>
    <row r="3123" spans="2:5" x14ac:dyDescent="0.25">
      <c r="B3123" s="416">
        <v>10377</v>
      </c>
      <c r="C3123" s="417" t="s">
        <v>7162</v>
      </c>
      <c r="D3123" s="416" t="s">
        <v>7</v>
      </c>
      <c r="E3123" s="419">
        <v>1630930</v>
      </c>
    </row>
    <row r="3124" spans="2:5" x14ac:dyDescent="0.25">
      <c r="B3124" s="416">
        <v>10378</v>
      </c>
      <c r="C3124" s="417" t="s">
        <v>7163</v>
      </c>
      <c r="D3124" s="416" t="s">
        <v>7</v>
      </c>
      <c r="E3124" s="419">
        <v>1892126</v>
      </c>
    </row>
    <row r="3125" spans="2:5" x14ac:dyDescent="0.25">
      <c r="B3125" s="416">
        <v>10454</v>
      </c>
      <c r="C3125" s="417" t="s">
        <v>7164</v>
      </c>
      <c r="D3125" s="416" t="s">
        <v>3102</v>
      </c>
      <c r="E3125" s="419">
        <v>226766</v>
      </c>
    </row>
    <row r="3126" spans="2:5" x14ac:dyDescent="0.25">
      <c r="B3126" s="416">
        <v>10455</v>
      </c>
      <c r="C3126" s="417" t="s">
        <v>7165</v>
      </c>
      <c r="D3126" s="416" t="s">
        <v>3102</v>
      </c>
      <c r="E3126" s="418">
        <v>282582</v>
      </c>
    </row>
    <row r="3127" spans="2:5" x14ac:dyDescent="0.25">
      <c r="B3127" s="416">
        <v>10456</v>
      </c>
      <c r="C3127" s="417" t="s">
        <v>7166</v>
      </c>
      <c r="D3127" s="416" t="s">
        <v>3102</v>
      </c>
      <c r="E3127" s="419">
        <v>334232</v>
      </c>
    </row>
    <row r="3128" spans="2:5" x14ac:dyDescent="0.25">
      <c r="B3128" s="416">
        <v>10457</v>
      </c>
      <c r="C3128" s="417" t="s">
        <v>7167</v>
      </c>
      <c r="D3128" s="416" t="s">
        <v>3102</v>
      </c>
      <c r="E3128" s="419">
        <v>361251</v>
      </c>
    </row>
    <row r="3129" spans="2:5" x14ac:dyDescent="0.25">
      <c r="B3129" s="416">
        <v>10458</v>
      </c>
      <c r="C3129" s="417" t="s">
        <v>7168</v>
      </c>
      <c r="D3129" s="416" t="s">
        <v>3102</v>
      </c>
      <c r="E3129" s="419">
        <v>238037</v>
      </c>
    </row>
    <row r="3130" spans="2:5" x14ac:dyDescent="0.25">
      <c r="B3130" s="416">
        <v>10459</v>
      </c>
      <c r="C3130" s="417" t="s">
        <v>7169</v>
      </c>
      <c r="D3130" s="416" t="s">
        <v>3102</v>
      </c>
      <c r="E3130" s="419">
        <v>299411</v>
      </c>
    </row>
    <row r="3131" spans="2:5" x14ac:dyDescent="0.25">
      <c r="B3131" s="416">
        <v>10460</v>
      </c>
      <c r="C3131" s="417" t="s">
        <v>7170</v>
      </c>
      <c r="D3131" s="416" t="s">
        <v>3102</v>
      </c>
      <c r="E3131" s="419">
        <v>352708</v>
      </c>
    </row>
    <row r="3132" spans="2:5" x14ac:dyDescent="0.25">
      <c r="B3132" s="416">
        <v>10461</v>
      </c>
      <c r="C3132" s="417" t="s">
        <v>7171</v>
      </c>
      <c r="D3132" s="416" t="s">
        <v>3102</v>
      </c>
      <c r="E3132" s="418">
        <v>380112</v>
      </c>
    </row>
    <row r="3133" spans="2:5" x14ac:dyDescent="0.25">
      <c r="B3133" s="416">
        <v>10462</v>
      </c>
      <c r="C3133" s="417" t="s">
        <v>7172</v>
      </c>
      <c r="D3133" s="416" t="s">
        <v>8</v>
      </c>
      <c r="E3133" s="419">
        <v>312602</v>
      </c>
    </row>
    <row r="3134" spans="2:5" x14ac:dyDescent="0.25">
      <c r="B3134" s="416">
        <v>10465</v>
      </c>
      <c r="C3134" s="417" t="s">
        <v>7173</v>
      </c>
      <c r="D3134" s="416" t="s">
        <v>8</v>
      </c>
      <c r="E3134" s="419">
        <v>92371</v>
      </c>
    </row>
    <row r="3135" spans="2:5" x14ac:dyDescent="0.25">
      <c r="B3135" s="416">
        <v>10484</v>
      </c>
      <c r="C3135" s="417" t="s">
        <v>7174</v>
      </c>
      <c r="D3135" s="416" t="s">
        <v>3102</v>
      </c>
      <c r="E3135" s="419">
        <v>323011</v>
      </c>
    </row>
    <row r="3136" spans="2:5" x14ac:dyDescent="0.25">
      <c r="B3136" s="416">
        <v>10485</v>
      </c>
      <c r="C3136" s="417" t="s">
        <v>7175</v>
      </c>
      <c r="D3136" s="416" t="s">
        <v>3102</v>
      </c>
      <c r="E3136" s="419">
        <v>417864</v>
      </c>
    </row>
    <row r="3137" spans="2:5" x14ac:dyDescent="0.25">
      <c r="B3137" s="416">
        <v>10486</v>
      </c>
      <c r="C3137" s="417" t="s">
        <v>7176</v>
      </c>
      <c r="D3137" s="416" t="s">
        <v>3102</v>
      </c>
      <c r="E3137" s="419">
        <v>500976</v>
      </c>
    </row>
    <row r="3138" spans="2:5" x14ac:dyDescent="0.25">
      <c r="B3138" s="416">
        <v>10487</v>
      </c>
      <c r="C3138" s="417" t="s">
        <v>7177</v>
      </c>
      <c r="D3138" s="416" t="s">
        <v>3102</v>
      </c>
      <c r="E3138" s="419">
        <v>543096</v>
      </c>
    </row>
    <row r="3139" spans="2:5" x14ac:dyDescent="0.25">
      <c r="B3139" s="416">
        <v>10488</v>
      </c>
      <c r="C3139" s="417" t="s">
        <v>7178</v>
      </c>
      <c r="D3139" s="416" t="s">
        <v>3102</v>
      </c>
      <c r="E3139" s="419">
        <v>346577</v>
      </c>
    </row>
    <row r="3140" spans="2:5" x14ac:dyDescent="0.25">
      <c r="B3140" s="416">
        <v>10489</v>
      </c>
      <c r="C3140" s="417" t="s">
        <v>7179</v>
      </c>
      <c r="D3140" s="416" t="s">
        <v>3102</v>
      </c>
      <c r="E3140" s="419">
        <v>451773</v>
      </c>
    </row>
    <row r="3141" spans="2:5" x14ac:dyDescent="0.25">
      <c r="B3141" s="416">
        <v>10490</v>
      </c>
      <c r="C3141" s="417" t="s">
        <v>7180</v>
      </c>
      <c r="D3141" s="416" t="s">
        <v>3102</v>
      </c>
      <c r="E3141" s="419">
        <v>543999</v>
      </c>
    </row>
    <row r="3142" spans="2:5" x14ac:dyDescent="0.25">
      <c r="B3142" s="416">
        <v>10491</v>
      </c>
      <c r="C3142" s="417" t="s">
        <v>7181</v>
      </c>
      <c r="D3142" s="416" t="s">
        <v>3102</v>
      </c>
      <c r="E3142" s="419">
        <v>587175</v>
      </c>
    </row>
    <row r="3143" spans="2:5" x14ac:dyDescent="0.25">
      <c r="B3143" s="416">
        <v>10492</v>
      </c>
      <c r="C3143" s="417" t="s">
        <v>7182</v>
      </c>
      <c r="D3143" s="416" t="s">
        <v>3102</v>
      </c>
      <c r="E3143" s="419">
        <v>390436</v>
      </c>
    </row>
    <row r="3144" spans="2:5" x14ac:dyDescent="0.25">
      <c r="B3144" s="416">
        <v>10493</v>
      </c>
      <c r="C3144" s="417" t="s">
        <v>7183</v>
      </c>
      <c r="D3144" s="416" t="s">
        <v>3102</v>
      </c>
      <c r="E3144" s="419">
        <v>507719</v>
      </c>
    </row>
    <row r="3145" spans="2:5" x14ac:dyDescent="0.25">
      <c r="B3145" s="416">
        <v>10494</v>
      </c>
      <c r="C3145" s="417" t="s">
        <v>7184</v>
      </c>
      <c r="D3145" s="416" t="s">
        <v>3102</v>
      </c>
      <c r="E3145" s="419">
        <v>607909</v>
      </c>
    </row>
    <row r="3146" spans="2:5" x14ac:dyDescent="0.25">
      <c r="B3146" s="416">
        <v>10495</v>
      </c>
      <c r="C3146" s="417" t="s">
        <v>7185</v>
      </c>
      <c r="D3146" s="416" t="s">
        <v>3102</v>
      </c>
      <c r="E3146" s="419">
        <v>740872</v>
      </c>
    </row>
    <row r="3147" spans="2:5" x14ac:dyDescent="0.25">
      <c r="B3147" s="416">
        <v>10496</v>
      </c>
      <c r="C3147" s="417" t="s">
        <v>7186</v>
      </c>
      <c r="D3147" s="416" t="s">
        <v>3102</v>
      </c>
      <c r="E3147" s="419">
        <v>419721</v>
      </c>
    </row>
    <row r="3148" spans="2:5" x14ac:dyDescent="0.25">
      <c r="B3148" s="416">
        <v>10497</v>
      </c>
      <c r="C3148" s="417" t="s">
        <v>7187</v>
      </c>
      <c r="D3148" s="416" t="s">
        <v>3102</v>
      </c>
      <c r="E3148" s="418">
        <v>549217</v>
      </c>
    </row>
    <row r="3149" spans="2:5" x14ac:dyDescent="0.25">
      <c r="B3149" s="416">
        <v>10498</v>
      </c>
      <c r="C3149" s="417" t="s">
        <v>7188</v>
      </c>
      <c r="D3149" s="416" t="s">
        <v>3102</v>
      </c>
      <c r="E3149" s="418">
        <v>661969</v>
      </c>
    </row>
    <row r="3150" spans="2:5" x14ac:dyDescent="0.25">
      <c r="B3150" s="416">
        <v>10499</v>
      </c>
      <c r="C3150" s="417" t="s">
        <v>7189</v>
      </c>
      <c r="D3150" s="416" t="s">
        <v>3102</v>
      </c>
      <c r="E3150" s="419">
        <v>801650</v>
      </c>
    </row>
    <row r="3151" spans="2:5" x14ac:dyDescent="0.25">
      <c r="B3151" s="416">
        <v>10500</v>
      </c>
      <c r="C3151" s="417" t="s">
        <v>7190</v>
      </c>
      <c r="D3151" s="416" t="s">
        <v>3102</v>
      </c>
      <c r="E3151" s="418">
        <v>456188</v>
      </c>
    </row>
    <row r="3152" spans="2:5" x14ac:dyDescent="0.25">
      <c r="B3152" s="416">
        <v>10501</v>
      </c>
      <c r="C3152" s="417" t="s">
        <v>7191</v>
      </c>
      <c r="D3152" s="416" t="s">
        <v>3102</v>
      </c>
      <c r="E3152" s="418">
        <v>610794</v>
      </c>
    </row>
    <row r="3153" spans="2:5" x14ac:dyDescent="0.25">
      <c r="B3153" s="416">
        <v>10502</v>
      </c>
      <c r="C3153" s="417" t="s">
        <v>7192</v>
      </c>
      <c r="D3153" s="416" t="s">
        <v>3102</v>
      </c>
      <c r="E3153" s="418">
        <v>712333</v>
      </c>
    </row>
    <row r="3154" spans="2:5" x14ac:dyDescent="0.25">
      <c r="B3154" s="416">
        <v>10503</v>
      </c>
      <c r="C3154" s="417" t="s">
        <v>7193</v>
      </c>
      <c r="D3154" s="416" t="s">
        <v>3102</v>
      </c>
      <c r="E3154" s="418">
        <v>869898</v>
      </c>
    </row>
    <row r="3155" spans="2:5" x14ac:dyDescent="0.25">
      <c r="B3155" s="416">
        <v>10504</v>
      </c>
      <c r="C3155" s="417" t="s">
        <v>7194</v>
      </c>
      <c r="D3155" s="416" t="s">
        <v>3102</v>
      </c>
      <c r="E3155" s="418">
        <v>488955</v>
      </c>
    </row>
    <row r="3156" spans="2:5" x14ac:dyDescent="0.25">
      <c r="B3156" s="416">
        <v>10505</v>
      </c>
      <c r="C3156" s="417" t="s">
        <v>7195</v>
      </c>
      <c r="D3156" s="416" t="s">
        <v>3102</v>
      </c>
      <c r="E3156" s="418">
        <v>648304</v>
      </c>
    </row>
    <row r="3157" spans="2:5" x14ac:dyDescent="0.25">
      <c r="B3157" s="416">
        <v>10506</v>
      </c>
      <c r="C3157" s="417" t="s">
        <v>7196</v>
      </c>
      <c r="D3157" s="416" t="s">
        <v>3102</v>
      </c>
      <c r="E3157" s="419">
        <v>772170</v>
      </c>
    </row>
    <row r="3158" spans="2:5" x14ac:dyDescent="0.25">
      <c r="B3158" s="416">
        <v>10507</v>
      </c>
      <c r="C3158" s="417" t="s">
        <v>7197</v>
      </c>
      <c r="D3158" s="416" t="s">
        <v>3102</v>
      </c>
      <c r="E3158" s="419">
        <v>939740</v>
      </c>
    </row>
    <row r="3159" spans="2:5" x14ac:dyDescent="0.25">
      <c r="B3159" s="416">
        <v>10508</v>
      </c>
      <c r="C3159" s="417" t="s">
        <v>7198</v>
      </c>
      <c r="D3159" s="416" t="s">
        <v>3102</v>
      </c>
      <c r="E3159" s="419">
        <v>769394</v>
      </c>
    </row>
    <row r="3160" spans="2:5" x14ac:dyDescent="0.25">
      <c r="B3160" s="416">
        <v>10509</v>
      </c>
      <c r="C3160" s="417" t="s">
        <v>7199</v>
      </c>
      <c r="D3160" s="416" t="s">
        <v>3102</v>
      </c>
      <c r="E3160" s="419">
        <v>772742</v>
      </c>
    </row>
    <row r="3161" spans="2:5" x14ac:dyDescent="0.25">
      <c r="B3161" s="416">
        <v>10510</v>
      </c>
      <c r="C3161" s="417" t="s">
        <v>7200</v>
      </c>
      <c r="D3161" s="416" t="s">
        <v>3102</v>
      </c>
      <c r="E3161" s="419">
        <v>1086971</v>
      </c>
    </row>
    <row r="3162" spans="2:5" x14ac:dyDescent="0.25">
      <c r="B3162" s="416">
        <v>10511</v>
      </c>
      <c r="C3162" s="417" t="s">
        <v>7201</v>
      </c>
      <c r="D3162" s="416" t="s">
        <v>3102</v>
      </c>
      <c r="E3162" s="418">
        <v>1490100</v>
      </c>
    </row>
    <row r="3163" spans="2:5" x14ac:dyDescent="0.25">
      <c r="B3163" s="416">
        <v>10512</v>
      </c>
      <c r="C3163" s="417" t="s">
        <v>7202</v>
      </c>
      <c r="D3163" s="416" t="s">
        <v>3102</v>
      </c>
      <c r="E3163" s="418">
        <v>1893305</v>
      </c>
    </row>
    <row r="3164" spans="2:5" x14ac:dyDescent="0.25">
      <c r="B3164" s="416">
        <v>10513</v>
      </c>
      <c r="C3164" s="417" t="s">
        <v>7203</v>
      </c>
      <c r="D3164" s="416" t="s">
        <v>3102</v>
      </c>
      <c r="E3164" s="418">
        <v>2696608</v>
      </c>
    </row>
    <row r="3165" spans="2:5" x14ac:dyDescent="0.25">
      <c r="B3165" s="416">
        <v>10514</v>
      </c>
      <c r="C3165" s="417" t="s">
        <v>7204</v>
      </c>
      <c r="D3165" s="416" t="s">
        <v>3102</v>
      </c>
      <c r="E3165" s="418">
        <v>6490735</v>
      </c>
    </row>
    <row r="3166" spans="2:5" x14ac:dyDescent="0.25">
      <c r="B3166" s="416">
        <v>10515</v>
      </c>
      <c r="C3166" s="417" t="s">
        <v>7205</v>
      </c>
      <c r="D3166" s="416" t="s">
        <v>3102</v>
      </c>
      <c r="E3166" s="418">
        <v>6603095</v>
      </c>
    </row>
    <row r="3167" spans="2:5" x14ac:dyDescent="0.25">
      <c r="B3167" s="416">
        <v>10516</v>
      </c>
      <c r="C3167" s="417" t="s">
        <v>7206</v>
      </c>
      <c r="D3167" s="416" t="s">
        <v>3102</v>
      </c>
      <c r="E3167" s="418">
        <v>7767454</v>
      </c>
    </row>
    <row r="3168" spans="2:5" x14ac:dyDescent="0.25">
      <c r="B3168" s="416">
        <v>10529</v>
      </c>
      <c r="C3168" s="417" t="s">
        <v>7207</v>
      </c>
      <c r="D3168" s="416" t="s">
        <v>7</v>
      </c>
      <c r="E3168" s="418">
        <v>870452</v>
      </c>
    </row>
    <row r="3169" spans="2:5" x14ac:dyDescent="0.25">
      <c r="B3169" s="416">
        <v>10530</v>
      </c>
      <c r="C3169" s="417" t="s">
        <v>7208</v>
      </c>
      <c r="D3169" s="416" t="s">
        <v>7</v>
      </c>
      <c r="E3169" s="418">
        <v>60671</v>
      </c>
    </row>
    <row r="3170" spans="2:5" x14ac:dyDescent="0.25">
      <c r="B3170" s="416">
        <v>10531</v>
      </c>
      <c r="C3170" s="417" t="s">
        <v>7209</v>
      </c>
      <c r="D3170" s="416" t="s">
        <v>7</v>
      </c>
      <c r="E3170" s="418">
        <v>38778</v>
      </c>
    </row>
    <row r="3171" spans="2:5" x14ac:dyDescent="0.25">
      <c r="B3171" s="416">
        <v>10540</v>
      </c>
      <c r="C3171" s="417" t="s">
        <v>7210</v>
      </c>
      <c r="D3171" s="416" t="s">
        <v>7</v>
      </c>
      <c r="E3171" s="418">
        <v>83325</v>
      </c>
    </row>
    <row r="3172" spans="2:5" x14ac:dyDescent="0.25">
      <c r="B3172" s="416">
        <v>10541</v>
      </c>
      <c r="C3172" s="417" t="s">
        <v>7211</v>
      </c>
      <c r="D3172" s="416" t="s">
        <v>7</v>
      </c>
      <c r="E3172" s="418">
        <v>219916</v>
      </c>
    </row>
    <row r="3173" spans="2:5" x14ac:dyDescent="0.25">
      <c r="B3173" s="416">
        <v>10542</v>
      </c>
      <c r="C3173" s="417" t="s">
        <v>7212</v>
      </c>
      <c r="D3173" s="416" t="s">
        <v>7</v>
      </c>
      <c r="E3173" s="418">
        <v>344259</v>
      </c>
    </row>
    <row r="3174" spans="2:5" x14ac:dyDescent="0.25">
      <c r="B3174" s="416">
        <v>10543</v>
      </c>
      <c r="C3174" s="417" t="s">
        <v>7213</v>
      </c>
      <c r="D3174" s="416" t="s">
        <v>3095</v>
      </c>
      <c r="E3174" s="418">
        <v>870677</v>
      </c>
    </row>
    <row r="3175" spans="2:5" x14ac:dyDescent="0.25">
      <c r="B3175" s="416">
        <v>10544</v>
      </c>
      <c r="C3175" s="417" t="s">
        <v>7214</v>
      </c>
      <c r="D3175" s="416" t="s">
        <v>3102</v>
      </c>
      <c r="E3175" s="418">
        <v>190403</v>
      </c>
    </row>
    <row r="3176" spans="2:5" x14ac:dyDescent="0.25">
      <c r="B3176" s="416">
        <v>10545</v>
      </c>
      <c r="C3176" s="417" t="s">
        <v>7215</v>
      </c>
      <c r="D3176" s="416" t="s">
        <v>8</v>
      </c>
      <c r="E3176" s="418">
        <v>13281</v>
      </c>
    </row>
    <row r="3177" spans="2:5" x14ac:dyDescent="0.25">
      <c r="B3177" s="416">
        <v>10546</v>
      </c>
      <c r="C3177" s="417" t="s">
        <v>7216</v>
      </c>
      <c r="D3177" s="416" t="s">
        <v>8</v>
      </c>
      <c r="E3177" s="418">
        <v>3068</v>
      </c>
    </row>
    <row r="3178" spans="2:5" x14ac:dyDescent="0.25">
      <c r="B3178" s="416">
        <v>10547</v>
      </c>
      <c r="C3178" s="417" t="s">
        <v>7217</v>
      </c>
      <c r="D3178" s="416" t="s">
        <v>8</v>
      </c>
      <c r="E3178" s="418">
        <v>2595</v>
      </c>
    </row>
    <row r="3179" spans="2:5" x14ac:dyDescent="0.25">
      <c r="B3179" s="416">
        <v>10548</v>
      </c>
      <c r="C3179" s="417" t="s">
        <v>7218</v>
      </c>
      <c r="D3179" s="416" t="s">
        <v>3102</v>
      </c>
      <c r="E3179" s="418">
        <v>1762</v>
      </c>
    </row>
    <row r="3180" spans="2:5" x14ac:dyDescent="0.25">
      <c r="B3180" s="416">
        <v>10549</v>
      </c>
      <c r="C3180" s="417" t="s">
        <v>7219</v>
      </c>
      <c r="D3180" s="416" t="s">
        <v>7</v>
      </c>
      <c r="E3180" s="418">
        <v>5555</v>
      </c>
    </row>
    <row r="3181" spans="2:5" x14ac:dyDescent="0.25">
      <c r="B3181" s="416">
        <v>10550</v>
      </c>
      <c r="C3181" s="417" t="s">
        <v>7220</v>
      </c>
      <c r="D3181" s="416" t="s">
        <v>7</v>
      </c>
      <c r="E3181" s="418">
        <v>6339</v>
      </c>
    </row>
    <row r="3182" spans="2:5" x14ac:dyDescent="0.25">
      <c r="B3182" s="416">
        <v>10551</v>
      </c>
      <c r="C3182" s="417" t="s">
        <v>7221</v>
      </c>
      <c r="D3182" s="416" t="s">
        <v>8</v>
      </c>
      <c r="E3182" s="418">
        <v>4543</v>
      </c>
    </row>
    <row r="3183" spans="2:5" x14ac:dyDescent="0.25">
      <c r="B3183" s="416">
        <v>10552</v>
      </c>
      <c r="C3183" s="417" t="s">
        <v>7222</v>
      </c>
      <c r="D3183" s="416" t="s">
        <v>8</v>
      </c>
      <c r="E3183" s="418">
        <v>8899</v>
      </c>
    </row>
    <row r="3184" spans="2:5" x14ac:dyDescent="0.25">
      <c r="B3184" s="416">
        <v>10553</v>
      </c>
      <c r="C3184" s="417" t="s">
        <v>7223</v>
      </c>
      <c r="D3184" s="416" t="s">
        <v>8</v>
      </c>
      <c r="E3184" s="418">
        <v>52297</v>
      </c>
    </row>
    <row r="3185" spans="2:5" x14ac:dyDescent="0.25">
      <c r="B3185" s="416">
        <v>10554</v>
      </c>
      <c r="C3185" s="417" t="s">
        <v>7224</v>
      </c>
      <c r="D3185" s="416" t="s">
        <v>3101</v>
      </c>
      <c r="E3185" s="418">
        <v>76736</v>
      </c>
    </row>
    <row r="3186" spans="2:5" x14ac:dyDescent="0.25">
      <c r="B3186" s="416">
        <v>10555</v>
      </c>
      <c r="C3186" s="417" t="s">
        <v>7225</v>
      </c>
      <c r="D3186" s="416" t="s">
        <v>3101</v>
      </c>
      <c r="E3186" s="418">
        <v>140712</v>
      </c>
    </row>
    <row r="3187" spans="2:5" x14ac:dyDescent="0.25">
      <c r="B3187" s="416">
        <v>10556</v>
      </c>
      <c r="C3187" s="417" t="s">
        <v>7226</v>
      </c>
      <c r="D3187" s="416" t="s">
        <v>3101</v>
      </c>
      <c r="E3187" s="418">
        <v>129721</v>
      </c>
    </row>
    <row r="3188" spans="2:5" x14ac:dyDescent="0.25">
      <c r="B3188" s="416">
        <v>10557</v>
      </c>
      <c r="C3188" s="417" t="s">
        <v>7227</v>
      </c>
      <c r="D3188" s="416" t="s">
        <v>3314</v>
      </c>
      <c r="E3188" s="418">
        <v>1299</v>
      </c>
    </row>
    <row r="3189" spans="2:5" x14ac:dyDescent="0.25">
      <c r="B3189" s="416">
        <v>10558</v>
      </c>
      <c r="C3189" s="417" t="s">
        <v>7228</v>
      </c>
      <c r="D3189" s="416" t="s">
        <v>8</v>
      </c>
      <c r="E3189" s="418">
        <v>43685</v>
      </c>
    </row>
    <row r="3190" spans="2:5" x14ac:dyDescent="0.25">
      <c r="B3190" s="416">
        <v>10559</v>
      </c>
      <c r="C3190" s="417" t="s">
        <v>7229</v>
      </c>
      <c r="D3190" s="416" t="s">
        <v>8</v>
      </c>
      <c r="E3190" s="418">
        <v>1710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dimension ref="B1:E3650"/>
  <sheetViews>
    <sheetView topLeftCell="A1303" workbookViewId="0">
      <selection activeCell="F1323" sqref="F1323"/>
    </sheetView>
  </sheetViews>
  <sheetFormatPr baseColWidth="10" defaultColWidth="11.42578125" defaultRowHeight="15" x14ac:dyDescent="0.25"/>
  <cols>
    <col min="1" max="1" width="1.42578125" customWidth="1"/>
    <col min="3" max="3" width="80.7109375" customWidth="1"/>
    <col min="4" max="4" width="10.7109375" style="264" customWidth="1"/>
    <col min="5" max="5" width="16.7109375" style="112" bestFit="1" customWidth="1"/>
  </cols>
  <sheetData>
    <row r="1" spans="2:5" ht="7.5" customHeight="1" x14ac:dyDescent="0.25"/>
    <row r="2" spans="2:5" x14ac:dyDescent="0.25">
      <c r="B2" s="113">
        <v>322</v>
      </c>
      <c r="C2" s="114" t="s">
        <v>193</v>
      </c>
      <c r="D2" s="299" t="s">
        <v>3095</v>
      </c>
      <c r="E2" s="112">
        <v>529550</v>
      </c>
    </row>
    <row r="3" spans="2:5" x14ac:dyDescent="0.25">
      <c r="B3" s="113">
        <v>323</v>
      </c>
      <c r="C3" s="114" t="s">
        <v>194</v>
      </c>
      <c r="D3" s="299" t="s">
        <v>3095</v>
      </c>
      <c r="E3" s="112">
        <v>545437</v>
      </c>
    </row>
    <row r="4" spans="2:5" x14ac:dyDescent="0.25">
      <c r="B4" s="113">
        <v>324</v>
      </c>
      <c r="C4" s="114" t="s">
        <v>195</v>
      </c>
      <c r="D4" s="299" t="s">
        <v>3095</v>
      </c>
      <c r="E4" s="112">
        <v>559205</v>
      </c>
    </row>
    <row r="5" spans="2:5" x14ac:dyDescent="0.25">
      <c r="B5" s="113">
        <v>325</v>
      </c>
      <c r="C5" s="114" t="s">
        <v>196</v>
      </c>
      <c r="D5" s="299" t="s">
        <v>3095</v>
      </c>
      <c r="E5" s="112">
        <v>576150</v>
      </c>
    </row>
    <row r="6" spans="2:5" x14ac:dyDescent="0.25">
      <c r="B6" s="113">
        <v>326</v>
      </c>
      <c r="C6" s="114" t="s">
        <v>3096</v>
      </c>
      <c r="D6" s="299" t="s">
        <v>3095</v>
      </c>
      <c r="E6" s="112">
        <v>593096</v>
      </c>
    </row>
    <row r="7" spans="2:5" x14ac:dyDescent="0.25">
      <c r="B7" s="113">
        <v>328</v>
      </c>
      <c r="C7" s="114" t="s">
        <v>197</v>
      </c>
      <c r="D7" s="299" t="s">
        <v>3095</v>
      </c>
      <c r="E7" s="112">
        <v>637049</v>
      </c>
    </row>
    <row r="8" spans="2:5" x14ac:dyDescent="0.25">
      <c r="B8" s="113">
        <v>333</v>
      </c>
      <c r="C8" s="114" t="s">
        <v>198</v>
      </c>
      <c r="D8" s="300" t="s">
        <v>3095</v>
      </c>
      <c r="E8" s="112">
        <v>572973</v>
      </c>
    </row>
    <row r="9" spans="2:5" x14ac:dyDescent="0.25">
      <c r="B9" s="113">
        <v>366</v>
      </c>
      <c r="C9" s="114" t="s">
        <v>199</v>
      </c>
      <c r="D9" s="299" t="s">
        <v>3095</v>
      </c>
      <c r="E9" s="112">
        <v>555767</v>
      </c>
    </row>
    <row r="10" spans="2:5" x14ac:dyDescent="0.25">
      <c r="B10" s="113">
        <v>1505</v>
      </c>
      <c r="C10" s="114" t="s">
        <v>200</v>
      </c>
      <c r="D10" s="299" t="s">
        <v>3097</v>
      </c>
      <c r="E10" s="112">
        <v>182521</v>
      </c>
    </row>
    <row r="11" spans="2:5" x14ac:dyDescent="0.25">
      <c r="B11" s="113">
        <v>1512</v>
      </c>
      <c r="C11" s="114" t="s">
        <v>201</v>
      </c>
      <c r="D11" s="299" t="s">
        <v>8</v>
      </c>
      <c r="E11" s="112">
        <v>17850</v>
      </c>
    </row>
    <row r="12" spans="2:5" x14ac:dyDescent="0.25">
      <c r="B12" s="113">
        <v>1515</v>
      </c>
      <c r="C12" s="114" t="s">
        <v>202</v>
      </c>
      <c r="D12" s="299" t="s">
        <v>3098</v>
      </c>
      <c r="E12" s="112">
        <v>1131</v>
      </c>
    </row>
    <row r="13" spans="2:5" x14ac:dyDescent="0.25">
      <c r="B13" s="113">
        <v>1794</v>
      </c>
      <c r="C13" s="114" t="s">
        <v>203</v>
      </c>
      <c r="D13" s="299" t="s">
        <v>3099</v>
      </c>
      <c r="E13" s="112">
        <v>5501</v>
      </c>
    </row>
    <row r="14" spans="2:5" x14ac:dyDescent="0.25">
      <c r="B14" s="113">
        <v>2273</v>
      </c>
      <c r="C14" s="114" t="s">
        <v>204</v>
      </c>
      <c r="D14" s="299" t="s">
        <v>7</v>
      </c>
      <c r="E14" s="112">
        <v>967</v>
      </c>
    </row>
    <row r="15" spans="2:5" x14ac:dyDescent="0.25">
      <c r="B15" s="113">
        <v>2307</v>
      </c>
      <c r="C15" s="114" t="s">
        <v>205</v>
      </c>
      <c r="D15" s="299" t="s">
        <v>3095</v>
      </c>
      <c r="E15" s="112">
        <v>65450</v>
      </c>
    </row>
    <row r="16" spans="2:5" x14ac:dyDescent="0.25">
      <c r="B16" s="113">
        <v>2308</v>
      </c>
      <c r="C16" s="114" t="s">
        <v>206</v>
      </c>
      <c r="D16" s="299" t="s">
        <v>3095</v>
      </c>
      <c r="E16" s="112">
        <v>130900</v>
      </c>
    </row>
    <row r="17" spans="2:5" x14ac:dyDescent="0.25">
      <c r="B17" s="113">
        <v>2551</v>
      </c>
      <c r="C17" s="114" t="s">
        <v>207</v>
      </c>
      <c r="D17" s="299" t="s">
        <v>7</v>
      </c>
      <c r="E17" s="112">
        <v>178500</v>
      </c>
    </row>
    <row r="18" spans="2:5" x14ac:dyDescent="0.25">
      <c r="B18" s="113">
        <v>2798</v>
      </c>
      <c r="C18" s="114" t="s">
        <v>208</v>
      </c>
      <c r="D18" s="299" t="s">
        <v>7</v>
      </c>
      <c r="E18" s="112">
        <v>700</v>
      </c>
    </row>
    <row r="19" spans="2:5" x14ac:dyDescent="0.25">
      <c r="B19" s="113">
        <v>2910</v>
      </c>
      <c r="C19" s="114" t="s">
        <v>209</v>
      </c>
      <c r="D19" s="299" t="s">
        <v>3095</v>
      </c>
      <c r="E19" s="112">
        <v>6569</v>
      </c>
    </row>
    <row r="20" spans="2:5" x14ac:dyDescent="0.25">
      <c r="B20" s="113">
        <v>3386</v>
      </c>
      <c r="C20" s="114" t="s">
        <v>3100</v>
      </c>
      <c r="D20" s="299" t="s">
        <v>3101</v>
      </c>
      <c r="E20" s="112">
        <v>12134</v>
      </c>
    </row>
    <row r="21" spans="2:5" x14ac:dyDescent="0.25">
      <c r="B21" s="113">
        <v>3995</v>
      </c>
      <c r="C21" s="114" t="s">
        <v>210</v>
      </c>
      <c r="D21" s="299" t="s">
        <v>8</v>
      </c>
      <c r="E21" s="112">
        <v>30615</v>
      </c>
    </row>
    <row r="22" spans="2:5" x14ac:dyDescent="0.25">
      <c r="B22" s="113">
        <v>4513</v>
      </c>
      <c r="C22" s="114" t="s">
        <v>211</v>
      </c>
      <c r="D22" s="299" t="s">
        <v>3102</v>
      </c>
      <c r="E22" s="112">
        <v>15387</v>
      </c>
    </row>
    <row r="23" spans="2:5" x14ac:dyDescent="0.25">
      <c r="B23" s="113">
        <v>4514</v>
      </c>
      <c r="C23" s="114" t="s">
        <v>212</v>
      </c>
      <c r="D23" s="299" t="s">
        <v>3102</v>
      </c>
      <c r="E23" s="112">
        <v>26489</v>
      </c>
    </row>
    <row r="24" spans="2:5" x14ac:dyDescent="0.25">
      <c r="B24" s="113">
        <v>4520</v>
      </c>
      <c r="C24" s="114" t="s">
        <v>213</v>
      </c>
      <c r="D24" s="299" t="s">
        <v>3102</v>
      </c>
      <c r="E24" s="112">
        <v>21417</v>
      </c>
    </row>
    <row r="25" spans="2:5" x14ac:dyDescent="0.25">
      <c r="B25" s="113">
        <v>4521</v>
      </c>
      <c r="C25" s="114" t="s">
        <v>214</v>
      </c>
      <c r="D25" s="299" t="s">
        <v>3102</v>
      </c>
      <c r="E25" s="112">
        <v>25465</v>
      </c>
    </row>
    <row r="26" spans="2:5" x14ac:dyDescent="0.25">
      <c r="B26" s="113">
        <v>4594</v>
      </c>
      <c r="C26" s="114" t="s">
        <v>215</v>
      </c>
      <c r="D26" s="299" t="s">
        <v>7</v>
      </c>
      <c r="E26" s="112">
        <v>80543</v>
      </c>
    </row>
    <row r="27" spans="2:5" x14ac:dyDescent="0.25">
      <c r="B27" s="113">
        <v>4596</v>
      </c>
      <c r="C27" s="114" t="s">
        <v>216</v>
      </c>
      <c r="D27" s="299" t="s">
        <v>7</v>
      </c>
      <c r="E27" s="112">
        <v>160668</v>
      </c>
    </row>
    <row r="28" spans="2:5" x14ac:dyDescent="0.25">
      <c r="B28" s="113">
        <v>4598</v>
      </c>
      <c r="C28" s="114" t="s">
        <v>217</v>
      </c>
      <c r="D28" s="299" t="s">
        <v>7</v>
      </c>
      <c r="E28" s="112">
        <v>1203484</v>
      </c>
    </row>
    <row r="29" spans="2:5" x14ac:dyDescent="0.25">
      <c r="B29" s="113">
        <v>4600</v>
      </c>
      <c r="C29" s="114" t="s">
        <v>218</v>
      </c>
      <c r="D29" s="299" t="s">
        <v>7</v>
      </c>
      <c r="E29" s="112">
        <v>3552452</v>
      </c>
    </row>
    <row r="30" spans="2:5" x14ac:dyDescent="0.25">
      <c r="B30" s="113">
        <v>4608</v>
      </c>
      <c r="C30" s="114" t="s">
        <v>219</v>
      </c>
      <c r="D30" s="299" t="s">
        <v>7</v>
      </c>
      <c r="E30" s="112">
        <v>37052</v>
      </c>
    </row>
    <row r="31" spans="2:5" x14ac:dyDescent="0.25">
      <c r="B31" s="113">
        <v>4609</v>
      </c>
      <c r="C31" s="114" t="s">
        <v>220</v>
      </c>
      <c r="D31" s="299" t="s">
        <v>7</v>
      </c>
      <c r="E31" s="112">
        <v>61001</v>
      </c>
    </row>
    <row r="32" spans="2:5" x14ac:dyDescent="0.25">
      <c r="B32" s="113">
        <v>4610</v>
      </c>
      <c r="C32" s="114" t="s">
        <v>221</v>
      </c>
      <c r="D32" s="299" t="s">
        <v>7</v>
      </c>
      <c r="E32" s="112">
        <v>88887</v>
      </c>
    </row>
    <row r="33" spans="2:5" x14ac:dyDescent="0.25">
      <c r="B33" s="113">
        <v>4611</v>
      </c>
      <c r="C33" s="114" t="s">
        <v>222</v>
      </c>
      <c r="D33" s="299" t="s">
        <v>7</v>
      </c>
      <c r="E33" s="112">
        <v>207537</v>
      </c>
    </row>
    <row r="34" spans="2:5" x14ac:dyDescent="0.25">
      <c r="B34" s="113">
        <v>4612</v>
      </c>
      <c r="C34" s="114" t="s">
        <v>223</v>
      </c>
      <c r="D34" s="299" t="s">
        <v>7</v>
      </c>
      <c r="E34" s="112">
        <v>381287</v>
      </c>
    </row>
    <row r="35" spans="2:5" x14ac:dyDescent="0.25">
      <c r="B35" s="113">
        <v>4613</v>
      </c>
      <c r="C35" s="114" t="s">
        <v>224</v>
      </c>
      <c r="D35" s="299" t="s">
        <v>7</v>
      </c>
      <c r="E35" s="112">
        <v>681242</v>
      </c>
    </row>
    <row r="36" spans="2:5" x14ac:dyDescent="0.25">
      <c r="B36" s="113">
        <v>4614</v>
      </c>
      <c r="C36" s="114" t="s">
        <v>225</v>
      </c>
      <c r="D36" s="299" t="s">
        <v>7</v>
      </c>
      <c r="E36" s="112">
        <v>1055776</v>
      </c>
    </row>
    <row r="37" spans="2:5" x14ac:dyDescent="0.25">
      <c r="B37" s="113">
        <v>4675</v>
      </c>
      <c r="C37" s="114" t="s">
        <v>226</v>
      </c>
      <c r="D37" s="299" t="s">
        <v>7</v>
      </c>
      <c r="E37" s="112">
        <v>30990</v>
      </c>
    </row>
    <row r="38" spans="2:5" x14ac:dyDescent="0.25">
      <c r="B38" s="113">
        <v>4694</v>
      </c>
      <c r="C38" s="114" t="s">
        <v>3103</v>
      </c>
      <c r="D38" s="299" t="s">
        <v>3102</v>
      </c>
      <c r="E38" s="112">
        <v>36720</v>
      </c>
    </row>
    <row r="39" spans="2:5" x14ac:dyDescent="0.25">
      <c r="B39" s="113">
        <v>4697</v>
      </c>
      <c r="C39" s="114" t="s">
        <v>3104</v>
      </c>
      <c r="D39" s="299" t="s">
        <v>3102</v>
      </c>
      <c r="E39" s="112">
        <v>43372</v>
      </c>
    </row>
    <row r="40" spans="2:5" x14ac:dyDescent="0.25">
      <c r="B40" s="113">
        <v>5038</v>
      </c>
      <c r="C40" s="114" t="s">
        <v>227</v>
      </c>
      <c r="D40" s="299" t="s">
        <v>3099</v>
      </c>
      <c r="E40" s="112">
        <v>4657</v>
      </c>
    </row>
    <row r="41" spans="2:5" x14ac:dyDescent="0.25">
      <c r="B41" s="113">
        <v>5041</v>
      </c>
      <c r="C41" s="114" t="s">
        <v>228</v>
      </c>
      <c r="D41" s="299" t="s">
        <v>3099</v>
      </c>
      <c r="E41" s="112">
        <v>4665</v>
      </c>
    </row>
    <row r="42" spans="2:5" x14ac:dyDescent="0.25">
      <c r="B42" s="113">
        <v>5042</v>
      </c>
      <c r="C42" s="114" t="s">
        <v>229</v>
      </c>
      <c r="D42" s="299" t="s">
        <v>3099</v>
      </c>
      <c r="E42" s="112">
        <v>4665</v>
      </c>
    </row>
    <row r="43" spans="2:5" x14ac:dyDescent="0.25">
      <c r="B43" s="113">
        <v>5056</v>
      </c>
      <c r="C43" s="114" t="s">
        <v>230</v>
      </c>
      <c r="D43" s="299" t="s">
        <v>3095</v>
      </c>
      <c r="E43" s="112">
        <v>531787</v>
      </c>
    </row>
    <row r="44" spans="2:5" x14ac:dyDescent="0.25">
      <c r="B44" s="113">
        <v>5115</v>
      </c>
      <c r="C44" s="114" t="s">
        <v>231</v>
      </c>
      <c r="D44" s="299" t="s">
        <v>3105</v>
      </c>
      <c r="E44" s="112">
        <v>9614</v>
      </c>
    </row>
    <row r="45" spans="2:5" x14ac:dyDescent="0.25">
      <c r="B45" s="113">
        <v>5481</v>
      </c>
      <c r="C45" s="114" t="s">
        <v>232</v>
      </c>
      <c r="D45" s="299" t="s">
        <v>7</v>
      </c>
      <c r="E45" s="112">
        <v>9500</v>
      </c>
    </row>
    <row r="46" spans="2:5" x14ac:dyDescent="0.25">
      <c r="B46" s="113">
        <v>5661</v>
      </c>
      <c r="C46" s="114" t="s">
        <v>233</v>
      </c>
      <c r="D46" s="299" t="s">
        <v>158</v>
      </c>
      <c r="E46" s="112">
        <v>57341</v>
      </c>
    </row>
    <row r="47" spans="2:5" x14ac:dyDescent="0.25">
      <c r="B47" s="113">
        <v>5890</v>
      </c>
      <c r="C47" s="114" t="s">
        <v>234</v>
      </c>
      <c r="D47" s="299" t="s">
        <v>3097</v>
      </c>
      <c r="E47" s="112">
        <v>88387</v>
      </c>
    </row>
    <row r="48" spans="2:5" x14ac:dyDescent="0.25">
      <c r="B48" s="113">
        <v>5915</v>
      </c>
      <c r="C48" s="114" t="s">
        <v>235</v>
      </c>
      <c r="D48" s="299" t="s">
        <v>3095</v>
      </c>
      <c r="E48" s="112">
        <v>91800</v>
      </c>
    </row>
    <row r="49" spans="2:5" x14ac:dyDescent="0.25">
      <c r="B49" s="113">
        <v>6013</v>
      </c>
      <c r="C49" s="114" t="s">
        <v>236</v>
      </c>
      <c r="D49" s="299" t="s">
        <v>3097</v>
      </c>
      <c r="E49" s="112">
        <v>297048</v>
      </c>
    </row>
    <row r="50" spans="2:5" x14ac:dyDescent="0.25">
      <c r="B50" s="113">
        <v>6026</v>
      </c>
      <c r="C50" s="114" t="s">
        <v>3106</v>
      </c>
      <c r="D50" s="299" t="s">
        <v>3097</v>
      </c>
      <c r="E50" s="112">
        <v>157602</v>
      </c>
    </row>
    <row r="51" spans="2:5" x14ac:dyDescent="0.25">
      <c r="B51" s="113">
        <v>6062</v>
      </c>
      <c r="C51" s="114" t="s">
        <v>237</v>
      </c>
      <c r="D51" s="299" t="s">
        <v>3097</v>
      </c>
      <c r="E51" s="112">
        <v>184305</v>
      </c>
    </row>
    <row r="52" spans="2:5" x14ac:dyDescent="0.25">
      <c r="B52" s="113">
        <v>6072</v>
      </c>
      <c r="C52" s="114" t="s">
        <v>238</v>
      </c>
      <c r="D52" s="299" t="s">
        <v>3095</v>
      </c>
      <c r="E52" s="112">
        <v>632284</v>
      </c>
    </row>
    <row r="53" spans="2:5" x14ac:dyDescent="0.25">
      <c r="B53" s="113">
        <v>6073</v>
      </c>
      <c r="C53" s="114" t="s">
        <v>239</v>
      </c>
      <c r="D53" s="299" t="s">
        <v>3095</v>
      </c>
      <c r="E53" s="112">
        <v>644370</v>
      </c>
    </row>
    <row r="54" spans="2:5" x14ac:dyDescent="0.25">
      <c r="B54" s="113">
        <v>6087</v>
      </c>
      <c r="C54" s="114" t="s">
        <v>240</v>
      </c>
      <c r="D54" s="299" t="s">
        <v>3107</v>
      </c>
      <c r="E54" s="112">
        <v>79411</v>
      </c>
    </row>
    <row r="55" spans="2:5" x14ac:dyDescent="0.25">
      <c r="B55" s="113">
        <v>6088</v>
      </c>
      <c r="C55" s="114" t="s">
        <v>241</v>
      </c>
      <c r="D55" s="299" t="s">
        <v>3107</v>
      </c>
      <c r="E55" s="112">
        <v>113763</v>
      </c>
    </row>
    <row r="56" spans="2:5" x14ac:dyDescent="0.25">
      <c r="B56" s="113">
        <v>6092</v>
      </c>
      <c r="C56" s="114" t="s">
        <v>242</v>
      </c>
      <c r="D56" s="299" t="s">
        <v>3108</v>
      </c>
      <c r="E56" s="112">
        <v>2000</v>
      </c>
    </row>
    <row r="57" spans="2:5" x14ac:dyDescent="0.25">
      <c r="B57" s="113">
        <v>6098</v>
      </c>
      <c r="C57" s="114" t="s">
        <v>243</v>
      </c>
      <c r="D57" s="299" t="s">
        <v>3109</v>
      </c>
      <c r="E57" s="112">
        <v>30</v>
      </c>
    </row>
    <row r="58" spans="2:5" x14ac:dyDescent="0.25">
      <c r="B58" s="113">
        <v>6107</v>
      </c>
      <c r="C58" s="114" t="s">
        <v>244</v>
      </c>
      <c r="D58" s="299" t="s">
        <v>3095</v>
      </c>
      <c r="E58" s="112">
        <v>619829</v>
      </c>
    </row>
    <row r="59" spans="2:5" x14ac:dyDescent="0.25">
      <c r="B59" s="113">
        <v>6109</v>
      </c>
      <c r="C59" s="114" t="s">
        <v>245</v>
      </c>
      <c r="D59" s="299" t="s">
        <v>7</v>
      </c>
      <c r="E59" s="112">
        <v>48991</v>
      </c>
    </row>
    <row r="60" spans="2:5" x14ac:dyDescent="0.25">
      <c r="B60" s="113">
        <v>6115</v>
      </c>
      <c r="C60" s="114" t="s">
        <v>246</v>
      </c>
      <c r="D60" s="299" t="s">
        <v>8</v>
      </c>
      <c r="E60" s="112">
        <v>95223</v>
      </c>
    </row>
    <row r="61" spans="2:5" x14ac:dyDescent="0.25">
      <c r="B61" s="113">
        <v>6116</v>
      </c>
      <c r="C61" s="114" t="s">
        <v>247</v>
      </c>
      <c r="D61" s="299" t="s">
        <v>7</v>
      </c>
      <c r="E61" s="112">
        <v>40004</v>
      </c>
    </row>
    <row r="62" spans="2:5" x14ac:dyDescent="0.25">
      <c r="B62" s="113">
        <v>6117</v>
      </c>
      <c r="C62" s="114" t="s">
        <v>248</v>
      </c>
      <c r="D62" s="299" t="s">
        <v>7</v>
      </c>
      <c r="E62" s="112">
        <v>81601</v>
      </c>
    </row>
    <row r="63" spans="2:5" x14ac:dyDescent="0.25">
      <c r="B63" s="113">
        <v>6118</v>
      </c>
      <c r="C63" s="114" t="s">
        <v>249</v>
      </c>
      <c r="D63" s="299" t="s">
        <v>7</v>
      </c>
      <c r="E63" s="112">
        <v>42280</v>
      </c>
    </row>
    <row r="64" spans="2:5" x14ac:dyDescent="0.25">
      <c r="B64" s="113">
        <v>6122</v>
      </c>
      <c r="C64" s="114" t="s">
        <v>250</v>
      </c>
      <c r="D64" s="299" t="s">
        <v>7</v>
      </c>
      <c r="E64" s="112">
        <v>380800</v>
      </c>
    </row>
    <row r="65" spans="2:5" x14ac:dyDescent="0.25">
      <c r="B65" s="113">
        <v>6126</v>
      </c>
      <c r="C65" s="114" t="s">
        <v>251</v>
      </c>
      <c r="D65" s="299" t="s">
        <v>3102</v>
      </c>
      <c r="E65" s="112">
        <v>24616</v>
      </c>
    </row>
    <row r="66" spans="2:5" x14ac:dyDescent="0.25">
      <c r="B66" s="113">
        <v>6127</v>
      </c>
      <c r="C66" s="114" t="s">
        <v>252</v>
      </c>
      <c r="D66" s="299" t="s">
        <v>3102</v>
      </c>
      <c r="E66" s="112">
        <v>46934</v>
      </c>
    </row>
    <row r="67" spans="2:5" x14ac:dyDescent="0.25">
      <c r="B67" s="113">
        <v>6128</v>
      </c>
      <c r="C67" s="114" t="s">
        <v>253</v>
      </c>
      <c r="D67" s="299" t="s">
        <v>3102</v>
      </c>
      <c r="E67" s="112">
        <v>67093</v>
      </c>
    </row>
    <row r="68" spans="2:5" x14ac:dyDescent="0.25">
      <c r="B68" s="113">
        <v>6129</v>
      </c>
      <c r="C68" s="114" t="s">
        <v>254</v>
      </c>
      <c r="D68" s="299" t="s">
        <v>3102</v>
      </c>
      <c r="E68" s="112">
        <v>97993</v>
      </c>
    </row>
    <row r="69" spans="2:5" x14ac:dyDescent="0.25">
      <c r="B69" s="113">
        <v>6130</v>
      </c>
      <c r="C69" s="114" t="s">
        <v>255</v>
      </c>
      <c r="D69" s="299" t="s">
        <v>3102</v>
      </c>
      <c r="E69" s="112">
        <v>141005</v>
      </c>
    </row>
    <row r="70" spans="2:5" x14ac:dyDescent="0.25">
      <c r="B70" s="113">
        <v>6131</v>
      </c>
      <c r="C70" s="114" t="s">
        <v>256</v>
      </c>
      <c r="D70" s="299" t="s">
        <v>3102</v>
      </c>
      <c r="E70" s="112">
        <v>258462</v>
      </c>
    </row>
    <row r="71" spans="2:5" x14ac:dyDescent="0.25">
      <c r="B71" s="113">
        <v>6132</v>
      </c>
      <c r="C71" s="114" t="s">
        <v>257</v>
      </c>
      <c r="D71" s="299" t="s">
        <v>3102</v>
      </c>
      <c r="E71" s="112">
        <v>355046</v>
      </c>
    </row>
    <row r="72" spans="2:5" x14ac:dyDescent="0.25">
      <c r="B72" s="113">
        <v>6133</v>
      </c>
      <c r="C72" s="114" t="s">
        <v>258</v>
      </c>
      <c r="D72" s="299" t="s">
        <v>3102</v>
      </c>
      <c r="E72" s="112">
        <v>435181</v>
      </c>
    </row>
    <row r="73" spans="2:5" x14ac:dyDescent="0.25">
      <c r="B73" s="113">
        <v>6140</v>
      </c>
      <c r="C73" s="114" t="s">
        <v>259</v>
      </c>
      <c r="D73" s="299" t="s">
        <v>3097</v>
      </c>
      <c r="E73" s="112">
        <v>61977</v>
      </c>
    </row>
    <row r="74" spans="2:5" x14ac:dyDescent="0.25">
      <c r="B74" s="113">
        <v>6143</v>
      </c>
      <c r="C74" s="114" t="s">
        <v>260</v>
      </c>
      <c r="D74" s="299" t="s">
        <v>3099</v>
      </c>
      <c r="E74" s="112">
        <v>15545</v>
      </c>
    </row>
    <row r="75" spans="2:5" x14ac:dyDescent="0.25">
      <c r="B75" s="113">
        <v>6147</v>
      </c>
      <c r="C75" s="114" t="s">
        <v>261</v>
      </c>
      <c r="D75" s="299" t="s">
        <v>3102</v>
      </c>
      <c r="E75" s="112">
        <v>44130</v>
      </c>
    </row>
    <row r="76" spans="2:5" x14ac:dyDescent="0.25">
      <c r="B76" s="113">
        <v>6148</v>
      </c>
      <c r="C76" s="114" t="s">
        <v>262</v>
      </c>
      <c r="D76" s="299" t="s">
        <v>3102</v>
      </c>
      <c r="E76" s="112">
        <v>73898</v>
      </c>
    </row>
    <row r="77" spans="2:5" x14ac:dyDescent="0.25">
      <c r="B77" s="113">
        <v>6149</v>
      </c>
      <c r="C77" s="114" t="s">
        <v>263</v>
      </c>
      <c r="D77" s="299" t="s">
        <v>3102</v>
      </c>
      <c r="E77" s="112">
        <v>90681</v>
      </c>
    </row>
    <row r="78" spans="2:5" x14ac:dyDescent="0.25">
      <c r="B78" s="113">
        <v>6150</v>
      </c>
      <c r="C78" s="114" t="s">
        <v>264</v>
      </c>
      <c r="D78" s="299" t="s">
        <v>3102</v>
      </c>
      <c r="E78" s="112">
        <v>107685</v>
      </c>
    </row>
    <row r="79" spans="2:5" x14ac:dyDescent="0.25">
      <c r="B79" s="113">
        <v>6151</v>
      </c>
      <c r="C79" s="114" t="s">
        <v>265</v>
      </c>
      <c r="D79" s="299" t="s">
        <v>3102</v>
      </c>
      <c r="E79" s="112">
        <v>135508</v>
      </c>
    </row>
    <row r="80" spans="2:5" x14ac:dyDescent="0.25">
      <c r="B80" s="113">
        <v>6152</v>
      </c>
      <c r="C80" s="114" t="s">
        <v>266</v>
      </c>
      <c r="D80" s="299" t="s">
        <v>3102</v>
      </c>
      <c r="E80" s="112">
        <v>178543</v>
      </c>
    </row>
    <row r="81" spans="2:5" x14ac:dyDescent="0.25">
      <c r="B81" s="113">
        <v>6153</v>
      </c>
      <c r="C81" s="114" t="s">
        <v>267</v>
      </c>
      <c r="D81" s="299" t="s">
        <v>3102</v>
      </c>
      <c r="E81" s="112">
        <v>231779</v>
      </c>
    </row>
    <row r="82" spans="2:5" x14ac:dyDescent="0.25">
      <c r="B82" s="113">
        <v>6154</v>
      </c>
      <c r="C82" s="114" t="s">
        <v>268</v>
      </c>
      <c r="D82" s="299" t="s">
        <v>3102</v>
      </c>
      <c r="E82" s="112">
        <v>300017</v>
      </c>
    </row>
    <row r="83" spans="2:5" x14ac:dyDescent="0.25">
      <c r="B83" s="113">
        <v>6155</v>
      </c>
      <c r="C83" s="114" t="s">
        <v>269</v>
      </c>
      <c r="D83" s="299" t="s">
        <v>3102</v>
      </c>
      <c r="E83" s="112">
        <v>442101</v>
      </c>
    </row>
    <row r="84" spans="2:5" x14ac:dyDescent="0.25">
      <c r="B84" s="113">
        <v>6156</v>
      </c>
      <c r="C84" s="114" t="s">
        <v>270</v>
      </c>
      <c r="D84" s="299" t="s">
        <v>3102</v>
      </c>
      <c r="E84" s="112">
        <v>53620</v>
      </c>
    </row>
    <row r="85" spans="2:5" x14ac:dyDescent="0.25">
      <c r="B85" s="113">
        <v>6157</v>
      </c>
      <c r="C85" s="114" t="s">
        <v>271</v>
      </c>
      <c r="D85" s="299" t="s">
        <v>3102</v>
      </c>
      <c r="E85" s="112">
        <v>90851</v>
      </c>
    </row>
    <row r="86" spans="2:5" x14ac:dyDescent="0.25">
      <c r="B86" s="113">
        <v>6158</v>
      </c>
      <c r="C86" s="114" t="s">
        <v>272</v>
      </c>
      <c r="D86" s="299" t="s">
        <v>3102</v>
      </c>
      <c r="E86" s="112">
        <v>116377</v>
      </c>
    </row>
    <row r="87" spans="2:5" x14ac:dyDescent="0.25">
      <c r="B87" s="113">
        <v>6159</v>
      </c>
      <c r="C87" s="114" t="s">
        <v>273</v>
      </c>
      <c r="D87" s="299" t="s">
        <v>3102</v>
      </c>
      <c r="E87" s="112">
        <v>148487</v>
      </c>
    </row>
    <row r="88" spans="2:5" x14ac:dyDescent="0.25">
      <c r="B88" s="113">
        <v>6160</v>
      </c>
      <c r="C88" s="114" t="s">
        <v>274</v>
      </c>
      <c r="D88" s="299" t="s">
        <v>3102</v>
      </c>
      <c r="E88" s="112">
        <v>197102</v>
      </c>
    </row>
    <row r="89" spans="2:5" x14ac:dyDescent="0.25">
      <c r="B89" s="113">
        <v>6161</v>
      </c>
      <c r="C89" s="114" t="s">
        <v>275</v>
      </c>
      <c r="D89" s="299" t="s">
        <v>3102</v>
      </c>
      <c r="E89" s="112">
        <v>256418</v>
      </c>
    </row>
    <row r="90" spans="2:5" x14ac:dyDescent="0.25">
      <c r="B90" s="113">
        <v>6162</v>
      </c>
      <c r="C90" s="114" t="s">
        <v>276</v>
      </c>
      <c r="D90" s="299" t="s">
        <v>3102</v>
      </c>
      <c r="E90" s="112">
        <v>345370</v>
      </c>
    </row>
    <row r="91" spans="2:5" x14ac:dyDescent="0.25">
      <c r="B91" s="113">
        <v>6163</v>
      </c>
      <c r="C91" s="114" t="s">
        <v>277</v>
      </c>
      <c r="D91" s="299" t="s">
        <v>3102</v>
      </c>
      <c r="E91" s="112">
        <v>413684</v>
      </c>
    </row>
    <row r="92" spans="2:5" x14ac:dyDescent="0.25">
      <c r="B92" s="113">
        <v>6164</v>
      </c>
      <c r="C92" s="114" t="s">
        <v>278</v>
      </c>
      <c r="D92" s="299" t="s">
        <v>3102</v>
      </c>
      <c r="E92" s="112">
        <v>594829</v>
      </c>
    </row>
    <row r="93" spans="2:5" x14ac:dyDescent="0.25">
      <c r="B93" s="113">
        <v>6165</v>
      </c>
      <c r="C93" s="114" t="s">
        <v>279</v>
      </c>
      <c r="D93" s="299" t="s">
        <v>3102</v>
      </c>
      <c r="E93" s="112">
        <v>648845</v>
      </c>
    </row>
    <row r="94" spans="2:5" x14ac:dyDescent="0.25">
      <c r="B94" s="113">
        <v>6166</v>
      </c>
      <c r="C94" s="114" t="s">
        <v>280</v>
      </c>
      <c r="D94" s="299" t="s">
        <v>3102</v>
      </c>
      <c r="E94" s="112">
        <v>792005</v>
      </c>
    </row>
    <row r="95" spans="2:5" x14ac:dyDescent="0.25">
      <c r="B95" s="113">
        <v>6167</v>
      </c>
      <c r="C95" s="114" t="s">
        <v>281</v>
      </c>
      <c r="D95" s="299" t="s">
        <v>3102</v>
      </c>
      <c r="E95" s="112">
        <v>989123</v>
      </c>
    </row>
    <row r="96" spans="2:5" x14ac:dyDescent="0.25">
      <c r="B96" s="113">
        <v>6168</v>
      </c>
      <c r="C96" s="114" t="s">
        <v>282</v>
      </c>
      <c r="D96" s="299" t="s">
        <v>3102</v>
      </c>
      <c r="E96" s="112">
        <v>1244345</v>
      </c>
    </row>
    <row r="97" spans="2:5" x14ac:dyDescent="0.25">
      <c r="B97" s="113">
        <v>6169</v>
      </c>
      <c r="C97" s="114" t="s">
        <v>283</v>
      </c>
      <c r="D97" s="299" t="s">
        <v>3102</v>
      </c>
      <c r="E97" s="112">
        <v>1556421</v>
      </c>
    </row>
    <row r="98" spans="2:5" x14ac:dyDescent="0.25">
      <c r="B98" s="113">
        <v>6170</v>
      </c>
      <c r="C98" s="114" t="s">
        <v>284</v>
      </c>
      <c r="D98" s="299" t="s">
        <v>3102</v>
      </c>
      <c r="E98" s="112">
        <v>1751438</v>
      </c>
    </row>
    <row r="99" spans="2:5" x14ac:dyDescent="0.25">
      <c r="B99" s="113">
        <v>6171</v>
      </c>
      <c r="C99" s="114" t="s">
        <v>285</v>
      </c>
      <c r="D99" s="299" t="s">
        <v>3102</v>
      </c>
      <c r="E99" s="112">
        <v>2043447</v>
      </c>
    </row>
    <row r="100" spans="2:5" x14ac:dyDescent="0.25">
      <c r="B100" s="113">
        <v>6172</v>
      </c>
      <c r="C100" s="114" t="s">
        <v>286</v>
      </c>
      <c r="D100" s="299" t="s">
        <v>3102</v>
      </c>
      <c r="E100" s="112">
        <v>2262678</v>
      </c>
    </row>
    <row r="101" spans="2:5" x14ac:dyDescent="0.25">
      <c r="B101" s="113">
        <v>6173</v>
      </c>
      <c r="C101" s="114" t="s">
        <v>287</v>
      </c>
      <c r="D101" s="299" t="s">
        <v>3102</v>
      </c>
      <c r="E101" s="112">
        <v>2540568</v>
      </c>
    </row>
    <row r="102" spans="2:5" x14ac:dyDescent="0.25">
      <c r="B102" s="113">
        <v>6174</v>
      </c>
      <c r="C102" s="114" t="s">
        <v>288</v>
      </c>
      <c r="D102" s="299" t="s">
        <v>3102</v>
      </c>
      <c r="E102" s="112">
        <v>2821574</v>
      </c>
    </row>
    <row r="103" spans="2:5" x14ac:dyDescent="0.25">
      <c r="B103" s="113">
        <v>6175</v>
      </c>
      <c r="C103" s="114" t="s">
        <v>289</v>
      </c>
      <c r="D103" s="299" t="s">
        <v>3102</v>
      </c>
      <c r="E103" s="112">
        <v>3192330</v>
      </c>
    </row>
    <row r="104" spans="2:5" x14ac:dyDescent="0.25">
      <c r="B104" s="113">
        <v>6176</v>
      </c>
      <c r="C104" s="114" t="s">
        <v>290</v>
      </c>
      <c r="D104" s="299" t="s">
        <v>3102</v>
      </c>
      <c r="E104" s="112">
        <v>3608323</v>
      </c>
    </row>
    <row r="105" spans="2:5" x14ac:dyDescent="0.25">
      <c r="B105" s="113">
        <v>6177</v>
      </c>
      <c r="C105" s="114" t="s">
        <v>291</v>
      </c>
      <c r="D105" s="299" t="s">
        <v>3102</v>
      </c>
      <c r="E105" s="112">
        <v>4070931</v>
      </c>
    </row>
    <row r="106" spans="2:5" x14ac:dyDescent="0.25">
      <c r="B106" s="113">
        <v>6178</v>
      </c>
      <c r="C106" s="114" t="s">
        <v>292</v>
      </c>
      <c r="D106" s="299" t="s">
        <v>3102</v>
      </c>
      <c r="E106" s="112">
        <v>5117635</v>
      </c>
    </row>
    <row r="107" spans="2:5" x14ac:dyDescent="0.25">
      <c r="B107" s="113">
        <v>6179</v>
      </c>
      <c r="C107" s="114" t="s">
        <v>293</v>
      </c>
      <c r="D107" s="299" t="s">
        <v>3102</v>
      </c>
      <c r="E107" s="112">
        <v>5775207</v>
      </c>
    </row>
    <row r="108" spans="2:5" x14ac:dyDescent="0.25">
      <c r="B108" s="113">
        <v>6180</v>
      </c>
      <c r="C108" s="114" t="s">
        <v>294</v>
      </c>
      <c r="D108" s="299" t="s">
        <v>3102</v>
      </c>
      <c r="E108" s="112">
        <v>6499643</v>
      </c>
    </row>
    <row r="109" spans="2:5" x14ac:dyDescent="0.25">
      <c r="B109" s="113">
        <v>6181</v>
      </c>
      <c r="C109" s="114" t="s">
        <v>295</v>
      </c>
      <c r="D109" s="299" t="s">
        <v>3102</v>
      </c>
      <c r="E109" s="112">
        <v>648845</v>
      </c>
    </row>
    <row r="110" spans="2:5" x14ac:dyDescent="0.25">
      <c r="B110" s="113">
        <v>6182</v>
      </c>
      <c r="C110" s="114" t="s">
        <v>296</v>
      </c>
      <c r="D110" s="299" t="s">
        <v>3102</v>
      </c>
      <c r="E110" s="112">
        <v>815089</v>
      </c>
    </row>
    <row r="111" spans="2:5" x14ac:dyDescent="0.25">
      <c r="B111" s="113">
        <v>6183</v>
      </c>
      <c r="C111" s="114" t="s">
        <v>297</v>
      </c>
      <c r="D111" s="299" t="s">
        <v>3102</v>
      </c>
      <c r="E111" s="112">
        <v>1017698</v>
      </c>
    </row>
    <row r="112" spans="2:5" x14ac:dyDescent="0.25">
      <c r="B112" s="113">
        <v>6184</v>
      </c>
      <c r="C112" s="114" t="s">
        <v>298</v>
      </c>
      <c r="D112" s="299" t="s">
        <v>3102</v>
      </c>
      <c r="E112" s="112">
        <v>1276439</v>
      </c>
    </row>
    <row r="113" spans="2:5" x14ac:dyDescent="0.25">
      <c r="B113" s="113">
        <v>6185</v>
      </c>
      <c r="C113" s="114" t="s">
        <v>299</v>
      </c>
      <c r="D113" s="299" t="s">
        <v>3102</v>
      </c>
      <c r="E113" s="112">
        <v>1597364</v>
      </c>
    </row>
    <row r="114" spans="2:5" x14ac:dyDescent="0.25">
      <c r="B114" s="113">
        <v>6188</v>
      </c>
      <c r="C114" s="114" t="s">
        <v>300</v>
      </c>
      <c r="D114" s="299" t="s">
        <v>3102</v>
      </c>
      <c r="E114" s="112">
        <v>1788916</v>
      </c>
    </row>
    <row r="115" spans="2:5" x14ac:dyDescent="0.25">
      <c r="B115" s="113">
        <v>6189</v>
      </c>
      <c r="C115" s="114" t="s">
        <v>301</v>
      </c>
      <c r="D115" s="299" t="s">
        <v>3102</v>
      </c>
      <c r="E115" s="112">
        <v>2096918</v>
      </c>
    </row>
    <row r="116" spans="2:5" x14ac:dyDescent="0.25">
      <c r="B116" s="113">
        <v>6190</v>
      </c>
      <c r="C116" s="114" t="s">
        <v>302</v>
      </c>
      <c r="D116" s="299" t="s">
        <v>3102</v>
      </c>
      <c r="E116" s="112">
        <v>2326813</v>
      </c>
    </row>
    <row r="117" spans="2:5" x14ac:dyDescent="0.25">
      <c r="B117" s="113">
        <v>6191</v>
      </c>
      <c r="C117" s="114" t="s">
        <v>303</v>
      </c>
      <c r="D117" s="299" t="s">
        <v>3102</v>
      </c>
      <c r="E117" s="112">
        <v>2578153</v>
      </c>
    </row>
    <row r="118" spans="2:5" x14ac:dyDescent="0.25">
      <c r="B118" s="113">
        <v>6192</v>
      </c>
      <c r="C118" s="114" t="s">
        <v>304</v>
      </c>
      <c r="D118" s="299" t="s">
        <v>3102</v>
      </c>
      <c r="E118" s="112">
        <v>2880430</v>
      </c>
    </row>
    <row r="119" spans="2:5" x14ac:dyDescent="0.25">
      <c r="B119" s="113">
        <v>6193</v>
      </c>
      <c r="C119" s="114" t="s">
        <v>305</v>
      </c>
      <c r="D119" s="299" t="s">
        <v>3102</v>
      </c>
      <c r="E119" s="112">
        <v>3274218</v>
      </c>
    </row>
    <row r="120" spans="2:5" x14ac:dyDescent="0.25">
      <c r="B120" s="113">
        <v>6194</v>
      </c>
      <c r="C120" s="114" t="s">
        <v>306</v>
      </c>
      <c r="D120" s="299" t="s">
        <v>3102</v>
      </c>
      <c r="E120" s="112">
        <v>3700926</v>
      </c>
    </row>
    <row r="121" spans="2:5" x14ac:dyDescent="0.25">
      <c r="B121" s="113">
        <v>6195</v>
      </c>
      <c r="C121" s="114" t="s">
        <v>307</v>
      </c>
      <c r="D121" s="299" t="s">
        <v>3102</v>
      </c>
      <c r="E121" s="112">
        <v>4090443</v>
      </c>
    </row>
    <row r="122" spans="2:5" x14ac:dyDescent="0.25">
      <c r="B122" s="113">
        <v>6196</v>
      </c>
      <c r="C122" s="114" t="s">
        <v>308</v>
      </c>
      <c r="D122" s="299" t="s">
        <v>3102</v>
      </c>
      <c r="E122" s="112">
        <v>5142532</v>
      </c>
    </row>
    <row r="123" spans="2:5" x14ac:dyDescent="0.25">
      <c r="B123" s="113">
        <v>6197</v>
      </c>
      <c r="C123" s="114" t="s">
        <v>309</v>
      </c>
      <c r="D123" s="299" t="s">
        <v>3102</v>
      </c>
      <c r="E123" s="112">
        <v>5871435</v>
      </c>
    </row>
    <row r="124" spans="2:5" x14ac:dyDescent="0.25">
      <c r="B124" s="113">
        <v>6198</v>
      </c>
      <c r="C124" s="114" t="s">
        <v>310</v>
      </c>
      <c r="D124" s="299" t="s">
        <v>3102</v>
      </c>
      <c r="E124" s="112">
        <v>6606641</v>
      </c>
    </row>
    <row r="125" spans="2:5" x14ac:dyDescent="0.25">
      <c r="B125" s="113">
        <v>6199</v>
      </c>
      <c r="C125" s="114" t="s">
        <v>311</v>
      </c>
      <c r="D125" s="299" t="s">
        <v>3102</v>
      </c>
      <c r="E125" s="112">
        <v>648845</v>
      </c>
    </row>
    <row r="126" spans="2:5" x14ac:dyDescent="0.25">
      <c r="B126" s="113">
        <v>6200</v>
      </c>
      <c r="C126" s="114" t="s">
        <v>312</v>
      </c>
      <c r="D126" s="299" t="s">
        <v>3102</v>
      </c>
      <c r="E126" s="112">
        <v>863443</v>
      </c>
    </row>
    <row r="127" spans="2:5" x14ac:dyDescent="0.25">
      <c r="B127" s="113">
        <v>6201</v>
      </c>
      <c r="C127" s="114" t="s">
        <v>313</v>
      </c>
      <c r="D127" s="299" t="s">
        <v>3102</v>
      </c>
      <c r="E127" s="112">
        <v>1076501</v>
      </c>
    </row>
    <row r="128" spans="2:5" x14ac:dyDescent="0.25">
      <c r="B128" s="113">
        <v>6202</v>
      </c>
      <c r="C128" s="114" t="s">
        <v>314</v>
      </c>
      <c r="D128" s="299" t="s">
        <v>3102</v>
      </c>
      <c r="E128" s="112">
        <v>1349583</v>
      </c>
    </row>
    <row r="129" spans="2:5" x14ac:dyDescent="0.25">
      <c r="B129" s="113">
        <v>6203</v>
      </c>
      <c r="C129" s="114" t="s">
        <v>315</v>
      </c>
      <c r="D129" s="299" t="s">
        <v>3102</v>
      </c>
      <c r="E129" s="112">
        <v>1691727</v>
      </c>
    </row>
    <row r="130" spans="2:5" x14ac:dyDescent="0.25">
      <c r="B130" s="113">
        <v>6204</v>
      </c>
      <c r="C130" s="114" t="s">
        <v>316</v>
      </c>
      <c r="D130" s="299" t="s">
        <v>3102</v>
      </c>
      <c r="E130" s="112">
        <v>1892075</v>
      </c>
    </row>
    <row r="131" spans="2:5" x14ac:dyDescent="0.25">
      <c r="B131" s="113">
        <v>6205</v>
      </c>
      <c r="C131" s="114" t="s">
        <v>317</v>
      </c>
      <c r="D131" s="299" t="s">
        <v>3102</v>
      </c>
      <c r="E131" s="112">
        <v>2219963</v>
      </c>
    </row>
    <row r="132" spans="2:5" x14ac:dyDescent="0.25">
      <c r="B132" s="113">
        <v>6206</v>
      </c>
      <c r="C132" s="114" t="s">
        <v>318</v>
      </c>
      <c r="D132" s="299" t="s">
        <v>3102</v>
      </c>
      <c r="E132" s="112">
        <v>2462332</v>
      </c>
    </row>
    <row r="133" spans="2:5" x14ac:dyDescent="0.25">
      <c r="B133" s="113">
        <v>6207</v>
      </c>
      <c r="C133" s="114" t="s">
        <v>319</v>
      </c>
      <c r="D133" s="299" t="s">
        <v>3102</v>
      </c>
      <c r="E133" s="112">
        <v>2724282</v>
      </c>
    </row>
    <row r="134" spans="2:5" x14ac:dyDescent="0.25">
      <c r="B134" s="113">
        <v>6208</v>
      </c>
      <c r="C134" s="114" t="s">
        <v>320</v>
      </c>
      <c r="D134" s="299" t="s">
        <v>3102</v>
      </c>
      <c r="E134" s="112">
        <v>3249349</v>
      </c>
    </row>
    <row r="135" spans="2:5" x14ac:dyDescent="0.25">
      <c r="B135" s="113">
        <v>6209</v>
      </c>
      <c r="C135" s="114" t="s">
        <v>321</v>
      </c>
      <c r="D135" s="299" t="s">
        <v>3102</v>
      </c>
      <c r="E135" s="112">
        <v>3422159</v>
      </c>
    </row>
    <row r="136" spans="2:5" x14ac:dyDescent="0.25">
      <c r="B136" s="113">
        <v>6210</v>
      </c>
      <c r="C136" s="114" t="s">
        <v>322</v>
      </c>
      <c r="D136" s="299" t="s">
        <v>3102</v>
      </c>
      <c r="E136" s="112">
        <v>3870244</v>
      </c>
    </row>
    <row r="137" spans="2:5" x14ac:dyDescent="0.25">
      <c r="B137" s="113">
        <v>6211</v>
      </c>
      <c r="C137" s="114" t="s">
        <v>323</v>
      </c>
      <c r="D137" s="299" t="s">
        <v>3102</v>
      </c>
      <c r="E137" s="112">
        <v>4519978</v>
      </c>
    </row>
    <row r="138" spans="2:5" x14ac:dyDescent="0.25">
      <c r="B138" s="113">
        <v>6212</v>
      </c>
      <c r="C138" s="114" t="s">
        <v>324</v>
      </c>
      <c r="D138" s="299" t="s">
        <v>3102</v>
      </c>
      <c r="E138" s="112">
        <v>5368895</v>
      </c>
    </row>
    <row r="139" spans="2:5" x14ac:dyDescent="0.25">
      <c r="B139" s="113">
        <v>6213</v>
      </c>
      <c r="C139" s="114" t="s">
        <v>325</v>
      </c>
      <c r="D139" s="299" t="s">
        <v>3102</v>
      </c>
      <c r="E139" s="112">
        <v>6026467</v>
      </c>
    </row>
    <row r="140" spans="2:5" x14ac:dyDescent="0.25">
      <c r="B140" s="113">
        <v>6214</v>
      </c>
      <c r="C140" s="114" t="s">
        <v>326</v>
      </c>
      <c r="D140" s="299" t="s">
        <v>3102</v>
      </c>
      <c r="E140" s="112">
        <v>6722434</v>
      </c>
    </row>
    <row r="141" spans="2:5" x14ac:dyDescent="0.25">
      <c r="B141" s="113">
        <v>6215</v>
      </c>
      <c r="C141" s="114" t="s">
        <v>327</v>
      </c>
      <c r="D141" s="299" t="s">
        <v>3102</v>
      </c>
      <c r="E141" s="112">
        <v>736170</v>
      </c>
    </row>
    <row r="142" spans="2:5" x14ac:dyDescent="0.25">
      <c r="B142" s="113">
        <v>6216</v>
      </c>
      <c r="C142" s="114" t="s">
        <v>328</v>
      </c>
      <c r="D142" s="299" t="s">
        <v>3102</v>
      </c>
      <c r="E142" s="112">
        <v>982649</v>
      </c>
    </row>
    <row r="143" spans="2:5" x14ac:dyDescent="0.25">
      <c r="B143" s="113">
        <v>6217</v>
      </c>
      <c r="C143" s="114" t="s">
        <v>329</v>
      </c>
      <c r="D143" s="299" t="s">
        <v>3102</v>
      </c>
      <c r="E143" s="112">
        <v>1231426</v>
      </c>
    </row>
    <row r="144" spans="2:5" x14ac:dyDescent="0.25">
      <c r="B144" s="113">
        <v>6218</v>
      </c>
      <c r="C144" s="114" t="s">
        <v>330</v>
      </c>
      <c r="D144" s="299" t="s">
        <v>3102</v>
      </c>
      <c r="E144" s="112">
        <v>1543586</v>
      </c>
    </row>
    <row r="145" spans="2:5" x14ac:dyDescent="0.25">
      <c r="B145" s="113">
        <v>6219</v>
      </c>
      <c r="C145" s="114" t="s">
        <v>331</v>
      </c>
      <c r="D145" s="299" t="s">
        <v>3102</v>
      </c>
      <c r="E145" s="112">
        <v>1932430</v>
      </c>
    </row>
    <row r="146" spans="2:5" x14ac:dyDescent="0.25">
      <c r="B146" s="113">
        <v>6220</v>
      </c>
      <c r="C146" s="114" t="s">
        <v>332</v>
      </c>
      <c r="D146" s="299" t="s">
        <v>3102</v>
      </c>
      <c r="E146" s="112">
        <v>2163007</v>
      </c>
    </row>
    <row r="147" spans="2:5" x14ac:dyDescent="0.25">
      <c r="B147" s="113">
        <v>6221</v>
      </c>
      <c r="C147" s="114" t="s">
        <v>333</v>
      </c>
      <c r="D147" s="299" t="s">
        <v>3102</v>
      </c>
      <c r="E147" s="112">
        <v>2537382</v>
      </c>
    </row>
    <row r="148" spans="2:5" x14ac:dyDescent="0.25">
      <c r="B148" s="113">
        <v>6222</v>
      </c>
      <c r="C148" s="114" t="s">
        <v>334</v>
      </c>
      <c r="D148" s="299" t="s">
        <v>3102</v>
      </c>
      <c r="E148" s="112">
        <v>2836529</v>
      </c>
    </row>
    <row r="149" spans="2:5" x14ac:dyDescent="0.25">
      <c r="B149" s="113">
        <v>6223</v>
      </c>
      <c r="C149" s="114" t="s">
        <v>335</v>
      </c>
      <c r="D149" s="299" t="s">
        <v>3102</v>
      </c>
      <c r="E149" s="112">
        <v>3005769</v>
      </c>
    </row>
    <row r="150" spans="2:5" x14ac:dyDescent="0.25">
      <c r="B150" s="113">
        <v>6224</v>
      </c>
      <c r="C150" s="114" t="s">
        <v>336</v>
      </c>
      <c r="D150" s="299" t="s">
        <v>3102</v>
      </c>
      <c r="E150" s="112">
        <v>3443512</v>
      </c>
    </row>
    <row r="151" spans="2:5" x14ac:dyDescent="0.25">
      <c r="B151" s="113">
        <v>6225</v>
      </c>
      <c r="C151" s="114" t="s">
        <v>337</v>
      </c>
      <c r="D151" s="299" t="s">
        <v>3102</v>
      </c>
      <c r="E151" s="112">
        <v>3915828</v>
      </c>
    </row>
    <row r="152" spans="2:5" x14ac:dyDescent="0.25">
      <c r="B152" s="113">
        <v>6226</v>
      </c>
      <c r="C152" s="114" t="s">
        <v>338</v>
      </c>
      <c r="D152" s="299" t="s">
        <v>3102</v>
      </c>
      <c r="E152" s="112">
        <v>4431620</v>
      </c>
    </row>
    <row r="153" spans="2:5" x14ac:dyDescent="0.25">
      <c r="B153" s="113">
        <v>6227</v>
      </c>
      <c r="C153" s="114" t="s">
        <v>339</v>
      </c>
      <c r="D153" s="299" t="s">
        <v>3102</v>
      </c>
      <c r="E153" s="112">
        <v>4955004</v>
      </c>
    </row>
    <row r="154" spans="2:5" x14ac:dyDescent="0.25">
      <c r="B154" s="113">
        <v>6228</v>
      </c>
      <c r="C154" s="114" t="s">
        <v>340</v>
      </c>
      <c r="D154" s="299" t="s">
        <v>3102</v>
      </c>
      <c r="E154" s="112">
        <v>6142452</v>
      </c>
    </row>
    <row r="155" spans="2:5" x14ac:dyDescent="0.25">
      <c r="B155" s="113">
        <v>6229</v>
      </c>
      <c r="C155" s="114" t="s">
        <v>341</v>
      </c>
      <c r="D155" s="299" t="s">
        <v>3102</v>
      </c>
      <c r="E155" s="112">
        <v>7366570</v>
      </c>
    </row>
    <row r="156" spans="2:5" x14ac:dyDescent="0.25">
      <c r="B156" s="113">
        <v>6230</v>
      </c>
      <c r="C156" s="114" t="s">
        <v>342</v>
      </c>
      <c r="D156" s="299" t="s">
        <v>3102</v>
      </c>
      <c r="E156" s="112">
        <v>8048304</v>
      </c>
    </row>
    <row r="157" spans="2:5" x14ac:dyDescent="0.25">
      <c r="B157" s="113">
        <v>6236</v>
      </c>
      <c r="C157" s="114" t="s">
        <v>343</v>
      </c>
      <c r="D157" s="299" t="s">
        <v>7</v>
      </c>
      <c r="E157" s="112">
        <v>123913</v>
      </c>
    </row>
    <row r="158" spans="2:5" x14ac:dyDescent="0.25">
      <c r="B158" s="113">
        <v>6237</v>
      </c>
      <c r="C158" s="114" t="s">
        <v>344</v>
      </c>
      <c r="D158" s="299" t="s">
        <v>7</v>
      </c>
      <c r="E158" s="112">
        <v>218234</v>
      </c>
    </row>
    <row r="159" spans="2:5" x14ac:dyDescent="0.25">
      <c r="B159" s="113">
        <v>6238</v>
      </c>
      <c r="C159" s="114" t="s">
        <v>345</v>
      </c>
      <c r="D159" s="299" t="s">
        <v>7</v>
      </c>
      <c r="E159" s="112">
        <v>280144</v>
      </c>
    </row>
    <row r="160" spans="2:5" x14ac:dyDescent="0.25">
      <c r="B160" s="113">
        <v>6239</v>
      </c>
      <c r="C160" s="114" t="s">
        <v>346</v>
      </c>
      <c r="D160" s="299" t="s">
        <v>7</v>
      </c>
      <c r="E160" s="112">
        <v>334144</v>
      </c>
    </row>
    <row r="161" spans="2:5" x14ac:dyDescent="0.25">
      <c r="B161" s="113">
        <v>6240</v>
      </c>
      <c r="C161" s="114" t="s">
        <v>347</v>
      </c>
      <c r="D161" s="299" t="s">
        <v>7</v>
      </c>
      <c r="E161" s="112">
        <v>426833</v>
      </c>
    </row>
    <row r="162" spans="2:5" x14ac:dyDescent="0.25">
      <c r="B162" s="113">
        <v>6241</v>
      </c>
      <c r="C162" s="114" t="s">
        <v>348</v>
      </c>
      <c r="D162" s="299" t="s">
        <v>7</v>
      </c>
      <c r="E162" s="112">
        <v>502603</v>
      </c>
    </row>
    <row r="163" spans="2:5" x14ac:dyDescent="0.25">
      <c r="B163" s="113">
        <v>6242</v>
      </c>
      <c r="C163" s="114" t="s">
        <v>349</v>
      </c>
      <c r="D163" s="299" t="s">
        <v>7</v>
      </c>
      <c r="E163" s="112">
        <v>606218</v>
      </c>
    </row>
    <row r="164" spans="2:5" x14ac:dyDescent="0.25">
      <c r="B164" s="113">
        <v>6243</v>
      </c>
      <c r="C164" s="114" t="s">
        <v>350</v>
      </c>
      <c r="D164" s="299" t="s">
        <v>7</v>
      </c>
      <c r="E164" s="112">
        <v>901127</v>
      </c>
    </row>
    <row r="165" spans="2:5" x14ac:dyDescent="0.25">
      <c r="B165" s="113">
        <v>6257</v>
      </c>
      <c r="C165" s="114" t="s">
        <v>351</v>
      </c>
      <c r="D165" s="299" t="s">
        <v>3102</v>
      </c>
      <c r="E165" s="112">
        <v>17866</v>
      </c>
    </row>
    <row r="166" spans="2:5" x14ac:dyDescent="0.25">
      <c r="B166" s="113">
        <v>6258</v>
      </c>
      <c r="C166" s="114" t="s">
        <v>352</v>
      </c>
      <c r="D166" s="299" t="s">
        <v>3102</v>
      </c>
      <c r="E166" s="112">
        <v>26345</v>
      </c>
    </row>
    <row r="167" spans="2:5" x14ac:dyDescent="0.25">
      <c r="B167" s="113">
        <v>6259</v>
      </c>
      <c r="C167" s="114" t="s">
        <v>353</v>
      </c>
      <c r="D167" s="299" t="s">
        <v>3102</v>
      </c>
      <c r="E167" s="112">
        <v>46757</v>
      </c>
    </row>
    <row r="168" spans="2:5" x14ac:dyDescent="0.25">
      <c r="B168" s="113">
        <v>6260</v>
      </c>
      <c r="C168" s="114" t="s">
        <v>354</v>
      </c>
      <c r="D168" s="299" t="s">
        <v>3102</v>
      </c>
      <c r="E168" s="112">
        <v>59073</v>
      </c>
    </row>
    <row r="169" spans="2:5" x14ac:dyDescent="0.25">
      <c r="B169" s="113">
        <v>6261</v>
      </c>
      <c r="C169" s="114" t="s">
        <v>355</v>
      </c>
      <c r="D169" s="299" t="s">
        <v>3102</v>
      </c>
      <c r="E169" s="112">
        <v>121366</v>
      </c>
    </row>
    <row r="170" spans="2:5" x14ac:dyDescent="0.25">
      <c r="B170" s="113">
        <v>6262</v>
      </c>
      <c r="C170" s="114" t="s">
        <v>356</v>
      </c>
      <c r="D170" s="299" t="s">
        <v>3102</v>
      </c>
      <c r="E170" s="112">
        <v>205580</v>
      </c>
    </row>
    <row r="171" spans="2:5" x14ac:dyDescent="0.25">
      <c r="B171" s="113">
        <v>6263</v>
      </c>
      <c r="C171" s="114" t="s">
        <v>357</v>
      </c>
      <c r="D171" s="299" t="s">
        <v>3102</v>
      </c>
      <c r="E171" s="112">
        <v>323625</v>
      </c>
    </row>
    <row r="172" spans="2:5" x14ac:dyDescent="0.25">
      <c r="B172" s="113">
        <v>6264</v>
      </c>
      <c r="C172" s="114" t="s">
        <v>358</v>
      </c>
      <c r="D172" s="299" t="s">
        <v>3102</v>
      </c>
      <c r="E172" s="112">
        <v>452814</v>
      </c>
    </row>
    <row r="173" spans="2:5" x14ac:dyDescent="0.25">
      <c r="B173" s="113">
        <v>6265</v>
      </c>
      <c r="C173" s="114" t="s">
        <v>359</v>
      </c>
      <c r="D173" s="299" t="s">
        <v>3102</v>
      </c>
      <c r="E173" s="112">
        <v>14824</v>
      </c>
    </row>
    <row r="174" spans="2:5" x14ac:dyDescent="0.25">
      <c r="B174" s="113">
        <v>6266</v>
      </c>
      <c r="C174" s="114" t="s">
        <v>360</v>
      </c>
      <c r="D174" s="299" t="s">
        <v>3102</v>
      </c>
      <c r="E174" s="112">
        <v>38774</v>
      </c>
    </row>
    <row r="175" spans="2:5" x14ac:dyDescent="0.25">
      <c r="B175" s="113">
        <v>6267</v>
      </c>
      <c r="C175" s="114" t="s">
        <v>361</v>
      </c>
      <c r="D175" s="299" t="s">
        <v>3102</v>
      </c>
      <c r="E175" s="112">
        <v>22001</v>
      </c>
    </row>
    <row r="176" spans="2:5" x14ac:dyDescent="0.25">
      <c r="B176" s="113">
        <v>6268</v>
      </c>
      <c r="C176" s="114" t="s">
        <v>362</v>
      </c>
      <c r="D176" s="299" t="s">
        <v>3102</v>
      </c>
      <c r="E176" s="112">
        <v>49742</v>
      </c>
    </row>
    <row r="177" spans="2:5" x14ac:dyDescent="0.25">
      <c r="B177" s="113">
        <v>6269</v>
      </c>
      <c r="C177" s="114" t="s">
        <v>363</v>
      </c>
      <c r="D177" s="299" t="s">
        <v>3102</v>
      </c>
      <c r="E177" s="112">
        <v>99404</v>
      </c>
    </row>
    <row r="178" spans="2:5" x14ac:dyDescent="0.25">
      <c r="B178" s="113">
        <v>6270</v>
      </c>
      <c r="C178" s="114" t="s">
        <v>364</v>
      </c>
      <c r="D178" s="299" t="s">
        <v>3102</v>
      </c>
      <c r="E178" s="112">
        <v>169108</v>
      </c>
    </row>
    <row r="179" spans="2:5" x14ac:dyDescent="0.25">
      <c r="B179" s="113">
        <v>6271</v>
      </c>
      <c r="C179" s="114" t="s">
        <v>365</v>
      </c>
      <c r="D179" s="299" t="s">
        <v>3102</v>
      </c>
      <c r="E179" s="112">
        <v>263220</v>
      </c>
    </row>
    <row r="180" spans="2:5" x14ac:dyDescent="0.25">
      <c r="B180" s="113">
        <v>6272</v>
      </c>
      <c r="C180" s="114" t="s">
        <v>366</v>
      </c>
      <c r="D180" s="299" t="s">
        <v>3102</v>
      </c>
      <c r="E180" s="112">
        <v>387916</v>
      </c>
    </row>
    <row r="181" spans="2:5" x14ac:dyDescent="0.25">
      <c r="B181" s="113">
        <v>6273</v>
      </c>
      <c r="C181" s="114" t="s">
        <v>367</v>
      </c>
      <c r="D181" s="299" t="s">
        <v>3102</v>
      </c>
      <c r="E181" s="112">
        <v>31247</v>
      </c>
    </row>
    <row r="182" spans="2:5" x14ac:dyDescent="0.25">
      <c r="B182" s="113">
        <v>6274</v>
      </c>
      <c r="C182" s="114" t="s">
        <v>368</v>
      </c>
      <c r="D182" s="299" t="s">
        <v>3102</v>
      </c>
      <c r="E182" s="112">
        <v>39706</v>
      </c>
    </row>
    <row r="183" spans="2:5" x14ac:dyDescent="0.25">
      <c r="B183" s="113">
        <v>6275</v>
      </c>
      <c r="C183" s="114" t="s">
        <v>369</v>
      </c>
      <c r="D183" s="299" t="s">
        <v>3102</v>
      </c>
      <c r="E183" s="112">
        <v>81102</v>
      </c>
    </row>
    <row r="184" spans="2:5" x14ac:dyDescent="0.25">
      <c r="B184" s="113">
        <v>6276</v>
      </c>
      <c r="C184" s="114" t="s">
        <v>370</v>
      </c>
      <c r="D184" s="299" t="s">
        <v>3102</v>
      </c>
      <c r="E184" s="112">
        <v>138001</v>
      </c>
    </row>
    <row r="185" spans="2:5" x14ac:dyDescent="0.25">
      <c r="B185" s="113">
        <v>6277</v>
      </c>
      <c r="C185" s="114" t="s">
        <v>371</v>
      </c>
      <c r="D185" s="299" t="s">
        <v>3102</v>
      </c>
      <c r="E185" s="112">
        <v>215715</v>
      </c>
    </row>
    <row r="186" spans="2:5" x14ac:dyDescent="0.25">
      <c r="B186" s="113">
        <v>6278</v>
      </c>
      <c r="C186" s="114" t="s">
        <v>372</v>
      </c>
      <c r="D186" s="299" t="s">
        <v>3102</v>
      </c>
      <c r="E186" s="112">
        <v>317699</v>
      </c>
    </row>
    <row r="187" spans="2:5" x14ac:dyDescent="0.25">
      <c r="B187" s="113">
        <v>6279</v>
      </c>
      <c r="C187" s="114" t="s">
        <v>373</v>
      </c>
      <c r="D187" s="299" t="s">
        <v>3102</v>
      </c>
      <c r="E187" s="112">
        <v>30837</v>
      </c>
    </row>
    <row r="188" spans="2:5" x14ac:dyDescent="0.25">
      <c r="B188" s="113">
        <v>6280</v>
      </c>
      <c r="C188" s="114" t="s">
        <v>374</v>
      </c>
      <c r="D188" s="299" t="s">
        <v>3102</v>
      </c>
      <c r="E188" s="112">
        <v>65373</v>
      </c>
    </row>
    <row r="189" spans="2:5" x14ac:dyDescent="0.25">
      <c r="B189" s="113">
        <v>6281</v>
      </c>
      <c r="C189" s="114" t="s">
        <v>375</v>
      </c>
      <c r="D189" s="299" t="s">
        <v>3102</v>
      </c>
      <c r="E189" s="112">
        <v>110419</v>
      </c>
    </row>
    <row r="190" spans="2:5" x14ac:dyDescent="0.25">
      <c r="B190" s="113">
        <v>6282</v>
      </c>
      <c r="C190" s="114" t="s">
        <v>376</v>
      </c>
      <c r="D190" s="299" t="s">
        <v>3102</v>
      </c>
      <c r="E190" s="112">
        <v>172667</v>
      </c>
    </row>
    <row r="191" spans="2:5" x14ac:dyDescent="0.25">
      <c r="B191" s="113">
        <v>6283</v>
      </c>
      <c r="C191" s="114" t="s">
        <v>377</v>
      </c>
      <c r="D191" s="299" t="s">
        <v>3102</v>
      </c>
      <c r="E191" s="112">
        <v>240173</v>
      </c>
    </row>
    <row r="192" spans="2:5" x14ac:dyDescent="0.25">
      <c r="B192" s="113">
        <v>6285</v>
      </c>
      <c r="C192" s="114" t="s">
        <v>378</v>
      </c>
      <c r="D192" s="299" t="s">
        <v>3095</v>
      </c>
      <c r="E192" s="112">
        <v>520030</v>
      </c>
    </row>
    <row r="193" spans="2:5" x14ac:dyDescent="0.25">
      <c r="B193" s="113">
        <v>6295</v>
      </c>
      <c r="C193" s="114" t="s">
        <v>379</v>
      </c>
      <c r="D193" s="299" t="s">
        <v>7</v>
      </c>
      <c r="E193" s="112">
        <v>558110</v>
      </c>
    </row>
    <row r="194" spans="2:5" x14ac:dyDescent="0.25">
      <c r="B194" s="113">
        <v>6296</v>
      </c>
      <c r="C194" s="114" t="s">
        <v>380</v>
      </c>
      <c r="D194" s="299" t="s">
        <v>7</v>
      </c>
      <c r="E194" s="112">
        <v>716380</v>
      </c>
    </row>
    <row r="195" spans="2:5" x14ac:dyDescent="0.25">
      <c r="B195" s="113">
        <v>6297</v>
      </c>
      <c r="C195" s="114" t="s">
        <v>381</v>
      </c>
      <c r="D195" s="299" t="s">
        <v>7</v>
      </c>
      <c r="E195" s="112">
        <v>962710</v>
      </c>
    </row>
    <row r="196" spans="2:5" x14ac:dyDescent="0.25">
      <c r="B196" s="113">
        <v>6298</v>
      </c>
      <c r="C196" s="114" t="s">
        <v>382</v>
      </c>
      <c r="D196" s="299" t="s">
        <v>7</v>
      </c>
      <c r="E196" s="112">
        <v>572250</v>
      </c>
    </row>
    <row r="197" spans="2:5" x14ac:dyDescent="0.25">
      <c r="B197" s="113">
        <v>6303</v>
      </c>
      <c r="C197" s="114" t="s">
        <v>383</v>
      </c>
      <c r="D197" s="299" t="s">
        <v>7</v>
      </c>
      <c r="E197" s="112">
        <v>741370</v>
      </c>
    </row>
    <row r="198" spans="2:5" x14ac:dyDescent="0.25">
      <c r="B198" s="113">
        <v>6304</v>
      </c>
      <c r="C198" s="114" t="s">
        <v>384</v>
      </c>
      <c r="D198" s="299" t="s">
        <v>7</v>
      </c>
      <c r="E198" s="112">
        <v>886550</v>
      </c>
    </row>
    <row r="199" spans="2:5" x14ac:dyDescent="0.25">
      <c r="B199" s="113">
        <v>6305</v>
      </c>
      <c r="C199" s="114" t="s">
        <v>385</v>
      </c>
      <c r="D199" s="299" t="s">
        <v>7</v>
      </c>
      <c r="E199" s="112">
        <v>1223320</v>
      </c>
    </row>
    <row r="200" spans="2:5" x14ac:dyDescent="0.25">
      <c r="B200" s="113">
        <v>6306</v>
      </c>
      <c r="C200" s="114" t="s">
        <v>386</v>
      </c>
      <c r="D200" s="299" t="s">
        <v>7</v>
      </c>
      <c r="E200" s="112">
        <v>749700</v>
      </c>
    </row>
    <row r="201" spans="2:5" x14ac:dyDescent="0.25">
      <c r="B201" s="113">
        <v>6307</v>
      </c>
      <c r="C201" s="114" t="s">
        <v>387</v>
      </c>
      <c r="D201" s="299" t="s">
        <v>7</v>
      </c>
      <c r="E201" s="112">
        <v>985320</v>
      </c>
    </row>
    <row r="202" spans="2:5" x14ac:dyDescent="0.25">
      <c r="B202" s="113">
        <v>6308</v>
      </c>
      <c r="C202" s="114" t="s">
        <v>388</v>
      </c>
      <c r="D202" s="299" t="s">
        <v>7</v>
      </c>
      <c r="E202" s="112">
        <v>1122200</v>
      </c>
    </row>
    <row r="203" spans="2:5" x14ac:dyDescent="0.25">
      <c r="B203" s="113">
        <v>6309</v>
      </c>
      <c r="C203" s="114" t="s">
        <v>389</v>
      </c>
      <c r="D203" s="299" t="s">
        <v>7</v>
      </c>
      <c r="E203" s="112">
        <v>923440</v>
      </c>
    </row>
    <row r="204" spans="2:5" x14ac:dyDescent="0.25">
      <c r="B204" s="113">
        <v>6310</v>
      </c>
      <c r="C204" s="114" t="s">
        <v>390</v>
      </c>
      <c r="D204" s="299" t="s">
        <v>7</v>
      </c>
      <c r="E204" s="112">
        <v>1188810</v>
      </c>
    </row>
    <row r="205" spans="2:5" x14ac:dyDescent="0.25">
      <c r="B205" s="113">
        <v>6311</v>
      </c>
      <c r="C205" s="114" t="s">
        <v>391</v>
      </c>
      <c r="D205" s="299" t="s">
        <v>7</v>
      </c>
      <c r="E205" s="112">
        <v>2000000</v>
      </c>
    </row>
    <row r="206" spans="2:5" x14ac:dyDescent="0.25">
      <c r="B206" s="113">
        <v>6312</v>
      </c>
      <c r="C206" s="114" t="s">
        <v>392</v>
      </c>
      <c r="D206" s="299" t="s">
        <v>7</v>
      </c>
      <c r="E206" s="112">
        <v>1055292</v>
      </c>
    </row>
    <row r="207" spans="2:5" x14ac:dyDescent="0.25">
      <c r="B207" s="113">
        <v>6314</v>
      </c>
      <c r="C207" s="114" t="s">
        <v>393</v>
      </c>
      <c r="D207" s="299" t="s">
        <v>7</v>
      </c>
      <c r="E207" s="112">
        <v>1679150</v>
      </c>
    </row>
    <row r="208" spans="2:5" x14ac:dyDescent="0.25">
      <c r="B208" s="113">
        <v>6315</v>
      </c>
      <c r="C208" s="114" t="s">
        <v>394</v>
      </c>
      <c r="D208" s="299" t="s">
        <v>7</v>
      </c>
      <c r="E208" s="112">
        <v>1738590</v>
      </c>
    </row>
    <row r="209" spans="2:5" x14ac:dyDescent="0.25">
      <c r="B209" s="113">
        <v>6316</v>
      </c>
      <c r="C209" s="114" t="s">
        <v>395</v>
      </c>
      <c r="D209" s="299" t="s">
        <v>7</v>
      </c>
      <c r="E209" s="112">
        <v>2068220</v>
      </c>
    </row>
    <row r="210" spans="2:5" x14ac:dyDescent="0.25">
      <c r="B210" s="113">
        <v>6317</v>
      </c>
      <c r="C210" s="114" t="s">
        <v>396</v>
      </c>
      <c r="D210" s="299" t="s">
        <v>7</v>
      </c>
      <c r="E210" s="112">
        <v>2420460</v>
      </c>
    </row>
    <row r="211" spans="2:5" x14ac:dyDescent="0.25">
      <c r="B211" s="113">
        <v>6318</v>
      </c>
      <c r="C211" s="114" t="s">
        <v>397</v>
      </c>
      <c r="D211" s="299" t="s">
        <v>7</v>
      </c>
      <c r="E211" s="112">
        <v>1826650</v>
      </c>
    </row>
    <row r="212" spans="2:5" x14ac:dyDescent="0.25">
      <c r="B212" s="113">
        <v>6319</v>
      </c>
      <c r="C212" s="114" t="s">
        <v>398</v>
      </c>
      <c r="D212" s="299" t="s">
        <v>7</v>
      </c>
      <c r="E212" s="112">
        <v>2140250</v>
      </c>
    </row>
    <row r="213" spans="2:5" x14ac:dyDescent="0.25">
      <c r="B213" s="113">
        <v>6320</v>
      </c>
      <c r="C213" s="114" t="s">
        <v>399</v>
      </c>
      <c r="D213" s="299" t="s">
        <v>7</v>
      </c>
      <c r="E213" s="112">
        <v>2701776</v>
      </c>
    </row>
    <row r="214" spans="2:5" x14ac:dyDescent="0.25">
      <c r="B214" s="113">
        <v>6324</v>
      </c>
      <c r="C214" s="114" t="s">
        <v>400</v>
      </c>
      <c r="D214" s="299" t="s">
        <v>7</v>
      </c>
      <c r="E214" s="112">
        <v>4058495</v>
      </c>
    </row>
    <row r="215" spans="2:5" x14ac:dyDescent="0.25">
      <c r="B215" s="113">
        <v>6326</v>
      </c>
      <c r="C215" s="114" t="s">
        <v>401</v>
      </c>
      <c r="D215" s="299" t="s">
        <v>7</v>
      </c>
      <c r="E215" s="112">
        <v>3433864</v>
      </c>
    </row>
    <row r="216" spans="2:5" x14ac:dyDescent="0.25">
      <c r="B216" s="113">
        <v>6327</v>
      </c>
      <c r="C216" s="114" t="s">
        <v>402</v>
      </c>
      <c r="D216" s="299" t="s">
        <v>7</v>
      </c>
      <c r="E216" s="112">
        <v>1242539</v>
      </c>
    </row>
    <row r="217" spans="2:5" x14ac:dyDescent="0.25">
      <c r="B217" s="113">
        <v>6328</v>
      </c>
      <c r="C217" s="114" t="s">
        <v>403</v>
      </c>
      <c r="D217" s="299" t="s">
        <v>7</v>
      </c>
      <c r="E217" s="112">
        <v>1346069</v>
      </c>
    </row>
    <row r="218" spans="2:5" x14ac:dyDescent="0.25">
      <c r="B218" s="113">
        <v>6329</v>
      </c>
      <c r="C218" s="114" t="s">
        <v>404</v>
      </c>
      <c r="D218" s="299" t="s">
        <v>7</v>
      </c>
      <c r="E218" s="112">
        <v>214200</v>
      </c>
    </row>
    <row r="219" spans="2:5" x14ac:dyDescent="0.25">
      <c r="B219" s="113">
        <v>6330</v>
      </c>
      <c r="C219" s="114" t="s">
        <v>405</v>
      </c>
      <c r="D219" s="299" t="s">
        <v>7</v>
      </c>
      <c r="E219" s="112">
        <v>333200</v>
      </c>
    </row>
    <row r="220" spans="2:5" x14ac:dyDescent="0.25">
      <c r="B220" s="113">
        <v>6332</v>
      </c>
      <c r="C220" s="114" t="s">
        <v>406</v>
      </c>
      <c r="D220" s="299" t="s">
        <v>7</v>
      </c>
      <c r="E220" s="112">
        <v>416500</v>
      </c>
    </row>
    <row r="221" spans="2:5" x14ac:dyDescent="0.25">
      <c r="B221" s="113">
        <v>6333</v>
      </c>
      <c r="C221" s="114" t="s">
        <v>407</v>
      </c>
      <c r="D221" s="299" t="s">
        <v>7</v>
      </c>
      <c r="E221" s="112">
        <v>630700</v>
      </c>
    </row>
    <row r="222" spans="2:5" x14ac:dyDescent="0.25">
      <c r="B222" s="113">
        <v>6334</v>
      </c>
      <c r="C222" s="114" t="s">
        <v>408</v>
      </c>
      <c r="D222" s="299" t="s">
        <v>7</v>
      </c>
      <c r="E222" s="112">
        <v>151033</v>
      </c>
    </row>
    <row r="223" spans="2:5" x14ac:dyDescent="0.25">
      <c r="B223" s="113">
        <v>6335</v>
      </c>
      <c r="C223" s="114" t="s">
        <v>409</v>
      </c>
      <c r="D223" s="299" t="s">
        <v>7</v>
      </c>
      <c r="E223" s="112">
        <v>171414</v>
      </c>
    </row>
    <row r="224" spans="2:5" x14ac:dyDescent="0.25">
      <c r="B224" s="113">
        <v>6337</v>
      </c>
      <c r="C224" s="114" t="s">
        <v>410</v>
      </c>
      <c r="D224" s="299" t="s">
        <v>7</v>
      </c>
      <c r="E224" s="112">
        <v>511700</v>
      </c>
    </row>
    <row r="225" spans="2:5" x14ac:dyDescent="0.25">
      <c r="B225" s="113">
        <v>6356</v>
      </c>
      <c r="C225" s="114" t="s">
        <v>411</v>
      </c>
      <c r="D225" s="299" t="s">
        <v>158</v>
      </c>
      <c r="E225" s="112">
        <v>53978</v>
      </c>
    </row>
    <row r="226" spans="2:5" x14ac:dyDescent="0.25">
      <c r="B226" s="113">
        <v>6370</v>
      </c>
      <c r="C226" s="114" t="s">
        <v>412</v>
      </c>
      <c r="D226" s="299" t="s">
        <v>7</v>
      </c>
      <c r="E226" s="112">
        <v>499800</v>
      </c>
    </row>
    <row r="227" spans="2:5" x14ac:dyDescent="0.25">
      <c r="B227" s="113">
        <v>6371</v>
      </c>
      <c r="C227" s="114" t="s">
        <v>413</v>
      </c>
      <c r="D227" s="299" t="s">
        <v>7</v>
      </c>
      <c r="E227" s="112">
        <v>499800</v>
      </c>
    </row>
    <row r="228" spans="2:5" x14ac:dyDescent="0.25">
      <c r="B228" s="113">
        <v>6372</v>
      </c>
      <c r="C228" s="114" t="s">
        <v>414</v>
      </c>
      <c r="D228" s="299" t="s">
        <v>7</v>
      </c>
      <c r="E228" s="112">
        <v>541138</v>
      </c>
    </row>
    <row r="229" spans="2:5" x14ac:dyDescent="0.25">
      <c r="B229" s="113">
        <v>6373</v>
      </c>
      <c r="C229" s="114" t="s">
        <v>415</v>
      </c>
      <c r="D229" s="299" t="s">
        <v>7</v>
      </c>
      <c r="E229" s="112">
        <v>644802</v>
      </c>
    </row>
    <row r="230" spans="2:5" x14ac:dyDescent="0.25">
      <c r="B230" s="113">
        <v>6375</v>
      </c>
      <c r="C230" s="114" t="s">
        <v>416</v>
      </c>
      <c r="D230" s="299" t="s">
        <v>7</v>
      </c>
      <c r="E230" s="112">
        <v>743750</v>
      </c>
    </row>
    <row r="231" spans="2:5" x14ac:dyDescent="0.25">
      <c r="B231" s="113">
        <v>6376</v>
      </c>
      <c r="C231" s="114" t="s">
        <v>417</v>
      </c>
      <c r="D231" s="299" t="s">
        <v>7</v>
      </c>
      <c r="E231" s="112">
        <v>827050</v>
      </c>
    </row>
    <row r="232" spans="2:5" x14ac:dyDescent="0.25">
      <c r="B232" s="113">
        <v>6377</v>
      </c>
      <c r="C232" s="114" t="s">
        <v>418</v>
      </c>
      <c r="D232" s="299" t="s">
        <v>7</v>
      </c>
      <c r="E232" s="112">
        <v>846717</v>
      </c>
    </row>
    <row r="233" spans="2:5" x14ac:dyDescent="0.25">
      <c r="B233" s="113">
        <v>6378</v>
      </c>
      <c r="C233" s="114" t="s">
        <v>419</v>
      </c>
      <c r="D233" s="299" t="s">
        <v>7</v>
      </c>
      <c r="E233" s="112">
        <v>880600</v>
      </c>
    </row>
    <row r="234" spans="2:5" x14ac:dyDescent="0.25">
      <c r="B234" s="113">
        <v>6379</v>
      </c>
      <c r="C234" s="114" t="s">
        <v>420</v>
      </c>
      <c r="D234" s="299" t="s">
        <v>7</v>
      </c>
      <c r="E234" s="112">
        <v>990188</v>
      </c>
    </row>
    <row r="235" spans="2:5" x14ac:dyDescent="0.25">
      <c r="B235" s="113">
        <v>6380</v>
      </c>
      <c r="C235" s="114" t="s">
        <v>421</v>
      </c>
      <c r="D235" s="299" t="s">
        <v>7</v>
      </c>
      <c r="E235" s="112">
        <v>1256647</v>
      </c>
    </row>
    <row r="236" spans="2:5" x14ac:dyDescent="0.25">
      <c r="B236" s="113">
        <v>6381</v>
      </c>
      <c r="C236" s="114" t="s">
        <v>422</v>
      </c>
      <c r="D236" s="299" t="s">
        <v>7</v>
      </c>
      <c r="E236" s="112">
        <v>1348666</v>
      </c>
    </row>
    <row r="237" spans="2:5" x14ac:dyDescent="0.25">
      <c r="B237" s="113">
        <v>6382</v>
      </c>
      <c r="C237" s="114" t="s">
        <v>423</v>
      </c>
      <c r="D237" s="299" t="s">
        <v>7</v>
      </c>
      <c r="E237" s="112">
        <v>1388334</v>
      </c>
    </row>
    <row r="238" spans="2:5" x14ac:dyDescent="0.25">
      <c r="B238" s="113">
        <v>6383</v>
      </c>
      <c r="C238" s="114" t="s">
        <v>424</v>
      </c>
      <c r="D238" s="299" t="s">
        <v>7</v>
      </c>
      <c r="E238" s="112">
        <v>1557710</v>
      </c>
    </row>
    <row r="239" spans="2:5" x14ac:dyDescent="0.25">
      <c r="B239" s="113">
        <v>6384</v>
      </c>
      <c r="C239" s="114" t="s">
        <v>425</v>
      </c>
      <c r="D239" s="299" t="s">
        <v>7</v>
      </c>
      <c r="E239" s="112">
        <v>1804040</v>
      </c>
    </row>
    <row r="240" spans="2:5" x14ac:dyDescent="0.25">
      <c r="B240" s="113">
        <v>6385</v>
      </c>
      <c r="C240" s="114" t="s">
        <v>426</v>
      </c>
      <c r="D240" s="299" t="s">
        <v>7</v>
      </c>
      <c r="E240" s="112">
        <v>1998097</v>
      </c>
    </row>
    <row r="241" spans="2:5" x14ac:dyDescent="0.25">
      <c r="B241" s="113">
        <v>6387</v>
      </c>
      <c r="C241" s="114" t="s">
        <v>427</v>
      </c>
      <c r="D241" s="299" t="s">
        <v>7</v>
      </c>
      <c r="E241" s="112">
        <v>1810509</v>
      </c>
    </row>
    <row r="242" spans="2:5" x14ac:dyDescent="0.25">
      <c r="B242" s="113">
        <v>6388</v>
      </c>
      <c r="C242" s="114" t="s">
        <v>428</v>
      </c>
      <c r="D242" s="299" t="s">
        <v>7</v>
      </c>
      <c r="E242" s="112">
        <v>1911757</v>
      </c>
    </row>
    <row r="243" spans="2:5" x14ac:dyDescent="0.25">
      <c r="B243" s="113">
        <v>6389</v>
      </c>
      <c r="C243" s="114" t="s">
        <v>429</v>
      </c>
      <c r="D243" s="299" t="s">
        <v>7</v>
      </c>
      <c r="E243" s="112">
        <v>2120206</v>
      </c>
    </row>
    <row r="244" spans="2:5" x14ac:dyDescent="0.25">
      <c r="B244" s="113">
        <v>6390</v>
      </c>
      <c r="C244" s="114" t="s">
        <v>430</v>
      </c>
      <c r="D244" s="299" t="s">
        <v>7</v>
      </c>
      <c r="E244" s="112">
        <v>2319700</v>
      </c>
    </row>
    <row r="245" spans="2:5" x14ac:dyDescent="0.25">
      <c r="B245" s="113">
        <v>6391</v>
      </c>
      <c r="C245" s="114" t="s">
        <v>431</v>
      </c>
      <c r="D245" s="299" t="s">
        <v>7</v>
      </c>
      <c r="E245" s="112">
        <v>2602583</v>
      </c>
    </row>
    <row r="246" spans="2:5" x14ac:dyDescent="0.25">
      <c r="B246" s="113">
        <v>6392</v>
      </c>
      <c r="C246" s="114" t="s">
        <v>432</v>
      </c>
      <c r="D246" s="299" t="s">
        <v>7</v>
      </c>
      <c r="E246" s="112">
        <v>2930138</v>
      </c>
    </row>
    <row r="247" spans="2:5" x14ac:dyDescent="0.25">
      <c r="B247" s="113">
        <v>6393</v>
      </c>
      <c r="C247" s="114" t="s">
        <v>433</v>
      </c>
      <c r="D247" s="299" t="s">
        <v>7</v>
      </c>
      <c r="E247" s="112">
        <v>7126190</v>
      </c>
    </row>
    <row r="248" spans="2:5" x14ac:dyDescent="0.25">
      <c r="B248" s="113">
        <v>6394</v>
      </c>
      <c r="C248" s="114" t="s">
        <v>434</v>
      </c>
      <c r="D248" s="299" t="s">
        <v>7</v>
      </c>
      <c r="E248" s="112">
        <v>8116997</v>
      </c>
    </row>
    <row r="249" spans="2:5" x14ac:dyDescent="0.25">
      <c r="B249" s="113">
        <v>6395</v>
      </c>
      <c r="C249" s="114" t="s">
        <v>435</v>
      </c>
      <c r="D249" s="299" t="s">
        <v>7</v>
      </c>
      <c r="E249" s="112">
        <v>8879157</v>
      </c>
    </row>
    <row r="250" spans="2:5" x14ac:dyDescent="0.25">
      <c r="B250" s="113">
        <v>6396</v>
      </c>
      <c r="C250" s="114" t="s">
        <v>436</v>
      </c>
      <c r="D250" s="299" t="s">
        <v>7</v>
      </c>
      <c r="E250" s="112">
        <v>9450776</v>
      </c>
    </row>
    <row r="251" spans="2:5" x14ac:dyDescent="0.25">
      <c r="B251" s="113">
        <v>6397</v>
      </c>
      <c r="C251" s="114" t="s">
        <v>437</v>
      </c>
      <c r="D251" s="299" t="s">
        <v>7</v>
      </c>
      <c r="E251" s="112">
        <v>9908072</v>
      </c>
    </row>
    <row r="252" spans="2:5" x14ac:dyDescent="0.25">
      <c r="B252" s="113">
        <v>6398</v>
      </c>
      <c r="C252" s="114" t="s">
        <v>438</v>
      </c>
      <c r="D252" s="299" t="s">
        <v>7</v>
      </c>
      <c r="E252" s="112">
        <v>10708339</v>
      </c>
    </row>
    <row r="253" spans="2:5" x14ac:dyDescent="0.25">
      <c r="B253" s="113">
        <v>6399</v>
      </c>
      <c r="C253" s="114" t="s">
        <v>439</v>
      </c>
      <c r="D253" s="299" t="s">
        <v>7</v>
      </c>
      <c r="E253" s="112">
        <v>11279959</v>
      </c>
    </row>
    <row r="254" spans="2:5" x14ac:dyDescent="0.25">
      <c r="B254" s="113">
        <v>6400</v>
      </c>
      <c r="C254" s="114" t="s">
        <v>440</v>
      </c>
      <c r="D254" s="299" t="s">
        <v>7</v>
      </c>
      <c r="E254" s="112">
        <v>12880494</v>
      </c>
    </row>
    <row r="255" spans="2:5" x14ac:dyDescent="0.25">
      <c r="B255" s="113">
        <v>6401</v>
      </c>
      <c r="C255" s="114" t="s">
        <v>441</v>
      </c>
      <c r="D255" s="299" t="s">
        <v>7</v>
      </c>
      <c r="E255" s="112">
        <v>279650</v>
      </c>
    </row>
    <row r="256" spans="2:5" x14ac:dyDescent="0.25">
      <c r="B256" s="113">
        <v>6402</v>
      </c>
      <c r="C256" s="114" t="s">
        <v>442</v>
      </c>
      <c r="D256" s="299" t="s">
        <v>7</v>
      </c>
      <c r="E256" s="112">
        <v>370750</v>
      </c>
    </row>
    <row r="257" spans="2:5" x14ac:dyDescent="0.25">
      <c r="B257" s="113">
        <v>6404</v>
      </c>
      <c r="C257" s="114" t="s">
        <v>443</v>
      </c>
      <c r="D257" s="299" t="s">
        <v>7</v>
      </c>
      <c r="E257" s="112">
        <v>115430</v>
      </c>
    </row>
    <row r="258" spans="2:5" x14ac:dyDescent="0.25">
      <c r="B258" s="113">
        <v>6405</v>
      </c>
      <c r="C258" s="114" t="s">
        <v>444</v>
      </c>
      <c r="D258" s="299" t="s">
        <v>7</v>
      </c>
      <c r="E258" s="112">
        <v>198057</v>
      </c>
    </row>
    <row r="259" spans="2:5" x14ac:dyDescent="0.25">
      <c r="B259" s="113">
        <v>6406</v>
      </c>
      <c r="C259" s="114" t="s">
        <v>445</v>
      </c>
      <c r="D259" s="299" t="s">
        <v>7</v>
      </c>
      <c r="E259" s="112">
        <v>262523</v>
      </c>
    </row>
    <row r="260" spans="2:5" x14ac:dyDescent="0.25">
      <c r="B260" s="113">
        <v>6407</v>
      </c>
      <c r="C260" s="114" t="s">
        <v>446</v>
      </c>
      <c r="D260" s="299" t="s">
        <v>7</v>
      </c>
      <c r="E260" s="112">
        <v>529550</v>
      </c>
    </row>
    <row r="261" spans="2:5" x14ac:dyDescent="0.25">
      <c r="B261" s="113">
        <v>6408</v>
      </c>
      <c r="C261" s="114" t="s">
        <v>447</v>
      </c>
      <c r="D261" s="299" t="s">
        <v>7</v>
      </c>
      <c r="E261" s="112">
        <v>941909</v>
      </c>
    </row>
    <row r="262" spans="2:5" x14ac:dyDescent="0.25">
      <c r="B262" s="113">
        <v>6409</v>
      </c>
      <c r="C262" s="114" t="s">
        <v>448</v>
      </c>
      <c r="D262" s="299" t="s">
        <v>7</v>
      </c>
      <c r="E262" s="112">
        <v>1441222</v>
      </c>
    </row>
    <row r="263" spans="2:5" x14ac:dyDescent="0.25">
      <c r="B263" s="113">
        <v>6410</v>
      </c>
      <c r="C263" s="114" t="s">
        <v>449</v>
      </c>
      <c r="D263" s="299" t="s">
        <v>7</v>
      </c>
      <c r="E263" s="112">
        <v>1940877</v>
      </c>
    </row>
    <row r="264" spans="2:5" x14ac:dyDescent="0.25">
      <c r="B264" s="113">
        <v>6411</v>
      </c>
      <c r="C264" s="114" t="s">
        <v>450</v>
      </c>
      <c r="D264" s="299" t="s">
        <v>7</v>
      </c>
      <c r="E264" s="112">
        <v>2808512</v>
      </c>
    </row>
    <row r="265" spans="2:5" x14ac:dyDescent="0.25">
      <c r="B265" s="113">
        <v>6412</v>
      </c>
      <c r="C265" s="114" t="s">
        <v>451</v>
      </c>
      <c r="D265" s="299" t="s">
        <v>7</v>
      </c>
      <c r="E265" s="112">
        <v>3681938</v>
      </c>
    </row>
    <row r="266" spans="2:5" x14ac:dyDescent="0.25">
      <c r="B266" s="113">
        <v>6413</v>
      </c>
      <c r="C266" s="114" t="s">
        <v>452</v>
      </c>
      <c r="D266" s="299" t="s">
        <v>7</v>
      </c>
      <c r="E266" s="112">
        <v>4652323</v>
      </c>
    </row>
    <row r="267" spans="2:5" x14ac:dyDescent="0.25">
      <c r="B267" s="113">
        <v>6414</v>
      </c>
      <c r="C267" s="114" t="s">
        <v>453</v>
      </c>
      <c r="D267" s="299" t="s">
        <v>7</v>
      </c>
      <c r="E267" s="112">
        <v>5822577</v>
      </c>
    </row>
    <row r="268" spans="2:5" x14ac:dyDescent="0.25">
      <c r="B268" s="113">
        <v>6416</v>
      </c>
      <c r="C268" s="114" t="s">
        <v>454</v>
      </c>
      <c r="D268" s="299" t="s">
        <v>7</v>
      </c>
      <c r="E268" s="112">
        <v>134470</v>
      </c>
    </row>
    <row r="269" spans="2:5" x14ac:dyDescent="0.25">
      <c r="B269" s="113">
        <v>6417</v>
      </c>
      <c r="C269" s="114" t="s">
        <v>455</v>
      </c>
      <c r="D269" s="299" t="s">
        <v>7</v>
      </c>
      <c r="E269" s="112">
        <v>177305</v>
      </c>
    </row>
    <row r="270" spans="2:5" x14ac:dyDescent="0.25">
      <c r="B270" s="113">
        <v>6418</v>
      </c>
      <c r="C270" s="114" t="s">
        <v>456</v>
      </c>
      <c r="D270" s="299" t="s">
        <v>7</v>
      </c>
      <c r="E270" s="112">
        <v>232596</v>
      </c>
    </row>
    <row r="271" spans="2:5" x14ac:dyDescent="0.25">
      <c r="B271" s="113">
        <v>6419</v>
      </c>
      <c r="C271" s="114" t="s">
        <v>457</v>
      </c>
      <c r="D271" s="299" t="s">
        <v>7</v>
      </c>
      <c r="E271" s="112">
        <v>446250</v>
      </c>
    </row>
    <row r="272" spans="2:5" x14ac:dyDescent="0.25">
      <c r="B272" s="113">
        <v>6420</v>
      </c>
      <c r="C272" s="114" t="s">
        <v>458</v>
      </c>
      <c r="D272" s="299" t="s">
        <v>7</v>
      </c>
      <c r="E272" s="112">
        <v>770623</v>
      </c>
    </row>
    <row r="273" spans="2:5" x14ac:dyDescent="0.25">
      <c r="B273" s="113">
        <v>6421</v>
      </c>
      <c r="C273" s="114" t="s">
        <v>459</v>
      </c>
      <c r="D273" s="299" t="s">
        <v>7</v>
      </c>
      <c r="E273" s="112">
        <v>1223056</v>
      </c>
    </row>
    <row r="274" spans="2:5" x14ac:dyDescent="0.25">
      <c r="B274" s="113">
        <v>6422</v>
      </c>
      <c r="C274" s="114" t="s">
        <v>460</v>
      </c>
      <c r="D274" s="299" t="s">
        <v>7</v>
      </c>
      <c r="E274" s="112">
        <v>1675256</v>
      </c>
    </row>
    <row r="275" spans="2:5" x14ac:dyDescent="0.25">
      <c r="B275" s="113">
        <v>6423</v>
      </c>
      <c r="C275" s="114" t="s">
        <v>461</v>
      </c>
      <c r="D275" s="299" t="s">
        <v>7</v>
      </c>
      <c r="E275" s="112">
        <v>1997936</v>
      </c>
    </row>
    <row r="276" spans="2:5" x14ac:dyDescent="0.25">
      <c r="B276" s="113">
        <v>6424</v>
      </c>
      <c r="C276" s="114" t="s">
        <v>462</v>
      </c>
      <c r="D276" s="299" t="s">
        <v>7</v>
      </c>
      <c r="E276" s="112">
        <v>2584201</v>
      </c>
    </row>
    <row r="277" spans="2:5" x14ac:dyDescent="0.25">
      <c r="B277" s="113">
        <v>6425</v>
      </c>
      <c r="C277" s="114" t="s">
        <v>463</v>
      </c>
      <c r="D277" s="299" t="s">
        <v>7</v>
      </c>
      <c r="E277" s="112">
        <v>3510653</v>
      </c>
    </row>
    <row r="278" spans="2:5" x14ac:dyDescent="0.25">
      <c r="B278" s="113">
        <v>6426</v>
      </c>
      <c r="C278" s="114" t="s">
        <v>464</v>
      </c>
      <c r="D278" s="299" t="s">
        <v>7</v>
      </c>
      <c r="E278" s="112">
        <v>5055702</v>
      </c>
    </row>
    <row r="279" spans="2:5" x14ac:dyDescent="0.25">
      <c r="B279" s="113">
        <v>6430</v>
      </c>
      <c r="C279" s="114" t="s">
        <v>465</v>
      </c>
      <c r="D279" s="299" t="s">
        <v>7</v>
      </c>
      <c r="E279" s="112">
        <v>214149</v>
      </c>
    </row>
    <row r="280" spans="2:5" x14ac:dyDescent="0.25">
      <c r="B280" s="113">
        <v>6431</v>
      </c>
      <c r="C280" s="114" t="s">
        <v>466</v>
      </c>
      <c r="D280" s="299" t="s">
        <v>7</v>
      </c>
      <c r="E280" s="112">
        <v>368900</v>
      </c>
    </row>
    <row r="281" spans="2:5" x14ac:dyDescent="0.25">
      <c r="B281" s="113">
        <v>6434</v>
      </c>
      <c r="C281" s="114" t="s">
        <v>467</v>
      </c>
      <c r="D281" s="299" t="s">
        <v>7</v>
      </c>
      <c r="E281" s="112">
        <v>1454444</v>
      </c>
    </row>
    <row r="282" spans="2:5" x14ac:dyDescent="0.25">
      <c r="B282" s="113">
        <v>6440</v>
      </c>
      <c r="C282" s="114" t="s">
        <v>468</v>
      </c>
      <c r="D282" s="299" t="s">
        <v>7</v>
      </c>
      <c r="E282" s="112">
        <v>103530</v>
      </c>
    </row>
    <row r="283" spans="2:5" x14ac:dyDescent="0.25">
      <c r="B283" s="113">
        <v>6441</v>
      </c>
      <c r="C283" s="114" t="s">
        <v>469</v>
      </c>
      <c r="D283" s="299" t="s">
        <v>7</v>
      </c>
      <c r="E283" s="112">
        <v>163518</v>
      </c>
    </row>
    <row r="284" spans="2:5" x14ac:dyDescent="0.25">
      <c r="B284" s="113">
        <v>6442</v>
      </c>
      <c r="C284" s="114" t="s">
        <v>470</v>
      </c>
      <c r="D284" s="299" t="s">
        <v>7</v>
      </c>
      <c r="E284" s="112">
        <v>204926</v>
      </c>
    </row>
    <row r="285" spans="2:5" x14ac:dyDescent="0.25">
      <c r="B285" s="113">
        <v>6443</v>
      </c>
      <c r="C285" s="114" t="s">
        <v>471</v>
      </c>
      <c r="D285" s="299" t="s">
        <v>7</v>
      </c>
      <c r="E285" s="112">
        <v>357000</v>
      </c>
    </row>
    <row r="286" spans="2:5" x14ac:dyDescent="0.25">
      <c r="B286" s="113">
        <v>6446</v>
      </c>
      <c r="C286" s="114" t="s">
        <v>472</v>
      </c>
      <c r="D286" s="299" t="s">
        <v>7</v>
      </c>
      <c r="E286" s="112">
        <v>1252144</v>
      </c>
    </row>
    <row r="287" spans="2:5" x14ac:dyDescent="0.25">
      <c r="B287" s="113">
        <v>6454</v>
      </c>
      <c r="C287" s="114" t="s">
        <v>473</v>
      </c>
      <c r="D287" s="299" t="s">
        <v>7</v>
      </c>
      <c r="E287" s="112">
        <v>255188</v>
      </c>
    </row>
    <row r="288" spans="2:5" x14ac:dyDescent="0.25">
      <c r="B288" s="113">
        <v>6455</v>
      </c>
      <c r="C288" s="114" t="s">
        <v>474</v>
      </c>
      <c r="D288" s="299" t="s">
        <v>7</v>
      </c>
      <c r="E288" s="112">
        <v>407031</v>
      </c>
    </row>
    <row r="289" spans="2:5" x14ac:dyDescent="0.25">
      <c r="B289" s="113">
        <v>6456</v>
      </c>
      <c r="C289" s="114" t="s">
        <v>475</v>
      </c>
      <c r="D289" s="299" t="s">
        <v>7</v>
      </c>
      <c r="E289" s="112">
        <v>900359</v>
      </c>
    </row>
    <row r="290" spans="2:5" x14ac:dyDescent="0.25">
      <c r="B290" s="113">
        <v>6457</v>
      </c>
      <c r="C290" s="114" t="s">
        <v>476</v>
      </c>
      <c r="D290" s="299" t="s">
        <v>7</v>
      </c>
      <c r="E290" s="112">
        <v>1083813</v>
      </c>
    </row>
    <row r="291" spans="2:5" x14ac:dyDescent="0.25">
      <c r="B291" s="113">
        <v>6458</v>
      </c>
      <c r="C291" s="114" t="s">
        <v>477</v>
      </c>
      <c r="D291" s="299" t="s">
        <v>7</v>
      </c>
      <c r="E291" s="112">
        <v>1307164</v>
      </c>
    </row>
    <row r="292" spans="2:5" x14ac:dyDescent="0.25">
      <c r="B292" s="113">
        <v>6459</v>
      </c>
      <c r="C292" s="114" t="s">
        <v>478</v>
      </c>
      <c r="D292" s="299" t="s">
        <v>7</v>
      </c>
      <c r="E292" s="112">
        <v>1407715</v>
      </c>
    </row>
    <row r="293" spans="2:5" x14ac:dyDescent="0.25">
      <c r="B293" s="113">
        <v>6462</v>
      </c>
      <c r="C293" s="114" t="s">
        <v>479</v>
      </c>
      <c r="D293" s="299" t="s">
        <v>7</v>
      </c>
      <c r="E293" s="112">
        <v>111169</v>
      </c>
    </row>
    <row r="294" spans="2:5" x14ac:dyDescent="0.25">
      <c r="B294" s="113">
        <v>6463</v>
      </c>
      <c r="C294" s="114" t="s">
        <v>480</v>
      </c>
      <c r="D294" s="299" t="s">
        <v>7</v>
      </c>
      <c r="E294" s="112">
        <v>279505</v>
      </c>
    </row>
    <row r="295" spans="2:5" x14ac:dyDescent="0.25">
      <c r="B295" s="113">
        <v>6464</v>
      </c>
      <c r="C295" s="114" t="s">
        <v>481</v>
      </c>
      <c r="D295" s="299" t="s">
        <v>7</v>
      </c>
      <c r="E295" s="112">
        <v>561048</v>
      </c>
    </row>
    <row r="296" spans="2:5" x14ac:dyDescent="0.25">
      <c r="B296" s="113">
        <v>6472</v>
      </c>
      <c r="C296" s="114" t="s">
        <v>482</v>
      </c>
      <c r="D296" s="299" t="s">
        <v>3102</v>
      </c>
      <c r="E296" s="112">
        <v>5061</v>
      </c>
    </row>
    <row r="297" spans="2:5" x14ac:dyDescent="0.25">
      <c r="B297" s="113">
        <v>6473</v>
      </c>
      <c r="C297" s="114" t="s">
        <v>483</v>
      </c>
      <c r="D297" s="299" t="s">
        <v>3102</v>
      </c>
      <c r="E297" s="112">
        <v>7825</v>
      </c>
    </row>
    <row r="298" spans="2:5" x14ac:dyDescent="0.25">
      <c r="B298" s="113">
        <v>6474</v>
      </c>
      <c r="C298" s="114" t="s">
        <v>484</v>
      </c>
      <c r="D298" s="299" t="s">
        <v>3102</v>
      </c>
      <c r="E298" s="112">
        <v>9977</v>
      </c>
    </row>
    <row r="299" spans="2:5" x14ac:dyDescent="0.25">
      <c r="B299" s="113">
        <v>6475</v>
      </c>
      <c r="C299" s="114" t="s">
        <v>485</v>
      </c>
      <c r="D299" s="299" t="s">
        <v>3102</v>
      </c>
      <c r="E299" s="112">
        <v>15345</v>
      </c>
    </row>
    <row r="300" spans="2:5" x14ac:dyDescent="0.25">
      <c r="B300" s="113">
        <v>6476</v>
      </c>
      <c r="C300" s="114" t="s">
        <v>486</v>
      </c>
      <c r="D300" s="299" t="s">
        <v>7</v>
      </c>
      <c r="E300" s="112">
        <v>558912</v>
      </c>
    </row>
    <row r="301" spans="2:5" x14ac:dyDescent="0.25">
      <c r="B301" s="113">
        <v>6477</v>
      </c>
      <c r="C301" s="114" t="s">
        <v>487</v>
      </c>
      <c r="D301" s="299" t="s">
        <v>7</v>
      </c>
      <c r="E301" s="112">
        <v>795878</v>
      </c>
    </row>
    <row r="302" spans="2:5" x14ac:dyDescent="0.25">
      <c r="B302" s="113">
        <v>6479</v>
      </c>
      <c r="C302" s="114" t="s">
        <v>488</v>
      </c>
      <c r="D302" s="299" t="s">
        <v>7</v>
      </c>
      <c r="E302" s="112">
        <v>2035235</v>
      </c>
    </row>
    <row r="303" spans="2:5" x14ac:dyDescent="0.25">
      <c r="B303" s="113">
        <v>6480</v>
      </c>
      <c r="C303" s="114" t="s">
        <v>489</v>
      </c>
      <c r="D303" s="299" t="s">
        <v>7</v>
      </c>
      <c r="E303" s="112">
        <v>3712800</v>
      </c>
    </row>
    <row r="304" spans="2:5" x14ac:dyDescent="0.25">
      <c r="B304" s="113">
        <v>6481</v>
      </c>
      <c r="C304" s="114" t="s">
        <v>490</v>
      </c>
      <c r="D304" s="299" t="s">
        <v>7</v>
      </c>
      <c r="E304" s="112">
        <v>4046164</v>
      </c>
    </row>
    <row r="305" spans="2:5" x14ac:dyDescent="0.25">
      <c r="B305" s="113">
        <v>6482</v>
      </c>
      <c r="C305" s="114" t="s">
        <v>491</v>
      </c>
      <c r="D305" s="299" t="s">
        <v>7</v>
      </c>
      <c r="E305" s="112">
        <v>5409456</v>
      </c>
    </row>
    <row r="306" spans="2:5" x14ac:dyDescent="0.25">
      <c r="B306" s="113">
        <v>6483</v>
      </c>
      <c r="C306" s="114" t="s">
        <v>492</v>
      </c>
      <c r="D306" s="299" t="s">
        <v>7</v>
      </c>
      <c r="E306" s="112">
        <v>7375422</v>
      </c>
    </row>
    <row r="307" spans="2:5" x14ac:dyDescent="0.25">
      <c r="B307" s="113">
        <v>6484</v>
      </c>
      <c r="C307" s="114" t="s">
        <v>493</v>
      </c>
      <c r="D307" s="299" t="s">
        <v>7</v>
      </c>
      <c r="E307" s="112">
        <v>2697730</v>
      </c>
    </row>
    <row r="308" spans="2:5" x14ac:dyDescent="0.25">
      <c r="B308" s="113">
        <v>6485</v>
      </c>
      <c r="C308" s="114" t="s">
        <v>494</v>
      </c>
      <c r="D308" s="299" t="s">
        <v>7</v>
      </c>
      <c r="E308" s="112">
        <v>3015460</v>
      </c>
    </row>
    <row r="309" spans="2:5" x14ac:dyDescent="0.25">
      <c r="B309" s="113">
        <v>6507</v>
      </c>
      <c r="C309" s="114" t="s">
        <v>495</v>
      </c>
      <c r="D309" s="299" t="s">
        <v>3097</v>
      </c>
      <c r="E309" s="112">
        <v>212704</v>
      </c>
    </row>
    <row r="310" spans="2:5" x14ac:dyDescent="0.25">
      <c r="B310" s="113">
        <v>6527</v>
      </c>
      <c r="C310" s="114" t="s">
        <v>496</v>
      </c>
      <c r="D310" s="299" t="s">
        <v>7</v>
      </c>
      <c r="E310" s="112">
        <v>243088</v>
      </c>
    </row>
    <row r="311" spans="2:5" x14ac:dyDescent="0.25">
      <c r="B311" s="113">
        <v>6528</v>
      </c>
      <c r="C311" s="114" t="s">
        <v>497</v>
      </c>
      <c r="D311" s="299" t="s">
        <v>7</v>
      </c>
      <c r="E311" s="112">
        <v>446968</v>
      </c>
    </row>
    <row r="312" spans="2:5" x14ac:dyDescent="0.25">
      <c r="B312" s="113">
        <v>6530</v>
      </c>
      <c r="C312" s="114" t="s">
        <v>498</v>
      </c>
      <c r="D312" s="299" t="s">
        <v>7</v>
      </c>
      <c r="E312" s="112">
        <v>1397506</v>
      </c>
    </row>
    <row r="313" spans="2:5" x14ac:dyDescent="0.25">
      <c r="B313" s="113">
        <v>6534</v>
      </c>
      <c r="C313" s="114" t="s">
        <v>499</v>
      </c>
      <c r="D313" s="299" t="s">
        <v>7</v>
      </c>
      <c r="E313" s="112">
        <v>416500</v>
      </c>
    </row>
    <row r="314" spans="2:5" x14ac:dyDescent="0.25">
      <c r="B314" s="113">
        <v>6535</v>
      </c>
      <c r="C314" s="114" t="s">
        <v>500</v>
      </c>
      <c r="D314" s="299" t="s">
        <v>7</v>
      </c>
      <c r="E314" s="112">
        <v>208250</v>
      </c>
    </row>
    <row r="315" spans="2:5" x14ac:dyDescent="0.25">
      <c r="B315" s="113">
        <v>6539</v>
      </c>
      <c r="C315" s="114" t="s">
        <v>501</v>
      </c>
      <c r="D315" s="299" t="s">
        <v>7</v>
      </c>
      <c r="E315" s="112">
        <v>9018</v>
      </c>
    </row>
    <row r="316" spans="2:5" x14ac:dyDescent="0.25">
      <c r="B316" s="113">
        <v>6540</v>
      </c>
      <c r="C316" s="114" t="s">
        <v>502</v>
      </c>
      <c r="D316" s="299" t="s">
        <v>7</v>
      </c>
      <c r="E316" s="112">
        <v>17505</v>
      </c>
    </row>
    <row r="317" spans="2:5" x14ac:dyDescent="0.25">
      <c r="B317" s="113">
        <v>6543</v>
      </c>
      <c r="C317" s="114" t="s">
        <v>503</v>
      </c>
      <c r="D317" s="299" t="s">
        <v>7</v>
      </c>
      <c r="E317" s="112">
        <v>394464</v>
      </c>
    </row>
    <row r="318" spans="2:5" x14ac:dyDescent="0.25">
      <c r="B318" s="113">
        <v>6545</v>
      </c>
      <c r="C318" s="114" t="s">
        <v>504</v>
      </c>
      <c r="D318" s="299" t="s">
        <v>7</v>
      </c>
      <c r="E318" s="112">
        <v>681540</v>
      </c>
    </row>
    <row r="319" spans="2:5" x14ac:dyDescent="0.25">
      <c r="B319" s="113">
        <v>6551</v>
      </c>
      <c r="C319" s="114" t="s">
        <v>505</v>
      </c>
      <c r="D319" s="299" t="s">
        <v>7</v>
      </c>
      <c r="E319" s="112">
        <v>556052</v>
      </c>
    </row>
    <row r="320" spans="2:5" x14ac:dyDescent="0.25">
      <c r="B320" s="113">
        <v>6552</v>
      </c>
      <c r="C320" s="114" t="s">
        <v>506</v>
      </c>
      <c r="D320" s="299" t="s">
        <v>7</v>
      </c>
      <c r="E320" s="112">
        <v>386892</v>
      </c>
    </row>
    <row r="321" spans="2:5" x14ac:dyDescent="0.25">
      <c r="B321" s="113">
        <v>6553</v>
      </c>
      <c r="C321" s="114" t="s">
        <v>507</v>
      </c>
      <c r="D321" s="299" t="s">
        <v>7</v>
      </c>
      <c r="E321" s="112">
        <v>503446</v>
      </c>
    </row>
    <row r="322" spans="2:5" x14ac:dyDescent="0.25">
      <c r="B322" s="113">
        <v>6554</v>
      </c>
      <c r="C322" s="114" t="s">
        <v>508</v>
      </c>
      <c r="D322" s="299" t="s">
        <v>7</v>
      </c>
      <c r="E322" s="112">
        <v>678300</v>
      </c>
    </row>
    <row r="323" spans="2:5" x14ac:dyDescent="0.25">
      <c r="B323" s="113">
        <v>6555</v>
      </c>
      <c r="C323" s="114" t="s">
        <v>509</v>
      </c>
      <c r="D323" s="299" t="s">
        <v>7</v>
      </c>
      <c r="E323" s="112">
        <v>56570</v>
      </c>
    </row>
    <row r="324" spans="2:5" x14ac:dyDescent="0.25">
      <c r="B324" s="113">
        <v>6556</v>
      </c>
      <c r="C324" s="114" t="s">
        <v>510</v>
      </c>
      <c r="D324" s="299" t="s">
        <v>7</v>
      </c>
      <c r="E324" s="112">
        <v>8628</v>
      </c>
    </row>
    <row r="325" spans="2:5" x14ac:dyDescent="0.25">
      <c r="B325" s="113">
        <v>6559</v>
      </c>
      <c r="C325" s="114" t="s">
        <v>511</v>
      </c>
      <c r="D325" s="299" t="s">
        <v>7</v>
      </c>
      <c r="E325" s="112">
        <v>7923</v>
      </c>
    </row>
    <row r="326" spans="2:5" x14ac:dyDescent="0.25">
      <c r="B326" s="113">
        <v>6560</v>
      </c>
      <c r="C326" s="114" t="s">
        <v>512</v>
      </c>
      <c r="D326" s="299" t="s">
        <v>7</v>
      </c>
      <c r="E326" s="112">
        <v>31145</v>
      </c>
    </row>
    <row r="327" spans="2:5" x14ac:dyDescent="0.25">
      <c r="B327" s="113">
        <v>6561</v>
      </c>
      <c r="C327" s="114" t="s">
        <v>513</v>
      </c>
      <c r="D327" s="299" t="s">
        <v>7</v>
      </c>
      <c r="E327" s="112">
        <v>57292</v>
      </c>
    </row>
    <row r="328" spans="2:5" x14ac:dyDescent="0.25">
      <c r="B328" s="113">
        <v>6567</v>
      </c>
      <c r="C328" s="114" t="s">
        <v>514</v>
      </c>
      <c r="D328" s="299" t="s">
        <v>3097</v>
      </c>
      <c r="E328" s="112">
        <v>107100</v>
      </c>
    </row>
    <row r="329" spans="2:5" x14ac:dyDescent="0.25">
      <c r="B329" s="113">
        <v>6578</v>
      </c>
      <c r="C329" s="114" t="s">
        <v>515</v>
      </c>
      <c r="D329" s="299" t="s">
        <v>3095</v>
      </c>
      <c r="E329" s="112">
        <v>84490</v>
      </c>
    </row>
    <row r="330" spans="2:5" x14ac:dyDescent="0.25">
      <c r="B330" s="113">
        <v>6624</v>
      </c>
      <c r="C330" s="114" t="s">
        <v>516</v>
      </c>
      <c r="D330" s="299" t="s">
        <v>3095</v>
      </c>
      <c r="E330" s="112">
        <v>60571</v>
      </c>
    </row>
    <row r="331" spans="2:5" x14ac:dyDescent="0.25">
      <c r="B331" s="113">
        <v>6625</v>
      </c>
      <c r="C331" s="114" t="s">
        <v>517</v>
      </c>
      <c r="D331" s="299" t="s">
        <v>158</v>
      </c>
      <c r="E331" s="112">
        <v>61648</v>
      </c>
    </row>
    <row r="332" spans="2:5" x14ac:dyDescent="0.25">
      <c r="B332" s="113">
        <v>6629</v>
      </c>
      <c r="C332" s="114" t="s">
        <v>518</v>
      </c>
      <c r="D332" s="299" t="s">
        <v>7</v>
      </c>
      <c r="E332" s="112">
        <v>47600</v>
      </c>
    </row>
    <row r="333" spans="2:5" x14ac:dyDescent="0.25">
      <c r="B333" s="113">
        <v>6630</v>
      </c>
      <c r="C333" s="114" t="s">
        <v>519</v>
      </c>
      <c r="D333" s="299" t="s">
        <v>7</v>
      </c>
      <c r="E333" s="112">
        <v>27370</v>
      </c>
    </row>
    <row r="334" spans="2:5" x14ac:dyDescent="0.25">
      <c r="B334" s="113">
        <v>6636</v>
      </c>
      <c r="C334" s="114" t="s">
        <v>520</v>
      </c>
      <c r="D334" s="299" t="s">
        <v>7</v>
      </c>
      <c r="E334" s="112">
        <v>3304273</v>
      </c>
    </row>
    <row r="335" spans="2:5" x14ac:dyDescent="0.25">
      <c r="B335" s="113">
        <v>6645</v>
      </c>
      <c r="C335" s="114" t="s">
        <v>521</v>
      </c>
      <c r="D335" s="299" t="s">
        <v>7</v>
      </c>
      <c r="E335" s="112">
        <v>87247</v>
      </c>
    </row>
    <row r="336" spans="2:5" x14ac:dyDescent="0.25">
      <c r="B336" s="113">
        <v>6646</v>
      </c>
      <c r="C336" s="114" t="s">
        <v>522</v>
      </c>
      <c r="D336" s="299" t="s">
        <v>7</v>
      </c>
      <c r="E336" s="112">
        <v>121282</v>
      </c>
    </row>
    <row r="337" spans="2:5" x14ac:dyDescent="0.25">
      <c r="B337" s="113">
        <v>6647</v>
      </c>
      <c r="C337" s="114" t="s">
        <v>523</v>
      </c>
      <c r="D337" s="299" t="s">
        <v>7</v>
      </c>
      <c r="E337" s="112">
        <v>328532</v>
      </c>
    </row>
    <row r="338" spans="2:5" x14ac:dyDescent="0.25">
      <c r="B338" s="113">
        <v>6648</v>
      </c>
      <c r="C338" s="114" t="s">
        <v>524</v>
      </c>
      <c r="D338" s="299" t="s">
        <v>7</v>
      </c>
      <c r="E338" s="112">
        <v>2617521</v>
      </c>
    </row>
    <row r="339" spans="2:5" x14ac:dyDescent="0.25">
      <c r="B339" s="113">
        <v>6649</v>
      </c>
      <c r="C339" s="114" t="s">
        <v>525</v>
      </c>
      <c r="D339" s="299" t="s">
        <v>7</v>
      </c>
      <c r="E339" s="112">
        <v>100055</v>
      </c>
    </row>
    <row r="340" spans="2:5" x14ac:dyDescent="0.25">
      <c r="B340" s="113">
        <v>6650</v>
      </c>
      <c r="C340" s="114" t="s">
        <v>526</v>
      </c>
      <c r="D340" s="299" t="s">
        <v>7</v>
      </c>
      <c r="E340" s="112">
        <v>77292</v>
      </c>
    </row>
    <row r="341" spans="2:5" x14ac:dyDescent="0.25">
      <c r="B341" s="113">
        <v>6651</v>
      </c>
      <c r="C341" s="114" t="s">
        <v>527</v>
      </c>
      <c r="D341" s="299" t="s">
        <v>7</v>
      </c>
      <c r="E341" s="112">
        <v>115103</v>
      </c>
    </row>
    <row r="342" spans="2:5" x14ac:dyDescent="0.25">
      <c r="B342" s="113">
        <v>6652</v>
      </c>
      <c r="C342" s="114" t="s">
        <v>528</v>
      </c>
      <c r="D342" s="299" t="s">
        <v>7</v>
      </c>
      <c r="E342" s="112">
        <v>151906</v>
      </c>
    </row>
    <row r="343" spans="2:5" x14ac:dyDescent="0.25">
      <c r="B343" s="113">
        <v>6653</v>
      </c>
      <c r="C343" s="114" t="s">
        <v>529</v>
      </c>
      <c r="D343" s="299" t="s">
        <v>7</v>
      </c>
      <c r="E343" s="112">
        <v>285161</v>
      </c>
    </row>
    <row r="344" spans="2:5" x14ac:dyDescent="0.25">
      <c r="B344" s="113">
        <v>6654</v>
      </c>
      <c r="C344" s="114" t="s">
        <v>530</v>
      </c>
      <c r="D344" s="299" t="s">
        <v>7</v>
      </c>
      <c r="E344" s="112">
        <v>799572</v>
      </c>
    </row>
    <row r="345" spans="2:5" x14ac:dyDescent="0.25">
      <c r="B345" s="113">
        <v>6655</v>
      </c>
      <c r="C345" s="114" t="s">
        <v>531</v>
      </c>
      <c r="D345" s="299" t="s">
        <v>7</v>
      </c>
      <c r="E345" s="112">
        <v>1712362</v>
      </c>
    </row>
    <row r="346" spans="2:5" x14ac:dyDescent="0.25">
      <c r="B346" s="113">
        <v>6656</v>
      </c>
      <c r="C346" s="114" t="s">
        <v>532</v>
      </c>
      <c r="D346" s="299" t="s">
        <v>7</v>
      </c>
      <c r="E346" s="112">
        <v>2403655</v>
      </c>
    </row>
    <row r="347" spans="2:5" x14ac:dyDescent="0.25">
      <c r="B347" s="113">
        <v>6657</v>
      </c>
      <c r="C347" s="114" t="s">
        <v>533</v>
      </c>
      <c r="D347" s="299" t="s">
        <v>7</v>
      </c>
      <c r="E347" s="112">
        <v>37423</v>
      </c>
    </row>
    <row r="348" spans="2:5" x14ac:dyDescent="0.25">
      <c r="B348" s="113">
        <v>6658</v>
      </c>
      <c r="C348" s="114" t="s">
        <v>534</v>
      </c>
      <c r="D348" s="299" t="s">
        <v>7</v>
      </c>
      <c r="E348" s="112">
        <v>52880</v>
      </c>
    </row>
    <row r="349" spans="2:5" x14ac:dyDescent="0.25">
      <c r="B349" s="113">
        <v>6659</v>
      </c>
      <c r="C349" s="114" t="s">
        <v>535</v>
      </c>
      <c r="D349" s="299" t="s">
        <v>7</v>
      </c>
      <c r="E349" s="112">
        <v>72857</v>
      </c>
    </row>
    <row r="350" spans="2:5" x14ac:dyDescent="0.25">
      <c r="B350" s="113">
        <v>6660</v>
      </c>
      <c r="C350" s="114" t="s">
        <v>536</v>
      </c>
      <c r="D350" s="299" t="s">
        <v>7</v>
      </c>
      <c r="E350" s="112">
        <v>119685</v>
      </c>
    </row>
    <row r="351" spans="2:5" x14ac:dyDescent="0.25">
      <c r="B351" s="113">
        <v>6661</v>
      </c>
      <c r="C351" s="114" t="s">
        <v>537</v>
      </c>
      <c r="D351" s="299" t="s">
        <v>7</v>
      </c>
      <c r="E351" s="112">
        <v>294082</v>
      </c>
    </row>
    <row r="352" spans="2:5" x14ac:dyDescent="0.25">
      <c r="B352" s="113">
        <v>6662</v>
      </c>
      <c r="C352" s="114" t="s">
        <v>538</v>
      </c>
      <c r="D352" s="299" t="s">
        <v>7</v>
      </c>
      <c r="E352" s="112">
        <v>622236</v>
      </c>
    </row>
    <row r="353" spans="2:5" x14ac:dyDescent="0.25">
      <c r="B353" s="113">
        <v>6663</v>
      </c>
      <c r="C353" s="114" t="s">
        <v>539</v>
      </c>
      <c r="D353" s="299" t="s">
        <v>7</v>
      </c>
      <c r="E353" s="112">
        <v>1394286</v>
      </c>
    </row>
    <row r="354" spans="2:5" x14ac:dyDescent="0.25">
      <c r="B354" s="113">
        <v>6664</v>
      </c>
      <c r="C354" s="114" t="s">
        <v>540</v>
      </c>
      <c r="D354" s="299" t="s">
        <v>7</v>
      </c>
      <c r="E354" s="112">
        <v>1877584</v>
      </c>
    </row>
    <row r="355" spans="2:5" x14ac:dyDescent="0.25">
      <c r="B355" s="113">
        <v>6665</v>
      </c>
      <c r="C355" s="114" t="s">
        <v>541</v>
      </c>
      <c r="D355" s="299" t="s">
        <v>7</v>
      </c>
      <c r="E355" s="112">
        <v>43265</v>
      </c>
    </row>
    <row r="356" spans="2:5" x14ac:dyDescent="0.25">
      <c r="B356" s="113">
        <v>6666</v>
      </c>
      <c r="C356" s="114" t="s">
        <v>542</v>
      </c>
      <c r="D356" s="299" t="s">
        <v>7</v>
      </c>
      <c r="E356" s="112">
        <v>50000</v>
      </c>
    </row>
    <row r="357" spans="2:5" x14ac:dyDescent="0.25">
      <c r="B357" s="113">
        <v>6667</v>
      </c>
      <c r="C357" s="114" t="s">
        <v>543</v>
      </c>
      <c r="D357" s="299" t="s">
        <v>7</v>
      </c>
      <c r="E357" s="112">
        <v>66404</v>
      </c>
    </row>
    <row r="358" spans="2:5" x14ac:dyDescent="0.25">
      <c r="B358" s="113">
        <v>6668</v>
      </c>
      <c r="C358" s="114" t="s">
        <v>544</v>
      </c>
      <c r="D358" s="299" t="s">
        <v>7</v>
      </c>
      <c r="E358" s="112">
        <v>113712</v>
      </c>
    </row>
    <row r="359" spans="2:5" x14ac:dyDescent="0.25">
      <c r="B359" s="113">
        <v>6669</v>
      </c>
      <c r="C359" s="114" t="s">
        <v>545</v>
      </c>
      <c r="D359" s="299" t="s">
        <v>7</v>
      </c>
      <c r="E359" s="112">
        <v>262957</v>
      </c>
    </row>
    <row r="360" spans="2:5" x14ac:dyDescent="0.25">
      <c r="B360" s="113">
        <v>6670</v>
      </c>
      <c r="C360" s="114" t="s">
        <v>546</v>
      </c>
      <c r="D360" s="299" t="s">
        <v>7</v>
      </c>
      <c r="E360" s="112">
        <v>534306</v>
      </c>
    </row>
    <row r="361" spans="2:5" x14ac:dyDescent="0.25">
      <c r="B361" s="113">
        <v>6671</v>
      </c>
      <c r="C361" s="114" t="s">
        <v>547</v>
      </c>
      <c r="D361" s="299" t="s">
        <v>7</v>
      </c>
      <c r="E361" s="112">
        <v>1140646</v>
      </c>
    </row>
    <row r="362" spans="2:5" x14ac:dyDescent="0.25">
      <c r="B362" s="113">
        <v>6672</v>
      </c>
      <c r="C362" s="114" t="s">
        <v>548</v>
      </c>
      <c r="D362" s="299" t="s">
        <v>7</v>
      </c>
      <c r="E362" s="112">
        <v>1509827</v>
      </c>
    </row>
    <row r="363" spans="2:5" x14ac:dyDescent="0.25">
      <c r="B363" s="113">
        <v>6673</v>
      </c>
      <c r="C363" s="114" t="s">
        <v>549</v>
      </c>
      <c r="D363" s="299" t="s">
        <v>7</v>
      </c>
      <c r="E363" s="112">
        <v>7345632</v>
      </c>
    </row>
    <row r="364" spans="2:5" x14ac:dyDescent="0.25">
      <c r="B364" s="113">
        <v>6674</v>
      </c>
      <c r="C364" s="114" t="s">
        <v>3110</v>
      </c>
      <c r="D364" s="299" t="s">
        <v>7</v>
      </c>
      <c r="E364" s="112">
        <v>8925000</v>
      </c>
    </row>
    <row r="365" spans="2:5" x14ac:dyDescent="0.25">
      <c r="B365" s="113">
        <v>6675</v>
      </c>
      <c r="C365" s="114" t="s">
        <v>550</v>
      </c>
      <c r="D365" s="299" t="s">
        <v>7</v>
      </c>
      <c r="E365" s="112">
        <v>928200</v>
      </c>
    </row>
    <row r="366" spans="2:5" x14ac:dyDescent="0.25">
      <c r="B366" s="113">
        <v>6677</v>
      </c>
      <c r="C366" s="114" t="s">
        <v>551</v>
      </c>
      <c r="D366" s="299" t="s">
        <v>7</v>
      </c>
      <c r="E366" s="112">
        <v>654500</v>
      </c>
    </row>
    <row r="367" spans="2:5" x14ac:dyDescent="0.25">
      <c r="B367" s="113">
        <v>6679</v>
      </c>
      <c r="C367" s="114" t="s">
        <v>552</v>
      </c>
      <c r="D367" s="299" t="s">
        <v>7</v>
      </c>
      <c r="E367" s="112">
        <v>722211</v>
      </c>
    </row>
    <row r="368" spans="2:5" x14ac:dyDescent="0.25">
      <c r="B368" s="113">
        <v>6680</v>
      </c>
      <c r="C368" s="114" t="s">
        <v>553</v>
      </c>
      <c r="D368" s="299" t="s">
        <v>7</v>
      </c>
      <c r="E368" s="112">
        <v>226100</v>
      </c>
    </row>
    <row r="369" spans="2:5" x14ac:dyDescent="0.25">
      <c r="B369" s="113">
        <v>6681</v>
      </c>
      <c r="C369" s="114" t="s">
        <v>554</v>
      </c>
      <c r="D369" s="299" t="s">
        <v>7</v>
      </c>
      <c r="E369" s="112">
        <v>4713114</v>
      </c>
    </row>
    <row r="370" spans="2:5" x14ac:dyDescent="0.25">
      <c r="B370" s="113">
        <v>6682</v>
      </c>
      <c r="C370" s="114" t="s">
        <v>555</v>
      </c>
      <c r="D370" s="299" t="s">
        <v>7</v>
      </c>
      <c r="E370" s="112">
        <v>190400</v>
      </c>
    </row>
    <row r="371" spans="2:5" x14ac:dyDescent="0.25">
      <c r="B371" s="113">
        <v>6683</v>
      </c>
      <c r="C371" s="114" t="s">
        <v>556</v>
      </c>
      <c r="D371" s="299" t="s">
        <v>7</v>
      </c>
      <c r="E371" s="112">
        <v>122166</v>
      </c>
    </row>
    <row r="372" spans="2:5" x14ac:dyDescent="0.25">
      <c r="B372" s="113">
        <v>6684</v>
      </c>
      <c r="C372" s="114" t="s">
        <v>557</v>
      </c>
      <c r="D372" s="299" t="s">
        <v>7</v>
      </c>
      <c r="E372" s="112">
        <v>6000</v>
      </c>
    </row>
    <row r="373" spans="2:5" x14ac:dyDescent="0.25">
      <c r="B373" s="113">
        <v>6698</v>
      </c>
      <c r="C373" s="114" t="s">
        <v>3111</v>
      </c>
      <c r="D373" s="299" t="s">
        <v>8</v>
      </c>
      <c r="E373" s="112">
        <v>7029</v>
      </c>
    </row>
    <row r="374" spans="2:5" x14ac:dyDescent="0.25">
      <c r="B374" s="113">
        <v>6700</v>
      </c>
      <c r="C374" s="114" t="s">
        <v>3112</v>
      </c>
      <c r="D374" s="299" t="s">
        <v>8</v>
      </c>
      <c r="E374" s="112">
        <v>7973</v>
      </c>
    </row>
    <row r="375" spans="2:5" x14ac:dyDescent="0.25">
      <c r="B375" s="113">
        <v>6701</v>
      </c>
      <c r="C375" s="114" t="s">
        <v>3113</v>
      </c>
      <c r="D375" s="299" t="s">
        <v>8</v>
      </c>
      <c r="E375" s="112">
        <v>9499</v>
      </c>
    </row>
    <row r="376" spans="2:5" x14ac:dyDescent="0.25">
      <c r="B376" s="113">
        <v>6702</v>
      </c>
      <c r="C376" s="114" t="s">
        <v>3114</v>
      </c>
      <c r="D376" s="299" t="s">
        <v>8</v>
      </c>
      <c r="E376" s="112">
        <v>13514</v>
      </c>
    </row>
    <row r="377" spans="2:5" x14ac:dyDescent="0.25">
      <c r="B377" s="113">
        <v>6703</v>
      </c>
      <c r="C377" s="114" t="s">
        <v>3115</v>
      </c>
      <c r="D377" s="299" t="s">
        <v>8</v>
      </c>
      <c r="E377" s="112">
        <v>16440</v>
      </c>
    </row>
    <row r="378" spans="2:5" x14ac:dyDescent="0.25">
      <c r="B378" s="113">
        <v>6704</v>
      </c>
      <c r="C378" s="114" t="s">
        <v>3116</v>
      </c>
      <c r="D378" s="299" t="s">
        <v>8</v>
      </c>
      <c r="E378" s="112">
        <v>20532</v>
      </c>
    </row>
    <row r="379" spans="2:5" x14ac:dyDescent="0.25">
      <c r="B379" s="113">
        <v>6710</v>
      </c>
      <c r="C379" s="114" t="s">
        <v>3117</v>
      </c>
      <c r="D379" s="299" t="s">
        <v>8</v>
      </c>
      <c r="E379" s="112">
        <v>6018</v>
      </c>
    </row>
    <row r="380" spans="2:5" x14ac:dyDescent="0.25">
      <c r="B380" s="113">
        <v>6715</v>
      </c>
      <c r="C380" s="114" t="s">
        <v>3118</v>
      </c>
      <c r="D380" s="299" t="s">
        <v>7</v>
      </c>
      <c r="E380" s="112">
        <v>48526</v>
      </c>
    </row>
    <row r="381" spans="2:5" x14ac:dyDescent="0.25">
      <c r="B381" s="113">
        <v>6722</v>
      </c>
      <c r="C381" s="114" t="s">
        <v>558</v>
      </c>
      <c r="D381" s="299" t="s">
        <v>3095</v>
      </c>
      <c r="E381" s="112">
        <v>23800</v>
      </c>
    </row>
    <row r="382" spans="2:5" x14ac:dyDescent="0.25">
      <c r="B382" s="113">
        <v>6733</v>
      </c>
      <c r="C382" s="114" t="s">
        <v>559</v>
      </c>
      <c r="D382" s="299" t="s">
        <v>7</v>
      </c>
      <c r="E382" s="112">
        <v>968</v>
      </c>
    </row>
    <row r="383" spans="2:5" x14ac:dyDescent="0.25">
      <c r="B383" s="113">
        <v>6739</v>
      </c>
      <c r="C383" s="114" t="s">
        <v>560</v>
      </c>
      <c r="D383" s="299" t="s">
        <v>3095</v>
      </c>
      <c r="E383" s="112">
        <v>55930</v>
      </c>
    </row>
    <row r="384" spans="2:5" x14ac:dyDescent="0.25">
      <c r="B384" s="113">
        <v>6780</v>
      </c>
      <c r="C384" s="114" t="s">
        <v>3119</v>
      </c>
      <c r="D384" s="299" t="s">
        <v>158</v>
      </c>
      <c r="E384" s="112">
        <v>79000</v>
      </c>
    </row>
    <row r="385" spans="2:5" x14ac:dyDescent="0.25">
      <c r="B385" s="113">
        <v>6789</v>
      </c>
      <c r="C385" s="114" t="s">
        <v>561</v>
      </c>
      <c r="D385" s="299" t="s">
        <v>3099</v>
      </c>
      <c r="E385" s="112">
        <v>4665</v>
      </c>
    </row>
    <row r="386" spans="2:5" x14ac:dyDescent="0.25">
      <c r="B386" s="113">
        <v>6792</v>
      </c>
      <c r="C386" s="114" t="s">
        <v>562</v>
      </c>
      <c r="D386" s="299" t="s">
        <v>7</v>
      </c>
      <c r="E386" s="112">
        <v>526696</v>
      </c>
    </row>
    <row r="387" spans="2:5" x14ac:dyDescent="0.25">
      <c r="B387" s="113">
        <v>6793</v>
      </c>
      <c r="C387" s="114" t="s">
        <v>563</v>
      </c>
      <c r="D387" s="299" t="s">
        <v>7</v>
      </c>
      <c r="E387" s="112">
        <v>537988</v>
      </c>
    </row>
    <row r="388" spans="2:5" x14ac:dyDescent="0.25">
      <c r="B388" s="113">
        <v>6807</v>
      </c>
      <c r="C388" s="114" t="s">
        <v>564</v>
      </c>
      <c r="D388" s="299" t="s">
        <v>8</v>
      </c>
      <c r="E388" s="112">
        <v>47454</v>
      </c>
    </row>
    <row r="389" spans="2:5" x14ac:dyDescent="0.25">
      <c r="B389" s="113">
        <v>6824</v>
      </c>
      <c r="C389" s="114" t="s">
        <v>565</v>
      </c>
      <c r="D389" s="299" t="s">
        <v>3099</v>
      </c>
      <c r="E389" s="112">
        <v>36</v>
      </c>
    </row>
    <row r="390" spans="2:5" x14ac:dyDescent="0.25">
      <c r="B390" s="113">
        <v>6825</v>
      </c>
      <c r="C390" s="114" t="s">
        <v>566</v>
      </c>
      <c r="D390" s="299" t="s">
        <v>7</v>
      </c>
      <c r="E390" s="112">
        <v>272637</v>
      </c>
    </row>
    <row r="391" spans="2:5" x14ac:dyDescent="0.25">
      <c r="B391" s="113">
        <v>6826</v>
      </c>
      <c r="C391" s="114" t="s">
        <v>567</v>
      </c>
      <c r="D391" s="299" t="s">
        <v>7</v>
      </c>
      <c r="E391" s="112">
        <v>421102</v>
      </c>
    </row>
    <row r="392" spans="2:5" x14ac:dyDescent="0.25">
      <c r="B392" s="113">
        <v>6830</v>
      </c>
      <c r="C392" s="114" t="s">
        <v>568</v>
      </c>
      <c r="D392" s="299" t="s">
        <v>3095</v>
      </c>
      <c r="E392" s="112">
        <v>596965</v>
      </c>
    </row>
    <row r="393" spans="2:5" x14ac:dyDescent="0.25">
      <c r="B393" s="113">
        <v>6831</v>
      </c>
      <c r="C393" s="114" t="s">
        <v>569</v>
      </c>
      <c r="D393" s="299" t="s">
        <v>3095</v>
      </c>
      <c r="E393" s="112">
        <v>617224</v>
      </c>
    </row>
    <row r="394" spans="2:5" x14ac:dyDescent="0.25">
      <c r="B394" s="113">
        <v>6832</v>
      </c>
      <c r="C394" s="114" t="s">
        <v>570</v>
      </c>
      <c r="D394" s="299" t="s">
        <v>3095</v>
      </c>
      <c r="E394" s="112">
        <v>637483</v>
      </c>
    </row>
    <row r="395" spans="2:5" x14ac:dyDescent="0.25">
      <c r="B395" s="113">
        <v>6834</v>
      </c>
      <c r="C395" s="114" t="s">
        <v>571</v>
      </c>
      <c r="D395" s="299" t="s">
        <v>3102</v>
      </c>
      <c r="E395" s="112">
        <v>4732</v>
      </c>
    </row>
    <row r="396" spans="2:5" x14ac:dyDescent="0.25">
      <c r="B396" s="113">
        <v>6835</v>
      </c>
      <c r="C396" s="114" t="s">
        <v>572</v>
      </c>
      <c r="D396" s="299" t="s">
        <v>7</v>
      </c>
      <c r="E396" s="112">
        <v>551</v>
      </c>
    </row>
    <row r="397" spans="2:5" x14ac:dyDescent="0.25">
      <c r="B397" s="113">
        <v>6846</v>
      </c>
      <c r="C397" s="114" t="s">
        <v>573</v>
      </c>
      <c r="D397" s="299" t="s">
        <v>7</v>
      </c>
      <c r="E397" s="112">
        <v>1637</v>
      </c>
    </row>
    <row r="398" spans="2:5" x14ac:dyDescent="0.25">
      <c r="B398" s="113">
        <v>6847</v>
      </c>
      <c r="C398" s="114" t="s">
        <v>574</v>
      </c>
      <c r="D398" s="299" t="s">
        <v>7</v>
      </c>
      <c r="E398" s="112">
        <v>1700</v>
      </c>
    </row>
    <row r="399" spans="2:5" x14ac:dyDescent="0.25">
      <c r="B399" s="113">
        <v>6853</v>
      </c>
      <c r="C399" s="114" t="s">
        <v>575</v>
      </c>
      <c r="D399" s="299" t="s">
        <v>7</v>
      </c>
      <c r="E399" s="112">
        <v>1397</v>
      </c>
    </row>
    <row r="400" spans="2:5" x14ac:dyDescent="0.25">
      <c r="B400" s="113">
        <v>6858</v>
      </c>
      <c r="C400" s="114" t="s">
        <v>576</v>
      </c>
      <c r="D400" s="299" t="s">
        <v>3095</v>
      </c>
      <c r="E400" s="112">
        <v>688522</v>
      </c>
    </row>
    <row r="401" spans="2:5" x14ac:dyDescent="0.25">
      <c r="B401" s="113">
        <v>6859</v>
      </c>
      <c r="C401" s="114" t="s">
        <v>577</v>
      </c>
      <c r="D401" s="299" t="s">
        <v>3095</v>
      </c>
      <c r="E401" s="112">
        <v>646297</v>
      </c>
    </row>
    <row r="402" spans="2:5" x14ac:dyDescent="0.25">
      <c r="B402" s="113">
        <v>6861</v>
      </c>
      <c r="C402" s="114" t="s">
        <v>578</v>
      </c>
      <c r="D402" s="299" t="s">
        <v>8</v>
      </c>
      <c r="E402" s="112">
        <v>82490</v>
      </c>
    </row>
    <row r="403" spans="2:5" x14ac:dyDescent="0.25">
      <c r="B403" s="113">
        <v>6863</v>
      </c>
      <c r="C403" s="114" t="s">
        <v>579</v>
      </c>
      <c r="D403" s="299" t="s">
        <v>7</v>
      </c>
      <c r="E403" s="112">
        <v>46627</v>
      </c>
    </row>
    <row r="404" spans="2:5" x14ac:dyDescent="0.25">
      <c r="B404" s="113">
        <v>6865</v>
      </c>
      <c r="C404" s="114" t="s">
        <v>580</v>
      </c>
      <c r="D404" s="299" t="s">
        <v>3095</v>
      </c>
      <c r="E404" s="112">
        <v>575621</v>
      </c>
    </row>
    <row r="405" spans="2:5" x14ac:dyDescent="0.25">
      <c r="B405" s="113">
        <v>6867</v>
      </c>
      <c r="C405" s="114" t="s">
        <v>3120</v>
      </c>
      <c r="D405" s="299" t="s">
        <v>3097</v>
      </c>
      <c r="E405" s="112">
        <v>600794</v>
      </c>
    </row>
    <row r="406" spans="2:5" x14ac:dyDescent="0.25">
      <c r="B406" s="113">
        <v>6875</v>
      </c>
      <c r="C406" s="114" t="s">
        <v>581</v>
      </c>
      <c r="D406" s="299" t="s">
        <v>3099</v>
      </c>
      <c r="E406" s="112">
        <v>5691</v>
      </c>
    </row>
    <row r="407" spans="2:5" x14ac:dyDescent="0.25">
      <c r="B407" s="113">
        <v>6878</v>
      </c>
      <c r="C407" s="114" t="s">
        <v>582</v>
      </c>
      <c r="D407" s="299" t="s">
        <v>3121</v>
      </c>
      <c r="E407" s="112">
        <v>1782</v>
      </c>
    </row>
    <row r="408" spans="2:5" x14ac:dyDescent="0.25">
      <c r="B408" s="113">
        <v>6884</v>
      </c>
      <c r="C408" s="114" t="s">
        <v>583</v>
      </c>
      <c r="D408" s="299" t="s">
        <v>7</v>
      </c>
      <c r="E408" s="112">
        <v>3093167</v>
      </c>
    </row>
    <row r="409" spans="2:5" x14ac:dyDescent="0.25">
      <c r="B409" s="113">
        <v>6889</v>
      </c>
      <c r="C409" s="114" t="s">
        <v>584</v>
      </c>
      <c r="D409" s="299" t="s">
        <v>3102</v>
      </c>
      <c r="E409" s="112">
        <v>915</v>
      </c>
    </row>
    <row r="410" spans="2:5" x14ac:dyDescent="0.25">
      <c r="B410" s="113">
        <v>6914</v>
      </c>
      <c r="C410" s="114" t="s">
        <v>585</v>
      </c>
      <c r="D410" s="299" t="s">
        <v>3099</v>
      </c>
      <c r="E410" s="112">
        <v>9758</v>
      </c>
    </row>
    <row r="411" spans="2:5" x14ac:dyDescent="0.25">
      <c r="B411" s="113">
        <v>6919</v>
      </c>
      <c r="C411" s="114" t="s">
        <v>586</v>
      </c>
      <c r="D411" s="299" t="s">
        <v>3105</v>
      </c>
      <c r="E411" s="112">
        <v>237482</v>
      </c>
    </row>
    <row r="412" spans="2:5" x14ac:dyDescent="0.25">
      <c r="B412" s="113">
        <v>6944</v>
      </c>
      <c r="C412" s="114" t="s">
        <v>587</v>
      </c>
      <c r="D412" s="299" t="s">
        <v>7</v>
      </c>
      <c r="E412" s="112">
        <v>499800</v>
      </c>
    </row>
    <row r="413" spans="2:5" x14ac:dyDescent="0.25">
      <c r="B413" s="113">
        <v>6958</v>
      </c>
      <c r="C413" s="114" t="s">
        <v>3122</v>
      </c>
      <c r="D413" s="299" t="s">
        <v>8</v>
      </c>
      <c r="E413" s="112">
        <v>12399</v>
      </c>
    </row>
    <row r="414" spans="2:5" x14ac:dyDescent="0.25">
      <c r="B414" s="113">
        <v>6962</v>
      </c>
      <c r="C414" s="114" t="s">
        <v>588</v>
      </c>
      <c r="D414" s="299" t="s">
        <v>3109</v>
      </c>
      <c r="E414" s="112">
        <v>2353</v>
      </c>
    </row>
    <row r="415" spans="2:5" x14ac:dyDescent="0.25">
      <c r="B415" s="113">
        <v>6963</v>
      </c>
      <c r="C415" s="114" t="s">
        <v>589</v>
      </c>
      <c r="D415" s="299" t="s">
        <v>3109</v>
      </c>
      <c r="E415" s="112">
        <v>2292</v>
      </c>
    </row>
    <row r="416" spans="2:5" x14ac:dyDescent="0.25">
      <c r="B416" s="113">
        <v>6964</v>
      </c>
      <c r="C416" s="114" t="s">
        <v>590</v>
      </c>
      <c r="D416" s="299" t="s">
        <v>3109</v>
      </c>
      <c r="E416" s="112">
        <v>2410</v>
      </c>
    </row>
    <row r="417" spans="2:5" x14ac:dyDescent="0.25">
      <c r="B417" s="113">
        <v>7004</v>
      </c>
      <c r="C417" s="114" t="s">
        <v>591</v>
      </c>
      <c r="D417" s="299" t="s">
        <v>3095</v>
      </c>
      <c r="E417" s="112">
        <v>46410</v>
      </c>
    </row>
    <row r="418" spans="2:5" x14ac:dyDescent="0.25">
      <c r="B418" s="113">
        <v>7005</v>
      </c>
      <c r="C418" s="114" t="s">
        <v>592</v>
      </c>
      <c r="D418" s="299" t="s">
        <v>3095</v>
      </c>
      <c r="E418" s="112">
        <v>19040</v>
      </c>
    </row>
    <row r="419" spans="2:5" x14ac:dyDescent="0.25">
      <c r="B419" s="113">
        <v>7009</v>
      </c>
      <c r="C419" s="114" t="s">
        <v>593</v>
      </c>
      <c r="D419" s="299" t="s">
        <v>158</v>
      </c>
      <c r="E419" s="112">
        <v>101829</v>
      </c>
    </row>
    <row r="420" spans="2:5" x14ac:dyDescent="0.25">
      <c r="B420" s="113">
        <v>7012</v>
      </c>
      <c r="C420" s="114" t="s">
        <v>594</v>
      </c>
      <c r="D420" s="299" t="s">
        <v>7</v>
      </c>
      <c r="E420" s="112">
        <v>1095</v>
      </c>
    </row>
    <row r="421" spans="2:5" x14ac:dyDescent="0.25">
      <c r="B421" s="113">
        <v>7018</v>
      </c>
      <c r="C421" s="114" t="s">
        <v>595</v>
      </c>
      <c r="D421" s="299" t="s">
        <v>3105</v>
      </c>
      <c r="E421" s="112">
        <v>341217</v>
      </c>
    </row>
    <row r="422" spans="2:5" x14ac:dyDescent="0.25">
      <c r="B422" s="113">
        <v>7019</v>
      </c>
      <c r="C422" s="114" t="s">
        <v>596</v>
      </c>
      <c r="D422" s="299" t="s">
        <v>3105</v>
      </c>
      <c r="E422" s="112">
        <v>15861</v>
      </c>
    </row>
    <row r="423" spans="2:5" x14ac:dyDescent="0.25">
      <c r="B423" s="113">
        <v>7020</v>
      </c>
      <c r="C423" s="114" t="s">
        <v>597</v>
      </c>
      <c r="D423" s="299" t="s">
        <v>7</v>
      </c>
      <c r="E423" s="112">
        <v>159195</v>
      </c>
    </row>
    <row r="424" spans="2:5" x14ac:dyDescent="0.25">
      <c r="B424" s="113">
        <v>7021</v>
      </c>
      <c r="C424" s="114" t="s">
        <v>598</v>
      </c>
      <c r="D424" s="299" t="s">
        <v>7</v>
      </c>
      <c r="E424" s="112">
        <v>154700</v>
      </c>
    </row>
    <row r="425" spans="2:5" x14ac:dyDescent="0.25">
      <c r="B425" s="113">
        <v>7022</v>
      </c>
      <c r="C425" s="114" t="s">
        <v>599</v>
      </c>
      <c r="D425" s="299" t="s">
        <v>7</v>
      </c>
      <c r="E425" s="112">
        <v>186434</v>
      </c>
    </row>
    <row r="426" spans="2:5" x14ac:dyDescent="0.25">
      <c r="B426" s="113">
        <v>7023</v>
      </c>
      <c r="C426" s="114" t="s">
        <v>600</v>
      </c>
      <c r="D426" s="299" t="s">
        <v>7</v>
      </c>
      <c r="E426" s="112">
        <v>275306</v>
      </c>
    </row>
    <row r="427" spans="2:5" x14ac:dyDescent="0.25">
      <c r="B427" s="113">
        <v>7024</v>
      </c>
      <c r="C427" s="114" t="s">
        <v>601</v>
      </c>
      <c r="D427" s="299" t="s">
        <v>7</v>
      </c>
      <c r="E427" s="112">
        <v>268412</v>
      </c>
    </row>
    <row r="428" spans="2:5" x14ac:dyDescent="0.25">
      <c r="B428" s="113">
        <v>7025</v>
      </c>
      <c r="C428" s="114" t="s">
        <v>602</v>
      </c>
      <c r="D428" s="299" t="s">
        <v>7</v>
      </c>
      <c r="E428" s="112">
        <v>543333</v>
      </c>
    </row>
    <row r="429" spans="2:5" x14ac:dyDescent="0.25">
      <c r="B429" s="113">
        <v>7026</v>
      </c>
      <c r="C429" s="114" t="s">
        <v>603</v>
      </c>
      <c r="D429" s="299" t="s">
        <v>7</v>
      </c>
      <c r="E429" s="112">
        <v>798889</v>
      </c>
    </row>
    <row r="430" spans="2:5" x14ac:dyDescent="0.25">
      <c r="B430" s="113">
        <v>7041</v>
      </c>
      <c r="C430" s="114" t="s">
        <v>604</v>
      </c>
      <c r="D430" s="299" t="s">
        <v>7</v>
      </c>
      <c r="E430" s="112">
        <v>1530530</v>
      </c>
    </row>
    <row r="431" spans="2:5" x14ac:dyDescent="0.25">
      <c r="B431" s="113">
        <v>7050</v>
      </c>
      <c r="C431" s="114" t="s">
        <v>605</v>
      </c>
      <c r="D431" s="299" t="s">
        <v>3097</v>
      </c>
      <c r="E431" s="112">
        <v>14523</v>
      </c>
    </row>
    <row r="432" spans="2:5" x14ac:dyDescent="0.25">
      <c r="B432" s="113">
        <v>7055</v>
      </c>
      <c r="C432" s="114" t="s">
        <v>606</v>
      </c>
      <c r="D432" s="299" t="s">
        <v>3099</v>
      </c>
      <c r="E432" s="112">
        <v>1012</v>
      </c>
    </row>
    <row r="433" spans="2:5" x14ac:dyDescent="0.25">
      <c r="B433" s="113">
        <v>7057</v>
      </c>
      <c r="C433" s="114" t="s">
        <v>607</v>
      </c>
      <c r="D433" s="299" t="s">
        <v>3097</v>
      </c>
      <c r="E433" s="112">
        <v>10139</v>
      </c>
    </row>
    <row r="434" spans="2:5" x14ac:dyDescent="0.25">
      <c r="B434" s="113">
        <v>7071</v>
      </c>
      <c r="C434" s="114" t="s">
        <v>608</v>
      </c>
      <c r="D434" s="299" t="s">
        <v>3109</v>
      </c>
      <c r="E434" s="112">
        <v>1944</v>
      </c>
    </row>
    <row r="435" spans="2:5" x14ac:dyDescent="0.25">
      <c r="B435" s="113">
        <v>7080</v>
      </c>
      <c r="C435" s="114" t="s">
        <v>609</v>
      </c>
      <c r="D435" s="299" t="s">
        <v>3102</v>
      </c>
      <c r="E435" s="112">
        <v>34941</v>
      </c>
    </row>
    <row r="436" spans="2:5" x14ac:dyDescent="0.25">
      <c r="B436" s="113">
        <v>7081</v>
      </c>
      <c r="C436" s="114" t="s">
        <v>610</v>
      </c>
      <c r="D436" s="299" t="s">
        <v>3102</v>
      </c>
      <c r="E436" s="112">
        <v>73321</v>
      </c>
    </row>
    <row r="437" spans="2:5" x14ac:dyDescent="0.25">
      <c r="B437" s="113">
        <v>7082</v>
      </c>
      <c r="C437" s="114" t="s">
        <v>611</v>
      </c>
      <c r="D437" s="299" t="s">
        <v>7</v>
      </c>
      <c r="E437" s="112">
        <v>1585410</v>
      </c>
    </row>
    <row r="438" spans="2:5" x14ac:dyDescent="0.25">
      <c r="B438" s="113">
        <v>7084</v>
      </c>
      <c r="C438" s="114" t="s">
        <v>612</v>
      </c>
      <c r="D438" s="299" t="s">
        <v>7</v>
      </c>
      <c r="E438" s="112">
        <v>1088510</v>
      </c>
    </row>
    <row r="439" spans="2:5" x14ac:dyDescent="0.25">
      <c r="B439" s="113">
        <v>7085</v>
      </c>
      <c r="C439" s="114" t="s">
        <v>613</v>
      </c>
      <c r="D439" s="299" t="s">
        <v>7</v>
      </c>
      <c r="E439" s="112">
        <v>1457296</v>
      </c>
    </row>
    <row r="440" spans="2:5" x14ac:dyDescent="0.25">
      <c r="B440" s="113">
        <v>7086</v>
      </c>
      <c r="C440" s="114" t="s">
        <v>614</v>
      </c>
      <c r="D440" s="299" t="s">
        <v>7</v>
      </c>
      <c r="E440" s="112">
        <v>805271</v>
      </c>
    </row>
    <row r="441" spans="2:5" x14ac:dyDescent="0.25">
      <c r="B441" s="113">
        <v>7087</v>
      </c>
      <c r="C441" s="114" t="s">
        <v>615</v>
      </c>
      <c r="D441" s="299" t="s">
        <v>7</v>
      </c>
      <c r="E441" s="112">
        <v>559313</v>
      </c>
    </row>
    <row r="442" spans="2:5" x14ac:dyDescent="0.25">
      <c r="B442" s="113">
        <v>7088</v>
      </c>
      <c r="C442" s="114" t="s">
        <v>616</v>
      </c>
      <c r="D442" s="299" t="s">
        <v>3099</v>
      </c>
      <c r="E442" s="112">
        <v>4665</v>
      </c>
    </row>
    <row r="443" spans="2:5" x14ac:dyDescent="0.25">
      <c r="B443" s="113">
        <v>7089</v>
      </c>
      <c r="C443" s="114" t="s">
        <v>617</v>
      </c>
      <c r="D443" s="299" t="s">
        <v>7</v>
      </c>
      <c r="E443" s="112">
        <v>623660</v>
      </c>
    </row>
    <row r="444" spans="2:5" x14ac:dyDescent="0.25">
      <c r="B444" s="113">
        <v>7091</v>
      </c>
      <c r="C444" s="114" t="s">
        <v>618</v>
      </c>
      <c r="D444" s="299" t="s">
        <v>7</v>
      </c>
      <c r="E444" s="112">
        <v>1681487</v>
      </c>
    </row>
    <row r="445" spans="2:5" x14ac:dyDescent="0.25">
      <c r="B445" s="113">
        <v>7092</v>
      </c>
      <c r="C445" s="114" t="s">
        <v>619</v>
      </c>
      <c r="D445" s="299" t="s">
        <v>7</v>
      </c>
      <c r="E445" s="112">
        <v>2257149</v>
      </c>
    </row>
    <row r="446" spans="2:5" x14ac:dyDescent="0.25">
      <c r="B446" s="113">
        <v>7093</v>
      </c>
      <c r="C446" s="114" t="s">
        <v>620</v>
      </c>
      <c r="D446" s="299" t="s">
        <v>7</v>
      </c>
      <c r="E446" s="112">
        <v>2612674</v>
      </c>
    </row>
    <row r="447" spans="2:5" x14ac:dyDescent="0.25">
      <c r="B447" s="113">
        <v>7094</v>
      </c>
      <c r="C447" s="114" t="s">
        <v>621</v>
      </c>
      <c r="D447" s="299" t="s">
        <v>7</v>
      </c>
      <c r="E447" s="112">
        <v>3617932</v>
      </c>
    </row>
    <row r="448" spans="2:5" x14ac:dyDescent="0.25">
      <c r="B448" s="113">
        <v>7096</v>
      </c>
      <c r="C448" s="114" t="s">
        <v>622</v>
      </c>
      <c r="D448" s="299" t="s">
        <v>7</v>
      </c>
      <c r="E448" s="112">
        <v>1709439</v>
      </c>
    </row>
    <row r="449" spans="2:5" x14ac:dyDescent="0.25">
      <c r="B449" s="113">
        <v>7097</v>
      </c>
      <c r="C449" s="114" t="s">
        <v>623</v>
      </c>
      <c r="D449" s="299" t="s">
        <v>7</v>
      </c>
      <c r="E449" s="112">
        <v>2641434</v>
      </c>
    </row>
    <row r="450" spans="2:5" x14ac:dyDescent="0.25">
      <c r="B450" s="113">
        <v>7098</v>
      </c>
      <c r="C450" s="114" t="s">
        <v>624</v>
      </c>
      <c r="D450" s="299" t="s">
        <v>7</v>
      </c>
      <c r="E450" s="112">
        <v>3355822</v>
      </c>
    </row>
    <row r="451" spans="2:5" x14ac:dyDescent="0.25">
      <c r="B451" s="113">
        <v>7099</v>
      </c>
      <c r="C451" s="114" t="s">
        <v>625</v>
      </c>
      <c r="D451" s="299" t="s">
        <v>7</v>
      </c>
      <c r="E451" s="112">
        <v>3472159</v>
      </c>
    </row>
    <row r="452" spans="2:5" x14ac:dyDescent="0.25">
      <c r="B452" s="113">
        <v>7101</v>
      </c>
      <c r="C452" s="114" t="s">
        <v>626</v>
      </c>
      <c r="D452" s="299" t="s">
        <v>7</v>
      </c>
      <c r="E452" s="112">
        <v>936304</v>
      </c>
    </row>
    <row r="453" spans="2:5" x14ac:dyDescent="0.25">
      <c r="B453" s="113">
        <v>7104</v>
      </c>
      <c r="C453" s="114" t="s">
        <v>627</v>
      </c>
      <c r="D453" s="299" t="s">
        <v>7</v>
      </c>
      <c r="E453" s="112">
        <v>350035</v>
      </c>
    </row>
    <row r="454" spans="2:5" x14ac:dyDescent="0.25">
      <c r="B454" s="113">
        <v>7105</v>
      </c>
      <c r="C454" s="114" t="s">
        <v>628</v>
      </c>
      <c r="D454" s="299" t="s">
        <v>3102</v>
      </c>
      <c r="E454" s="112">
        <v>18369</v>
      </c>
    </row>
    <row r="455" spans="2:5" x14ac:dyDescent="0.25">
      <c r="B455" s="113">
        <v>7106</v>
      </c>
      <c r="C455" s="114" t="s">
        <v>629</v>
      </c>
      <c r="D455" s="299" t="s">
        <v>3102</v>
      </c>
      <c r="E455" s="112">
        <v>31936</v>
      </c>
    </row>
    <row r="456" spans="2:5" x14ac:dyDescent="0.25">
      <c r="B456" s="113">
        <v>7107</v>
      </c>
      <c r="C456" s="114" t="s">
        <v>630</v>
      </c>
      <c r="D456" s="299" t="s">
        <v>3102</v>
      </c>
      <c r="E456" s="112">
        <v>73136</v>
      </c>
    </row>
    <row r="457" spans="2:5" x14ac:dyDescent="0.25">
      <c r="B457" s="113">
        <v>7109</v>
      </c>
      <c r="C457" s="114" t="s">
        <v>631</v>
      </c>
      <c r="D457" s="299" t="s">
        <v>3102</v>
      </c>
      <c r="E457" s="112">
        <v>13412</v>
      </c>
    </row>
    <row r="458" spans="2:5" x14ac:dyDescent="0.25">
      <c r="B458" s="113">
        <v>7110</v>
      </c>
      <c r="C458" s="114" t="s">
        <v>632</v>
      </c>
      <c r="D458" s="299" t="s">
        <v>3102</v>
      </c>
      <c r="E458" s="112">
        <v>23694</v>
      </c>
    </row>
    <row r="459" spans="2:5" x14ac:dyDescent="0.25">
      <c r="B459" s="113">
        <v>7111</v>
      </c>
      <c r="C459" s="114" t="s">
        <v>633</v>
      </c>
      <c r="D459" s="299" t="s">
        <v>3102</v>
      </c>
      <c r="E459" s="112">
        <v>52789</v>
      </c>
    </row>
    <row r="460" spans="2:5" x14ac:dyDescent="0.25">
      <c r="B460" s="113">
        <v>7114</v>
      </c>
      <c r="C460" s="114" t="s">
        <v>634</v>
      </c>
      <c r="D460" s="299" t="s">
        <v>3095</v>
      </c>
      <c r="E460" s="112">
        <v>643790</v>
      </c>
    </row>
    <row r="461" spans="2:5" x14ac:dyDescent="0.25">
      <c r="B461" s="113">
        <v>7115</v>
      </c>
      <c r="C461" s="114" t="s">
        <v>635</v>
      </c>
      <c r="D461" s="299" t="s">
        <v>3099</v>
      </c>
      <c r="E461" s="112">
        <v>10703</v>
      </c>
    </row>
    <row r="462" spans="2:5" x14ac:dyDescent="0.25">
      <c r="B462" s="113">
        <v>7119</v>
      </c>
      <c r="C462" s="114" t="s">
        <v>636</v>
      </c>
      <c r="D462" s="299" t="s">
        <v>3102</v>
      </c>
      <c r="E462" s="112">
        <v>607172</v>
      </c>
    </row>
    <row r="463" spans="2:5" x14ac:dyDescent="0.25">
      <c r="B463" s="113">
        <v>7120</v>
      </c>
      <c r="C463" s="114" t="s">
        <v>637</v>
      </c>
      <c r="D463" s="299" t="s">
        <v>3102</v>
      </c>
      <c r="E463" s="112">
        <v>714030</v>
      </c>
    </row>
    <row r="464" spans="2:5" x14ac:dyDescent="0.25">
      <c r="B464" s="113">
        <v>7121</v>
      </c>
      <c r="C464" s="114" t="s">
        <v>638</v>
      </c>
      <c r="D464" s="299" t="s">
        <v>3102</v>
      </c>
      <c r="E464" s="112">
        <v>891041</v>
      </c>
    </row>
    <row r="465" spans="2:5" x14ac:dyDescent="0.25">
      <c r="B465" s="113">
        <v>7122</v>
      </c>
      <c r="C465" s="114" t="s">
        <v>639</v>
      </c>
      <c r="D465" s="299" t="s">
        <v>3102</v>
      </c>
      <c r="E465" s="112">
        <v>1228725</v>
      </c>
    </row>
    <row r="466" spans="2:5" x14ac:dyDescent="0.25">
      <c r="B466" s="113">
        <v>7123</v>
      </c>
      <c r="C466" s="114" t="s">
        <v>640</v>
      </c>
      <c r="D466" s="299" t="s">
        <v>3102</v>
      </c>
      <c r="E466" s="112">
        <v>1653882</v>
      </c>
    </row>
    <row r="467" spans="2:5" x14ac:dyDescent="0.25">
      <c r="B467" s="113">
        <v>7124</v>
      </c>
      <c r="C467" s="114" t="s">
        <v>641</v>
      </c>
      <c r="D467" s="299" t="s">
        <v>3102</v>
      </c>
      <c r="E467" s="112">
        <v>2212824</v>
      </c>
    </row>
    <row r="468" spans="2:5" x14ac:dyDescent="0.25">
      <c r="B468" s="113">
        <v>7125</v>
      </c>
      <c r="C468" s="114" t="s">
        <v>642</v>
      </c>
      <c r="D468" s="299" t="s">
        <v>3102</v>
      </c>
      <c r="E468" s="112">
        <v>2597834</v>
      </c>
    </row>
    <row r="469" spans="2:5" x14ac:dyDescent="0.25">
      <c r="B469" s="113">
        <v>7131</v>
      </c>
      <c r="C469" s="114" t="s">
        <v>3123</v>
      </c>
      <c r="D469" s="299" t="s">
        <v>8</v>
      </c>
      <c r="E469" s="112">
        <v>6638</v>
      </c>
    </row>
    <row r="470" spans="2:5" x14ac:dyDescent="0.25">
      <c r="B470" s="113">
        <v>7133</v>
      </c>
      <c r="C470" s="114" t="s">
        <v>3124</v>
      </c>
      <c r="D470" s="299" t="s">
        <v>8</v>
      </c>
      <c r="E470" s="112">
        <v>24961</v>
      </c>
    </row>
    <row r="471" spans="2:5" x14ac:dyDescent="0.25">
      <c r="B471" s="113">
        <v>7134</v>
      </c>
      <c r="C471" s="114" t="s">
        <v>3125</v>
      </c>
      <c r="D471" s="299" t="s">
        <v>8</v>
      </c>
      <c r="E471" s="112">
        <v>8350</v>
      </c>
    </row>
    <row r="472" spans="2:5" x14ac:dyDescent="0.25">
      <c r="B472" s="113">
        <v>7135</v>
      </c>
      <c r="C472" s="114" t="s">
        <v>643</v>
      </c>
      <c r="D472" s="299" t="s">
        <v>7</v>
      </c>
      <c r="E472" s="112">
        <v>967</v>
      </c>
    </row>
    <row r="473" spans="2:5" x14ac:dyDescent="0.25">
      <c r="B473" s="113">
        <v>7138</v>
      </c>
      <c r="C473" s="114" t="s">
        <v>644</v>
      </c>
      <c r="D473" s="299" t="s">
        <v>7</v>
      </c>
      <c r="E473" s="112">
        <v>26197</v>
      </c>
    </row>
    <row r="474" spans="2:5" x14ac:dyDescent="0.25">
      <c r="B474" s="113">
        <v>7141</v>
      </c>
      <c r="C474" s="114" t="s">
        <v>645</v>
      </c>
      <c r="D474" s="299" t="s">
        <v>7</v>
      </c>
      <c r="E474" s="112">
        <v>37163</v>
      </c>
    </row>
    <row r="475" spans="2:5" x14ac:dyDescent="0.25">
      <c r="B475" s="113">
        <v>7142</v>
      </c>
      <c r="C475" s="114" t="s">
        <v>646</v>
      </c>
      <c r="D475" s="299" t="s">
        <v>3102</v>
      </c>
      <c r="E475" s="112">
        <v>57417</v>
      </c>
    </row>
    <row r="476" spans="2:5" x14ac:dyDescent="0.25">
      <c r="B476" s="113">
        <v>7145</v>
      </c>
      <c r="C476" s="114" t="s">
        <v>647</v>
      </c>
      <c r="D476" s="299" t="s">
        <v>7</v>
      </c>
      <c r="E476" s="112">
        <v>401566</v>
      </c>
    </row>
    <row r="477" spans="2:5" x14ac:dyDescent="0.25">
      <c r="B477" s="113">
        <v>7146</v>
      </c>
      <c r="C477" s="114" t="s">
        <v>648</v>
      </c>
      <c r="D477" s="299" t="s">
        <v>3097</v>
      </c>
      <c r="E477" s="112">
        <v>95200</v>
      </c>
    </row>
    <row r="478" spans="2:5" x14ac:dyDescent="0.25">
      <c r="B478" s="113">
        <v>7147</v>
      </c>
      <c r="C478" s="114" t="s">
        <v>649</v>
      </c>
      <c r="D478" s="299" t="s">
        <v>7</v>
      </c>
      <c r="E478" s="112">
        <v>589186</v>
      </c>
    </row>
    <row r="479" spans="2:5" x14ac:dyDescent="0.25">
      <c r="B479" s="113">
        <v>7151</v>
      </c>
      <c r="C479" s="114" t="s">
        <v>650</v>
      </c>
      <c r="D479" s="299" t="s">
        <v>7</v>
      </c>
      <c r="E479" s="112">
        <v>1005000</v>
      </c>
    </row>
    <row r="480" spans="2:5" x14ac:dyDescent="0.25">
      <c r="B480" s="113">
        <v>7152</v>
      </c>
      <c r="C480" s="114" t="s">
        <v>651</v>
      </c>
      <c r="D480" s="299" t="s">
        <v>7</v>
      </c>
      <c r="E480" s="112">
        <v>1676620</v>
      </c>
    </row>
    <row r="481" spans="2:5" x14ac:dyDescent="0.25">
      <c r="B481" s="113">
        <v>7153</v>
      </c>
      <c r="C481" s="114" t="s">
        <v>652</v>
      </c>
      <c r="D481" s="299" t="s">
        <v>3109</v>
      </c>
      <c r="E481" s="112">
        <v>3420</v>
      </c>
    </row>
    <row r="482" spans="2:5" x14ac:dyDescent="0.25">
      <c r="B482" s="113">
        <v>7154</v>
      </c>
      <c r="C482" s="114" t="s">
        <v>653</v>
      </c>
      <c r="D482" s="299" t="s">
        <v>3109</v>
      </c>
      <c r="E482" s="112">
        <v>3643</v>
      </c>
    </row>
    <row r="483" spans="2:5" x14ac:dyDescent="0.25">
      <c r="B483" s="113">
        <v>7166</v>
      </c>
      <c r="C483" s="114" t="s">
        <v>654</v>
      </c>
      <c r="D483" s="299" t="s">
        <v>3097</v>
      </c>
      <c r="E483" s="112">
        <v>680339</v>
      </c>
    </row>
    <row r="484" spans="2:5" x14ac:dyDescent="0.25">
      <c r="B484" s="113">
        <v>7172</v>
      </c>
      <c r="C484" s="114" t="s">
        <v>655</v>
      </c>
      <c r="D484" s="299" t="s">
        <v>3095</v>
      </c>
      <c r="E484" s="112">
        <v>778007</v>
      </c>
    </row>
    <row r="485" spans="2:5" x14ac:dyDescent="0.25">
      <c r="B485" s="113">
        <v>7174</v>
      </c>
      <c r="C485" s="114" t="s">
        <v>656</v>
      </c>
      <c r="D485" s="299" t="s">
        <v>3095</v>
      </c>
      <c r="E485" s="112">
        <v>788189</v>
      </c>
    </row>
    <row r="486" spans="2:5" x14ac:dyDescent="0.25">
      <c r="B486" s="113">
        <v>7181</v>
      </c>
      <c r="C486" s="114" t="s">
        <v>657</v>
      </c>
      <c r="D486" s="299" t="s">
        <v>3095</v>
      </c>
      <c r="E486" s="112">
        <v>866645</v>
      </c>
    </row>
    <row r="487" spans="2:5" x14ac:dyDescent="0.25">
      <c r="B487" s="113">
        <v>7199</v>
      </c>
      <c r="C487" s="114" t="s">
        <v>658</v>
      </c>
      <c r="D487" s="299" t="s">
        <v>3095</v>
      </c>
      <c r="E487" s="112">
        <v>620198</v>
      </c>
    </row>
    <row r="488" spans="2:5" x14ac:dyDescent="0.25">
      <c r="B488" s="113">
        <v>7200</v>
      </c>
      <c r="C488" s="114" t="s">
        <v>659</v>
      </c>
      <c r="D488" s="299" t="s">
        <v>3095</v>
      </c>
      <c r="E488" s="112">
        <v>602070</v>
      </c>
    </row>
    <row r="489" spans="2:5" x14ac:dyDescent="0.25">
      <c r="B489" s="113">
        <v>7202</v>
      </c>
      <c r="C489" s="114" t="s">
        <v>660</v>
      </c>
      <c r="D489" s="299" t="s">
        <v>3099</v>
      </c>
      <c r="E489" s="112">
        <v>6069</v>
      </c>
    </row>
    <row r="490" spans="2:5" x14ac:dyDescent="0.25">
      <c r="B490" s="113">
        <v>7203</v>
      </c>
      <c r="C490" s="114" t="s">
        <v>661</v>
      </c>
      <c r="D490" s="299" t="s">
        <v>3099</v>
      </c>
      <c r="E490" s="112">
        <v>6069</v>
      </c>
    </row>
    <row r="491" spans="2:5" x14ac:dyDescent="0.25">
      <c r="B491" s="113">
        <v>7204</v>
      </c>
      <c r="C491" s="114" t="s">
        <v>662</v>
      </c>
      <c r="D491" s="299" t="s">
        <v>3099</v>
      </c>
      <c r="E491" s="112">
        <v>6069</v>
      </c>
    </row>
    <row r="492" spans="2:5" x14ac:dyDescent="0.25">
      <c r="B492" s="113">
        <v>7205</v>
      </c>
      <c r="C492" s="114" t="s">
        <v>663</v>
      </c>
      <c r="D492" s="299" t="s">
        <v>3099</v>
      </c>
      <c r="E492" s="112">
        <v>6069</v>
      </c>
    </row>
    <row r="493" spans="2:5" x14ac:dyDescent="0.25">
      <c r="B493" s="113">
        <v>7206</v>
      </c>
      <c r="C493" s="114" t="s">
        <v>664</v>
      </c>
      <c r="D493" s="299" t="s">
        <v>3099</v>
      </c>
      <c r="E493" s="112">
        <v>6069</v>
      </c>
    </row>
    <row r="494" spans="2:5" x14ac:dyDescent="0.25">
      <c r="B494" s="113">
        <v>7207</v>
      </c>
      <c r="C494" s="114" t="s">
        <v>665</v>
      </c>
      <c r="D494" s="299" t="s">
        <v>3099</v>
      </c>
      <c r="E494" s="112">
        <v>6069</v>
      </c>
    </row>
    <row r="495" spans="2:5" x14ac:dyDescent="0.25">
      <c r="B495" s="113">
        <v>7208</v>
      </c>
      <c r="C495" s="114" t="s">
        <v>666</v>
      </c>
      <c r="D495" s="299" t="s">
        <v>3099</v>
      </c>
      <c r="E495" s="112">
        <v>6069</v>
      </c>
    </row>
    <row r="496" spans="2:5" x14ac:dyDescent="0.25">
      <c r="B496" s="113">
        <v>7216</v>
      </c>
      <c r="C496" s="114" t="s">
        <v>667</v>
      </c>
      <c r="D496" s="299" t="s">
        <v>8</v>
      </c>
      <c r="E496" s="112">
        <v>151470</v>
      </c>
    </row>
    <row r="497" spans="2:5" x14ac:dyDescent="0.25">
      <c r="B497" s="113">
        <v>7219</v>
      </c>
      <c r="C497" s="114" t="s">
        <v>668</v>
      </c>
      <c r="D497" s="299" t="s">
        <v>7</v>
      </c>
      <c r="E497" s="112">
        <v>919766</v>
      </c>
    </row>
    <row r="498" spans="2:5" x14ac:dyDescent="0.25">
      <c r="B498" s="113">
        <v>7224</v>
      </c>
      <c r="C498" s="114" t="s">
        <v>669</v>
      </c>
      <c r="D498" s="299" t="s">
        <v>7</v>
      </c>
      <c r="E498" s="112">
        <v>382240</v>
      </c>
    </row>
    <row r="499" spans="2:5" x14ac:dyDescent="0.25">
      <c r="B499" s="113">
        <v>7227</v>
      </c>
      <c r="C499" s="114" t="s">
        <v>670</v>
      </c>
      <c r="D499" s="299" t="s">
        <v>7</v>
      </c>
      <c r="E499" s="112">
        <v>26147</v>
      </c>
    </row>
    <row r="500" spans="2:5" x14ac:dyDescent="0.25">
      <c r="B500" s="113">
        <v>7228</v>
      </c>
      <c r="C500" s="114" t="s">
        <v>671</v>
      </c>
      <c r="D500" s="299" t="s">
        <v>7</v>
      </c>
      <c r="E500" s="112">
        <v>193204</v>
      </c>
    </row>
    <row r="501" spans="2:5" x14ac:dyDescent="0.25">
      <c r="B501" s="113">
        <v>7229</v>
      </c>
      <c r="C501" s="114" t="s">
        <v>3126</v>
      </c>
      <c r="D501" s="299" t="s">
        <v>3095</v>
      </c>
      <c r="E501" s="112">
        <v>80000</v>
      </c>
    </row>
    <row r="502" spans="2:5" x14ac:dyDescent="0.25">
      <c r="B502" s="113">
        <v>7231</v>
      </c>
      <c r="C502" s="114" t="s">
        <v>672</v>
      </c>
      <c r="D502" s="299" t="s">
        <v>3095</v>
      </c>
      <c r="E502" s="112">
        <v>7000</v>
      </c>
    </row>
    <row r="503" spans="2:5" x14ac:dyDescent="0.25">
      <c r="B503" s="113">
        <v>7236</v>
      </c>
      <c r="C503" s="114" t="s">
        <v>673</v>
      </c>
      <c r="D503" s="299" t="s">
        <v>7</v>
      </c>
      <c r="E503" s="112">
        <v>30983</v>
      </c>
    </row>
    <row r="504" spans="2:5" x14ac:dyDescent="0.25">
      <c r="B504" s="113">
        <v>7244</v>
      </c>
      <c r="C504" s="114" t="s">
        <v>674</v>
      </c>
      <c r="D504" s="299" t="s">
        <v>7</v>
      </c>
      <c r="E504" s="112">
        <v>17247</v>
      </c>
    </row>
    <row r="505" spans="2:5" x14ac:dyDescent="0.25">
      <c r="B505" s="113">
        <v>7245</v>
      </c>
      <c r="C505" s="114" t="s">
        <v>675</v>
      </c>
      <c r="D505" s="299" t="s">
        <v>7</v>
      </c>
      <c r="E505" s="112">
        <v>41789</v>
      </c>
    </row>
    <row r="506" spans="2:5" x14ac:dyDescent="0.25">
      <c r="B506" s="113">
        <v>7246</v>
      </c>
      <c r="C506" s="114" t="s">
        <v>676</v>
      </c>
      <c r="D506" s="299" t="s">
        <v>3107</v>
      </c>
      <c r="E506" s="112">
        <v>130939</v>
      </c>
    </row>
    <row r="507" spans="2:5" x14ac:dyDescent="0.25">
      <c r="B507" s="113">
        <v>7247</v>
      </c>
      <c r="C507" s="114" t="s">
        <v>677</v>
      </c>
      <c r="D507" s="299" t="s">
        <v>3097</v>
      </c>
      <c r="E507" s="112">
        <v>16717</v>
      </c>
    </row>
    <row r="508" spans="2:5" x14ac:dyDescent="0.25">
      <c r="B508" s="113">
        <v>7248</v>
      </c>
      <c r="C508" s="114" t="s">
        <v>678</v>
      </c>
      <c r="D508" s="299" t="s">
        <v>3107</v>
      </c>
      <c r="E508" s="112">
        <v>130939</v>
      </c>
    </row>
    <row r="509" spans="2:5" x14ac:dyDescent="0.25">
      <c r="B509" s="113">
        <v>7249</v>
      </c>
      <c r="C509" s="114" t="s">
        <v>679</v>
      </c>
      <c r="D509" s="299" t="s">
        <v>3097</v>
      </c>
      <c r="E509" s="112">
        <v>16715</v>
      </c>
    </row>
    <row r="510" spans="2:5" x14ac:dyDescent="0.25">
      <c r="B510" s="113">
        <v>7252</v>
      </c>
      <c r="C510" s="114" t="s">
        <v>680</v>
      </c>
      <c r="D510" s="299" t="s">
        <v>7</v>
      </c>
      <c r="E510" s="112">
        <v>33320</v>
      </c>
    </row>
    <row r="511" spans="2:5" x14ac:dyDescent="0.25">
      <c r="B511" s="113">
        <v>7253</v>
      </c>
      <c r="C511" s="114" t="s">
        <v>681</v>
      </c>
      <c r="D511" s="299" t="s">
        <v>7</v>
      </c>
      <c r="E511" s="112">
        <v>57212</v>
      </c>
    </row>
    <row r="512" spans="2:5" x14ac:dyDescent="0.25">
      <c r="B512" s="113">
        <v>7254</v>
      </c>
      <c r="C512" s="114" t="s">
        <v>682</v>
      </c>
      <c r="D512" s="299" t="s">
        <v>7</v>
      </c>
      <c r="E512" s="112">
        <v>101150</v>
      </c>
    </row>
    <row r="513" spans="2:5" x14ac:dyDescent="0.25">
      <c r="B513" s="113">
        <v>7255</v>
      </c>
      <c r="C513" s="114" t="s">
        <v>683</v>
      </c>
      <c r="D513" s="299" t="s">
        <v>7</v>
      </c>
      <c r="E513" s="112">
        <v>130900</v>
      </c>
    </row>
    <row r="514" spans="2:5" x14ac:dyDescent="0.25">
      <c r="B514" s="113">
        <v>7256</v>
      </c>
      <c r="C514" s="114" t="s">
        <v>684</v>
      </c>
      <c r="D514" s="299" t="s">
        <v>7</v>
      </c>
      <c r="E514" s="112">
        <v>13566</v>
      </c>
    </row>
    <row r="515" spans="2:5" x14ac:dyDescent="0.25">
      <c r="B515" s="113">
        <v>7257</v>
      </c>
      <c r="C515" s="114" t="s">
        <v>685</v>
      </c>
      <c r="D515" s="299" t="s">
        <v>7</v>
      </c>
      <c r="E515" s="112">
        <v>29988</v>
      </c>
    </row>
    <row r="516" spans="2:5" x14ac:dyDescent="0.25">
      <c r="B516" s="113">
        <v>7258</v>
      </c>
      <c r="C516" s="114" t="s">
        <v>686</v>
      </c>
      <c r="D516" s="299" t="s">
        <v>7</v>
      </c>
      <c r="E516" s="112">
        <v>50575</v>
      </c>
    </row>
    <row r="517" spans="2:5" x14ac:dyDescent="0.25">
      <c r="B517" s="113">
        <v>7259</v>
      </c>
      <c r="C517" s="114" t="s">
        <v>687</v>
      </c>
      <c r="D517" s="299" t="s">
        <v>7</v>
      </c>
      <c r="E517" s="112">
        <v>65450</v>
      </c>
    </row>
    <row r="518" spans="2:5" x14ac:dyDescent="0.25">
      <c r="B518" s="113">
        <v>7260</v>
      </c>
      <c r="C518" s="114" t="s">
        <v>688</v>
      </c>
      <c r="D518" s="299" t="s">
        <v>7</v>
      </c>
      <c r="E518" s="112">
        <v>6783</v>
      </c>
    </row>
    <row r="519" spans="2:5" x14ac:dyDescent="0.25">
      <c r="B519" s="113">
        <v>7261</v>
      </c>
      <c r="C519" s="114" t="s">
        <v>689</v>
      </c>
      <c r="D519" s="299" t="s">
        <v>7</v>
      </c>
      <c r="E519" s="112">
        <v>14303</v>
      </c>
    </row>
    <row r="520" spans="2:5" x14ac:dyDescent="0.25">
      <c r="B520" s="113">
        <v>7262</v>
      </c>
      <c r="C520" s="114" t="s">
        <v>690</v>
      </c>
      <c r="D520" s="299" t="s">
        <v>7</v>
      </c>
      <c r="E520" s="112">
        <v>28987</v>
      </c>
    </row>
    <row r="521" spans="2:5" x14ac:dyDescent="0.25">
      <c r="B521" s="113">
        <v>7263</v>
      </c>
      <c r="C521" s="114" t="s">
        <v>691</v>
      </c>
      <c r="D521" s="299" t="s">
        <v>7</v>
      </c>
      <c r="E521" s="112">
        <v>57212</v>
      </c>
    </row>
    <row r="522" spans="2:5" x14ac:dyDescent="0.25">
      <c r="B522" s="113">
        <v>7264</v>
      </c>
      <c r="C522" s="114" t="s">
        <v>692</v>
      </c>
      <c r="D522" s="299" t="s">
        <v>7</v>
      </c>
      <c r="E522" s="112">
        <v>101150</v>
      </c>
    </row>
    <row r="523" spans="2:5" x14ac:dyDescent="0.25">
      <c r="B523" s="113">
        <v>7265</v>
      </c>
      <c r="C523" s="114" t="s">
        <v>693</v>
      </c>
      <c r="D523" s="299" t="s">
        <v>7</v>
      </c>
      <c r="E523" s="112">
        <v>130900</v>
      </c>
    </row>
    <row r="524" spans="2:5" x14ac:dyDescent="0.25">
      <c r="B524" s="113">
        <v>7266</v>
      </c>
      <c r="C524" s="114" t="s">
        <v>694</v>
      </c>
      <c r="D524" s="299" t="s">
        <v>7</v>
      </c>
      <c r="E524" s="112">
        <v>27965</v>
      </c>
    </row>
    <row r="525" spans="2:5" x14ac:dyDescent="0.25">
      <c r="B525" s="113">
        <v>7267</v>
      </c>
      <c r="C525" s="114" t="s">
        <v>695</v>
      </c>
      <c r="D525" s="299" t="s">
        <v>7</v>
      </c>
      <c r="E525" s="112">
        <v>23681</v>
      </c>
    </row>
    <row r="526" spans="2:5" x14ac:dyDescent="0.25">
      <c r="B526" s="113">
        <v>7268</v>
      </c>
      <c r="C526" s="114" t="s">
        <v>696</v>
      </c>
      <c r="D526" s="299" t="s">
        <v>7</v>
      </c>
      <c r="E526" s="112">
        <v>19324</v>
      </c>
    </row>
    <row r="527" spans="2:5" x14ac:dyDescent="0.25">
      <c r="B527" s="113">
        <v>7269</v>
      </c>
      <c r="C527" s="114" t="s">
        <v>697</v>
      </c>
      <c r="D527" s="299" t="s">
        <v>7</v>
      </c>
      <c r="E527" s="112">
        <v>14204</v>
      </c>
    </row>
    <row r="528" spans="2:5" x14ac:dyDescent="0.25">
      <c r="B528" s="113">
        <v>7270</v>
      </c>
      <c r="C528" s="114" t="s">
        <v>698</v>
      </c>
      <c r="D528" s="299" t="s">
        <v>7</v>
      </c>
      <c r="E528" s="112">
        <v>22828</v>
      </c>
    </row>
    <row r="529" spans="2:5" x14ac:dyDescent="0.25">
      <c r="B529" s="113">
        <v>7271</v>
      </c>
      <c r="C529" s="114" t="s">
        <v>699</v>
      </c>
      <c r="D529" s="299" t="s">
        <v>7</v>
      </c>
      <c r="E529" s="112">
        <v>18117</v>
      </c>
    </row>
    <row r="530" spans="2:5" x14ac:dyDescent="0.25">
      <c r="B530" s="113">
        <v>7272</v>
      </c>
      <c r="C530" s="114" t="s">
        <v>700</v>
      </c>
      <c r="D530" s="299" t="s">
        <v>7</v>
      </c>
      <c r="E530" s="112">
        <v>14493</v>
      </c>
    </row>
    <row r="531" spans="2:5" x14ac:dyDescent="0.25">
      <c r="B531" s="113">
        <v>7273</v>
      </c>
      <c r="C531" s="114" t="s">
        <v>701</v>
      </c>
      <c r="D531" s="299" t="s">
        <v>7</v>
      </c>
      <c r="E531" s="112">
        <v>10653</v>
      </c>
    </row>
    <row r="532" spans="2:5" x14ac:dyDescent="0.25">
      <c r="B532" s="113">
        <v>7274</v>
      </c>
      <c r="C532" s="114" t="s">
        <v>702</v>
      </c>
      <c r="D532" s="299" t="s">
        <v>7</v>
      </c>
      <c r="E532" s="112">
        <v>45815</v>
      </c>
    </row>
    <row r="533" spans="2:5" x14ac:dyDescent="0.25">
      <c r="B533" s="113">
        <v>7275</v>
      </c>
      <c r="C533" s="114" t="s">
        <v>703</v>
      </c>
      <c r="D533" s="299" t="s">
        <v>7</v>
      </c>
      <c r="E533" s="112">
        <v>10115</v>
      </c>
    </row>
    <row r="534" spans="2:5" x14ac:dyDescent="0.25">
      <c r="B534" s="113">
        <v>7276</v>
      </c>
      <c r="C534" s="114" t="s">
        <v>704</v>
      </c>
      <c r="D534" s="299" t="s">
        <v>7</v>
      </c>
      <c r="E534" s="112">
        <v>23100</v>
      </c>
    </row>
    <row r="535" spans="2:5" x14ac:dyDescent="0.25">
      <c r="B535" s="113">
        <v>7277</v>
      </c>
      <c r="C535" s="114" t="s">
        <v>705</v>
      </c>
      <c r="D535" s="299" t="s">
        <v>7</v>
      </c>
      <c r="E535" s="112">
        <v>31500</v>
      </c>
    </row>
    <row r="536" spans="2:5" x14ac:dyDescent="0.25">
      <c r="B536" s="113">
        <v>7278</v>
      </c>
      <c r="C536" s="114" t="s">
        <v>706</v>
      </c>
      <c r="D536" s="299" t="s">
        <v>7</v>
      </c>
      <c r="E536" s="112">
        <v>39375</v>
      </c>
    </row>
    <row r="537" spans="2:5" x14ac:dyDescent="0.25">
      <c r="B537" s="113">
        <v>7279</v>
      </c>
      <c r="C537" s="114" t="s">
        <v>707</v>
      </c>
      <c r="D537" s="299" t="s">
        <v>7</v>
      </c>
      <c r="E537" s="112">
        <v>42000</v>
      </c>
    </row>
    <row r="538" spans="2:5" x14ac:dyDescent="0.25">
      <c r="B538" s="113">
        <v>7280</v>
      </c>
      <c r="C538" s="114" t="s">
        <v>708</v>
      </c>
      <c r="D538" s="299" t="s">
        <v>7</v>
      </c>
      <c r="E538" s="112">
        <v>86625</v>
      </c>
    </row>
    <row r="539" spans="2:5" x14ac:dyDescent="0.25">
      <c r="B539" s="113">
        <v>7281</v>
      </c>
      <c r="C539" s="114" t="s">
        <v>709</v>
      </c>
      <c r="D539" s="299" t="s">
        <v>7</v>
      </c>
      <c r="E539" s="112">
        <v>86625</v>
      </c>
    </row>
    <row r="540" spans="2:5" x14ac:dyDescent="0.25">
      <c r="B540" s="113">
        <v>7282</v>
      </c>
      <c r="C540" s="114" t="s">
        <v>710</v>
      </c>
      <c r="D540" s="299" t="s">
        <v>7</v>
      </c>
      <c r="E540" s="112">
        <v>8925</v>
      </c>
    </row>
    <row r="541" spans="2:5" x14ac:dyDescent="0.25">
      <c r="B541" s="113">
        <v>7283</v>
      </c>
      <c r="C541" s="114" t="s">
        <v>711</v>
      </c>
      <c r="D541" s="299" t="s">
        <v>7</v>
      </c>
      <c r="E541" s="112">
        <v>12180</v>
      </c>
    </row>
    <row r="542" spans="2:5" x14ac:dyDescent="0.25">
      <c r="B542" s="113">
        <v>7284</v>
      </c>
      <c r="C542" s="114" t="s">
        <v>712</v>
      </c>
      <c r="D542" s="299" t="s">
        <v>7</v>
      </c>
      <c r="E542" s="112">
        <v>15225</v>
      </c>
    </row>
    <row r="543" spans="2:5" x14ac:dyDescent="0.25">
      <c r="B543" s="113">
        <v>7285</v>
      </c>
      <c r="C543" s="114" t="s">
        <v>713</v>
      </c>
      <c r="D543" s="299" t="s">
        <v>7</v>
      </c>
      <c r="E543" s="112">
        <v>16800</v>
      </c>
    </row>
    <row r="544" spans="2:5" x14ac:dyDescent="0.25">
      <c r="B544" s="113">
        <v>7287</v>
      </c>
      <c r="C544" s="114" t="s">
        <v>714</v>
      </c>
      <c r="D544" s="299" t="s">
        <v>7</v>
      </c>
      <c r="E544" s="112">
        <v>9975</v>
      </c>
    </row>
    <row r="545" spans="2:5" x14ac:dyDescent="0.25">
      <c r="B545" s="113">
        <v>7288</v>
      </c>
      <c r="C545" s="114" t="s">
        <v>715</v>
      </c>
      <c r="D545" s="299" t="s">
        <v>7</v>
      </c>
      <c r="E545" s="112">
        <v>12600</v>
      </c>
    </row>
    <row r="546" spans="2:5" x14ac:dyDescent="0.25">
      <c r="B546" s="113">
        <v>7289</v>
      </c>
      <c r="C546" s="114" t="s">
        <v>716</v>
      </c>
      <c r="D546" s="299" t="s">
        <v>7</v>
      </c>
      <c r="E546" s="112">
        <v>4900</v>
      </c>
    </row>
    <row r="547" spans="2:5" x14ac:dyDescent="0.25">
      <c r="B547" s="113">
        <v>7291</v>
      </c>
      <c r="C547" s="114" t="s">
        <v>717</v>
      </c>
      <c r="D547" s="299" t="s">
        <v>7</v>
      </c>
      <c r="E547" s="112">
        <v>499800</v>
      </c>
    </row>
    <row r="548" spans="2:5" x14ac:dyDescent="0.25">
      <c r="B548" s="113">
        <v>7293</v>
      </c>
      <c r="C548" s="114" t="s">
        <v>718</v>
      </c>
      <c r="D548" s="299" t="s">
        <v>7</v>
      </c>
      <c r="E548" s="112">
        <v>574620</v>
      </c>
    </row>
    <row r="549" spans="2:5" x14ac:dyDescent="0.25">
      <c r="B549" s="113">
        <v>7295</v>
      </c>
      <c r="C549" s="114" t="s">
        <v>719</v>
      </c>
      <c r="D549" s="299" t="s">
        <v>7</v>
      </c>
      <c r="E549" s="112">
        <v>656880</v>
      </c>
    </row>
    <row r="550" spans="2:5" x14ac:dyDescent="0.25">
      <c r="B550" s="113">
        <v>7298</v>
      </c>
      <c r="C550" s="114" t="s">
        <v>720</v>
      </c>
      <c r="D550" s="299" t="s">
        <v>7</v>
      </c>
      <c r="E550" s="112">
        <v>293026</v>
      </c>
    </row>
    <row r="551" spans="2:5" x14ac:dyDescent="0.25">
      <c r="B551" s="113">
        <v>7300</v>
      </c>
      <c r="C551" s="114" t="s">
        <v>721</v>
      </c>
      <c r="D551" s="299" t="s">
        <v>3102</v>
      </c>
      <c r="E551" s="112">
        <v>56395</v>
      </c>
    </row>
    <row r="552" spans="2:5" x14ac:dyDescent="0.25">
      <c r="B552" s="113">
        <v>7302</v>
      </c>
      <c r="C552" s="114" t="s">
        <v>722</v>
      </c>
      <c r="D552" s="299" t="s">
        <v>3102</v>
      </c>
      <c r="E552" s="112">
        <v>10011</v>
      </c>
    </row>
    <row r="553" spans="2:5" x14ac:dyDescent="0.25">
      <c r="B553" s="113">
        <v>7303</v>
      </c>
      <c r="C553" s="114" t="s">
        <v>723</v>
      </c>
      <c r="D553" s="299" t="s">
        <v>3102</v>
      </c>
      <c r="E553" s="112">
        <v>22185</v>
      </c>
    </row>
    <row r="554" spans="2:5" x14ac:dyDescent="0.25">
      <c r="B554" s="113">
        <v>7304</v>
      </c>
      <c r="C554" s="114" t="s">
        <v>724</v>
      </c>
      <c r="D554" s="299" t="s">
        <v>3102</v>
      </c>
      <c r="E554" s="112">
        <v>37433</v>
      </c>
    </row>
    <row r="555" spans="2:5" x14ac:dyDescent="0.25">
      <c r="B555" s="113">
        <v>7305</v>
      </c>
      <c r="C555" s="114" t="s">
        <v>725</v>
      </c>
      <c r="D555" s="299" t="s">
        <v>3102</v>
      </c>
      <c r="E555" s="112">
        <v>78072</v>
      </c>
    </row>
    <row r="556" spans="2:5" x14ac:dyDescent="0.25">
      <c r="B556" s="113">
        <v>7306</v>
      </c>
      <c r="C556" s="114" t="s">
        <v>726</v>
      </c>
      <c r="D556" s="299" t="s">
        <v>7</v>
      </c>
      <c r="E556" s="112">
        <v>27908</v>
      </c>
    </row>
    <row r="557" spans="2:5" x14ac:dyDescent="0.25">
      <c r="B557" s="113">
        <v>7307</v>
      </c>
      <c r="C557" s="114" t="s">
        <v>727</v>
      </c>
      <c r="D557" s="299" t="s">
        <v>7</v>
      </c>
      <c r="E557" s="112">
        <v>99900</v>
      </c>
    </row>
    <row r="558" spans="2:5" x14ac:dyDescent="0.25">
      <c r="B558" s="113">
        <v>7308</v>
      </c>
      <c r="C558" s="114" t="s">
        <v>728</v>
      </c>
      <c r="D558" s="299" t="s">
        <v>94</v>
      </c>
      <c r="E558" s="112">
        <v>1423500</v>
      </c>
    </row>
    <row r="559" spans="2:5" x14ac:dyDescent="0.25">
      <c r="B559" s="113">
        <v>7309</v>
      </c>
      <c r="C559" s="114" t="s">
        <v>729</v>
      </c>
      <c r="D559" s="299" t="s">
        <v>3099</v>
      </c>
      <c r="E559" s="112">
        <v>4701</v>
      </c>
    </row>
    <row r="560" spans="2:5" x14ac:dyDescent="0.25">
      <c r="B560" s="113">
        <v>7313</v>
      </c>
      <c r="C560" s="114" t="s">
        <v>730</v>
      </c>
      <c r="D560" s="299" t="s">
        <v>158</v>
      </c>
      <c r="E560" s="112">
        <v>30940</v>
      </c>
    </row>
    <row r="561" spans="2:5" x14ac:dyDescent="0.25">
      <c r="B561" s="113">
        <v>7317</v>
      </c>
      <c r="C561" s="114" t="s">
        <v>3127</v>
      </c>
      <c r="D561" s="299" t="s">
        <v>8</v>
      </c>
      <c r="E561" s="112">
        <v>6059</v>
      </c>
    </row>
    <row r="562" spans="2:5" x14ac:dyDescent="0.25">
      <c r="B562" s="113">
        <v>7336</v>
      </c>
      <c r="C562" s="114" t="s">
        <v>731</v>
      </c>
      <c r="D562" s="299" t="s">
        <v>7</v>
      </c>
      <c r="E562" s="112">
        <v>49900</v>
      </c>
    </row>
    <row r="563" spans="2:5" x14ac:dyDescent="0.25">
      <c r="B563" s="113">
        <v>7337</v>
      </c>
      <c r="C563" s="114" t="s">
        <v>732</v>
      </c>
      <c r="D563" s="299" t="s">
        <v>3099</v>
      </c>
      <c r="E563" s="112">
        <v>138648</v>
      </c>
    </row>
    <row r="564" spans="2:5" x14ac:dyDescent="0.25">
      <c r="B564" s="113">
        <v>7338</v>
      </c>
      <c r="C564" s="114" t="s">
        <v>733</v>
      </c>
      <c r="D564" s="299" t="s">
        <v>3102</v>
      </c>
      <c r="E564" s="112">
        <v>38788</v>
      </c>
    </row>
    <row r="565" spans="2:5" x14ac:dyDescent="0.25">
      <c r="B565" s="113">
        <v>7343</v>
      </c>
      <c r="C565" s="114" t="s">
        <v>734</v>
      </c>
      <c r="D565" s="299" t="s">
        <v>3102</v>
      </c>
      <c r="E565" s="112">
        <v>307020</v>
      </c>
    </row>
    <row r="566" spans="2:5" x14ac:dyDescent="0.25">
      <c r="B566" s="113">
        <v>7344</v>
      </c>
      <c r="C566" s="114" t="s">
        <v>735</v>
      </c>
      <c r="D566" s="299" t="s">
        <v>3102</v>
      </c>
      <c r="E566" s="112">
        <v>315350</v>
      </c>
    </row>
    <row r="567" spans="2:5" x14ac:dyDescent="0.25">
      <c r="B567" s="113">
        <v>7345</v>
      </c>
      <c r="C567" s="114" t="s">
        <v>736</v>
      </c>
      <c r="D567" s="299" t="s">
        <v>7</v>
      </c>
      <c r="E567" s="112">
        <v>844900</v>
      </c>
    </row>
    <row r="568" spans="2:5" x14ac:dyDescent="0.25">
      <c r="B568" s="113">
        <v>7346</v>
      </c>
      <c r="C568" s="114" t="s">
        <v>737</v>
      </c>
      <c r="D568" s="299" t="s">
        <v>7</v>
      </c>
      <c r="E568" s="112">
        <v>5457340</v>
      </c>
    </row>
    <row r="569" spans="2:5" x14ac:dyDescent="0.25">
      <c r="B569" s="113">
        <v>7351</v>
      </c>
      <c r="C569" s="114" t="s">
        <v>738</v>
      </c>
      <c r="D569" s="299" t="s">
        <v>7</v>
      </c>
      <c r="E569" s="112">
        <v>172549</v>
      </c>
    </row>
    <row r="570" spans="2:5" x14ac:dyDescent="0.25">
      <c r="B570" s="113">
        <v>7352</v>
      </c>
      <c r="C570" s="114" t="s">
        <v>739</v>
      </c>
      <c r="D570" s="299" t="s">
        <v>7</v>
      </c>
      <c r="E570" s="112">
        <v>185904</v>
      </c>
    </row>
    <row r="571" spans="2:5" x14ac:dyDescent="0.25">
      <c r="B571" s="113">
        <v>7353</v>
      </c>
      <c r="C571" s="114" t="s">
        <v>740</v>
      </c>
      <c r="D571" s="299" t="s">
        <v>7</v>
      </c>
      <c r="E571" s="112">
        <v>352352</v>
      </c>
    </row>
    <row r="572" spans="2:5" x14ac:dyDescent="0.25">
      <c r="B572" s="113">
        <v>7354</v>
      </c>
      <c r="C572" s="114" t="s">
        <v>741</v>
      </c>
      <c r="D572" s="299" t="s">
        <v>7</v>
      </c>
      <c r="E572" s="112">
        <v>451981</v>
      </c>
    </row>
    <row r="573" spans="2:5" x14ac:dyDescent="0.25">
      <c r="B573" s="113">
        <v>7355</v>
      </c>
      <c r="C573" s="114" t="s">
        <v>742</v>
      </c>
      <c r="D573" s="299" t="s">
        <v>7</v>
      </c>
      <c r="E573" s="112">
        <v>761820</v>
      </c>
    </row>
    <row r="574" spans="2:5" x14ac:dyDescent="0.25">
      <c r="B574" s="113">
        <v>7356</v>
      </c>
      <c r="C574" s="114" t="s">
        <v>743</v>
      </c>
      <c r="D574" s="299" t="s">
        <v>7</v>
      </c>
      <c r="E574" s="112">
        <v>992686</v>
      </c>
    </row>
    <row r="575" spans="2:5" x14ac:dyDescent="0.25">
      <c r="B575" s="113">
        <v>7359</v>
      </c>
      <c r="C575" s="114" t="s">
        <v>744</v>
      </c>
      <c r="D575" s="299" t="s">
        <v>7</v>
      </c>
      <c r="E575" s="112">
        <v>351050</v>
      </c>
    </row>
    <row r="576" spans="2:5" x14ac:dyDescent="0.25">
      <c r="B576" s="113">
        <v>7360</v>
      </c>
      <c r="C576" s="114" t="s">
        <v>745</v>
      </c>
      <c r="D576" s="299" t="s">
        <v>7</v>
      </c>
      <c r="E576" s="112">
        <v>456960</v>
      </c>
    </row>
    <row r="577" spans="2:5" x14ac:dyDescent="0.25">
      <c r="B577" s="113">
        <v>7361</v>
      </c>
      <c r="C577" s="114" t="s">
        <v>746</v>
      </c>
      <c r="D577" s="299" t="s">
        <v>7</v>
      </c>
      <c r="E577" s="112">
        <v>1300</v>
      </c>
    </row>
    <row r="578" spans="2:5" x14ac:dyDescent="0.25">
      <c r="B578" s="113">
        <v>7362</v>
      </c>
      <c r="C578" s="114" t="s">
        <v>747</v>
      </c>
      <c r="D578" s="299" t="s">
        <v>7</v>
      </c>
      <c r="E578" s="112">
        <v>1400</v>
      </c>
    </row>
    <row r="579" spans="2:5" x14ac:dyDescent="0.25">
      <c r="B579" s="113">
        <v>7363</v>
      </c>
      <c r="C579" s="114" t="s">
        <v>748</v>
      </c>
      <c r="D579" s="299" t="s">
        <v>7</v>
      </c>
      <c r="E579" s="112">
        <v>253730</v>
      </c>
    </row>
    <row r="580" spans="2:5" x14ac:dyDescent="0.25">
      <c r="B580" s="113">
        <v>7364</v>
      </c>
      <c r="C580" s="114" t="s">
        <v>749</v>
      </c>
      <c r="D580" s="299" t="s">
        <v>7</v>
      </c>
      <c r="E580" s="112">
        <v>390365</v>
      </c>
    </row>
    <row r="581" spans="2:5" x14ac:dyDescent="0.25">
      <c r="B581" s="113">
        <v>7366</v>
      </c>
      <c r="C581" s="114" t="s">
        <v>750</v>
      </c>
      <c r="D581" s="299" t="s">
        <v>3102</v>
      </c>
      <c r="E581" s="112">
        <v>70148</v>
      </c>
    </row>
    <row r="582" spans="2:5" x14ac:dyDescent="0.25">
      <c r="B582" s="113">
        <v>7367</v>
      </c>
      <c r="C582" s="114" t="s">
        <v>751</v>
      </c>
      <c r="D582" s="299" t="s">
        <v>3102</v>
      </c>
      <c r="E582" s="112">
        <v>199251</v>
      </c>
    </row>
    <row r="583" spans="2:5" x14ac:dyDescent="0.25">
      <c r="B583" s="113">
        <v>7368</v>
      </c>
      <c r="C583" s="114" t="s">
        <v>752</v>
      </c>
      <c r="D583" s="299" t="s">
        <v>3102</v>
      </c>
      <c r="E583" s="112">
        <v>340924</v>
      </c>
    </row>
    <row r="584" spans="2:5" x14ac:dyDescent="0.25">
      <c r="B584" s="113">
        <v>7369</v>
      </c>
      <c r="C584" s="114" t="s">
        <v>753</v>
      </c>
      <c r="D584" s="299" t="s">
        <v>3102</v>
      </c>
      <c r="E584" s="112">
        <v>519795</v>
      </c>
    </row>
    <row r="585" spans="2:5" x14ac:dyDescent="0.25">
      <c r="B585" s="113">
        <v>7370</v>
      </c>
      <c r="C585" s="114" t="s">
        <v>754</v>
      </c>
      <c r="D585" s="299" t="s">
        <v>3102</v>
      </c>
      <c r="E585" s="112">
        <v>546759</v>
      </c>
    </row>
    <row r="586" spans="2:5" x14ac:dyDescent="0.25">
      <c r="B586" s="113">
        <v>7371</v>
      </c>
      <c r="C586" s="114" t="s">
        <v>755</v>
      </c>
      <c r="D586" s="299" t="s">
        <v>3102</v>
      </c>
      <c r="E586" s="112">
        <v>614276</v>
      </c>
    </row>
    <row r="587" spans="2:5" x14ac:dyDescent="0.25">
      <c r="B587" s="113">
        <v>7372</v>
      </c>
      <c r="C587" s="114" t="s">
        <v>756</v>
      </c>
      <c r="D587" s="299" t="s">
        <v>7</v>
      </c>
      <c r="E587" s="112">
        <v>600950</v>
      </c>
    </row>
    <row r="588" spans="2:5" x14ac:dyDescent="0.25">
      <c r="B588" s="113">
        <v>7373</v>
      </c>
      <c r="C588" s="114" t="s">
        <v>757</v>
      </c>
      <c r="D588" s="299" t="s">
        <v>7</v>
      </c>
      <c r="E588" s="112">
        <v>168082</v>
      </c>
    </row>
    <row r="589" spans="2:5" x14ac:dyDescent="0.25">
      <c r="B589" s="113">
        <v>7374</v>
      </c>
      <c r="C589" s="114" t="s">
        <v>758</v>
      </c>
      <c r="D589" s="299" t="s">
        <v>7</v>
      </c>
      <c r="E589" s="112">
        <v>1054654</v>
      </c>
    </row>
    <row r="590" spans="2:5" x14ac:dyDescent="0.25">
      <c r="B590" s="113">
        <v>7375</v>
      </c>
      <c r="C590" s="114" t="s">
        <v>759</v>
      </c>
      <c r="D590" s="299" t="s">
        <v>7</v>
      </c>
      <c r="E590" s="112">
        <v>5838380</v>
      </c>
    </row>
    <row r="591" spans="2:5" x14ac:dyDescent="0.25">
      <c r="B591" s="113">
        <v>7376</v>
      </c>
      <c r="C591" s="114" t="s">
        <v>760</v>
      </c>
      <c r="D591" s="299" t="s">
        <v>7</v>
      </c>
      <c r="E591" s="112">
        <v>6947748</v>
      </c>
    </row>
    <row r="592" spans="2:5" x14ac:dyDescent="0.25">
      <c r="B592" s="113">
        <v>7377</v>
      </c>
      <c r="C592" s="114" t="s">
        <v>761</v>
      </c>
      <c r="D592" s="299" t="s">
        <v>7</v>
      </c>
      <c r="E592" s="112">
        <v>103530</v>
      </c>
    </row>
    <row r="593" spans="2:5" x14ac:dyDescent="0.25">
      <c r="B593" s="113">
        <v>7378</v>
      </c>
      <c r="C593" s="114" t="s">
        <v>762</v>
      </c>
      <c r="D593" s="299" t="s">
        <v>7</v>
      </c>
      <c r="E593" s="112">
        <v>177310</v>
      </c>
    </row>
    <row r="594" spans="2:5" x14ac:dyDescent="0.25">
      <c r="B594" s="113">
        <v>7379</v>
      </c>
      <c r="C594" s="114" t="s">
        <v>763</v>
      </c>
      <c r="D594" s="299" t="s">
        <v>7</v>
      </c>
      <c r="E594" s="112">
        <v>239190</v>
      </c>
    </row>
    <row r="595" spans="2:5" x14ac:dyDescent="0.25">
      <c r="B595" s="113">
        <v>7380</v>
      </c>
      <c r="C595" s="114" t="s">
        <v>764</v>
      </c>
      <c r="D595" s="299" t="s">
        <v>7</v>
      </c>
      <c r="E595" s="112">
        <v>422422</v>
      </c>
    </row>
    <row r="596" spans="2:5" x14ac:dyDescent="0.25">
      <c r="B596" s="113">
        <v>7381</v>
      </c>
      <c r="C596" s="114" t="s">
        <v>765</v>
      </c>
      <c r="D596" s="299" t="s">
        <v>7</v>
      </c>
      <c r="E596" s="112">
        <v>627921</v>
      </c>
    </row>
    <row r="597" spans="2:5" x14ac:dyDescent="0.25">
      <c r="B597" s="113">
        <v>7382</v>
      </c>
      <c r="C597" s="114" t="s">
        <v>766</v>
      </c>
      <c r="D597" s="299" t="s">
        <v>7</v>
      </c>
      <c r="E597" s="112">
        <v>130762</v>
      </c>
    </row>
    <row r="598" spans="2:5" x14ac:dyDescent="0.25">
      <c r="B598" s="113">
        <v>7384</v>
      </c>
      <c r="C598" s="114" t="s">
        <v>767</v>
      </c>
      <c r="D598" s="299" t="s">
        <v>7</v>
      </c>
      <c r="E598" s="112">
        <v>135660</v>
      </c>
    </row>
    <row r="599" spans="2:5" x14ac:dyDescent="0.25">
      <c r="B599" s="113">
        <v>7385</v>
      </c>
      <c r="C599" s="114" t="s">
        <v>768</v>
      </c>
      <c r="D599" s="299" t="s">
        <v>7</v>
      </c>
      <c r="E599" s="112">
        <v>326060</v>
      </c>
    </row>
    <row r="600" spans="2:5" x14ac:dyDescent="0.25">
      <c r="B600" s="113">
        <v>7386</v>
      </c>
      <c r="C600" s="114" t="s">
        <v>769</v>
      </c>
      <c r="D600" s="299" t="s">
        <v>7</v>
      </c>
      <c r="E600" s="112">
        <v>980836</v>
      </c>
    </row>
    <row r="601" spans="2:5" x14ac:dyDescent="0.25">
      <c r="B601" s="113">
        <v>7387</v>
      </c>
      <c r="C601" s="114" t="s">
        <v>770</v>
      </c>
      <c r="D601" s="299" t="s">
        <v>7</v>
      </c>
      <c r="E601" s="112">
        <v>71274</v>
      </c>
    </row>
    <row r="602" spans="2:5" x14ac:dyDescent="0.25">
      <c r="B602" s="113">
        <v>7388</v>
      </c>
      <c r="C602" s="114" t="s">
        <v>771</v>
      </c>
      <c r="D602" s="299" t="s">
        <v>7</v>
      </c>
      <c r="E602" s="112">
        <v>90618</v>
      </c>
    </row>
    <row r="603" spans="2:5" x14ac:dyDescent="0.25">
      <c r="B603" s="113">
        <v>7389</v>
      </c>
      <c r="C603" s="114" t="s">
        <v>772</v>
      </c>
      <c r="D603" s="299" t="s">
        <v>7</v>
      </c>
      <c r="E603" s="112">
        <v>207325</v>
      </c>
    </row>
    <row r="604" spans="2:5" x14ac:dyDescent="0.25">
      <c r="B604" s="113">
        <v>7390</v>
      </c>
      <c r="C604" s="114" t="s">
        <v>773</v>
      </c>
      <c r="D604" s="299" t="s">
        <v>7</v>
      </c>
      <c r="E604" s="112">
        <v>573855</v>
      </c>
    </row>
    <row r="605" spans="2:5" x14ac:dyDescent="0.25">
      <c r="B605" s="113">
        <v>7391</v>
      </c>
      <c r="C605" s="114" t="s">
        <v>774</v>
      </c>
      <c r="D605" s="299" t="s">
        <v>7</v>
      </c>
      <c r="E605" s="112">
        <v>279650</v>
      </c>
    </row>
    <row r="606" spans="2:5" x14ac:dyDescent="0.25">
      <c r="B606" s="113">
        <v>7392</v>
      </c>
      <c r="C606" s="114" t="s">
        <v>775</v>
      </c>
      <c r="D606" s="299" t="s">
        <v>7</v>
      </c>
      <c r="E606" s="112">
        <v>357000</v>
      </c>
    </row>
    <row r="607" spans="2:5" x14ac:dyDescent="0.25">
      <c r="B607" s="113">
        <v>7393</v>
      </c>
      <c r="C607" s="114" t="s">
        <v>776</v>
      </c>
      <c r="D607" s="299" t="s">
        <v>7</v>
      </c>
      <c r="E607" s="112">
        <v>430604</v>
      </c>
    </row>
    <row r="608" spans="2:5" x14ac:dyDescent="0.25">
      <c r="B608" s="113">
        <v>7396</v>
      </c>
      <c r="C608" s="114" t="s">
        <v>777</v>
      </c>
      <c r="D608" s="299" t="s">
        <v>7</v>
      </c>
      <c r="E608" s="112">
        <v>440300</v>
      </c>
    </row>
    <row r="609" spans="2:5" x14ac:dyDescent="0.25">
      <c r="B609" s="113">
        <v>7397</v>
      </c>
      <c r="C609" s="114" t="s">
        <v>778</v>
      </c>
      <c r="D609" s="299" t="s">
        <v>7</v>
      </c>
      <c r="E609" s="112">
        <v>598734</v>
      </c>
    </row>
    <row r="610" spans="2:5" x14ac:dyDescent="0.25">
      <c r="B610" s="113">
        <v>7398</v>
      </c>
      <c r="C610" s="114" t="s">
        <v>779</v>
      </c>
      <c r="D610" s="299" t="s">
        <v>7</v>
      </c>
      <c r="E610" s="112">
        <v>713879</v>
      </c>
    </row>
    <row r="611" spans="2:5" x14ac:dyDescent="0.25">
      <c r="B611" s="113">
        <v>7399</v>
      </c>
      <c r="C611" s="114" t="s">
        <v>780</v>
      </c>
      <c r="D611" s="299" t="s">
        <v>7</v>
      </c>
      <c r="E611" s="112">
        <v>743750</v>
      </c>
    </row>
    <row r="612" spans="2:5" x14ac:dyDescent="0.25">
      <c r="B612" s="113">
        <v>7400</v>
      </c>
      <c r="C612" s="114" t="s">
        <v>781</v>
      </c>
      <c r="D612" s="299" t="s">
        <v>7</v>
      </c>
      <c r="E612" s="112">
        <v>773500</v>
      </c>
    </row>
    <row r="613" spans="2:5" x14ac:dyDescent="0.25">
      <c r="B613" s="113">
        <v>7401</v>
      </c>
      <c r="C613" s="114" t="s">
        <v>782</v>
      </c>
      <c r="D613" s="299" t="s">
        <v>7</v>
      </c>
      <c r="E613" s="112">
        <v>863559</v>
      </c>
    </row>
    <row r="614" spans="2:5" x14ac:dyDescent="0.25">
      <c r="B614" s="113">
        <v>7403</v>
      </c>
      <c r="C614" s="114" t="s">
        <v>783</v>
      </c>
      <c r="D614" s="299" t="s">
        <v>7</v>
      </c>
      <c r="E614" s="112">
        <v>1161351</v>
      </c>
    </row>
    <row r="615" spans="2:5" x14ac:dyDescent="0.25">
      <c r="B615" s="113">
        <v>7404</v>
      </c>
      <c r="C615" s="114" t="s">
        <v>784</v>
      </c>
      <c r="D615" s="299" t="s">
        <v>7</v>
      </c>
      <c r="E615" s="112">
        <v>1176206</v>
      </c>
    </row>
    <row r="616" spans="2:5" x14ac:dyDescent="0.25">
      <c r="B616" s="113">
        <v>7405</v>
      </c>
      <c r="C616" s="114" t="s">
        <v>785</v>
      </c>
      <c r="D616" s="299" t="s">
        <v>7</v>
      </c>
      <c r="E616" s="112">
        <v>1176206</v>
      </c>
    </row>
    <row r="617" spans="2:5" x14ac:dyDescent="0.25">
      <c r="B617" s="113">
        <v>7406</v>
      </c>
      <c r="C617" s="114" t="s">
        <v>786</v>
      </c>
      <c r="D617" s="299" t="s">
        <v>7</v>
      </c>
      <c r="E617" s="112">
        <v>1553612</v>
      </c>
    </row>
    <row r="618" spans="2:5" x14ac:dyDescent="0.25">
      <c r="B618" s="113">
        <v>7407</v>
      </c>
      <c r="C618" s="114" t="s">
        <v>787</v>
      </c>
      <c r="D618" s="299" t="s">
        <v>7</v>
      </c>
      <c r="E618" s="112">
        <v>42895</v>
      </c>
    </row>
    <row r="619" spans="2:5" x14ac:dyDescent="0.25">
      <c r="B619" s="113">
        <v>7409</v>
      </c>
      <c r="C619" s="114" t="s">
        <v>788</v>
      </c>
      <c r="D619" s="299" t="s">
        <v>7</v>
      </c>
      <c r="E619" s="112">
        <v>68325</v>
      </c>
    </row>
    <row r="620" spans="2:5" x14ac:dyDescent="0.25">
      <c r="B620" s="113">
        <v>7410</v>
      </c>
      <c r="C620" s="114" t="s">
        <v>789</v>
      </c>
      <c r="D620" s="299" t="s">
        <v>7</v>
      </c>
      <c r="E620" s="112">
        <v>104976</v>
      </c>
    </row>
    <row r="621" spans="2:5" x14ac:dyDescent="0.25">
      <c r="B621" s="113">
        <v>7411</v>
      </c>
      <c r="C621" s="114" t="s">
        <v>790</v>
      </c>
      <c r="D621" s="299" t="s">
        <v>7</v>
      </c>
      <c r="E621" s="112">
        <v>763097</v>
      </c>
    </row>
    <row r="622" spans="2:5" x14ac:dyDescent="0.25">
      <c r="B622" s="113">
        <v>7412</v>
      </c>
      <c r="C622" s="114" t="s">
        <v>791</v>
      </c>
      <c r="D622" s="299" t="s">
        <v>7</v>
      </c>
      <c r="E622" s="112">
        <v>176200</v>
      </c>
    </row>
    <row r="623" spans="2:5" x14ac:dyDescent="0.25">
      <c r="B623" s="113">
        <v>7413</v>
      </c>
      <c r="C623" s="114" t="s">
        <v>792</v>
      </c>
      <c r="D623" s="299" t="s">
        <v>7</v>
      </c>
      <c r="E623" s="112">
        <v>195607</v>
      </c>
    </row>
    <row r="624" spans="2:5" x14ac:dyDescent="0.25">
      <c r="B624" s="113">
        <v>7414</v>
      </c>
      <c r="C624" s="114" t="s">
        <v>793</v>
      </c>
      <c r="D624" s="299" t="s">
        <v>7</v>
      </c>
      <c r="E624" s="112">
        <v>404616</v>
      </c>
    </row>
    <row r="625" spans="2:5" x14ac:dyDescent="0.25">
      <c r="B625" s="113">
        <v>7415</v>
      </c>
      <c r="C625" s="114" t="s">
        <v>794</v>
      </c>
      <c r="D625" s="299" t="s">
        <v>7</v>
      </c>
      <c r="E625" s="112">
        <v>600223</v>
      </c>
    </row>
    <row r="626" spans="2:5" x14ac:dyDescent="0.25">
      <c r="B626" s="113">
        <v>7416</v>
      </c>
      <c r="C626" s="114" t="s">
        <v>795</v>
      </c>
      <c r="D626" s="299" t="s">
        <v>7</v>
      </c>
      <c r="E626" s="112">
        <v>860370</v>
      </c>
    </row>
    <row r="627" spans="2:5" x14ac:dyDescent="0.25">
      <c r="B627" s="113">
        <v>7417</v>
      </c>
      <c r="C627" s="114" t="s">
        <v>796</v>
      </c>
      <c r="D627" s="299" t="s">
        <v>7</v>
      </c>
      <c r="E627" s="112">
        <v>1104469</v>
      </c>
    </row>
    <row r="628" spans="2:5" x14ac:dyDescent="0.25">
      <c r="B628" s="113">
        <v>7418</v>
      </c>
      <c r="C628" s="114" t="s">
        <v>797</v>
      </c>
      <c r="D628" s="299" t="s">
        <v>94</v>
      </c>
      <c r="E628" s="112">
        <v>200000</v>
      </c>
    </row>
    <row r="629" spans="2:5" x14ac:dyDescent="0.25">
      <c r="B629" s="113">
        <v>7419</v>
      </c>
      <c r="C629" s="114" t="s">
        <v>798</v>
      </c>
      <c r="D629" s="299" t="s">
        <v>3095</v>
      </c>
      <c r="E629" s="112">
        <v>610042</v>
      </c>
    </row>
    <row r="630" spans="2:5" x14ac:dyDescent="0.25">
      <c r="B630" s="113">
        <v>7420</v>
      </c>
      <c r="C630" s="114" t="s">
        <v>799</v>
      </c>
      <c r="D630" s="299" t="s">
        <v>3095</v>
      </c>
      <c r="E630" s="112">
        <v>609512</v>
      </c>
    </row>
    <row r="631" spans="2:5" x14ac:dyDescent="0.25">
      <c r="B631" s="113">
        <v>7421</v>
      </c>
      <c r="C631" s="114" t="s">
        <v>800</v>
      </c>
      <c r="D631" s="299" t="s">
        <v>3095</v>
      </c>
      <c r="E631" s="112">
        <v>644462</v>
      </c>
    </row>
    <row r="632" spans="2:5" x14ac:dyDescent="0.25">
      <c r="B632" s="113">
        <v>7422</v>
      </c>
      <c r="C632" s="114" t="s">
        <v>801</v>
      </c>
      <c r="D632" s="299" t="s">
        <v>3095</v>
      </c>
      <c r="E632" s="112">
        <v>679413</v>
      </c>
    </row>
    <row r="633" spans="2:5" x14ac:dyDescent="0.25">
      <c r="B633" s="113">
        <v>7423</v>
      </c>
      <c r="C633" s="114" t="s">
        <v>802</v>
      </c>
      <c r="D633" s="299" t="s">
        <v>3099</v>
      </c>
      <c r="E633" s="112">
        <v>706</v>
      </c>
    </row>
    <row r="634" spans="2:5" x14ac:dyDescent="0.25">
      <c r="B634" s="113">
        <v>7426</v>
      </c>
      <c r="C634" s="114" t="s">
        <v>3128</v>
      </c>
      <c r="D634" s="299" t="s">
        <v>3102</v>
      </c>
      <c r="E634" s="112">
        <v>46865</v>
      </c>
    </row>
    <row r="635" spans="2:5" x14ac:dyDescent="0.25">
      <c r="B635" s="113">
        <v>7427</v>
      </c>
      <c r="C635" s="114" t="s">
        <v>3129</v>
      </c>
      <c r="D635" s="299" t="s">
        <v>3102</v>
      </c>
      <c r="E635" s="112">
        <v>85275</v>
      </c>
    </row>
    <row r="636" spans="2:5" x14ac:dyDescent="0.25">
      <c r="B636" s="113">
        <v>7428</v>
      </c>
      <c r="C636" s="114" t="s">
        <v>3130</v>
      </c>
      <c r="D636" s="299" t="s">
        <v>3102</v>
      </c>
      <c r="E636" s="112">
        <v>49636</v>
      </c>
    </row>
    <row r="637" spans="2:5" x14ac:dyDescent="0.25">
      <c r="B637" s="113">
        <v>7429</v>
      </c>
      <c r="C637" s="114" t="s">
        <v>3131</v>
      </c>
      <c r="D637" s="299" t="s">
        <v>3102</v>
      </c>
      <c r="E637" s="112">
        <v>71624</v>
      </c>
    </row>
    <row r="638" spans="2:5" x14ac:dyDescent="0.25">
      <c r="B638" s="113">
        <v>7430</v>
      </c>
      <c r="C638" s="114" t="s">
        <v>3132</v>
      </c>
      <c r="D638" s="299" t="s">
        <v>3102</v>
      </c>
      <c r="E638" s="112">
        <v>117258</v>
      </c>
    </row>
    <row r="639" spans="2:5" x14ac:dyDescent="0.25">
      <c r="B639" s="113">
        <v>7434</v>
      </c>
      <c r="C639" s="114" t="s">
        <v>803</v>
      </c>
      <c r="D639" s="299" t="s">
        <v>7</v>
      </c>
      <c r="E639" s="112">
        <v>540350</v>
      </c>
    </row>
    <row r="640" spans="2:5" x14ac:dyDescent="0.25">
      <c r="B640" s="113">
        <v>7436</v>
      </c>
      <c r="C640" s="114" t="s">
        <v>804</v>
      </c>
      <c r="D640" s="299" t="s">
        <v>158</v>
      </c>
      <c r="E640" s="112">
        <v>63046</v>
      </c>
    </row>
    <row r="641" spans="2:5" x14ac:dyDescent="0.25">
      <c r="B641" s="113">
        <v>7437</v>
      </c>
      <c r="C641" s="114" t="s">
        <v>3133</v>
      </c>
      <c r="D641" s="299" t="s">
        <v>158</v>
      </c>
      <c r="E641" s="112">
        <v>54734</v>
      </c>
    </row>
    <row r="642" spans="2:5" x14ac:dyDescent="0.25">
      <c r="B642" s="113">
        <v>7438</v>
      </c>
      <c r="C642" s="114" t="s">
        <v>805</v>
      </c>
      <c r="D642" s="299" t="s">
        <v>158</v>
      </c>
      <c r="E642" s="112">
        <v>462602</v>
      </c>
    </row>
    <row r="643" spans="2:5" x14ac:dyDescent="0.25">
      <c r="B643" s="113">
        <v>7439</v>
      </c>
      <c r="C643" s="114" t="s">
        <v>806</v>
      </c>
      <c r="D643" s="299" t="s">
        <v>3097</v>
      </c>
      <c r="E643" s="112">
        <v>5950</v>
      </c>
    </row>
    <row r="644" spans="2:5" x14ac:dyDescent="0.25">
      <c r="B644" s="113">
        <v>7442</v>
      </c>
      <c r="C644" s="114" t="s">
        <v>807</v>
      </c>
      <c r="D644" s="299" t="s">
        <v>3102</v>
      </c>
      <c r="E644" s="112">
        <v>1571</v>
      </c>
    </row>
    <row r="645" spans="2:5" x14ac:dyDescent="0.25">
      <c r="B645" s="113">
        <v>7443</v>
      </c>
      <c r="C645" s="114" t="s">
        <v>808</v>
      </c>
      <c r="D645" s="299" t="s">
        <v>3102</v>
      </c>
      <c r="E645" s="112">
        <v>3123</v>
      </c>
    </row>
    <row r="646" spans="2:5" x14ac:dyDescent="0.25">
      <c r="B646" s="113">
        <v>7444</v>
      </c>
      <c r="C646" s="114" t="s">
        <v>809</v>
      </c>
      <c r="D646" s="299" t="s">
        <v>3102</v>
      </c>
      <c r="E646" s="112">
        <v>13416</v>
      </c>
    </row>
    <row r="647" spans="2:5" x14ac:dyDescent="0.25">
      <c r="B647" s="113">
        <v>7445</v>
      </c>
      <c r="C647" s="114" t="s">
        <v>810</v>
      </c>
      <c r="D647" s="299" t="s">
        <v>7</v>
      </c>
      <c r="E647" s="112">
        <v>307389</v>
      </c>
    </row>
    <row r="648" spans="2:5" x14ac:dyDescent="0.25">
      <c r="B648" s="113">
        <v>7446</v>
      </c>
      <c r="C648" s="114" t="s">
        <v>811</v>
      </c>
      <c r="D648" s="299" t="s">
        <v>7</v>
      </c>
      <c r="E648" s="112">
        <v>473886</v>
      </c>
    </row>
    <row r="649" spans="2:5" x14ac:dyDescent="0.25">
      <c r="B649" s="113">
        <v>7448</v>
      </c>
      <c r="C649" s="114" t="s">
        <v>812</v>
      </c>
      <c r="D649" s="299" t="s">
        <v>7</v>
      </c>
      <c r="E649" s="112">
        <v>928317</v>
      </c>
    </row>
    <row r="650" spans="2:5" x14ac:dyDescent="0.25">
      <c r="B650" s="113">
        <v>7451</v>
      </c>
      <c r="C650" s="114" t="s">
        <v>813</v>
      </c>
      <c r="D650" s="299" t="s">
        <v>3099</v>
      </c>
      <c r="E650" s="112">
        <v>4701</v>
      </c>
    </row>
    <row r="651" spans="2:5" x14ac:dyDescent="0.25">
      <c r="B651" s="113">
        <v>7452</v>
      </c>
      <c r="C651" s="114" t="s">
        <v>814</v>
      </c>
      <c r="D651" s="299" t="s">
        <v>3099</v>
      </c>
      <c r="E651" s="112">
        <v>4939</v>
      </c>
    </row>
    <row r="652" spans="2:5" x14ac:dyDescent="0.25">
      <c r="B652" s="113">
        <v>7453</v>
      </c>
      <c r="C652" s="114" t="s">
        <v>815</v>
      </c>
      <c r="D652" s="299" t="s">
        <v>7</v>
      </c>
      <c r="E652" s="112">
        <v>176200</v>
      </c>
    </row>
    <row r="653" spans="2:5" x14ac:dyDescent="0.25">
      <c r="B653" s="113">
        <v>7455</v>
      </c>
      <c r="C653" s="114" t="s">
        <v>816</v>
      </c>
      <c r="D653" s="299" t="s">
        <v>7</v>
      </c>
      <c r="E653" s="112">
        <v>618800</v>
      </c>
    </row>
    <row r="654" spans="2:5" x14ac:dyDescent="0.25">
      <c r="B654" s="113">
        <v>7457</v>
      </c>
      <c r="C654" s="114" t="s">
        <v>3134</v>
      </c>
      <c r="D654" s="299" t="s">
        <v>3102</v>
      </c>
      <c r="E654" s="112">
        <v>28383</v>
      </c>
    </row>
    <row r="655" spans="2:5" x14ac:dyDescent="0.25">
      <c r="B655" s="113">
        <v>7458</v>
      </c>
      <c r="C655" s="114" t="s">
        <v>3135</v>
      </c>
      <c r="D655" s="299" t="s">
        <v>3102</v>
      </c>
      <c r="E655" s="112">
        <v>44783</v>
      </c>
    </row>
    <row r="656" spans="2:5" x14ac:dyDescent="0.25">
      <c r="B656" s="113">
        <v>7460</v>
      </c>
      <c r="C656" s="114" t="s">
        <v>3136</v>
      </c>
      <c r="D656" s="299" t="s">
        <v>3102</v>
      </c>
      <c r="E656" s="112">
        <v>39417</v>
      </c>
    </row>
    <row r="657" spans="2:5" x14ac:dyDescent="0.25">
      <c r="B657" s="113">
        <v>7461</v>
      </c>
      <c r="C657" s="114" t="s">
        <v>817</v>
      </c>
      <c r="D657" s="299" t="s">
        <v>3095</v>
      </c>
      <c r="E657" s="112">
        <v>89049</v>
      </c>
    </row>
    <row r="658" spans="2:5" x14ac:dyDescent="0.25">
      <c r="B658" s="113">
        <v>7462</v>
      </c>
      <c r="C658" s="114" t="s">
        <v>818</v>
      </c>
      <c r="D658" s="299" t="s">
        <v>3121</v>
      </c>
      <c r="E658" s="112">
        <v>1760</v>
      </c>
    </row>
    <row r="659" spans="2:5" x14ac:dyDescent="0.25">
      <c r="B659" s="113">
        <v>7463</v>
      </c>
      <c r="C659" s="114" t="s">
        <v>3137</v>
      </c>
      <c r="D659" s="299" t="s">
        <v>8</v>
      </c>
      <c r="E659" s="112">
        <v>3695</v>
      </c>
    </row>
    <row r="660" spans="2:5" x14ac:dyDescent="0.25">
      <c r="B660" s="113">
        <v>7465</v>
      </c>
      <c r="C660" s="114" t="s">
        <v>3138</v>
      </c>
      <c r="D660" s="299" t="s">
        <v>8</v>
      </c>
      <c r="E660" s="112">
        <v>5242</v>
      </c>
    </row>
    <row r="661" spans="2:5" x14ac:dyDescent="0.25">
      <c r="B661" s="113">
        <v>7467</v>
      </c>
      <c r="C661" s="114" t="s">
        <v>3139</v>
      </c>
      <c r="D661" s="299" t="s">
        <v>8</v>
      </c>
      <c r="E661" s="112">
        <v>4578</v>
      </c>
    </row>
    <row r="662" spans="2:5" x14ac:dyDescent="0.25">
      <c r="B662" s="113">
        <v>7468</v>
      </c>
      <c r="C662" s="114" t="s">
        <v>3140</v>
      </c>
      <c r="D662" s="299" t="s">
        <v>8</v>
      </c>
      <c r="E662" s="112">
        <v>4665</v>
      </c>
    </row>
    <row r="663" spans="2:5" x14ac:dyDescent="0.25">
      <c r="B663" s="113">
        <v>7471</v>
      </c>
      <c r="C663" s="114" t="s">
        <v>3141</v>
      </c>
      <c r="D663" s="299" t="s">
        <v>7</v>
      </c>
      <c r="E663" s="112">
        <v>90000</v>
      </c>
    </row>
    <row r="664" spans="2:5" x14ac:dyDescent="0.25">
      <c r="B664" s="113">
        <v>7472</v>
      </c>
      <c r="C664" s="114" t="s">
        <v>3142</v>
      </c>
      <c r="D664" s="299" t="s">
        <v>7</v>
      </c>
      <c r="E664" s="112">
        <v>70210</v>
      </c>
    </row>
    <row r="665" spans="2:5" x14ac:dyDescent="0.25">
      <c r="B665" s="113">
        <v>7482</v>
      </c>
      <c r="C665" s="114" t="s">
        <v>3143</v>
      </c>
      <c r="D665" s="299" t="s">
        <v>7</v>
      </c>
      <c r="E665" s="112">
        <v>117215</v>
      </c>
    </row>
    <row r="666" spans="2:5" x14ac:dyDescent="0.25">
      <c r="B666" s="113">
        <v>7485</v>
      </c>
      <c r="C666" s="114" t="s">
        <v>3144</v>
      </c>
      <c r="D666" s="299" t="s">
        <v>7</v>
      </c>
      <c r="E666" s="112">
        <v>141372</v>
      </c>
    </row>
    <row r="667" spans="2:5" x14ac:dyDescent="0.25">
      <c r="B667" s="113">
        <v>7487</v>
      </c>
      <c r="C667" s="114" t="s">
        <v>3145</v>
      </c>
      <c r="D667" s="299" t="s">
        <v>7</v>
      </c>
      <c r="E667" s="112">
        <v>179928</v>
      </c>
    </row>
    <row r="668" spans="2:5" x14ac:dyDescent="0.25">
      <c r="B668" s="113">
        <v>7488</v>
      </c>
      <c r="C668" s="114" t="s">
        <v>3146</v>
      </c>
      <c r="D668" s="299" t="s">
        <v>7</v>
      </c>
      <c r="E668" s="112">
        <v>10282</v>
      </c>
    </row>
    <row r="669" spans="2:5" x14ac:dyDescent="0.25">
      <c r="B669" s="113">
        <v>7489</v>
      </c>
      <c r="C669" s="114" t="s">
        <v>3147</v>
      </c>
      <c r="D669" s="299" t="s">
        <v>7</v>
      </c>
      <c r="E669" s="112">
        <v>35700</v>
      </c>
    </row>
    <row r="670" spans="2:5" x14ac:dyDescent="0.25">
      <c r="B670" s="113">
        <v>7490</v>
      </c>
      <c r="C670" s="114" t="s">
        <v>3148</v>
      </c>
      <c r="D670" s="299" t="s">
        <v>7</v>
      </c>
      <c r="E670" s="112">
        <v>148750</v>
      </c>
    </row>
    <row r="671" spans="2:5" x14ac:dyDescent="0.25">
      <c r="B671" s="113">
        <v>7493</v>
      </c>
      <c r="C671" s="114" t="s">
        <v>3149</v>
      </c>
      <c r="D671" s="299" t="s">
        <v>7</v>
      </c>
      <c r="E671" s="112">
        <v>47600</v>
      </c>
    </row>
    <row r="672" spans="2:5" x14ac:dyDescent="0.25">
      <c r="B672" s="113">
        <v>7494</v>
      </c>
      <c r="C672" s="114" t="s">
        <v>3150</v>
      </c>
      <c r="D672" s="299" t="s">
        <v>7</v>
      </c>
      <c r="E672" s="112">
        <v>53978</v>
      </c>
    </row>
    <row r="673" spans="2:5" x14ac:dyDescent="0.25">
      <c r="B673" s="113">
        <v>7496</v>
      </c>
      <c r="C673" s="114" t="s">
        <v>3151</v>
      </c>
      <c r="D673" s="299" t="s">
        <v>7</v>
      </c>
      <c r="E673" s="112">
        <v>83300</v>
      </c>
    </row>
    <row r="674" spans="2:5" x14ac:dyDescent="0.25">
      <c r="B674" s="113">
        <v>7497</v>
      </c>
      <c r="C674" s="114" t="s">
        <v>3152</v>
      </c>
      <c r="D674" s="299" t="s">
        <v>7</v>
      </c>
      <c r="E674" s="112">
        <v>65450</v>
      </c>
    </row>
    <row r="675" spans="2:5" x14ac:dyDescent="0.25">
      <c r="B675" s="113">
        <v>7501</v>
      </c>
      <c r="C675" s="114" t="s">
        <v>3153</v>
      </c>
      <c r="D675" s="299" t="s">
        <v>7</v>
      </c>
      <c r="E675" s="112">
        <v>308448</v>
      </c>
    </row>
    <row r="676" spans="2:5" x14ac:dyDescent="0.25">
      <c r="B676" s="113">
        <v>7502</v>
      </c>
      <c r="C676" s="114" t="s">
        <v>3154</v>
      </c>
      <c r="D676" s="299" t="s">
        <v>7</v>
      </c>
      <c r="E676" s="112">
        <v>737800</v>
      </c>
    </row>
    <row r="677" spans="2:5" x14ac:dyDescent="0.25">
      <c r="B677" s="113">
        <v>7503</v>
      </c>
      <c r="C677" s="114" t="s">
        <v>3155</v>
      </c>
      <c r="D677" s="299" t="s">
        <v>7</v>
      </c>
      <c r="E677" s="112">
        <v>761600</v>
      </c>
    </row>
    <row r="678" spans="2:5" x14ac:dyDescent="0.25">
      <c r="B678" s="113">
        <v>7511</v>
      </c>
      <c r="C678" s="114" t="s">
        <v>3156</v>
      </c>
      <c r="D678" s="299" t="s">
        <v>7</v>
      </c>
      <c r="E678" s="112">
        <v>311780</v>
      </c>
    </row>
    <row r="679" spans="2:5" x14ac:dyDescent="0.25">
      <c r="B679" s="113">
        <v>7520</v>
      </c>
      <c r="C679" s="114" t="s">
        <v>3157</v>
      </c>
      <c r="D679" s="299" t="s">
        <v>7</v>
      </c>
      <c r="E679" s="112">
        <v>122570</v>
      </c>
    </row>
    <row r="680" spans="2:5" x14ac:dyDescent="0.25">
      <c r="B680" s="113">
        <v>7523</v>
      </c>
      <c r="C680" s="114" t="s">
        <v>3158</v>
      </c>
      <c r="D680" s="299" t="s">
        <v>7</v>
      </c>
      <c r="E680" s="112">
        <v>207001</v>
      </c>
    </row>
    <row r="681" spans="2:5" x14ac:dyDescent="0.25">
      <c r="B681" s="113">
        <v>7524</v>
      </c>
      <c r="C681" s="114" t="s">
        <v>3159</v>
      </c>
      <c r="D681" s="299" t="s">
        <v>7</v>
      </c>
      <c r="E681" s="112">
        <v>207001</v>
      </c>
    </row>
    <row r="682" spans="2:5" x14ac:dyDescent="0.25">
      <c r="B682" s="113">
        <v>7530</v>
      </c>
      <c r="C682" s="114" t="s">
        <v>3160</v>
      </c>
      <c r="D682" s="299" t="s">
        <v>7</v>
      </c>
      <c r="E682" s="112">
        <v>121380</v>
      </c>
    </row>
    <row r="683" spans="2:5" x14ac:dyDescent="0.25">
      <c r="B683" s="113">
        <v>7542</v>
      </c>
      <c r="C683" s="114" t="s">
        <v>3161</v>
      </c>
      <c r="D683" s="299" t="s">
        <v>7</v>
      </c>
      <c r="E683" s="112">
        <v>8568</v>
      </c>
    </row>
    <row r="684" spans="2:5" x14ac:dyDescent="0.25">
      <c r="B684" s="113">
        <v>7544</v>
      </c>
      <c r="C684" s="114" t="s">
        <v>3162</v>
      </c>
      <c r="D684" s="299" t="s">
        <v>7</v>
      </c>
      <c r="E684" s="112">
        <v>20825</v>
      </c>
    </row>
    <row r="685" spans="2:5" x14ac:dyDescent="0.25">
      <c r="B685" s="113">
        <v>7550</v>
      </c>
      <c r="C685" s="114" t="s">
        <v>3163</v>
      </c>
      <c r="D685" s="299" t="s">
        <v>7</v>
      </c>
      <c r="E685" s="112">
        <v>155890</v>
      </c>
    </row>
    <row r="686" spans="2:5" x14ac:dyDescent="0.25">
      <c r="B686" s="113">
        <v>7551</v>
      </c>
      <c r="C686" s="114" t="s">
        <v>3164</v>
      </c>
      <c r="D686" s="299" t="s">
        <v>7</v>
      </c>
      <c r="E686" s="112">
        <v>71400</v>
      </c>
    </row>
    <row r="687" spans="2:5" x14ac:dyDescent="0.25">
      <c r="B687" s="113">
        <v>7554</v>
      </c>
      <c r="C687" s="114" t="s">
        <v>819</v>
      </c>
      <c r="D687" s="299" t="s">
        <v>7</v>
      </c>
      <c r="E687" s="112">
        <v>44982</v>
      </c>
    </row>
    <row r="688" spans="2:5" x14ac:dyDescent="0.25">
      <c r="B688" s="113">
        <v>7555</v>
      </c>
      <c r="C688" s="114" t="s">
        <v>820</v>
      </c>
      <c r="D688" s="299" t="s">
        <v>7</v>
      </c>
      <c r="E688" s="112">
        <v>40698</v>
      </c>
    </row>
    <row r="689" spans="2:5" x14ac:dyDescent="0.25">
      <c r="B689" s="113">
        <v>7556</v>
      </c>
      <c r="C689" s="114" t="s">
        <v>821</v>
      </c>
      <c r="D689" s="299" t="s">
        <v>8</v>
      </c>
      <c r="E689" s="112">
        <v>1671</v>
      </c>
    </row>
    <row r="690" spans="2:5" x14ac:dyDescent="0.25">
      <c r="B690" s="113">
        <v>7557</v>
      </c>
      <c r="C690" s="114" t="s">
        <v>822</v>
      </c>
      <c r="D690" s="299" t="s">
        <v>7</v>
      </c>
      <c r="E690" s="112">
        <v>2717</v>
      </c>
    </row>
    <row r="691" spans="2:5" x14ac:dyDescent="0.25">
      <c r="B691" s="113">
        <v>7558</v>
      </c>
      <c r="C691" s="114" t="s">
        <v>3165</v>
      </c>
      <c r="D691" s="299" t="s">
        <v>122</v>
      </c>
      <c r="E691" s="112">
        <v>622965</v>
      </c>
    </row>
    <row r="692" spans="2:5" x14ac:dyDescent="0.25">
      <c r="B692" s="113">
        <v>7559</v>
      </c>
      <c r="C692" s="114" t="s">
        <v>823</v>
      </c>
      <c r="D692" s="299" t="s">
        <v>8</v>
      </c>
      <c r="E692" s="112">
        <v>2672</v>
      </c>
    </row>
    <row r="693" spans="2:5" x14ac:dyDescent="0.25">
      <c r="B693" s="113">
        <v>7560</v>
      </c>
      <c r="C693" s="114" t="s">
        <v>824</v>
      </c>
      <c r="D693" s="299" t="s">
        <v>8</v>
      </c>
      <c r="E693" s="112">
        <v>3140</v>
      </c>
    </row>
    <row r="694" spans="2:5" x14ac:dyDescent="0.25">
      <c r="B694" s="113">
        <v>7561</v>
      </c>
      <c r="C694" s="114" t="s">
        <v>825</v>
      </c>
      <c r="D694" s="299" t="s">
        <v>8</v>
      </c>
      <c r="E694" s="112">
        <v>1791</v>
      </c>
    </row>
    <row r="695" spans="2:5" x14ac:dyDescent="0.25">
      <c r="B695" s="113">
        <v>7562</v>
      </c>
      <c r="C695" s="114" t="s">
        <v>826</v>
      </c>
      <c r="D695" s="299" t="s">
        <v>3102</v>
      </c>
      <c r="E695" s="112">
        <v>22180</v>
      </c>
    </row>
    <row r="696" spans="2:5" x14ac:dyDescent="0.25">
      <c r="B696" s="113">
        <v>7567</v>
      </c>
      <c r="C696" s="114" t="s">
        <v>827</v>
      </c>
      <c r="D696" s="299" t="s">
        <v>7</v>
      </c>
      <c r="E696" s="112">
        <v>92820</v>
      </c>
    </row>
    <row r="697" spans="2:5" x14ac:dyDescent="0.25">
      <c r="B697" s="113">
        <v>7568</v>
      </c>
      <c r="C697" s="114" t="s">
        <v>828</v>
      </c>
      <c r="D697" s="299" t="s">
        <v>7</v>
      </c>
      <c r="E697" s="112">
        <v>40299</v>
      </c>
    </row>
    <row r="698" spans="2:5" x14ac:dyDescent="0.25">
      <c r="B698" s="113">
        <v>7569</v>
      </c>
      <c r="C698" s="114" t="s">
        <v>829</v>
      </c>
      <c r="D698" s="299" t="s">
        <v>7</v>
      </c>
      <c r="E698" s="112">
        <v>58501</v>
      </c>
    </row>
    <row r="699" spans="2:5" x14ac:dyDescent="0.25">
      <c r="B699" s="113">
        <v>7571</v>
      </c>
      <c r="C699" s="114" t="s">
        <v>830</v>
      </c>
      <c r="D699" s="299" t="s">
        <v>7</v>
      </c>
      <c r="E699" s="112">
        <v>81010</v>
      </c>
    </row>
    <row r="700" spans="2:5" x14ac:dyDescent="0.25">
      <c r="B700" s="113">
        <v>7575</v>
      </c>
      <c r="C700" s="114" t="s">
        <v>831</v>
      </c>
      <c r="D700" s="299" t="s">
        <v>7</v>
      </c>
      <c r="E700" s="112">
        <v>30821</v>
      </c>
    </row>
    <row r="701" spans="2:5" x14ac:dyDescent="0.25">
      <c r="B701" s="113">
        <v>7576</v>
      </c>
      <c r="C701" s="114" t="s">
        <v>832</v>
      </c>
      <c r="D701" s="299" t="s">
        <v>7</v>
      </c>
      <c r="E701" s="112">
        <v>1728</v>
      </c>
    </row>
    <row r="702" spans="2:5" x14ac:dyDescent="0.25">
      <c r="B702" s="113">
        <v>7577</v>
      </c>
      <c r="C702" s="114" t="s">
        <v>833</v>
      </c>
      <c r="D702" s="299" t="s">
        <v>7</v>
      </c>
      <c r="E702" s="112">
        <v>7735</v>
      </c>
    </row>
    <row r="703" spans="2:5" x14ac:dyDescent="0.25">
      <c r="B703" s="113">
        <v>7578</v>
      </c>
      <c r="C703" s="114" t="s">
        <v>834</v>
      </c>
      <c r="D703" s="299" t="s">
        <v>7</v>
      </c>
      <c r="E703" s="112">
        <v>9401</v>
      </c>
    </row>
    <row r="704" spans="2:5" x14ac:dyDescent="0.25">
      <c r="B704" s="113">
        <v>7579</v>
      </c>
      <c r="C704" s="114" t="s">
        <v>835</v>
      </c>
      <c r="D704" s="299" t="s">
        <v>7</v>
      </c>
      <c r="E704" s="112">
        <v>620</v>
      </c>
    </row>
    <row r="705" spans="2:5" x14ac:dyDescent="0.25">
      <c r="B705" s="113">
        <v>7580</v>
      </c>
      <c r="C705" s="114" t="s">
        <v>836</v>
      </c>
      <c r="D705" s="299" t="s">
        <v>7</v>
      </c>
      <c r="E705" s="112">
        <v>24000</v>
      </c>
    </row>
    <row r="706" spans="2:5" x14ac:dyDescent="0.25">
      <c r="B706" s="113">
        <v>7582</v>
      </c>
      <c r="C706" s="114" t="s">
        <v>837</v>
      </c>
      <c r="D706" s="299" t="s">
        <v>7</v>
      </c>
      <c r="E706" s="112">
        <v>25000</v>
      </c>
    </row>
    <row r="707" spans="2:5" x14ac:dyDescent="0.25">
      <c r="B707" s="113">
        <v>7583</v>
      </c>
      <c r="C707" s="114" t="s">
        <v>838</v>
      </c>
      <c r="D707" s="299" t="s">
        <v>7</v>
      </c>
      <c r="E707" s="112">
        <v>29750</v>
      </c>
    </row>
    <row r="708" spans="2:5" x14ac:dyDescent="0.25">
      <c r="B708" s="113">
        <v>7585</v>
      </c>
      <c r="C708" s="114" t="s">
        <v>839</v>
      </c>
      <c r="D708" s="299" t="s">
        <v>3102</v>
      </c>
      <c r="E708" s="112">
        <v>37163</v>
      </c>
    </row>
    <row r="709" spans="2:5" x14ac:dyDescent="0.25">
      <c r="B709" s="113">
        <v>7586</v>
      </c>
      <c r="C709" s="114" t="s">
        <v>840</v>
      </c>
      <c r="D709" s="299" t="s">
        <v>7</v>
      </c>
      <c r="E709" s="112">
        <v>3300</v>
      </c>
    </row>
    <row r="710" spans="2:5" x14ac:dyDescent="0.25">
      <c r="B710" s="113">
        <v>7587</v>
      </c>
      <c r="C710" s="114" t="s">
        <v>841</v>
      </c>
      <c r="D710" s="299" t="s">
        <v>3099</v>
      </c>
      <c r="E710" s="112">
        <v>146748</v>
      </c>
    </row>
    <row r="711" spans="2:5" x14ac:dyDescent="0.25">
      <c r="B711" s="113">
        <v>7596</v>
      </c>
      <c r="C711" s="114" t="s">
        <v>842</v>
      </c>
      <c r="D711" s="299" t="s">
        <v>158</v>
      </c>
      <c r="E711" s="112">
        <v>49295</v>
      </c>
    </row>
    <row r="712" spans="2:5" x14ac:dyDescent="0.25">
      <c r="B712" s="113">
        <v>7598</v>
      </c>
      <c r="C712" s="114" t="s">
        <v>843</v>
      </c>
      <c r="D712" s="299" t="s">
        <v>3095</v>
      </c>
      <c r="E712" s="112">
        <v>84490</v>
      </c>
    </row>
    <row r="713" spans="2:5" x14ac:dyDescent="0.25">
      <c r="B713" s="113">
        <v>7603</v>
      </c>
      <c r="C713" s="114" t="s">
        <v>3166</v>
      </c>
      <c r="D713" s="299" t="s">
        <v>3102</v>
      </c>
      <c r="E713" s="112">
        <v>368178</v>
      </c>
    </row>
    <row r="714" spans="2:5" x14ac:dyDescent="0.25">
      <c r="B714" s="113">
        <v>7604</v>
      </c>
      <c r="C714" s="114" t="s">
        <v>3167</v>
      </c>
      <c r="D714" s="299" t="s">
        <v>3102</v>
      </c>
      <c r="E714" s="112">
        <v>444410</v>
      </c>
    </row>
    <row r="715" spans="2:5" x14ac:dyDescent="0.25">
      <c r="B715" s="113">
        <v>7606</v>
      </c>
      <c r="C715" s="114" t="s">
        <v>3168</v>
      </c>
      <c r="D715" s="299" t="s">
        <v>3102</v>
      </c>
      <c r="E715" s="112">
        <v>567585</v>
      </c>
    </row>
    <row r="716" spans="2:5" x14ac:dyDescent="0.25">
      <c r="B716" s="113">
        <v>7607</v>
      </c>
      <c r="C716" s="114" t="s">
        <v>3169</v>
      </c>
      <c r="D716" s="299" t="s">
        <v>3102</v>
      </c>
      <c r="E716" s="112">
        <v>625751</v>
      </c>
    </row>
    <row r="717" spans="2:5" x14ac:dyDescent="0.25">
      <c r="B717" s="113">
        <v>7608</v>
      </c>
      <c r="C717" s="114" t="s">
        <v>3170</v>
      </c>
      <c r="D717" s="299" t="s">
        <v>3102</v>
      </c>
      <c r="E717" s="112">
        <v>764803</v>
      </c>
    </row>
    <row r="718" spans="2:5" x14ac:dyDescent="0.25">
      <c r="B718" s="113">
        <v>7610</v>
      </c>
      <c r="C718" s="114" t="s">
        <v>3171</v>
      </c>
      <c r="D718" s="299" t="s">
        <v>8</v>
      </c>
      <c r="E718" s="112">
        <v>9663</v>
      </c>
    </row>
    <row r="719" spans="2:5" x14ac:dyDescent="0.25">
      <c r="B719" s="113">
        <v>7613</v>
      </c>
      <c r="C719" s="114" t="s">
        <v>3172</v>
      </c>
      <c r="D719" s="299" t="s">
        <v>3102</v>
      </c>
      <c r="E719" s="112">
        <v>902826</v>
      </c>
    </row>
    <row r="720" spans="2:5" x14ac:dyDescent="0.25">
      <c r="B720" s="113">
        <v>7614</v>
      </c>
      <c r="C720" s="114" t="s">
        <v>3173</v>
      </c>
      <c r="D720" s="299" t="s">
        <v>3102</v>
      </c>
      <c r="E720" s="112">
        <v>1141974</v>
      </c>
    </row>
    <row r="721" spans="2:5" x14ac:dyDescent="0.25">
      <c r="B721" s="113">
        <v>7615</v>
      </c>
      <c r="C721" s="114" t="s">
        <v>3174</v>
      </c>
      <c r="D721" s="299" t="s">
        <v>3102</v>
      </c>
      <c r="E721" s="112">
        <v>1444918</v>
      </c>
    </row>
    <row r="722" spans="2:5" x14ac:dyDescent="0.25">
      <c r="B722" s="113">
        <v>7616</v>
      </c>
      <c r="C722" s="114" t="s">
        <v>3175</v>
      </c>
      <c r="D722" s="299" t="s">
        <v>3102</v>
      </c>
      <c r="E722" s="112">
        <v>1637698</v>
      </c>
    </row>
    <row r="723" spans="2:5" x14ac:dyDescent="0.25">
      <c r="B723" s="113">
        <v>7617</v>
      </c>
      <c r="C723" s="114" t="s">
        <v>3176</v>
      </c>
      <c r="D723" s="299" t="s">
        <v>3102</v>
      </c>
      <c r="E723" s="112">
        <v>1830478</v>
      </c>
    </row>
    <row r="724" spans="2:5" x14ac:dyDescent="0.25">
      <c r="B724" s="113">
        <v>7618</v>
      </c>
      <c r="C724" s="114" t="s">
        <v>3177</v>
      </c>
      <c r="D724" s="299" t="s">
        <v>3102</v>
      </c>
      <c r="E724" s="112">
        <v>2056995</v>
      </c>
    </row>
    <row r="725" spans="2:5" x14ac:dyDescent="0.25">
      <c r="B725" s="113">
        <v>7619</v>
      </c>
      <c r="C725" s="114" t="s">
        <v>3178</v>
      </c>
      <c r="D725" s="299" t="s">
        <v>3102</v>
      </c>
      <c r="E725" s="112">
        <v>2630872</v>
      </c>
    </row>
    <row r="726" spans="2:5" x14ac:dyDescent="0.25">
      <c r="B726" s="113">
        <v>7620</v>
      </c>
      <c r="C726" s="114" t="s">
        <v>3179</v>
      </c>
      <c r="D726" s="299" t="s">
        <v>3102</v>
      </c>
      <c r="E726" s="112">
        <v>2915223</v>
      </c>
    </row>
    <row r="727" spans="2:5" x14ac:dyDescent="0.25">
      <c r="B727" s="113">
        <v>7621</v>
      </c>
      <c r="C727" s="114" t="s">
        <v>3180</v>
      </c>
      <c r="D727" s="299" t="s">
        <v>3102</v>
      </c>
      <c r="E727" s="112">
        <v>3223671</v>
      </c>
    </row>
    <row r="728" spans="2:5" x14ac:dyDescent="0.25">
      <c r="B728" s="113">
        <v>7622</v>
      </c>
      <c r="C728" s="114" t="s">
        <v>3181</v>
      </c>
      <c r="D728" s="299" t="s">
        <v>3102</v>
      </c>
      <c r="E728" s="112">
        <v>3532119</v>
      </c>
    </row>
    <row r="729" spans="2:5" x14ac:dyDescent="0.25">
      <c r="B729" s="113">
        <v>7626</v>
      </c>
      <c r="C729" s="114" t="s">
        <v>3182</v>
      </c>
      <c r="D729" s="299" t="s">
        <v>7</v>
      </c>
      <c r="E729" s="112">
        <v>594218</v>
      </c>
    </row>
    <row r="730" spans="2:5" x14ac:dyDescent="0.25">
      <c r="B730" s="113">
        <v>7627</v>
      </c>
      <c r="C730" s="114" t="s">
        <v>3183</v>
      </c>
      <c r="D730" s="299" t="s">
        <v>7</v>
      </c>
      <c r="E730" s="112">
        <v>616351</v>
      </c>
    </row>
    <row r="731" spans="2:5" x14ac:dyDescent="0.25">
      <c r="B731" s="113">
        <v>7628</v>
      </c>
      <c r="C731" s="114" t="s">
        <v>3184</v>
      </c>
      <c r="D731" s="299" t="s">
        <v>7</v>
      </c>
      <c r="E731" s="112">
        <v>637545</v>
      </c>
    </row>
    <row r="732" spans="2:5" x14ac:dyDescent="0.25">
      <c r="B732" s="113">
        <v>7630</v>
      </c>
      <c r="C732" s="114" t="s">
        <v>3185</v>
      </c>
      <c r="D732" s="299" t="s">
        <v>7</v>
      </c>
      <c r="E732" s="112">
        <v>671672</v>
      </c>
    </row>
    <row r="733" spans="2:5" x14ac:dyDescent="0.25">
      <c r="B733" s="113">
        <v>7631</v>
      </c>
      <c r="C733" s="114" t="s">
        <v>3186</v>
      </c>
      <c r="D733" s="299" t="s">
        <v>7</v>
      </c>
      <c r="E733" s="112">
        <v>862400</v>
      </c>
    </row>
    <row r="734" spans="2:5" x14ac:dyDescent="0.25">
      <c r="B734" s="113">
        <v>7632</v>
      </c>
      <c r="C734" s="114" t="s">
        <v>3187</v>
      </c>
      <c r="D734" s="299" t="s">
        <v>7</v>
      </c>
      <c r="E734" s="112">
        <v>922470</v>
      </c>
    </row>
    <row r="735" spans="2:5" x14ac:dyDescent="0.25">
      <c r="B735" s="113">
        <v>7633</v>
      </c>
      <c r="C735" s="114" t="s">
        <v>3188</v>
      </c>
      <c r="D735" s="299" t="s">
        <v>7</v>
      </c>
      <c r="E735" s="112">
        <v>996907</v>
      </c>
    </row>
    <row r="736" spans="2:5" x14ac:dyDescent="0.25">
      <c r="B736" s="113">
        <v>7634</v>
      </c>
      <c r="C736" s="114" t="s">
        <v>3189</v>
      </c>
      <c r="D736" s="299" t="s">
        <v>7</v>
      </c>
      <c r="E736" s="112">
        <v>1073185</v>
      </c>
    </row>
    <row r="737" spans="2:5" x14ac:dyDescent="0.25">
      <c r="B737" s="113">
        <v>7635</v>
      </c>
      <c r="C737" s="114" t="s">
        <v>3190</v>
      </c>
      <c r="D737" s="299" t="s">
        <v>7</v>
      </c>
      <c r="E737" s="112">
        <v>877149</v>
      </c>
    </row>
    <row r="738" spans="2:5" x14ac:dyDescent="0.25">
      <c r="B738" s="113">
        <v>7636</v>
      </c>
      <c r="C738" s="114" t="s">
        <v>3191</v>
      </c>
      <c r="D738" s="299" t="s">
        <v>7</v>
      </c>
      <c r="E738" s="112">
        <v>915705</v>
      </c>
    </row>
    <row r="739" spans="2:5" x14ac:dyDescent="0.25">
      <c r="B739" s="113">
        <v>7637</v>
      </c>
      <c r="C739" s="114" t="s">
        <v>3192</v>
      </c>
      <c r="D739" s="299" t="s">
        <v>7</v>
      </c>
      <c r="E739" s="112">
        <v>1021734</v>
      </c>
    </row>
    <row r="740" spans="2:5" x14ac:dyDescent="0.25">
      <c r="B740" s="113">
        <v>7638</v>
      </c>
      <c r="C740" s="114" t="s">
        <v>3193</v>
      </c>
      <c r="D740" s="299" t="s">
        <v>7</v>
      </c>
      <c r="E740" s="112">
        <v>1238612</v>
      </c>
    </row>
    <row r="741" spans="2:5" x14ac:dyDescent="0.25">
      <c r="B741" s="113">
        <v>7639</v>
      </c>
      <c r="C741" s="114" t="s">
        <v>3194</v>
      </c>
      <c r="D741" s="299" t="s">
        <v>7</v>
      </c>
      <c r="E741" s="112">
        <v>1296446</v>
      </c>
    </row>
    <row r="742" spans="2:5" x14ac:dyDescent="0.25">
      <c r="B742" s="113">
        <v>7640</v>
      </c>
      <c r="C742" s="114" t="s">
        <v>3195</v>
      </c>
      <c r="D742" s="299" t="s">
        <v>7</v>
      </c>
      <c r="E742" s="112">
        <v>1388016</v>
      </c>
    </row>
    <row r="743" spans="2:5" x14ac:dyDescent="0.25">
      <c r="B743" s="113">
        <v>7641</v>
      </c>
      <c r="C743" s="114" t="s">
        <v>3196</v>
      </c>
      <c r="D743" s="299" t="s">
        <v>7</v>
      </c>
      <c r="E743" s="112">
        <v>1566338</v>
      </c>
    </row>
    <row r="744" spans="2:5" x14ac:dyDescent="0.25">
      <c r="B744" s="113">
        <v>7642</v>
      </c>
      <c r="C744" s="114" t="s">
        <v>3197</v>
      </c>
      <c r="D744" s="299" t="s">
        <v>7</v>
      </c>
      <c r="E744" s="112">
        <v>1624172</v>
      </c>
    </row>
    <row r="745" spans="2:5" x14ac:dyDescent="0.25">
      <c r="B745" s="113">
        <v>7643</v>
      </c>
      <c r="C745" s="114" t="s">
        <v>3198</v>
      </c>
      <c r="D745" s="299" t="s">
        <v>7</v>
      </c>
      <c r="E745" s="112">
        <v>1884425</v>
      </c>
    </row>
    <row r="746" spans="2:5" x14ac:dyDescent="0.25">
      <c r="B746" s="113">
        <v>7644</v>
      </c>
      <c r="C746" s="114" t="s">
        <v>3199</v>
      </c>
      <c r="D746" s="299" t="s">
        <v>7</v>
      </c>
      <c r="E746" s="112">
        <v>2004912</v>
      </c>
    </row>
    <row r="747" spans="2:5" x14ac:dyDescent="0.25">
      <c r="B747" s="113">
        <v>7645</v>
      </c>
      <c r="C747" s="114" t="s">
        <v>3200</v>
      </c>
      <c r="D747" s="299" t="s">
        <v>3102</v>
      </c>
      <c r="E747" s="112">
        <v>3898401</v>
      </c>
    </row>
    <row r="748" spans="2:5" x14ac:dyDescent="0.25">
      <c r="B748" s="113">
        <v>7646</v>
      </c>
      <c r="C748" s="114" t="s">
        <v>3201</v>
      </c>
      <c r="D748" s="299" t="s">
        <v>3102</v>
      </c>
      <c r="E748" s="112">
        <v>4602048</v>
      </c>
    </row>
    <row r="749" spans="2:5" x14ac:dyDescent="0.25">
      <c r="B749" s="113">
        <v>7647</v>
      </c>
      <c r="C749" s="114" t="s">
        <v>3202</v>
      </c>
      <c r="D749" s="299" t="s">
        <v>7</v>
      </c>
      <c r="E749" s="112">
        <v>2308541</v>
      </c>
    </row>
    <row r="750" spans="2:5" x14ac:dyDescent="0.25">
      <c r="B750" s="113">
        <v>7648</v>
      </c>
      <c r="C750" s="114" t="s">
        <v>3203</v>
      </c>
      <c r="D750" s="299" t="s">
        <v>3102</v>
      </c>
      <c r="E750" s="112">
        <v>6279234</v>
      </c>
    </row>
    <row r="751" spans="2:5" x14ac:dyDescent="0.25">
      <c r="B751" s="113">
        <v>7650</v>
      </c>
      <c r="C751" s="114" t="s">
        <v>844</v>
      </c>
      <c r="D751" s="299" t="s">
        <v>3105</v>
      </c>
      <c r="E751" s="112">
        <v>205456</v>
      </c>
    </row>
    <row r="752" spans="2:5" x14ac:dyDescent="0.25">
      <c r="B752" s="113">
        <v>7651</v>
      </c>
      <c r="C752" s="114" t="s">
        <v>845</v>
      </c>
      <c r="D752" s="299" t="s">
        <v>3105</v>
      </c>
      <c r="E752" s="112">
        <v>216139</v>
      </c>
    </row>
    <row r="753" spans="2:5" x14ac:dyDescent="0.25">
      <c r="B753" s="113">
        <v>7652</v>
      </c>
      <c r="C753" s="114" t="s">
        <v>846</v>
      </c>
      <c r="D753" s="299" t="s">
        <v>3105</v>
      </c>
      <c r="E753" s="112">
        <v>237482</v>
      </c>
    </row>
    <row r="754" spans="2:5" x14ac:dyDescent="0.25">
      <c r="B754" s="113">
        <v>7653</v>
      </c>
      <c r="C754" s="114" t="s">
        <v>847</v>
      </c>
      <c r="D754" s="299" t="s">
        <v>3105</v>
      </c>
      <c r="E754" s="112">
        <v>360000</v>
      </c>
    </row>
    <row r="755" spans="2:5" x14ac:dyDescent="0.25">
      <c r="B755" s="113">
        <v>7654</v>
      </c>
      <c r="C755" s="114" t="s">
        <v>848</v>
      </c>
      <c r="D755" s="299" t="s">
        <v>3105</v>
      </c>
      <c r="E755" s="112">
        <v>68020</v>
      </c>
    </row>
    <row r="756" spans="2:5" x14ac:dyDescent="0.25">
      <c r="B756" s="113">
        <v>7655</v>
      </c>
      <c r="C756" s="114" t="s">
        <v>849</v>
      </c>
      <c r="D756" s="299" t="s">
        <v>3105</v>
      </c>
      <c r="E756" s="112">
        <v>90335</v>
      </c>
    </row>
    <row r="757" spans="2:5" x14ac:dyDescent="0.25">
      <c r="B757" s="113">
        <v>7656</v>
      </c>
      <c r="C757" s="114" t="s">
        <v>850</v>
      </c>
      <c r="D757" s="299" t="s">
        <v>3105</v>
      </c>
      <c r="E757" s="112">
        <v>181163</v>
      </c>
    </row>
    <row r="758" spans="2:5" x14ac:dyDescent="0.25">
      <c r="B758" s="113">
        <v>7657</v>
      </c>
      <c r="C758" s="114" t="s">
        <v>851</v>
      </c>
      <c r="D758" s="299" t="s">
        <v>3105</v>
      </c>
      <c r="E758" s="112">
        <v>127996</v>
      </c>
    </row>
    <row r="759" spans="2:5" x14ac:dyDescent="0.25">
      <c r="B759" s="113">
        <v>7658</v>
      </c>
      <c r="C759" s="114" t="s">
        <v>852</v>
      </c>
      <c r="D759" s="299" t="s">
        <v>3095</v>
      </c>
      <c r="E759" s="112">
        <v>1144542</v>
      </c>
    </row>
    <row r="760" spans="2:5" x14ac:dyDescent="0.25">
      <c r="B760" s="113">
        <v>7664</v>
      </c>
      <c r="C760" s="114" t="s">
        <v>853</v>
      </c>
      <c r="D760" s="299" t="s">
        <v>7</v>
      </c>
      <c r="E760" s="112">
        <v>1124545</v>
      </c>
    </row>
    <row r="761" spans="2:5" x14ac:dyDescent="0.25">
      <c r="B761" s="113">
        <v>7680</v>
      </c>
      <c r="C761" s="114" t="s">
        <v>854</v>
      </c>
      <c r="D761" s="299" t="s">
        <v>3105</v>
      </c>
      <c r="E761" s="112">
        <v>79700</v>
      </c>
    </row>
    <row r="762" spans="2:5" x14ac:dyDescent="0.25">
      <c r="B762" s="113">
        <v>7686</v>
      </c>
      <c r="C762" s="114" t="s">
        <v>855</v>
      </c>
      <c r="D762" s="299" t="s">
        <v>3095</v>
      </c>
      <c r="E762" s="112">
        <v>81001</v>
      </c>
    </row>
    <row r="763" spans="2:5" x14ac:dyDescent="0.25">
      <c r="B763" s="113">
        <v>7687</v>
      </c>
      <c r="C763" s="114" t="s">
        <v>856</v>
      </c>
      <c r="D763" s="299" t="s">
        <v>3095</v>
      </c>
      <c r="E763" s="112">
        <v>87703</v>
      </c>
    </row>
    <row r="764" spans="2:5" x14ac:dyDescent="0.25">
      <c r="B764" s="113">
        <v>7688</v>
      </c>
      <c r="C764" s="114" t="s">
        <v>857</v>
      </c>
      <c r="D764" s="299" t="s">
        <v>3095</v>
      </c>
      <c r="E764" s="112">
        <v>73780</v>
      </c>
    </row>
    <row r="765" spans="2:5" x14ac:dyDescent="0.25">
      <c r="B765" s="113">
        <v>7689</v>
      </c>
      <c r="C765" s="114" t="s">
        <v>858</v>
      </c>
      <c r="D765" s="299" t="s">
        <v>3095</v>
      </c>
      <c r="E765" s="112">
        <v>71400</v>
      </c>
    </row>
    <row r="766" spans="2:5" x14ac:dyDescent="0.25">
      <c r="B766" s="113">
        <v>7690</v>
      </c>
      <c r="C766" s="114" t="s">
        <v>859</v>
      </c>
      <c r="D766" s="299" t="s">
        <v>3095</v>
      </c>
      <c r="E766" s="112">
        <v>71400</v>
      </c>
    </row>
    <row r="767" spans="2:5" x14ac:dyDescent="0.25">
      <c r="B767" s="113">
        <v>7691</v>
      </c>
      <c r="C767" s="114" t="s">
        <v>860</v>
      </c>
      <c r="D767" s="299" t="s">
        <v>3095</v>
      </c>
      <c r="E767" s="112">
        <v>65450</v>
      </c>
    </row>
    <row r="768" spans="2:5" x14ac:dyDescent="0.25">
      <c r="B768" s="113">
        <v>7692</v>
      </c>
      <c r="C768" s="114" t="s">
        <v>861</v>
      </c>
      <c r="D768" s="299" t="s">
        <v>3095</v>
      </c>
      <c r="E768" s="112">
        <v>85680</v>
      </c>
    </row>
    <row r="769" spans="2:5" x14ac:dyDescent="0.25">
      <c r="B769" s="113">
        <v>7695</v>
      </c>
      <c r="C769" s="114" t="s">
        <v>862</v>
      </c>
      <c r="D769" s="299" t="s">
        <v>3097</v>
      </c>
      <c r="E769" s="112">
        <v>1785</v>
      </c>
    </row>
    <row r="770" spans="2:5" x14ac:dyDescent="0.25">
      <c r="B770" s="113">
        <v>7697</v>
      </c>
      <c r="C770" s="114" t="s">
        <v>863</v>
      </c>
      <c r="D770" s="299" t="s">
        <v>3097</v>
      </c>
      <c r="E770" s="112">
        <v>11996</v>
      </c>
    </row>
    <row r="771" spans="2:5" x14ac:dyDescent="0.25">
      <c r="B771" s="113">
        <v>7698</v>
      </c>
      <c r="C771" s="114" t="s">
        <v>864</v>
      </c>
      <c r="D771" s="299" t="s">
        <v>3097</v>
      </c>
      <c r="E771" s="112">
        <v>2142</v>
      </c>
    </row>
    <row r="772" spans="2:5" x14ac:dyDescent="0.25">
      <c r="B772" s="113">
        <v>7699</v>
      </c>
      <c r="C772" s="114" t="s">
        <v>865</v>
      </c>
      <c r="D772" s="299" t="s">
        <v>7</v>
      </c>
      <c r="E772" s="112">
        <v>4827</v>
      </c>
    </row>
    <row r="773" spans="2:5" x14ac:dyDescent="0.25">
      <c r="B773" s="113">
        <v>7700</v>
      </c>
      <c r="C773" s="114" t="s">
        <v>866</v>
      </c>
      <c r="D773" s="299" t="s">
        <v>7</v>
      </c>
      <c r="E773" s="112">
        <v>8627</v>
      </c>
    </row>
    <row r="774" spans="2:5" x14ac:dyDescent="0.25">
      <c r="B774" s="113">
        <v>7701</v>
      </c>
      <c r="C774" s="114" t="s">
        <v>867</v>
      </c>
      <c r="D774" s="299" t="s">
        <v>3097</v>
      </c>
      <c r="E774" s="112">
        <v>3750</v>
      </c>
    </row>
    <row r="775" spans="2:5" x14ac:dyDescent="0.25">
      <c r="B775" s="113">
        <v>7707</v>
      </c>
      <c r="C775" s="114" t="s">
        <v>3204</v>
      </c>
      <c r="D775" s="299" t="s">
        <v>158</v>
      </c>
      <c r="E775" s="112">
        <v>61887</v>
      </c>
    </row>
    <row r="776" spans="2:5" x14ac:dyDescent="0.25">
      <c r="B776" s="113">
        <v>7710</v>
      </c>
      <c r="C776" s="114" t="s">
        <v>868</v>
      </c>
      <c r="D776" s="299" t="s">
        <v>7</v>
      </c>
      <c r="E776" s="112">
        <v>34578</v>
      </c>
    </row>
    <row r="777" spans="2:5" x14ac:dyDescent="0.25">
      <c r="B777" s="113">
        <v>7713</v>
      </c>
      <c r="C777" s="114" t="s">
        <v>869</v>
      </c>
      <c r="D777" s="299" t="s">
        <v>7</v>
      </c>
      <c r="E777" s="112">
        <v>10510</v>
      </c>
    </row>
    <row r="778" spans="2:5" x14ac:dyDescent="0.25">
      <c r="B778" s="113">
        <v>7714</v>
      </c>
      <c r="C778" s="114" t="s">
        <v>3205</v>
      </c>
      <c r="D778" s="299" t="s">
        <v>8</v>
      </c>
      <c r="E778" s="112">
        <v>56270</v>
      </c>
    </row>
    <row r="779" spans="2:5" x14ac:dyDescent="0.25">
      <c r="B779" s="113">
        <v>7715</v>
      </c>
      <c r="C779" s="114" t="s">
        <v>3206</v>
      </c>
      <c r="D779" s="299" t="s">
        <v>8</v>
      </c>
      <c r="E779" s="112">
        <v>50438</v>
      </c>
    </row>
    <row r="780" spans="2:5" x14ac:dyDescent="0.25">
      <c r="B780" s="113">
        <v>7717</v>
      </c>
      <c r="C780" s="114" t="s">
        <v>3207</v>
      </c>
      <c r="D780" s="299" t="s">
        <v>7</v>
      </c>
      <c r="E780" s="112">
        <v>176314</v>
      </c>
    </row>
    <row r="781" spans="2:5" x14ac:dyDescent="0.25">
      <c r="B781" s="113">
        <v>7718</v>
      </c>
      <c r="C781" s="114" t="s">
        <v>3208</v>
      </c>
      <c r="D781" s="299" t="s">
        <v>7</v>
      </c>
      <c r="E781" s="112">
        <v>102453</v>
      </c>
    </row>
    <row r="782" spans="2:5" x14ac:dyDescent="0.25">
      <c r="B782" s="113">
        <v>7720</v>
      </c>
      <c r="C782" s="114" t="s">
        <v>3209</v>
      </c>
      <c r="D782" s="299" t="s">
        <v>7</v>
      </c>
      <c r="E782" s="112">
        <v>160683</v>
      </c>
    </row>
    <row r="783" spans="2:5" x14ac:dyDescent="0.25">
      <c r="B783" s="113">
        <v>7722</v>
      </c>
      <c r="C783" s="114" t="s">
        <v>870</v>
      </c>
      <c r="D783" s="299" t="s">
        <v>3102</v>
      </c>
      <c r="E783" s="112">
        <v>15188</v>
      </c>
    </row>
    <row r="784" spans="2:5" x14ac:dyDescent="0.25">
      <c r="B784" s="113">
        <v>7723</v>
      </c>
      <c r="C784" s="114" t="s">
        <v>871</v>
      </c>
      <c r="D784" s="299" t="s">
        <v>7</v>
      </c>
      <c r="E784" s="112">
        <v>1000000</v>
      </c>
    </row>
    <row r="785" spans="2:5" x14ac:dyDescent="0.25">
      <c r="B785" s="113">
        <v>7724</v>
      </c>
      <c r="C785" s="114" t="s">
        <v>872</v>
      </c>
      <c r="D785" s="299" t="s">
        <v>7</v>
      </c>
      <c r="E785" s="112">
        <v>1500000</v>
      </c>
    </row>
    <row r="786" spans="2:5" x14ac:dyDescent="0.25">
      <c r="B786" s="113">
        <v>7725</v>
      </c>
      <c r="C786" s="114" t="s">
        <v>873</v>
      </c>
      <c r="D786" s="299" t="s">
        <v>7</v>
      </c>
      <c r="E786" s="112">
        <v>2000000</v>
      </c>
    </row>
    <row r="787" spans="2:5" x14ac:dyDescent="0.25">
      <c r="B787" s="113">
        <v>7727</v>
      </c>
      <c r="C787" s="114" t="s">
        <v>874</v>
      </c>
      <c r="D787" s="299" t="s">
        <v>3102</v>
      </c>
      <c r="E787" s="112">
        <v>92820</v>
      </c>
    </row>
    <row r="788" spans="2:5" x14ac:dyDescent="0.25">
      <c r="B788" s="113">
        <v>7728</v>
      </c>
      <c r="C788" s="114" t="s">
        <v>875</v>
      </c>
      <c r="D788" s="299" t="s">
        <v>3102</v>
      </c>
      <c r="E788" s="112">
        <v>130662</v>
      </c>
    </row>
    <row r="789" spans="2:5" x14ac:dyDescent="0.25">
      <c r="B789" s="113">
        <v>7729</v>
      </c>
      <c r="C789" s="114" t="s">
        <v>876</v>
      </c>
      <c r="D789" s="299" t="s">
        <v>3102</v>
      </c>
      <c r="E789" s="112">
        <v>314160</v>
      </c>
    </row>
    <row r="790" spans="2:5" x14ac:dyDescent="0.25">
      <c r="B790" s="113">
        <v>7730</v>
      </c>
      <c r="C790" s="114" t="s">
        <v>877</v>
      </c>
      <c r="D790" s="299" t="s">
        <v>3102</v>
      </c>
      <c r="E790" s="112">
        <v>568860</v>
      </c>
    </row>
    <row r="791" spans="2:5" x14ac:dyDescent="0.25">
      <c r="B791" s="113">
        <v>7737</v>
      </c>
      <c r="C791" s="114" t="s">
        <v>3210</v>
      </c>
      <c r="D791" s="299" t="s">
        <v>7</v>
      </c>
      <c r="E791" s="112">
        <v>94010</v>
      </c>
    </row>
    <row r="792" spans="2:5" x14ac:dyDescent="0.25">
      <c r="B792" s="113">
        <v>7738</v>
      </c>
      <c r="C792" s="114" t="s">
        <v>3211</v>
      </c>
      <c r="D792" s="299" t="s">
        <v>7</v>
      </c>
      <c r="E792" s="112">
        <v>119000</v>
      </c>
    </row>
    <row r="793" spans="2:5" x14ac:dyDescent="0.25">
      <c r="B793" s="113">
        <v>7743</v>
      </c>
      <c r="C793" s="114" t="s">
        <v>3212</v>
      </c>
      <c r="D793" s="299" t="s">
        <v>7</v>
      </c>
      <c r="E793" s="112">
        <v>68128</v>
      </c>
    </row>
    <row r="794" spans="2:5" x14ac:dyDescent="0.25">
      <c r="B794" s="113">
        <v>7744</v>
      </c>
      <c r="C794" s="114" t="s">
        <v>3213</v>
      </c>
      <c r="D794" s="299" t="s">
        <v>7</v>
      </c>
      <c r="E794" s="112">
        <v>109480</v>
      </c>
    </row>
    <row r="795" spans="2:5" x14ac:dyDescent="0.25">
      <c r="B795" s="113">
        <v>7750</v>
      </c>
      <c r="C795" s="114" t="s">
        <v>3214</v>
      </c>
      <c r="D795" s="299" t="s">
        <v>7</v>
      </c>
      <c r="E795" s="112">
        <v>83657</v>
      </c>
    </row>
    <row r="796" spans="2:5" x14ac:dyDescent="0.25">
      <c r="B796" s="113">
        <v>7752</v>
      </c>
      <c r="C796" s="114" t="s">
        <v>3215</v>
      </c>
      <c r="D796" s="299" t="s">
        <v>7</v>
      </c>
      <c r="E796" s="112">
        <v>115000</v>
      </c>
    </row>
    <row r="797" spans="2:5" x14ac:dyDescent="0.25">
      <c r="B797" s="113">
        <v>7754</v>
      </c>
      <c r="C797" s="114" t="s">
        <v>3216</v>
      </c>
      <c r="D797" s="299" t="s">
        <v>7</v>
      </c>
      <c r="E797" s="112">
        <v>142800</v>
      </c>
    </row>
    <row r="798" spans="2:5" x14ac:dyDescent="0.25">
      <c r="B798" s="113">
        <v>7755</v>
      </c>
      <c r="C798" s="114" t="s">
        <v>3217</v>
      </c>
      <c r="D798" s="299" t="s">
        <v>7</v>
      </c>
      <c r="E798" s="112">
        <v>866320</v>
      </c>
    </row>
    <row r="799" spans="2:5" x14ac:dyDescent="0.25">
      <c r="B799" s="113">
        <v>7758</v>
      </c>
      <c r="C799" s="114" t="s">
        <v>3218</v>
      </c>
      <c r="D799" s="299" t="s">
        <v>7</v>
      </c>
      <c r="E799" s="112">
        <v>1642200</v>
      </c>
    </row>
    <row r="800" spans="2:5" x14ac:dyDescent="0.25">
      <c r="B800" s="113">
        <v>7762</v>
      </c>
      <c r="C800" s="114" t="s">
        <v>3219</v>
      </c>
      <c r="D800" s="299" t="s">
        <v>7</v>
      </c>
      <c r="E800" s="112">
        <v>255850</v>
      </c>
    </row>
    <row r="801" spans="2:5" x14ac:dyDescent="0.25">
      <c r="B801" s="113">
        <v>7766</v>
      </c>
      <c r="C801" s="114" t="s">
        <v>3220</v>
      </c>
      <c r="D801" s="299" t="s">
        <v>7</v>
      </c>
      <c r="E801" s="112">
        <v>166600</v>
      </c>
    </row>
    <row r="802" spans="2:5" x14ac:dyDescent="0.25">
      <c r="B802" s="113">
        <v>7767</v>
      </c>
      <c r="C802" s="114" t="s">
        <v>3221</v>
      </c>
      <c r="D802" s="299" t="s">
        <v>158</v>
      </c>
      <c r="E802" s="112">
        <v>1101</v>
      </c>
    </row>
    <row r="803" spans="2:5" x14ac:dyDescent="0.25">
      <c r="B803" s="113">
        <v>7769</v>
      </c>
      <c r="C803" s="114" t="s">
        <v>878</v>
      </c>
      <c r="D803" s="299" t="s">
        <v>158</v>
      </c>
      <c r="E803" s="112">
        <v>907</v>
      </c>
    </row>
    <row r="804" spans="2:5" x14ac:dyDescent="0.25">
      <c r="B804" s="113">
        <v>7770</v>
      </c>
      <c r="C804" s="114" t="s">
        <v>879</v>
      </c>
      <c r="D804" s="299" t="s">
        <v>7</v>
      </c>
      <c r="E804" s="112">
        <v>1827000</v>
      </c>
    </row>
    <row r="805" spans="2:5" x14ac:dyDescent="0.25">
      <c r="B805" s="113">
        <v>7772</v>
      </c>
      <c r="C805" s="114" t="s">
        <v>3222</v>
      </c>
      <c r="D805" s="299" t="s">
        <v>7</v>
      </c>
      <c r="E805" s="112">
        <v>56861</v>
      </c>
    </row>
    <row r="806" spans="2:5" x14ac:dyDescent="0.25">
      <c r="B806" s="113">
        <v>7773</v>
      </c>
      <c r="C806" s="114" t="s">
        <v>3223</v>
      </c>
      <c r="D806" s="299" t="s">
        <v>7</v>
      </c>
      <c r="E806" s="112">
        <v>56861</v>
      </c>
    </row>
    <row r="807" spans="2:5" x14ac:dyDescent="0.25">
      <c r="B807" s="113">
        <v>7774</v>
      </c>
      <c r="C807" s="114" t="s">
        <v>3224</v>
      </c>
      <c r="D807" s="299" t="s">
        <v>7</v>
      </c>
      <c r="E807" s="112">
        <v>11424</v>
      </c>
    </row>
    <row r="808" spans="2:5" x14ac:dyDescent="0.25">
      <c r="B808" s="113">
        <v>7775</v>
      </c>
      <c r="C808" s="114" t="s">
        <v>3225</v>
      </c>
      <c r="D808" s="299" t="s">
        <v>7</v>
      </c>
      <c r="E808" s="112">
        <v>53550</v>
      </c>
    </row>
    <row r="809" spans="2:5" x14ac:dyDescent="0.25">
      <c r="B809" s="113">
        <v>7776</v>
      </c>
      <c r="C809" s="114" t="s">
        <v>3226</v>
      </c>
      <c r="D809" s="299" t="s">
        <v>7</v>
      </c>
      <c r="E809" s="112">
        <v>28274</v>
      </c>
    </row>
    <row r="810" spans="2:5" x14ac:dyDescent="0.25">
      <c r="B810" s="113">
        <v>7777</v>
      </c>
      <c r="C810" s="114" t="s">
        <v>3227</v>
      </c>
      <c r="D810" s="299" t="s">
        <v>7</v>
      </c>
      <c r="E810" s="112">
        <v>51884</v>
      </c>
    </row>
    <row r="811" spans="2:5" x14ac:dyDescent="0.25">
      <c r="B811" s="113">
        <v>7778</v>
      </c>
      <c r="C811" s="114" t="s">
        <v>3228</v>
      </c>
      <c r="D811" s="299" t="s">
        <v>7</v>
      </c>
      <c r="E811" s="112">
        <v>51884</v>
      </c>
    </row>
    <row r="812" spans="2:5" x14ac:dyDescent="0.25">
      <c r="B812" s="113">
        <v>7780</v>
      </c>
      <c r="C812" s="114" t="s">
        <v>3229</v>
      </c>
      <c r="D812" s="299" t="s">
        <v>7</v>
      </c>
      <c r="E812" s="112">
        <v>33320</v>
      </c>
    </row>
    <row r="813" spans="2:5" x14ac:dyDescent="0.25">
      <c r="B813" s="113">
        <v>7781</v>
      </c>
      <c r="C813" s="114" t="s">
        <v>3230</v>
      </c>
      <c r="D813" s="299" t="s">
        <v>7</v>
      </c>
      <c r="E813" s="112">
        <v>13479</v>
      </c>
    </row>
    <row r="814" spans="2:5" x14ac:dyDescent="0.25">
      <c r="B814" s="113">
        <v>7782</v>
      </c>
      <c r="C814" s="114" t="s">
        <v>3231</v>
      </c>
      <c r="D814" s="299" t="s">
        <v>7</v>
      </c>
      <c r="E814" s="112">
        <v>14518</v>
      </c>
    </row>
    <row r="815" spans="2:5" x14ac:dyDescent="0.25">
      <c r="B815" s="113">
        <v>7783</v>
      </c>
      <c r="C815" s="114" t="s">
        <v>3232</v>
      </c>
      <c r="D815" s="299" t="s">
        <v>7</v>
      </c>
      <c r="E815" s="112">
        <v>8169</v>
      </c>
    </row>
    <row r="816" spans="2:5" x14ac:dyDescent="0.25">
      <c r="B816" s="113">
        <v>7784</v>
      </c>
      <c r="C816" s="114" t="s">
        <v>3233</v>
      </c>
      <c r="D816" s="299" t="s">
        <v>7</v>
      </c>
      <c r="E816" s="112">
        <v>65450</v>
      </c>
    </row>
    <row r="817" spans="2:5" x14ac:dyDescent="0.25">
      <c r="B817" s="113">
        <v>7785</v>
      </c>
      <c r="C817" s="114" t="s">
        <v>3234</v>
      </c>
      <c r="D817" s="299" t="s">
        <v>7</v>
      </c>
      <c r="E817" s="112">
        <v>22744</v>
      </c>
    </row>
    <row r="818" spans="2:5" x14ac:dyDescent="0.25">
      <c r="B818" s="113">
        <v>7786</v>
      </c>
      <c r="C818" s="114" t="s">
        <v>3235</v>
      </c>
      <c r="D818" s="299" t="s">
        <v>7</v>
      </c>
      <c r="E818" s="112">
        <v>21206</v>
      </c>
    </row>
    <row r="819" spans="2:5" x14ac:dyDescent="0.25">
      <c r="B819" s="113">
        <v>7787</v>
      </c>
      <c r="C819" s="114" t="s">
        <v>3236</v>
      </c>
      <c r="D819" s="299" t="s">
        <v>7</v>
      </c>
      <c r="E819" s="112">
        <v>21206</v>
      </c>
    </row>
    <row r="820" spans="2:5" x14ac:dyDescent="0.25">
      <c r="B820" s="113">
        <v>7788</v>
      </c>
      <c r="C820" s="114" t="s">
        <v>3237</v>
      </c>
      <c r="D820" s="299" t="s">
        <v>7</v>
      </c>
      <c r="E820" s="112">
        <v>8996</v>
      </c>
    </row>
    <row r="821" spans="2:5" x14ac:dyDescent="0.25">
      <c r="B821" s="113">
        <v>7798</v>
      </c>
      <c r="C821" s="114" t="s">
        <v>3238</v>
      </c>
      <c r="D821" s="299" t="s">
        <v>7</v>
      </c>
      <c r="E821" s="112">
        <v>5772</v>
      </c>
    </row>
    <row r="822" spans="2:5" x14ac:dyDescent="0.25">
      <c r="B822" s="113">
        <v>7800</v>
      </c>
      <c r="C822" s="114" t="s">
        <v>3239</v>
      </c>
      <c r="D822" s="299" t="s">
        <v>7</v>
      </c>
      <c r="E822" s="112">
        <v>2975</v>
      </c>
    </row>
    <row r="823" spans="2:5" x14ac:dyDescent="0.25">
      <c r="B823" s="113">
        <v>7801</v>
      </c>
      <c r="C823" s="114" t="s">
        <v>3240</v>
      </c>
      <c r="D823" s="299" t="s">
        <v>7</v>
      </c>
      <c r="E823" s="112">
        <v>11372</v>
      </c>
    </row>
    <row r="824" spans="2:5" x14ac:dyDescent="0.25">
      <c r="B824" s="113">
        <v>7811</v>
      </c>
      <c r="C824" s="114" t="s">
        <v>880</v>
      </c>
      <c r="D824" s="299" t="s">
        <v>7</v>
      </c>
      <c r="E824" s="112">
        <v>15938</v>
      </c>
    </row>
    <row r="825" spans="2:5" x14ac:dyDescent="0.25">
      <c r="B825" s="113">
        <v>7818</v>
      </c>
      <c r="C825" s="114" t="s">
        <v>881</v>
      </c>
      <c r="D825" s="299" t="s">
        <v>7</v>
      </c>
      <c r="E825" s="112">
        <v>207247</v>
      </c>
    </row>
    <row r="826" spans="2:5" x14ac:dyDescent="0.25">
      <c r="B826" s="113">
        <v>7819</v>
      </c>
      <c r="C826" s="114" t="s">
        <v>882</v>
      </c>
      <c r="D826" s="299" t="s">
        <v>7</v>
      </c>
      <c r="E826" s="112">
        <v>92920</v>
      </c>
    </row>
    <row r="827" spans="2:5" x14ac:dyDescent="0.25">
      <c r="B827" s="113">
        <v>7821</v>
      </c>
      <c r="C827" s="114" t="s">
        <v>883</v>
      </c>
      <c r="D827" s="299" t="s">
        <v>125</v>
      </c>
      <c r="E827" s="112">
        <v>149500</v>
      </c>
    </row>
    <row r="828" spans="2:5" x14ac:dyDescent="0.25">
      <c r="B828" s="113">
        <v>7822</v>
      </c>
      <c r="C828" s="114" t="s">
        <v>884</v>
      </c>
      <c r="D828" s="299" t="s">
        <v>125</v>
      </c>
      <c r="E828" s="112">
        <v>70000</v>
      </c>
    </row>
    <row r="829" spans="2:5" x14ac:dyDescent="0.25">
      <c r="B829" s="113">
        <v>7823</v>
      </c>
      <c r="C829" s="114" t="s">
        <v>885</v>
      </c>
      <c r="D829" s="299" t="s">
        <v>125</v>
      </c>
      <c r="E829" s="112">
        <v>130000</v>
      </c>
    </row>
    <row r="830" spans="2:5" x14ac:dyDescent="0.25">
      <c r="B830" s="113">
        <v>7824</v>
      </c>
      <c r="C830" s="114" t="s">
        <v>886</v>
      </c>
      <c r="D830" s="299" t="s">
        <v>125</v>
      </c>
      <c r="E830" s="112">
        <v>827</v>
      </c>
    </row>
    <row r="831" spans="2:5" x14ac:dyDescent="0.25">
      <c r="B831" s="113">
        <v>7825</v>
      </c>
      <c r="C831" s="114" t="s">
        <v>887</v>
      </c>
      <c r="D831" s="299" t="s">
        <v>7</v>
      </c>
      <c r="E831" s="112">
        <v>4379</v>
      </c>
    </row>
    <row r="832" spans="2:5" x14ac:dyDescent="0.25">
      <c r="B832" s="113">
        <v>7826</v>
      </c>
      <c r="C832" s="114" t="s">
        <v>888</v>
      </c>
      <c r="D832" s="299" t="s">
        <v>7</v>
      </c>
      <c r="E832" s="112">
        <v>8306</v>
      </c>
    </row>
    <row r="833" spans="2:5" x14ac:dyDescent="0.25">
      <c r="B833" s="113">
        <v>7827</v>
      </c>
      <c r="C833" s="114" t="s">
        <v>889</v>
      </c>
      <c r="D833" s="299" t="s">
        <v>125</v>
      </c>
      <c r="E833" s="112">
        <v>2618</v>
      </c>
    </row>
    <row r="834" spans="2:5" x14ac:dyDescent="0.25">
      <c r="B834" s="113">
        <v>7832</v>
      </c>
      <c r="C834" s="114" t="s">
        <v>890</v>
      </c>
      <c r="D834" s="299" t="s">
        <v>7</v>
      </c>
      <c r="E834" s="112">
        <v>6000</v>
      </c>
    </row>
    <row r="835" spans="2:5" x14ac:dyDescent="0.25">
      <c r="B835" s="113">
        <v>7836</v>
      </c>
      <c r="C835" s="114" t="s">
        <v>891</v>
      </c>
      <c r="D835" s="299" t="s">
        <v>7</v>
      </c>
      <c r="E835" s="112">
        <v>165410</v>
      </c>
    </row>
    <row r="836" spans="2:5" x14ac:dyDescent="0.25">
      <c r="B836" s="113">
        <v>7837</v>
      </c>
      <c r="C836" s="114" t="s">
        <v>892</v>
      </c>
      <c r="D836" s="299" t="s">
        <v>7</v>
      </c>
      <c r="E836" s="112">
        <v>247282</v>
      </c>
    </row>
    <row r="837" spans="2:5" x14ac:dyDescent="0.25">
      <c r="B837" s="113">
        <v>7838</v>
      </c>
      <c r="C837" s="114" t="s">
        <v>893</v>
      </c>
      <c r="D837" s="299" t="s">
        <v>7</v>
      </c>
      <c r="E837" s="112">
        <v>51051</v>
      </c>
    </row>
    <row r="838" spans="2:5" x14ac:dyDescent="0.25">
      <c r="B838" s="113">
        <v>7839</v>
      </c>
      <c r="C838" s="114" t="s">
        <v>894</v>
      </c>
      <c r="D838" s="299" t="s">
        <v>7</v>
      </c>
      <c r="E838" s="112">
        <v>57715</v>
      </c>
    </row>
    <row r="839" spans="2:5" x14ac:dyDescent="0.25">
      <c r="B839" s="113">
        <v>7844</v>
      </c>
      <c r="C839" s="114" t="s">
        <v>895</v>
      </c>
      <c r="D839" s="299" t="s">
        <v>125</v>
      </c>
      <c r="E839" s="112">
        <v>10591</v>
      </c>
    </row>
    <row r="840" spans="2:5" x14ac:dyDescent="0.25">
      <c r="B840" s="113">
        <v>7846</v>
      </c>
      <c r="C840" s="114" t="s">
        <v>896</v>
      </c>
      <c r="D840" s="299" t="s">
        <v>125</v>
      </c>
      <c r="E840" s="112">
        <v>10591</v>
      </c>
    </row>
    <row r="841" spans="2:5" x14ac:dyDescent="0.25">
      <c r="B841" s="113">
        <v>7850</v>
      </c>
      <c r="C841" s="114" t="s">
        <v>897</v>
      </c>
      <c r="D841" s="299" t="s">
        <v>112</v>
      </c>
      <c r="E841" s="112">
        <v>25149</v>
      </c>
    </row>
    <row r="842" spans="2:5" x14ac:dyDescent="0.25">
      <c r="B842" s="113">
        <v>7851</v>
      </c>
      <c r="C842" s="114" t="s">
        <v>898</v>
      </c>
      <c r="D842" s="299" t="s">
        <v>7</v>
      </c>
      <c r="E842" s="112">
        <v>68900</v>
      </c>
    </row>
    <row r="843" spans="2:5" x14ac:dyDescent="0.25">
      <c r="B843" s="113">
        <v>7852</v>
      </c>
      <c r="C843" s="114" t="s">
        <v>899</v>
      </c>
      <c r="D843" s="299" t="s">
        <v>3102</v>
      </c>
      <c r="E843" s="112">
        <v>2827</v>
      </c>
    </row>
    <row r="844" spans="2:5" x14ac:dyDescent="0.25">
      <c r="B844" s="113">
        <v>7870</v>
      </c>
      <c r="C844" s="114" t="s">
        <v>900</v>
      </c>
      <c r="D844" s="299" t="s">
        <v>158</v>
      </c>
      <c r="E844" s="112">
        <v>99855</v>
      </c>
    </row>
    <row r="845" spans="2:5" x14ac:dyDescent="0.25">
      <c r="B845" s="113">
        <v>7874</v>
      </c>
      <c r="C845" s="114" t="s">
        <v>3241</v>
      </c>
      <c r="D845" s="299" t="s">
        <v>7</v>
      </c>
      <c r="E845" s="112">
        <v>48790</v>
      </c>
    </row>
    <row r="846" spans="2:5" x14ac:dyDescent="0.25">
      <c r="B846" s="113">
        <v>7876</v>
      </c>
      <c r="C846" s="114" t="s">
        <v>3242</v>
      </c>
      <c r="D846" s="299" t="s">
        <v>7</v>
      </c>
      <c r="E846" s="112">
        <v>158876</v>
      </c>
    </row>
    <row r="847" spans="2:5" x14ac:dyDescent="0.25">
      <c r="B847" s="113">
        <v>7877</v>
      </c>
      <c r="C847" s="114" t="s">
        <v>3243</v>
      </c>
      <c r="D847" s="299" t="s">
        <v>7</v>
      </c>
      <c r="E847" s="112">
        <v>41650</v>
      </c>
    </row>
    <row r="848" spans="2:5" x14ac:dyDescent="0.25">
      <c r="B848" s="113">
        <v>7884</v>
      </c>
      <c r="C848" s="114" t="s">
        <v>901</v>
      </c>
      <c r="D848" s="299" t="s">
        <v>7</v>
      </c>
      <c r="E848" s="112">
        <v>80000</v>
      </c>
    </row>
    <row r="849" spans="2:5" x14ac:dyDescent="0.25">
      <c r="B849" s="113">
        <v>7891</v>
      </c>
      <c r="C849" s="114" t="s">
        <v>902</v>
      </c>
      <c r="D849" s="299" t="s">
        <v>3105</v>
      </c>
      <c r="E849" s="112">
        <v>146452</v>
      </c>
    </row>
    <row r="850" spans="2:5" x14ac:dyDescent="0.25">
      <c r="B850" s="113">
        <v>7892</v>
      </c>
      <c r="C850" s="114" t="s">
        <v>903</v>
      </c>
      <c r="D850" s="299" t="s">
        <v>3097</v>
      </c>
      <c r="E850" s="112">
        <v>380000</v>
      </c>
    </row>
    <row r="851" spans="2:5" x14ac:dyDescent="0.25">
      <c r="B851" s="113">
        <v>7896</v>
      </c>
      <c r="C851" s="114" t="s">
        <v>904</v>
      </c>
      <c r="D851" s="299" t="s">
        <v>7</v>
      </c>
      <c r="E851" s="112">
        <v>120</v>
      </c>
    </row>
    <row r="852" spans="2:5" x14ac:dyDescent="0.25">
      <c r="B852" s="113">
        <v>7897</v>
      </c>
      <c r="C852" s="114" t="s">
        <v>905</v>
      </c>
      <c r="D852" s="299" t="s">
        <v>7</v>
      </c>
      <c r="E852" s="112">
        <v>1322</v>
      </c>
    </row>
    <row r="853" spans="2:5" x14ac:dyDescent="0.25">
      <c r="B853" s="113">
        <v>7898</v>
      </c>
      <c r="C853" s="114" t="s">
        <v>906</v>
      </c>
      <c r="D853" s="299" t="s">
        <v>7</v>
      </c>
      <c r="E853" s="112">
        <v>500</v>
      </c>
    </row>
    <row r="854" spans="2:5" x14ac:dyDescent="0.25">
      <c r="B854" s="113">
        <v>7900</v>
      </c>
      <c r="C854" s="114" t="s">
        <v>907</v>
      </c>
      <c r="D854" s="299" t="s">
        <v>7</v>
      </c>
      <c r="E854" s="112">
        <v>169</v>
      </c>
    </row>
    <row r="855" spans="2:5" x14ac:dyDescent="0.25">
      <c r="B855" s="113">
        <v>7901</v>
      </c>
      <c r="C855" s="114" t="s">
        <v>908</v>
      </c>
      <c r="D855" s="299" t="s">
        <v>7</v>
      </c>
      <c r="E855" s="112">
        <v>84</v>
      </c>
    </row>
    <row r="856" spans="2:5" x14ac:dyDescent="0.25">
      <c r="B856" s="113">
        <v>7904</v>
      </c>
      <c r="C856" s="114" t="s">
        <v>909</v>
      </c>
      <c r="D856" s="299" t="s">
        <v>7</v>
      </c>
      <c r="E856" s="112">
        <v>30000</v>
      </c>
    </row>
    <row r="857" spans="2:5" x14ac:dyDescent="0.25">
      <c r="B857" s="113">
        <v>7906</v>
      </c>
      <c r="C857" s="114" t="s">
        <v>910</v>
      </c>
      <c r="D857" s="299" t="s">
        <v>7</v>
      </c>
      <c r="E857" s="112">
        <v>25000</v>
      </c>
    </row>
    <row r="858" spans="2:5" x14ac:dyDescent="0.25">
      <c r="B858" s="113">
        <v>7908</v>
      </c>
      <c r="C858" s="114" t="s">
        <v>911</v>
      </c>
      <c r="D858" s="299" t="s">
        <v>7</v>
      </c>
      <c r="E858" s="112">
        <v>25600</v>
      </c>
    </row>
    <row r="859" spans="2:5" x14ac:dyDescent="0.25">
      <c r="B859" s="113">
        <v>7910</v>
      </c>
      <c r="C859" s="114" t="s">
        <v>912</v>
      </c>
      <c r="D859" s="299" t="s">
        <v>7</v>
      </c>
      <c r="E859" s="112">
        <v>30000</v>
      </c>
    </row>
    <row r="860" spans="2:5" x14ac:dyDescent="0.25">
      <c r="B860" s="113">
        <v>7919</v>
      </c>
      <c r="C860" s="114" t="s">
        <v>913</v>
      </c>
      <c r="D860" s="299" t="s">
        <v>158</v>
      </c>
      <c r="E860" s="112">
        <v>38000</v>
      </c>
    </row>
    <row r="861" spans="2:5" x14ac:dyDescent="0.25">
      <c r="B861" s="113">
        <v>7921</v>
      </c>
      <c r="C861" s="114" t="s">
        <v>914</v>
      </c>
      <c r="D861" s="299" t="s">
        <v>3095</v>
      </c>
      <c r="E861" s="112">
        <v>738150</v>
      </c>
    </row>
    <row r="862" spans="2:5" x14ac:dyDescent="0.25">
      <c r="B862" s="113">
        <v>7922</v>
      </c>
      <c r="C862" s="114" t="s">
        <v>915</v>
      </c>
      <c r="D862" s="299" t="s">
        <v>3097</v>
      </c>
      <c r="E862" s="112">
        <v>7630</v>
      </c>
    </row>
    <row r="863" spans="2:5" x14ac:dyDescent="0.25">
      <c r="B863" s="113">
        <v>7923</v>
      </c>
      <c r="C863" s="114" t="s">
        <v>916</v>
      </c>
      <c r="D863" s="299" t="s">
        <v>3099</v>
      </c>
      <c r="E863" s="112">
        <v>7238</v>
      </c>
    </row>
    <row r="864" spans="2:5" x14ac:dyDescent="0.25">
      <c r="B864" s="113">
        <v>7926</v>
      </c>
      <c r="C864" s="114" t="s">
        <v>917</v>
      </c>
      <c r="D864" s="299" t="s">
        <v>7</v>
      </c>
      <c r="E864" s="112">
        <v>33188</v>
      </c>
    </row>
    <row r="865" spans="2:5" x14ac:dyDescent="0.25">
      <c r="B865" s="113">
        <v>7932</v>
      </c>
      <c r="C865" s="114" t="s">
        <v>918</v>
      </c>
      <c r="D865" s="299" t="s">
        <v>3102</v>
      </c>
      <c r="E865" s="112">
        <v>5205</v>
      </c>
    </row>
    <row r="866" spans="2:5" x14ac:dyDescent="0.25">
      <c r="B866" s="113">
        <v>7934</v>
      </c>
      <c r="C866" s="114" t="s">
        <v>3244</v>
      </c>
      <c r="D866" s="299" t="s">
        <v>7</v>
      </c>
      <c r="E866" s="112">
        <v>1168886</v>
      </c>
    </row>
    <row r="867" spans="2:5" x14ac:dyDescent="0.25">
      <c r="B867" s="113">
        <v>7939</v>
      </c>
      <c r="C867" s="114" t="s">
        <v>919</v>
      </c>
      <c r="D867" s="299" t="s">
        <v>7</v>
      </c>
      <c r="E867" s="112">
        <v>166600</v>
      </c>
    </row>
    <row r="868" spans="2:5" x14ac:dyDescent="0.25">
      <c r="B868" s="113">
        <v>7941</v>
      </c>
      <c r="C868" s="114" t="s">
        <v>920</v>
      </c>
      <c r="D868" s="299" t="s">
        <v>7</v>
      </c>
      <c r="E868" s="112">
        <v>440300</v>
      </c>
    </row>
    <row r="869" spans="2:5" x14ac:dyDescent="0.25">
      <c r="B869" s="113">
        <v>7942</v>
      </c>
      <c r="C869" s="114" t="s">
        <v>921</v>
      </c>
      <c r="D869" s="299" t="s">
        <v>7</v>
      </c>
      <c r="E869" s="112">
        <v>158270</v>
      </c>
    </row>
    <row r="870" spans="2:5" x14ac:dyDescent="0.25">
      <c r="B870" s="113">
        <v>7945</v>
      </c>
      <c r="C870" s="114" t="s">
        <v>922</v>
      </c>
      <c r="D870" s="299" t="s">
        <v>3102</v>
      </c>
      <c r="E870" s="112">
        <v>121</v>
      </c>
    </row>
    <row r="871" spans="2:5" x14ac:dyDescent="0.25">
      <c r="B871" s="113">
        <v>7946</v>
      </c>
      <c r="C871" s="114" t="s">
        <v>923</v>
      </c>
      <c r="D871" s="299" t="s">
        <v>3245</v>
      </c>
      <c r="E871" s="112">
        <v>99000</v>
      </c>
    </row>
    <row r="872" spans="2:5" x14ac:dyDescent="0.25">
      <c r="B872" s="113">
        <v>7947</v>
      </c>
      <c r="C872" s="114" t="s">
        <v>924</v>
      </c>
      <c r="D872" s="299" t="s">
        <v>7</v>
      </c>
      <c r="E872" s="112">
        <v>337960</v>
      </c>
    </row>
    <row r="873" spans="2:5" x14ac:dyDescent="0.25">
      <c r="B873" s="113">
        <v>7948</v>
      </c>
      <c r="C873" s="114" t="s">
        <v>925</v>
      </c>
      <c r="D873" s="299" t="s">
        <v>3102</v>
      </c>
      <c r="E873" s="112">
        <v>24871</v>
      </c>
    </row>
    <row r="874" spans="2:5" x14ac:dyDescent="0.25">
      <c r="B874" s="113">
        <v>7949</v>
      </c>
      <c r="C874" s="114" t="s">
        <v>926</v>
      </c>
      <c r="D874" s="299" t="s">
        <v>7</v>
      </c>
      <c r="E874" s="112">
        <v>126528</v>
      </c>
    </row>
    <row r="875" spans="2:5" x14ac:dyDescent="0.25">
      <c r="B875" s="113">
        <v>7950</v>
      </c>
      <c r="C875" s="114" t="s">
        <v>927</v>
      </c>
      <c r="D875" s="299" t="s">
        <v>7</v>
      </c>
      <c r="E875" s="112">
        <v>227467</v>
      </c>
    </row>
    <row r="876" spans="2:5" x14ac:dyDescent="0.25">
      <c r="B876" s="113">
        <v>7953</v>
      </c>
      <c r="C876" s="114" t="s">
        <v>928</v>
      </c>
      <c r="D876" s="299" t="s">
        <v>8</v>
      </c>
      <c r="E876" s="112">
        <v>11033</v>
      </c>
    </row>
    <row r="877" spans="2:5" x14ac:dyDescent="0.25">
      <c r="B877" s="113">
        <v>7955</v>
      </c>
      <c r="C877" s="114" t="s">
        <v>3246</v>
      </c>
      <c r="D877" s="299" t="s">
        <v>7</v>
      </c>
      <c r="E877" s="112">
        <v>135448</v>
      </c>
    </row>
    <row r="878" spans="2:5" x14ac:dyDescent="0.25">
      <c r="B878" s="113">
        <v>7956</v>
      </c>
      <c r="C878" s="114" t="s">
        <v>3247</v>
      </c>
      <c r="D878" s="299" t="s">
        <v>7</v>
      </c>
      <c r="E878" s="112">
        <v>142383</v>
      </c>
    </row>
    <row r="879" spans="2:5" x14ac:dyDescent="0.25">
      <c r="B879" s="113">
        <v>7957</v>
      </c>
      <c r="C879" s="114" t="s">
        <v>3248</v>
      </c>
      <c r="D879" s="299" t="s">
        <v>7</v>
      </c>
      <c r="E879" s="112">
        <v>172562</v>
      </c>
    </row>
    <row r="880" spans="2:5" x14ac:dyDescent="0.25">
      <c r="B880" s="113">
        <v>7958</v>
      </c>
      <c r="C880" s="114" t="s">
        <v>3249</v>
      </c>
      <c r="D880" s="299" t="s">
        <v>7</v>
      </c>
      <c r="E880" s="112">
        <v>446590</v>
      </c>
    </row>
    <row r="881" spans="2:5" x14ac:dyDescent="0.25">
      <c r="B881" s="113">
        <v>7959</v>
      </c>
      <c r="C881" s="114" t="s">
        <v>3250</v>
      </c>
      <c r="D881" s="299" t="s">
        <v>7</v>
      </c>
      <c r="E881" s="112">
        <v>163184</v>
      </c>
    </row>
    <row r="882" spans="2:5" x14ac:dyDescent="0.25">
      <c r="B882" s="113">
        <v>7961</v>
      </c>
      <c r="C882" s="114" t="s">
        <v>3251</v>
      </c>
      <c r="D882" s="299" t="s">
        <v>3102</v>
      </c>
      <c r="E882" s="112">
        <v>315953</v>
      </c>
    </row>
    <row r="883" spans="2:5" x14ac:dyDescent="0.25">
      <c r="B883" s="113">
        <v>7962</v>
      </c>
      <c r="C883" s="114" t="s">
        <v>3252</v>
      </c>
      <c r="D883" s="299" t="s">
        <v>3102</v>
      </c>
      <c r="E883" s="112">
        <v>383327</v>
      </c>
    </row>
    <row r="884" spans="2:5" x14ac:dyDescent="0.25">
      <c r="B884" s="113">
        <v>7963</v>
      </c>
      <c r="C884" s="114" t="s">
        <v>3253</v>
      </c>
      <c r="D884" s="299" t="s">
        <v>3102</v>
      </c>
      <c r="E884" s="112">
        <v>469020</v>
      </c>
    </row>
    <row r="885" spans="2:5" x14ac:dyDescent="0.25">
      <c r="B885" s="113">
        <v>7965</v>
      </c>
      <c r="C885" s="114" t="s">
        <v>929</v>
      </c>
      <c r="D885" s="299" t="s">
        <v>7</v>
      </c>
      <c r="E885" s="112">
        <v>183260</v>
      </c>
    </row>
    <row r="886" spans="2:5" x14ac:dyDescent="0.25">
      <c r="B886" s="113">
        <v>7966</v>
      </c>
      <c r="C886" s="114" t="s">
        <v>930</v>
      </c>
      <c r="D886" s="299" t="s">
        <v>7</v>
      </c>
      <c r="E886" s="112">
        <v>592620</v>
      </c>
    </row>
    <row r="887" spans="2:5" x14ac:dyDescent="0.25">
      <c r="B887" s="113">
        <v>7967</v>
      </c>
      <c r="C887" s="114" t="s">
        <v>3254</v>
      </c>
      <c r="D887" s="299" t="s">
        <v>7</v>
      </c>
      <c r="E887" s="112">
        <v>1168886</v>
      </c>
    </row>
    <row r="888" spans="2:5" x14ac:dyDescent="0.25">
      <c r="B888" s="113">
        <v>7968</v>
      </c>
      <c r="C888" s="114" t="s">
        <v>3255</v>
      </c>
      <c r="D888" s="299" t="s">
        <v>7</v>
      </c>
      <c r="E888" s="112">
        <v>380000</v>
      </c>
    </row>
    <row r="889" spans="2:5" x14ac:dyDescent="0.25">
      <c r="B889" s="113">
        <v>7969</v>
      </c>
      <c r="C889" s="114" t="s">
        <v>931</v>
      </c>
      <c r="D889" s="299" t="s">
        <v>8</v>
      </c>
      <c r="E889" s="112">
        <v>9939</v>
      </c>
    </row>
    <row r="890" spans="2:5" x14ac:dyDescent="0.25">
      <c r="B890" s="113">
        <v>7970</v>
      </c>
      <c r="C890" s="114" t="s">
        <v>932</v>
      </c>
      <c r="D890" s="299" t="s">
        <v>8</v>
      </c>
      <c r="E890" s="112">
        <v>4355</v>
      </c>
    </row>
    <row r="891" spans="2:5" x14ac:dyDescent="0.25">
      <c r="B891" s="113">
        <v>7971</v>
      </c>
      <c r="C891" s="114" t="s">
        <v>933</v>
      </c>
      <c r="D891" s="299" t="s">
        <v>8</v>
      </c>
      <c r="E891" s="112">
        <v>5532</v>
      </c>
    </row>
    <row r="892" spans="2:5" x14ac:dyDescent="0.25">
      <c r="B892" s="113">
        <v>7973</v>
      </c>
      <c r="C892" s="114" t="s">
        <v>934</v>
      </c>
      <c r="D892" s="299" t="s">
        <v>3099</v>
      </c>
      <c r="E892" s="112">
        <v>46285</v>
      </c>
    </row>
    <row r="893" spans="2:5" x14ac:dyDescent="0.25">
      <c r="B893" s="113">
        <v>7974</v>
      </c>
      <c r="C893" s="114" t="s">
        <v>935</v>
      </c>
      <c r="D893" s="299" t="s">
        <v>3105</v>
      </c>
      <c r="E893" s="112">
        <v>151011</v>
      </c>
    </row>
    <row r="894" spans="2:5" x14ac:dyDescent="0.25">
      <c r="B894" s="113">
        <v>7976</v>
      </c>
      <c r="C894" s="114" t="s">
        <v>936</v>
      </c>
      <c r="D894" s="299" t="s">
        <v>3095</v>
      </c>
      <c r="E894" s="112">
        <v>59667</v>
      </c>
    </row>
    <row r="895" spans="2:5" x14ac:dyDescent="0.25">
      <c r="B895" s="113">
        <v>7977</v>
      </c>
      <c r="C895" s="114" t="s">
        <v>937</v>
      </c>
      <c r="D895" s="299" t="s">
        <v>3095</v>
      </c>
      <c r="E895" s="112">
        <v>26180</v>
      </c>
    </row>
    <row r="896" spans="2:5" x14ac:dyDescent="0.25">
      <c r="B896" s="113">
        <v>7979</v>
      </c>
      <c r="C896" s="114" t="s">
        <v>938</v>
      </c>
      <c r="D896" s="299" t="s">
        <v>7</v>
      </c>
      <c r="E896" s="112">
        <v>70599</v>
      </c>
    </row>
    <row r="897" spans="2:5" x14ac:dyDescent="0.25">
      <c r="B897" s="113">
        <v>7983</v>
      </c>
      <c r="C897" s="114" t="s">
        <v>3256</v>
      </c>
      <c r="D897" s="299" t="s">
        <v>158</v>
      </c>
      <c r="E897" s="112">
        <v>208500</v>
      </c>
    </row>
    <row r="898" spans="2:5" x14ac:dyDescent="0.25">
      <c r="B898" s="113">
        <v>7984</v>
      </c>
      <c r="C898" s="114" t="s">
        <v>939</v>
      </c>
      <c r="D898" s="299" t="s">
        <v>3097</v>
      </c>
      <c r="E898" s="112">
        <v>104125</v>
      </c>
    </row>
    <row r="899" spans="2:5" x14ac:dyDescent="0.25">
      <c r="B899" s="113">
        <v>7989</v>
      </c>
      <c r="C899" s="114" t="s">
        <v>3257</v>
      </c>
      <c r="D899" s="299" t="s">
        <v>94</v>
      </c>
      <c r="E899" s="112">
        <v>12174750</v>
      </c>
    </row>
    <row r="900" spans="2:5" x14ac:dyDescent="0.25">
      <c r="B900" s="113">
        <v>7992</v>
      </c>
      <c r="C900" s="114" t="s">
        <v>940</v>
      </c>
      <c r="D900" s="299" t="s">
        <v>7</v>
      </c>
      <c r="E900" s="112">
        <v>799680</v>
      </c>
    </row>
    <row r="901" spans="2:5" x14ac:dyDescent="0.25">
      <c r="B901" s="113">
        <v>7993</v>
      </c>
      <c r="C901" s="114" t="s">
        <v>941</v>
      </c>
      <c r="D901" s="299" t="s">
        <v>7</v>
      </c>
      <c r="E901" s="112">
        <v>1963500</v>
      </c>
    </row>
    <row r="902" spans="2:5" x14ac:dyDescent="0.25">
      <c r="B902" s="113">
        <v>7994</v>
      </c>
      <c r="C902" s="114" t="s">
        <v>942</v>
      </c>
      <c r="D902" s="299" t="s">
        <v>8</v>
      </c>
      <c r="E902" s="112">
        <v>2495</v>
      </c>
    </row>
    <row r="903" spans="2:5" x14ac:dyDescent="0.25">
      <c r="B903" s="113">
        <v>7999</v>
      </c>
      <c r="C903" s="114" t="s">
        <v>943</v>
      </c>
      <c r="D903" s="299" t="s">
        <v>3099</v>
      </c>
      <c r="E903" s="112">
        <v>7013</v>
      </c>
    </row>
    <row r="904" spans="2:5" x14ac:dyDescent="0.25">
      <c r="B904" s="113">
        <v>8000</v>
      </c>
      <c r="C904" s="114" t="s">
        <v>944</v>
      </c>
      <c r="D904" s="299" t="s">
        <v>3102</v>
      </c>
      <c r="E904" s="112">
        <v>13090</v>
      </c>
    </row>
    <row r="905" spans="2:5" x14ac:dyDescent="0.25">
      <c r="B905" s="113">
        <v>8001</v>
      </c>
      <c r="C905" s="114" t="s">
        <v>945</v>
      </c>
      <c r="D905" s="299" t="s">
        <v>3102</v>
      </c>
      <c r="E905" s="112">
        <v>15500</v>
      </c>
    </row>
    <row r="906" spans="2:5" x14ac:dyDescent="0.25">
      <c r="B906" s="113">
        <v>8002</v>
      </c>
      <c r="C906" s="114" t="s">
        <v>3258</v>
      </c>
      <c r="D906" s="299" t="s">
        <v>3102</v>
      </c>
      <c r="E906" s="112">
        <v>20205</v>
      </c>
    </row>
    <row r="907" spans="2:5" x14ac:dyDescent="0.25">
      <c r="B907" s="113">
        <v>8003</v>
      </c>
      <c r="C907" s="114" t="s">
        <v>3259</v>
      </c>
      <c r="D907" s="299" t="s">
        <v>3102</v>
      </c>
      <c r="E907" s="112">
        <v>21734</v>
      </c>
    </row>
    <row r="908" spans="2:5" x14ac:dyDescent="0.25">
      <c r="B908" s="113">
        <v>8011</v>
      </c>
      <c r="C908" s="114" t="s">
        <v>3260</v>
      </c>
      <c r="D908" s="299" t="s">
        <v>7</v>
      </c>
      <c r="E908" s="112">
        <v>2397850</v>
      </c>
    </row>
    <row r="909" spans="2:5" x14ac:dyDescent="0.25">
      <c r="B909" s="113">
        <v>8012</v>
      </c>
      <c r="C909" s="114" t="s">
        <v>3261</v>
      </c>
      <c r="D909" s="299" t="s">
        <v>7</v>
      </c>
      <c r="E909" s="112">
        <v>154224</v>
      </c>
    </row>
    <row r="910" spans="2:5" x14ac:dyDescent="0.25">
      <c r="B910" s="113">
        <v>8015</v>
      </c>
      <c r="C910" s="114" t="s">
        <v>3262</v>
      </c>
      <c r="D910" s="299" t="s">
        <v>7</v>
      </c>
      <c r="E910" s="112">
        <v>79730</v>
      </c>
    </row>
    <row r="911" spans="2:5" x14ac:dyDescent="0.25">
      <c r="B911" s="113">
        <v>8019</v>
      </c>
      <c r="C911" s="114" t="s">
        <v>3263</v>
      </c>
      <c r="D911" s="299" t="s">
        <v>7</v>
      </c>
      <c r="E911" s="112">
        <v>165410</v>
      </c>
    </row>
    <row r="912" spans="2:5" x14ac:dyDescent="0.25">
      <c r="B912" s="113">
        <v>8025</v>
      </c>
      <c r="C912" s="114" t="s">
        <v>946</v>
      </c>
      <c r="D912" s="299" t="s">
        <v>158</v>
      </c>
      <c r="E912" s="112">
        <v>930000</v>
      </c>
    </row>
    <row r="913" spans="2:5" x14ac:dyDescent="0.25">
      <c r="B913" s="113">
        <v>8026</v>
      </c>
      <c r="C913" s="114" t="s">
        <v>3264</v>
      </c>
      <c r="D913" s="299" t="s">
        <v>7</v>
      </c>
      <c r="E913" s="112">
        <v>54264</v>
      </c>
    </row>
    <row r="914" spans="2:5" x14ac:dyDescent="0.25">
      <c r="B914" s="113">
        <v>8028</v>
      </c>
      <c r="C914" s="114" t="s">
        <v>3265</v>
      </c>
      <c r="D914" s="299" t="s">
        <v>7</v>
      </c>
      <c r="E914" s="112">
        <v>102340</v>
      </c>
    </row>
    <row r="915" spans="2:5" x14ac:dyDescent="0.25">
      <c r="B915" s="113">
        <v>8033</v>
      </c>
      <c r="C915" s="114" t="s">
        <v>947</v>
      </c>
      <c r="D915" s="299" t="s">
        <v>7</v>
      </c>
      <c r="E915" s="112">
        <v>4274895</v>
      </c>
    </row>
    <row r="916" spans="2:5" x14ac:dyDescent="0.25">
      <c r="B916" s="113">
        <v>8034</v>
      </c>
      <c r="C916" s="114" t="s">
        <v>948</v>
      </c>
      <c r="D916" s="299" t="s">
        <v>7</v>
      </c>
      <c r="E916" s="112">
        <v>3021452</v>
      </c>
    </row>
    <row r="917" spans="2:5" x14ac:dyDescent="0.25">
      <c r="B917" s="113">
        <v>8035</v>
      </c>
      <c r="C917" s="114" t="s">
        <v>949</v>
      </c>
      <c r="D917" s="299" t="s">
        <v>7</v>
      </c>
      <c r="E917" s="112">
        <v>2891348</v>
      </c>
    </row>
    <row r="918" spans="2:5" x14ac:dyDescent="0.25">
      <c r="B918" s="113">
        <v>8036</v>
      </c>
      <c r="C918" s="114" t="s">
        <v>950</v>
      </c>
      <c r="D918" s="299" t="s">
        <v>7</v>
      </c>
      <c r="E918" s="112">
        <v>6427190</v>
      </c>
    </row>
    <row r="919" spans="2:5" x14ac:dyDescent="0.25">
      <c r="B919" s="113">
        <v>8037</v>
      </c>
      <c r="C919" s="114" t="s">
        <v>951</v>
      </c>
      <c r="D919" s="299" t="s">
        <v>3102</v>
      </c>
      <c r="E919" s="112">
        <v>22480</v>
      </c>
    </row>
    <row r="920" spans="2:5" x14ac:dyDescent="0.25">
      <c r="B920" s="113">
        <v>8038</v>
      </c>
      <c r="C920" s="114" t="s">
        <v>952</v>
      </c>
      <c r="D920" s="299" t="s">
        <v>3102</v>
      </c>
      <c r="E920" s="112">
        <v>19384</v>
      </c>
    </row>
    <row r="921" spans="2:5" x14ac:dyDescent="0.25">
      <c r="B921" s="113">
        <v>8039</v>
      </c>
      <c r="C921" s="114" t="s">
        <v>953</v>
      </c>
      <c r="D921" s="299" t="s">
        <v>3102</v>
      </c>
      <c r="E921" s="112">
        <v>22487</v>
      </c>
    </row>
    <row r="922" spans="2:5" x14ac:dyDescent="0.25">
      <c r="B922" s="113">
        <v>8041</v>
      </c>
      <c r="C922" s="114" t="s">
        <v>954</v>
      </c>
      <c r="D922" s="299" t="s">
        <v>3099</v>
      </c>
      <c r="E922" s="112">
        <v>7557</v>
      </c>
    </row>
    <row r="923" spans="2:5" x14ac:dyDescent="0.25">
      <c r="B923" s="113">
        <v>8043</v>
      </c>
      <c r="C923" s="114" t="s">
        <v>955</v>
      </c>
      <c r="D923" s="299" t="s">
        <v>3266</v>
      </c>
      <c r="E923" s="112">
        <v>68765</v>
      </c>
    </row>
    <row r="924" spans="2:5" x14ac:dyDescent="0.25">
      <c r="B924" s="113">
        <v>8044</v>
      </c>
      <c r="C924" s="114" t="s">
        <v>956</v>
      </c>
      <c r="D924" s="299" t="s">
        <v>158</v>
      </c>
      <c r="E924" s="112">
        <v>6605</v>
      </c>
    </row>
    <row r="925" spans="2:5" x14ac:dyDescent="0.25">
      <c r="B925" s="113">
        <v>8046</v>
      </c>
      <c r="C925" s="114" t="s">
        <v>957</v>
      </c>
      <c r="D925" s="299" t="s">
        <v>7</v>
      </c>
      <c r="E925" s="112">
        <v>1104469</v>
      </c>
    </row>
    <row r="926" spans="2:5" x14ac:dyDescent="0.25">
      <c r="B926" s="113">
        <v>8047</v>
      </c>
      <c r="C926" s="114" t="s">
        <v>958</v>
      </c>
      <c r="D926" s="299" t="s">
        <v>7</v>
      </c>
      <c r="E926" s="112">
        <v>600223</v>
      </c>
    </row>
    <row r="927" spans="2:5" x14ac:dyDescent="0.25">
      <c r="B927" s="113">
        <v>8048</v>
      </c>
      <c r="C927" s="114" t="s">
        <v>959</v>
      </c>
      <c r="D927" s="299" t="s">
        <v>7</v>
      </c>
      <c r="E927" s="112">
        <v>1104469</v>
      </c>
    </row>
    <row r="928" spans="2:5" x14ac:dyDescent="0.25">
      <c r="B928" s="113">
        <v>8049</v>
      </c>
      <c r="C928" s="114" t="s">
        <v>960</v>
      </c>
      <c r="D928" s="299" t="s">
        <v>7</v>
      </c>
      <c r="E928" s="112">
        <v>233886</v>
      </c>
    </row>
    <row r="929" spans="2:5" x14ac:dyDescent="0.25">
      <c r="B929" s="113">
        <v>8050</v>
      </c>
      <c r="C929" s="114" t="s">
        <v>961</v>
      </c>
      <c r="D929" s="299" t="s">
        <v>158</v>
      </c>
      <c r="E929" s="112">
        <v>207</v>
      </c>
    </row>
    <row r="930" spans="2:5" x14ac:dyDescent="0.25">
      <c r="B930" s="113">
        <v>8051</v>
      </c>
      <c r="C930" s="114" t="s">
        <v>962</v>
      </c>
      <c r="D930" s="299" t="s">
        <v>7</v>
      </c>
      <c r="E930" s="112">
        <v>82615</v>
      </c>
    </row>
    <row r="931" spans="2:5" x14ac:dyDescent="0.25">
      <c r="B931" s="113">
        <v>8052</v>
      </c>
      <c r="C931" s="114" t="s">
        <v>963</v>
      </c>
      <c r="D931" s="299" t="s">
        <v>7</v>
      </c>
      <c r="E931" s="112">
        <v>32495</v>
      </c>
    </row>
    <row r="932" spans="2:5" x14ac:dyDescent="0.25">
      <c r="B932" s="113">
        <v>8053</v>
      </c>
      <c r="C932" s="114" t="s">
        <v>964</v>
      </c>
      <c r="D932" s="299" t="s">
        <v>7</v>
      </c>
      <c r="E932" s="112">
        <v>28900</v>
      </c>
    </row>
    <row r="933" spans="2:5" x14ac:dyDescent="0.25">
      <c r="B933" s="113">
        <v>8054</v>
      </c>
      <c r="C933" s="114" t="s">
        <v>965</v>
      </c>
      <c r="D933" s="299" t="s">
        <v>7</v>
      </c>
      <c r="E933" s="112">
        <v>594</v>
      </c>
    </row>
    <row r="934" spans="2:5" x14ac:dyDescent="0.25">
      <c r="B934" s="113">
        <v>8055</v>
      </c>
      <c r="C934" s="114" t="s">
        <v>966</v>
      </c>
      <c r="D934" s="299" t="s">
        <v>7</v>
      </c>
      <c r="E934" s="112">
        <v>64189</v>
      </c>
    </row>
    <row r="935" spans="2:5" x14ac:dyDescent="0.25">
      <c r="B935" s="113">
        <v>8057</v>
      </c>
      <c r="C935" s="114" t="s">
        <v>967</v>
      </c>
      <c r="D935" s="299" t="s">
        <v>3102</v>
      </c>
      <c r="E935" s="112">
        <v>15708</v>
      </c>
    </row>
    <row r="936" spans="2:5" x14ac:dyDescent="0.25">
      <c r="B936" s="113">
        <v>8060</v>
      </c>
      <c r="C936" s="114" t="s">
        <v>968</v>
      </c>
      <c r="D936" s="299" t="s">
        <v>3267</v>
      </c>
      <c r="E936" s="112">
        <v>1107979</v>
      </c>
    </row>
    <row r="937" spans="2:5" x14ac:dyDescent="0.25">
      <c r="B937" s="113">
        <v>8061</v>
      </c>
      <c r="C937" s="114" t="s">
        <v>3268</v>
      </c>
      <c r="D937" s="299" t="s">
        <v>7</v>
      </c>
      <c r="E937" s="112">
        <v>1339940</v>
      </c>
    </row>
    <row r="938" spans="2:5" x14ac:dyDescent="0.25">
      <c r="B938" s="113">
        <v>8062</v>
      </c>
      <c r="C938" s="114" t="s">
        <v>3269</v>
      </c>
      <c r="D938" s="299" t="s">
        <v>7</v>
      </c>
      <c r="E938" s="112">
        <v>1329587</v>
      </c>
    </row>
    <row r="939" spans="2:5" x14ac:dyDescent="0.25">
      <c r="B939" s="113">
        <v>8070</v>
      </c>
      <c r="C939" s="114" t="s">
        <v>969</v>
      </c>
      <c r="D939" s="299" t="s">
        <v>7</v>
      </c>
      <c r="E939" s="112">
        <v>384132</v>
      </c>
    </row>
    <row r="940" spans="2:5" x14ac:dyDescent="0.25">
      <c r="B940" s="113">
        <v>8077</v>
      </c>
      <c r="C940" s="114" t="s">
        <v>970</v>
      </c>
      <c r="D940" s="299" t="s">
        <v>158</v>
      </c>
      <c r="E940" s="112">
        <v>85628</v>
      </c>
    </row>
    <row r="941" spans="2:5" x14ac:dyDescent="0.25">
      <c r="B941" s="113">
        <v>8078</v>
      </c>
      <c r="C941" s="114" t="s">
        <v>971</v>
      </c>
      <c r="D941" s="299" t="s">
        <v>7</v>
      </c>
      <c r="E941" s="112">
        <v>36357</v>
      </c>
    </row>
    <row r="942" spans="2:5" x14ac:dyDescent="0.25">
      <c r="B942" s="113">
        <v>8079</v>
      </c>
      <c r="C942" s="114" t="s">
        <v>972</v>
      </c>
      <c r="D942" s="299" t="s">
        <v>7</v>
      </c>
      <c r="E942" s="112">
        <v>249900</v>
      </c>
    </row>
    <row r="943" spans="2:5" x14ac:dyDescent="0.25">
      <c r="B943" s="113">
        <v>8080</v>
      </c>
      <c r="C943" s="114" t="s">
        <v>973</v>
      </c>
      <c r="D943" s="299" t="s">
        <v>3102</v>
      </c>
      <c r="E943" s="112">
        <v>784924</v>
      </c>
    </row>
    <row r="944" spans="2:5" x14ac:dyDescent="0.25">
      <c r="B944" s="113">
        <v>8085</v>
      </c>
      <c r="C944" s="114" t="s">
        <v>974</v>
      </c>
      <c r="D944" s="299" t="s">
        <v>7</v>
      </c>
      <c r="E944" s="112">
        <v>134502</v>
      </c>
    </row>
    <row r="945" spans="2:5" x14ac:dyDescent="0.25">
      <c r="B945" s="113">
        <v>8086</v>
      </c>
      <c r="C945" s="114" t="s">
        <v>975</v>
      </c>
      <c r="D945" s="299" t="s">
        <v>7</v>
      </c>
      <c r="E945" s="112">
        <v>155518</v>
      </c>
    </row>
    <row r="946" spans="2:5" x14ac:dyDescent="0.25">
      <c r="B946" s="113">
        <v>8089</v>
      </c>
      <c r="C946" s="114" t="s">
        <v>976</v>
      </c>
      <c r="D946" s="299" t="s">
        <v>7</v>
      </c>
      <c r="E946" s="112">
        <v>146061</v>
      </c>
    </row>
    <row r="947" spans="2:5" x14ac:dyDescent="0.25">
      <c r="B947" s="113">
        <v>8090</v>
      </c>
      <c r="C947" s="114" t="s">
        <v>977</v>
      </c>
      <c r="D947" s="299" t="s">
        <v>7</v>
      </c>
      <c r="E947" s="112">
        <v>86166</v>
      </c>
    </row>
    <row r="948" spans="2:5" x14ac:dyDescent="0.25">
      <c r="B948" s="113">
        <v>8091</v>
      </c>
      <c r="C948" s="114" t="s">
        <v>978</v>
      </c>
      <c r="D948" s="299" t="s">
        <v>7</v>
      </c>
      <c r="E948" s="112">
        <v>138706</v>
      </c>
    </row>
    <row r="949" spans="2:5" x14ac:dyDescent="0.25">
      <c r="B949" s="113">
        <v>8094</v>
      </c>
      <c r="C949" s="114" t="s">
        <v>979</v>
      </c>
      <c r="D949" s="299" t="s">
        <v>7</v>
      </c>
      <c r="E949" s="112">
        <v>135028</v>
      </c>
    </row>
    <row r="950" spans="2:5" x14ac:dyDescent="0.25">
      <c r="B950" s="113">
        <v>8097</v>
      </c>
      <c r="C950" s="114" t="s">
        <v>980</v>
      </c>
      <c r="D950" s="299" t="s">
        <v>8</v>
      </c>
      <c r="E950" s="112">
        <v>61272</v>
      </c>
    </row>
    <row r="951" spans="2:5" x14ac:dyDescent="0.25">
      <c r="B951" s="113">
        <v>8099</v>
      </c>
      <c r="C951" s="114" t="s">
        <v>981</v>
      </c>
      <c r="D951" s="299" t="s">
        <v>8</v>
      </c>
      <c r="E951" s="112">
        <v>75000</v>
      </c>
    </row>
    <row r="952" spans="2:5" x14ac:dyDescent="0.25">
      <c r="B952" s="113">
        <v>8100</v>
      </c>
      <c r="C952" s="114" t="s">
        <v>982</v>
      </c>
      <c r="D952" s="299" t="s">
        <v>8</v>
      </c>
      <c r="E952" s="112">
        <v>71063</v>
      </c>
    </row>
    <row r="953" spans="2:5" x14ac:dyDescent="0.25">
      <c r="B953" s="113">
        <v>8101</v>
      </c>
      <c r="C953" s="114" t="s">
        <v>983</v>
      </c>
      <c r="D953" s="299" t="s">
        <v>3099</v>
      </c>
      <c r="E953" s="112">
        <v>11704</v>
      </c>
    </row>
    <row r="954" spans="2:5" x14ac:dyDescent="0.25">
      <c r="B954" s="113">
        <v>8102</v>
      </c>
      <c r="C954" s="114" t="s">
        <v>984</v>
      </c>
      <c r="D954" s="299" t="s">
        <v>94</v>
      </c>
      <c r="E954" s="112">
        <v>3101223</v>
      </c>
    </row>
    <row r="955" spans="2:5" x14ac:dyDescent="0.25">
      <c r="B955" s="113">
        <v>8103</v>
      </c>
      <c r="C955" s="114" t="s">
        <v>985</v>
      </c>
      <c r="D955" s="299" t="s">
        <v>158</v>
      </c>
      <c r="E955" s="112">
        <v>2611386</v>
      </c>
    </row>
    <row r="956" spans="2:5" x14ac:dyDescent="0.25">
      <c r="B956" s="113">
        <v>8113</v>
      </c>
      <c r="C956" s="114" t="s">
        <v>986</v>
      </c>
      <c r="D956" s="299" t="s">
        <v>7</v>
      </c>
      <c r="E956" s="112">
        <v>101150</v>
      </c>
    </row>
    <row r="957" spans="2:5" x14ac:dyDescent="0.25">
      <c r="B957" s="113">
        <v>8116</v>
      </c>
      <c r="C957" s="114" t="s">
        <v>3270</v>
      </c>
      <c r="D957" s="299" t="s">
        <v>7</v>
      </c>
      <c r="E957" s="112">
        <v>2349060</v>
      </c>
    </row>
    <row r="958" spans="2:5" x14ac:dyDescent="0.25">
      <c r="B958" s="113">
        <v>8141</v>
      </c>
      <c r="C958" s="114" t="s">
        <v>987</v>
      </c>
      <c r="D958" s="299" t="s">
        <v>3105</v>
      </c>
      <c r="E958" s="112">
        <v>86312</v>
      </c>
    </row>
    <row r="959" spans="2:5" x14ac:dyDescent="0.25">
      <c r="B959" s="113">
        <v>8142</v>
      </c>
      <c r="C959" s="114" t="s">
        <v>988</v>
      </c>
      <c r="D959" s="299" t="s">
        <v>8</v>
      </c>
      <c r="E959" s="112">
        <v>91300</v>
      </c>
    </row>
    <row r="960" spans="2:5" x14ac:dyDescent="0.25">
      <c r="B960" s="113">
        <v>8143</v>
      </c>
      <c r="C960" s="114" t="s">
        <v>3271</v>
      </c>
      <c r="D960" s="299" t="s">
        <v>3099</v>
      </c>
      <c r="E960" s="112">
        <v>1700</v>
      </c>
    </row>
    <row r="961" spans="2:5" x14ac:dyDescent="0.25">
      <c r="B961" s="113">
        <v>8144</v>
      </c>
      <c r="C961" s="114" t="s">
        <v>989</v>
      </c>
      <c r="D961" s="299" t="s">
        <v>3099</v>
      </c>
      <c r="E961" s="112">
        <v>5898</v>
      </c>
    </row>
    <row r="962" spans="2:5" x14ac:dyDescent="0.25">
      <c r="B962" s="113">
        <v>8145</v>
      </c>
      <c r="C962" s="114" t="s">
        <v>990</v>
      </c>
      <c r="D962" s="299" t="s">
        <v>3102</v>
      </c>
      <c r="E962" s="112">
        <v>18750</v>
      </c>
    </row>
    <row r="963" spans="2:5" x14ac:dyDescent="0.25">
      <c r="B963" s="113">
        <v>8146</v>
      </c>
      <c r="C963" s="114" t="s">
        <v>991</v>
      </c>
      <c r="D963" s="299" t="s">
        <v>8</v>
      </c>
      <c r="E963" s="112">
        <v>65400</v>
      </c>
    </row>
    <row r="964" spans="2:5" x14ac:dyDescent="0.25">
      <c r="B964" s="113">
        <v>8149</v>
      </c>
      <c r="C964" s="114" t="s">
        <v>992</v>
      </c>
      <c r="D964" s="299" t="s">
        <v>3105</v>
      </c>
      <c r="E964" s="112">
        <v>178999</v>
      </c>
    </row>
    <row r="965" spans="2:5" x14ac:dyDescent="0.25">
      <c r="B965" s="113">
        <v>8150</v>
      </c>
      <c r="C965" s="114" t="s">
        <v>993</v>
      </c>
      <c r="D965" s="299" t="s">
        <v>7</v>
      </c>
      <c r="E965" s="112">
        <v>100899</v>
      </c>
    </row>
    <row r="966" spans="2:5" x14ac:dyDescent="0.25">
      <c r="B966" s="113">
        <v>8152</v>
      </c>
      <c r="C966" s="114" t="s">
        <v>994</v>
      </c>
      <c r="D966" s="299" t="s">
        <v>7</v>
      </c>
      <c r="E966" s="112">
        <v>18079</v>
      </c>
    </row>
    <row r="967" spans="2:5" x14ac:dyDescent="0.25">
      <c r="B967" s="113">
        <v>8153</v>
      </c>
      <c r="C967" s="114" t="s">
        <v>995</v>
      </c>
      <c r="D967" s="299" t="s">
        <v>7</v>
      </c>
      <c r="E967" s="112">
        <v>89140</v>
      </c>
    </row>
    <row r="968" spans="2:5" x14ac:dyDescent="0.25">
      <c r="B968" s="113">
        <v>8154</v>
      </c>
      <c r="C968" s="114" t="s">
        <v>996</v>
      </c>
      <c r="D968" s="299" t="s">
        <v>7</v>
      </c>
      <c r="E968" s="112">
        <v>170589</v>
      </c>
    </row>
    <row r="969" spans="2:5" x14ac:dyDescent="0.25">
      <c r="B969" s="113">
        <v>8155</v>
      </c>
      <c r="C969" s="114" t="s">
        <v>997</v>
      </c>
      <c r="D969" s="299" t="s">
        <v>7</v>
      </c>
      <c r="E969" s="112">
        <v>10322</v>
      </c>
    </row>
    <row r="970" spans="2:5" x14ac:dyDescent="0.25">
      <c r="B970" s="113">
        <v>8156</v>
      </c>
      <c r="C970" s="114" t="s">
        <v>998</v>
      </c>
      <c r="D970" s="299" t="s">
        <v>3102</v>
      </c>
      <c r="E970" s="112">
        <v>16634</v>
      </c>
    </row>
    <row r="971" spans="2:5" x14ac:dyDescent="0.25">
      <c r="B971" s="113">
        <v>8157</v>
      </c>
      <c r="C971" s="114" t="s">
        <v>999</v>
      </c>
      <c r="D971" s="299" t="s">
        <v>7</v>
      </c>
      <c r="E971" s="112">
        <v>1641</v>
      </c>
    </row>
    <row r="972" spans="2:5" x14ac:dyDescent="0.25">
      <c r="B972" s="113">
        <v>8158</v>
      </c>
      <c r="C972" s="114" t="s">
        <v>1000</v>
      </c>
      <c r="D972" s="299" t="s">
        <v>7</v>
      </c>
      <c r="E972" s="112">
        <v>4135</v>
      </c>
    </row>
    <row r="973" spans="2:5" x14ac:dyDescent="0.25">
      <c r="B973" s="113">
        <v>8159</v>
      </c>
      <c r="C973" s="114" t="s">
        <v>1001</v>
      </c>
      <c r="D973" s="299" t="s">
        <v>7</v>
      </c>
      <c r="E973" s="112">
        <v>20091</v>
      </c>
    </row>
    <row r="974" spans="2:5" x14ac:dyDescent="0.25">
      <c r="B974" s="113">
        <v>8160</v>
      </c>
      <c r="C974" s="114" t="s">
        <v>1002</v>
      </c>
      <c r="D974" s="299" t="s">
        <v>7</v>
      </c>
      <c r="E974" s="112">
        <v>5308</v>
      </c>
    </row>
    <row r="975" spans="2:5" x14ac:dyDescent="0.25">
      <c r="B975" s="113">
        <v>8161</v>
      </c>
      <c r="C975" s="114" t="s">
        <v>1003</v>
      </c>
      <c r="D975" s="299" t="s">
        <v>7</v>
      </c>
      <c r="E975" s="112">
        <v>22017</v>
      </c>
    </row>
    <row r="976" spans="2:5" x14ac:dyDescent="0.25">
      <c r="B976" s="113">
        <v>8162</v>
      </c>
      <c r="C976" s="114" t="s">
        <v>1004</v>
      </c>
      <c r="D976" s="299" t="s">
        <v>7</v>
      </c>
      <c r="E976" s="112">
        <v>10172</v>
      </c>
    </row>
    <row r="977" spans="2:5" x14ac:dyDescent="0.25">
      <c r="B977" s="113">
        <v>8164</v>
      </c>
      <c r="C977" s="114" t="s">
        <v>1005</v>
      </c>
      <c r="D977" s="299" t="s">
        <v>7</v>
      </c>
      <c r="E977" s="112">
        <v>64080</v>
      </c>
    </row>
    <row r="978" spans="2:5" x14ac:dyDescent="0.25">
      <c r="B978" s="113">
        <v>8165</v>
      </c>
      <c r="C978" s="114" t="s">
        <v>1006</v>
      </c>
      <c r="D978" s="299" t="s">
        <v>7</v>
      </c>
      <c r="E978" s="112">
        <v>31208</v>
      </c>
    </row>
    <row r="979" spans="2:5" x14ac:dyDescent="0.25">
      <c r="B979" s="113">
        <v>8166</v>
      </c>
      <c r="C979" s="114" t="s">
        <v>1007</v>
      </c>
      <c r="D979" s="299" t="s">
        <v>7</v>
      </c>
      <c r="E979" s="112">
        <v>20091</v>
      </c>
    </row>
    <row r="980" spans="2:5" x14ac:dyDescent="0.25">
      <c r="B980" s="113">
        <v>8167</v>
      </c>
      <c r="C980" s="114" t="s">
        <v>1008</v>
      </c>
      <c r="D980" s="299" t="s">
        <v>7</v>
      </c>
      <c r="E980" s="112">
        <v>10405</v>
      </c>
    </row>
    <row r="981" spans="2:5" x14ac:dyDescent="0.25">
      <c r="B981" s="113">
        <v>8169</v>
      </c>
      <c r="C981" s="114" t="s">
        <v>1009</v>
      </c>
      <c r="D981" s="299" t="s">
        <v>7</v>
      </c>
      <c r="E981" s="112">
        <v>5308</v>
      </c>
    </row>
    <row r="982" spans="2:5" x14ac:dyDescent="0.25">
      <c r="B982" s="113">
        <v>8170</v>
      </c>
      <c r="C982" s="114" t="s">
        <v>1010</v>
      </c>
      <c r="D982" s="299" t="s">
        <v>7</v>
      </c>
      <c r="E982" s="112">
        <v>7338</v>
      </c>
    </row>
    <row r="983" spans="2:5" x14ac:dyDescent="0.25">
      <c r="B983" s="113">
        <v>8171</v>
      </c>
      <c r="C983" s="114" t="s">
        <v>1011</v>
      </c>
      <c r="D983" s="299" t="s">
        <v>7</v>
      </c>
      <c r="E983" s="112">
        <v>3576</v>
      </c>
    </row>
    <row r="984" spans="2:5" x14ac:dyDescent="0.25">
      <c r="B984" s="113">
        <v>8172</v>
      </c>
      <c r="C984" s="114" t="s">
        <v>1012</v>
      </c>
      <c r="D984" s="299" t="s">
        <v>3102</v>
      </c>
      <c r="E984" s="112">
        <v>11632</v>
      </c>
    </row>
    <row r="985" spans="2:5" x14ac:dyDescent="0.25">
      <c r="B985" s="113">
        <v>8173</v>
      </c>
      <c r="C985" s="114" t="s">
        <v>1013</v>
      </c>
      <c r="D985" s="299" t="s">
        <v>3102</v>
      </c>
      <c r="E985" s="112">
        <v>9350</v>
      </c>
    </row>
    <row r="986" spans="2:5" x14ac:dyDescent="0.25">
      <c r="B986" s="113">
        <v>8174</v>
      </c>
      <c r="C986" s="114" t="s">
        <v>1014</v>
      </c>
      <c r="D986" s="299" t="s">
        <v>7</v>
      </c>
      <c r="E986" s="112">
        <v>12727</v>
      </c>
    </row>
    <row r="987" spans="2:5" x14ac:dyDescent="0.25">
      <c r="B987" s="113">
        <v>8175</v>
      </c>
      <c r="C987" s="114" t="s">
        <v>1015</v>
      </c>
      <c r="D987" s="299" t="s">
        <v>7</v>
      </c>
      <c r="E987" s="112">
        <v>9696</v>
      </c>
    </row>
    <row r="988" spans="2:5" x14ac:dyDescent="0.25">
      <c r="B988" s="113">
        <v>8177</v>
      </c>
      <c r="C988" s="114" t="s">
        <v>1016</v>
      </c>
      <c r="D988" s="299" t="s">
        <v>7</v>
      </c>
      <c r="E988" s="112">
        <v>5184</v>
      </c>
    </row>
    <row r="989" spans="2:5" x14ac:dyDescent="0.25">
      <c r="B989" s="113">
        <v>8178</v>
      </c>
      <c r="C989" s="114" t="s">
        <v>1017</v>
      </c>
      <c r="D989" s="299" t="s">
        <v>7</v>
      </c>
      <c r="E989" s="112">
        <v>2699</v>
      </c>
    </row>
    <row r="990" spans="2:5" x14ac:dyDescent="0.25">
      <c r="B990" s="113">
        <v>8179</v>
      </c>
      <c r="C990" s="114" t="s">
        <v>1018</v>
      </c>
      <c r="D990" s="299" t="s">
        <v>7</v>
      </c>
      <c r="E990" s="112">
        <v>9678</v>
      </c>
    </row>
    <row r="991" spans="2:5" x14ac:dyDescent="0.25">
      <c r="B991" s="113">
        <v>8180</v>
      </c>
      <c r="C991" s="114" t="s">
        <v>1019</v>
      </c>
      <c r="D991" s="299" t="s">
        <v>7</v>
      </c>
      <c r="E991" s="112">
        <v>4928</v>
      </c>
    </row>
    <row r="992" spans="2:5" x14ac:dyDescent="0.25">
      <c r="B992" s="113">
        <v>8181</v>
      </c>
      <c r="C992" s="114" t="s">
        <v>1020</v>
      </c>
      <c r="D992" s="299" t="s">
        <v>7</v>
      </c>
      <c r="E992" s="112">
        <v>3193</v>
      </c>
    </row>
    <row r="993" spans="2:5" x14ac:dyDescent="0.25">
      <c r="B993" s="113">
        <v>8182</v>
      </c>
      <c r="C993" s="114" t="s">
        <v>1021</v>
      </c>
      <c r="D993" s="299" t="s">
        <v>7</v>
      </c>
      <c r="E993" s="112">
        <v>1662</v>
      </c>
    </row>
    <row r="994" spans="2:5" x14ac:dyDescent="0.25">
      <c r="B994" s="113">
        <v>8183</v>
      </c>
      <c r="C994" s="114" t="s">
        <v>1022</v>
      </c>
      <c r="D994" s="299" t="s">
        <v>7</v>
      </c>
      <c r="E994" s="112">
        <v>835</v>
      </c>
    </row>
    <row r="995" spans="2:5" x14ac:dyDescent="0.25">
      <c r="B995" s="113">
        <v>8185</v>
      </c>
      <c r="C995" s="114" t="s">
        <v>1023</v>
      </c>
      <c r="D995" s="299" t="s">
        <v>7</v>
      </c>
      <c r="E995" s="112">
        <v>25056</v>
      </c>
    </row>
    <row r="996" spans="2:5" x14ac:dyDescent="0.25">
      <c r="B996" s="113">
        <v>8186</v>
      </c>
      <c r="C996" s="114" t="s">
        <v>1024</v>
      </c>
      <c r="D996" s="299" t="s">
        <v>7</v>
      </c>
      <c r="E996" s="112">
        <v>33601</v>
      </c>
    </row>
    <row r="997" spans="2:5" x14ac:dyDescent="0.25">
      <c r="B997" s="113">
        <v>8187</v>
      </c>
      <c r="C997" s="114" t="s">
        <v>1025</v>
      </c>
      <c r="D997" s="299" t="s">
        <v>7</v>
      </c>
      <c r="E997" s="112">
        <v>4334</v>
      </c>
    </row>
    <row r="998" spans="2:5" x14ac:dyDescent="0.25">
      <c r="B998" s="113">
        <v>8188</v>
      </c>
      <c r="C998" s="114" t="s">
        <v>1026</v>
      </c>
      <c r="D998" s="299" t="s">
        <v>7</v>
      </c>
      <c r="E998" s="112">
        <v>3754</v>
      </c>
    </row>
    <row r="999" spans="2:5" x14ac:dyDescent="0.25">
      <c r="B999" s="113">
        <v>8189</v>
      </c>
      <c r="C999" s="114" t="s">
        <v>1027</v>
      </c>
      <c r="D999" s="299" t="s">
        <v>7</v>
      </c>
      <c r="E999" s="112">
        <v>1651</v>
      </c>
    </row>
    <row r="1000" spans="2:5" x14ac:dyDescent="0.25">
      <c r="B1000" s="113">
        <v>8190</v>
      </c>
      <c r="C1000" s="114" t="s">
        <v>1028</v>
      </c>
      <c r="D1000" s="299" t="s">
        <v>7</v>
      </c>
      <c r="E1000" s="112">
        <v>1424</v>
      </c>
    </row>
    <row r="1001" spans="2:5" x14ac:dyDescent="0.25">
      <c r="B1001" s="113">
        <v>8191</v>
      </c>
      <c r="C1001" s="114" t="s">
        <v>1029</v>
      </c>
      <c r="D1001" s="299" t="s">
        <v>3102</v>
      </c>
      <c r="E1001" s="112">
        <v>3714</v>
      </c>
    </row>
    <row r="1002" spans="2:5" x14ac:dyDescent="0.25">
      <c r="B1002" s="113">
        <v>8192</v>
      </c>
      <c r="C1002" s="114" t="s">
        <v>1030</v>
      </c>
      <c r="D1002" s="299" t="s">
        <v>7</v>
      </c>
      <c r="E1002" s="112">
        <v>1136</v>
      </c>
    </row>
    <row r="1003" spans="2:5" x14ac:dyDescent="0.25">
      <c r="B1003" s="113">
        <v>8193</v>
      </c>
      <c r="C1003" s="114" t="s">
        <v>1031</v>
      </c>
      <c r="D1003" s="299" t="s">
        <v>7</v>
      </c>
      <c r="E1003" s="112">
        <v>492</v>
      </c>
    </row>
    <row r="1004" spans="2:5" x14ac:dyDescent="0.25">
      <c r="B1004" s="113">
        <v>8195</v>
      </c>
      <c r="C1004" s="114" t="s">
        <v>1032</v>
      </c>
      <c r="D1004" s="299" t="s">
        <v>3102</v>
      </c>
      <c r="E1004" s="112">
        <v>21932</v>
      </c>
    </row>
    <row r="1005" spans="2:5" x14ac:dyDescent="0.25">
      <c r="B1005" s="113">
        <v>8199</v>
      </c>
      <c r="C1005" s="114" t="s">
        <v>1033</v>
      </c>
      <c r="D1005" s="299" t="s">
        <v>3102</v>
      </c>
      <c r="E1005" s="112">
        <v>14624</v>
      </c>
    </row>
    <row r="1006" spans="2:5" x14ac:dyDescent="0.25">
      <c r="B1006" s="113">
        <v>8202</v>
      </c>
      <c r="C1006" s="114" t="s">
        <v>1034</v>
      </c>
      <c r="D1006" s="299" t="s">
        <v>7</v>
      </c>
      <c r="E1006" s="112">
        <v>232250</v>
      </c>
    </row>
    <row r="1007" spans="2:5" x14ac:dyDescent="0.25">
      <c r="B1007" s="113">
        <v>8203</v>
      </c>
      <c r="C1007" s="114" t="s">
        <v>1035</v>
      </c>
      <c r="D1007" s="299" t="s">
        <v>7</v>
      </c>
      <c r="E1007" s="112">
        <v>14700</v>
      </c>
    </row>
    <row r="1008" spans="2:5" x14ac:dyDescent="0.25">
      <c r="B1008" s="113">
        <v>8204</v>
      </c>
      <c r="C1008" s="114" t="s">
        <v>1036</v>
      </c>
      <c r="D1008" s="299" t="s">
        <v>7</v>
      </c>
      <c r="E1008" s="112">
        <v>33450</v>
      </c>
    </row>
    <row r="1009" spans="2:5" x14ac:dyDescent="0.25">
      <c r="B1009" s="113">
        <v>8205</v>
      </c>
      <c r="C1009" s="114" t="s">
        <v>1037</v>
      </c>
      <c r="D1009" s="299" t="s">
        <v>3272</v>
      </c>
      <c r="E1009" s="112">
        <v>166</v>
      </c>
    </row>
    <row r="1010" spans="2:5" x14ac:dyDescent="0.25">
      <c r="B1010" s="113">
        <v>8206</v>
      </c>
      <c r="C1010" s="114" t="s">
        <v>1038</v>
      </c>
      <c r="D1010" s="299" t="s">
        <v>3102</v>
      </c>
      <c r="E1010" s="112">
        <v>38900</v>
      </c>
    </row>
    <row r="1011" spans="2:5" x14ac:dyDescent="0.25">
      <c r="B1011" s="113">
        <v>8207</v>
      </c>
      <c r="C1011" s="114" t="s">
        <v>1039</v>
      </c>
      <c r="D1011" s="299" t="s">
        <v>3102</v>
      </c>
      <c r="E1011" s="112">
        <v>21932</v>
      </c>
    </row>
    <row r="1012" spans="2:5" x14ac:dyDescent="0.25">
      <c r="B1012" s="113">
        <v>8208</v>
      </c>
      <c r="C1012" s="114" t="s">
        <v>3273</v>
      </c>
      <c r="D1012" s="299" t="s">
        <v>3102</v>
      </c>
      <c r="E1012" s="112">
        <v>50073</v>
      </c>
    </row>
    <row r="1013" spans="2:5" x14ac:dyDescent="0.25">
      <c r="B1013" s="113">
        <v>8209</v>
      </c>
      <c r="C1013" s="114" t="s">
        <v>1040</v>
      </c>
      <c r="D1013" s="299" t="s">
        <v>7</v>
      </c>
      <c r="E1013" s="112">
        <v>1350</v>
      </c>
    </row>
    <row r="1014" spans="2:5" x14ac:dyDescent="0.25">
      <c r="B1014" s="113">
        <v>8210</v>
      </c>
      <c r="C1014" s="114" t="s">
        <v>1041</v>
      </c>
      <c r="D1014" s="299" t="s">
        <v>3102</v>
      </c>
      <c r="E1014" s="112">
        <v>9145</v>
      </c>
    </row>
    <row r="1015" spans="2:5" x14ac:dyDescent="0.25">
      <c r="B1015" s="113">
        <v>8211</v>
      </c>
      <c r="C1015" s="114" t="s">
        <v>1042</v>
      </c>
      <c r="D1015" s="299" t="s">
        <v>3102</v>
      </c>
      <c r="E1015" s="112">
        <v>5775</v>
      </c>
    </row>
    <row r="1016" spans="2:5" x14ac:dyDescent="0.25">
      <c r="B1016" s="113">
        <v>8212</v>
      </c>
      <c r="C1016" s="114" t="s">
        <v>3274</v>
      </c>
      <c r="D1016" s="299" t="s">
        <v>3102</v>
      </c>
      <c r="E1016" s="112">
        <v>17732</v>
      </c>
    </row>
    <row r="1017" spans="2:5" x14ac:dyDescent="0.25">
      <c r="B1017" s="113">
        <v>8213</v>
      </c>
      <c r="C1017" s="114" t="s">
        <v>1043</v>
      </c>
      <c r="D1017" s="299" t="s">
        <v>7</v>
      </c>
      <c r="E1017" s="112">
        <v>450</v>
      </c>
    </row>
    <row r="1018" spans="2:5" x14ac:dyDescent="0.25">
      <c r="B1018" s="113">
        <v>8216</v>
      </c>
      <c r="C1018" s="114" t="s">
        <v>1044</v>
      </c>
      <c r="D1018" s="299" t="s">
        <v>7</v>
      </c>
      <c r="E1018" s="112">
        <v>11250</v>
      </c>
    </row>
    <row r="1019" spans="2:5" x14ac:dyDescent="0.25">
      <c r="B1019" s="113">
        <v>8217</v>
      </c>
      <c r="C1019" s="114" t="s">
        <v>1045</v>
      </c>
      <c r="D1019" s="299" t="s">
        <v>7</v>
      </c>
      <c r="E1019" s="112">
        <v>1428</v>
      </c>
    </row>
    <row r="1020" spans="2:5" x14ac:dyDescent="0.25">
      <c r="B1020" s="113">
        <v>8218</v>
      </c>
      <c r="C1020" s="114" t="s">
        <v>1046</v>
      </c>
      <c r="D1020" s="299" t="s">
        <v>3102</v>
      </c>
      <c r="E1020" s="112">
        <v>1583</v>
      </c>
    </row>
    <row r="1021" spans="2:5" x14ac:dyDescent="0.25">
      <c r="B1021" s="113">
        <v>8219</v>
      </c>
      <c r="C1021" s="114" t="s">
        <v>1047</v>
      </c>
      <c r="D1021" s="299" t="s">
        <v>7</v>
      </c>
      <c r="E1021" s="112">
        <v>28875</v>
      </c>
    </row>
    <row r="1022" spans="2:5" x14ac:dyDescent="0.25">
      <c r="B1022" s="113">
        <v>8221</v>
      </c>
      <c r="C1022" s="114" t="s">
        <v>1048</v>
      </c>
      <c r="D1022" s="299" t="s">
        <v>3102</v>
      </c>
      <c r="E1022" s="112">
        <v>2500</v>
      </c>
    </row>
    <row r="1023" spans="2:5" x14ac:dyDescent="0.25">
      <c r="B1023" s="113">
        <v>8222</v>
      </c>
      <c r="C1023" s="114" t="s">
        <v>1049</v>
      </c>
      <c r="D1023" s="299" t="s">
        <v>7</v>
      </c>
      <c r="E1023" s="112">
        <v>42007</v>
      </c>
    </row>
    <row r="1024" spans="2:5" x14ac:dyDescent="0.25">
      <c r="B1024" s="113">
        <v>8223</v>
      </c>
      <c r="C1024" s="114" t="s">
        <v>1050</v>
      </c>
      <c r="D1024" s="299" t="s">
        <v>7</v>
      </c>
      <c r="E1024" s="112">
        <v>17751</v>
      </c>
    </row>
    <row r="1025" spans="2:5" x14ac:dyDescent="0.25">
      <c r="B1025" s="113">
        <v>8224</v>
      </c>
      <c r="C1025" s="114" t="s">
        <v>1051</v>
      </c>
      <c r="D1025" s="299" t="s">
        <v>7</v>
      </c>
      <c r="E1025" s="112">
        <v>9500</v>
      </c>
    </row>
    <row r="1026" spans="2:5" x14ac:dyDescent="0.25">
      <c r="B1026" s="113">
        <v>8225</v>
      </c>
      <c r="C1026" s="114" t="s">
        <v>1052</v>
      </c>
      <c r="D1026" s="299" t="s">
        <v>7</v>
      </c>
      <c r="E1026" s="112">
        <v>7350</v>
      </c>
    </row>
    <row r="1027" spans="2:5" x14ac:dyDescent="0.25">
      <c r="B1027" s="113">
        <v>8227</v>
      </c>
      <c r="C1027" s="114" t="s">
        <v>1053</v>
      </c>
      <c r="D1027" s="299" t="s">
        <v>7</v>
      </c>
      <c r="E1027" s="112">
        <v>1290</v>
      </c>
    </row>
    <row r="1028" spans="2:5" x14ac:dyDescent="0.25">
      <c r="B1028" s="113">
        <v>8228</v>
      </c>
      <c r="C1028" s="114" t="s">
        <v>1054</v>
      </c>
      <c r="D1028" s="299" t="s">
        <v>3102</v>
      </c>
      <c r="E1028" s="112">
        <v>53575</v>
      </c>
    </row>
    <row r="1029" spans="2:5" x14ac:dyDescent="0.25">
      <c r="B1029" s="113">
        <v>8229</v>
      </c>
      <c r="C1029" s="114" t="s">
        <v>1055</v>
      </c>
      <c r="D1029" s="299" t="s">
        <v>7</v>
      </c>
      <c r="E1029" s="112">
        <v>400</v>
      </c>
    </row>
    <row r="1030" spans="2:5" x14ac:dyDescent="0.25">
      <c r="B1030" s="113">
        <v>8230</v>
      </c>
      <c r="C1030" s="114" t="s">
        <v>1056</v>
      </c>
      <c r="D1030" s="299" t="s">
        <v>3102</v>
      </c>
      <c r="E1030" s="112">
        <v>12951</v>
      </c>
    </row>
    <row r="1031" spans="2:5" x14ac:dyDescent="0.25">
      <c r="B1031" s="113">
        <v>8231</v>
      </c>
      <c r="C1031" s="114" t="s">
        <v>1057</v>
      </c>
      <c r="D1031" s="299" t="s">
        <v>7</v>
      </c>
      <c r="E1031" s="112">
        <v>3689</v>
      </c>
    </row>
    <row r="1032" spans="2:5" x14ac:dyDescent="0.25">
      <c r="B1032" s="113">
        <v>8232</v>
      </c>
      <c r="C1032" s="114" t="s">
        <v>3275</v>
      </c>
      <c r="D1032" s="299" t="s">
        <v>3102</v>
      </c>
      <c r="E1032" s="112">
        <v>11967</v>
      </c>
    </row>
    <row r="1033" spans="2:5" x14ac:dyDescent="0.25">
      <c r="B1033" s="113">
        <v>8233</v>
      </c>
      <c r="C1033" s="114" t="s">
        <v>1058</v>
      </c>
      <c r="D1033" s="299" t="s">
        <v>7</v>
      </c>
      <c r="E1033" s="112">
        <v>13000</v>
      </c>
    </row>
    <row r="1034" spans="2:5" x14ac:dyDescent="0.25">
      <c r="B1034" s="113">
        <v>8235</v>
      </c>
      <c r="C1034" s="114" t="s">
        <v>1059</v>
      </c>
      <c r="D1034" s="299" t="s">
        <v>7</v>
      </c>
      <c r="E1034" s="112">
        <v>12000</v>
      </c>
    </row>
    <row r="1035" spans="2:5" x14ac:dyDescent="0.25">
      <c r="B1035" s="113">
        <v>8244</v>
      </c>
      <c r="C1035" s="114" t="s">
        <v>1060</v>
      </c>
      <c r="D1035" s="299" t="s">
        <v>7</v>
      </c>
      <c r="E1035" s="112">
        <v>417029</v>
      </c>
    </row>
    <row r="1036" spans="2:5" x14ac:dyDescent="0.25">
      <c r="B1036" s="113">
        <v>8245</v>
      </c>
      <c r="C1036" s="114" t="s">
        <v>1061</v>
      </c>
      <c r="D1036" s="299" t="s">
        <v>7</v>
      </c>
      <c r="E1036" s="112">
        <v>1061456</v>
      </c>
    </row>
    <row r="1037" spans="2:5" x14ac:dyDescent="0.25">
      <c r="B1037" s="113">
        <v>8246</v>
      </c>
      <c r="C1037" s="114" t="s">
        <v>1062</v>
      </c>
      <c r="D1037" s="299" t="s">
        <v>7</v>
      </c>
      <c r="E1037" s="112">
        <v>348752</v>
      </c>
    </row>
    <row r="1038" spans="2:5" x14ac:dyDescent="0.25">
      <c r="B1038" s="113">
        <v>8247</v>
      </c>
      <c r="C1038" s="114" t="s">
        <v>1063</v>
      </c>
      <c r="D1038" s="299" t="s">
        <v>7</v>
      </c>
      <c r="E1038" s="112">
        <v>79325</v>
      </c>
    </row>
    <row r="1039" spans="2:5" x14ac:dyDescent="0.25">
      <c r="B1039" s="113">
        <v>8248</v>
      </c>
      <c r="C1039" s="114" t="s">
        <v>1064</v>
      </c>
      <c r="D1039" s="299" t="s">
        <v>7</v>
      </c>
      <c r="E1039" s="112">
        <v>272599</v>
      </c>
    </row>
    <row r="1040" spans="2:5" x14ac:dyDescent="0.25">
      <c r="B1040" s="113">
        <v>8249</v>
      </c>
      <c r="C1040" s="114" t="s">
        <v>1065</v>
      </c>
      <c r="D1040" s="299" t="s">
        <v>7</v>
      </c>
      <c r="E1040" s="112">
        <v>540340</v>
      </c>
    </row>
    <row r="1041" spans="2:5" x14ac:dyDescent="0.25">
      <c r="B1041" s="113">
        <v>8250</v>
      </c>
      <c r="C1041" s="114" t="s">
        <v>1066</v>
      </c>
      <c r="D1041" s="299" t="s">
        <v>7</v>
      </c>
      <c r="E1041" s="112">
        <v>436219</v>
      </c>
    </row>
    <row r="1042" spans="2:5" x14ac:dyDescent="0.25">
      <c r="B1042" s="113">
        <v>8253</v>
      </c>
      <c r="C1042" s="114" t="s">
        <v>1067</v>
      </c>
      <c r="D1042" s="299" t="s">
        <v>3105</v>
      </c>
      <c r="E1042" s="112">
        <v>206900</v>
      </c>
    </row>
    <row r="1043" spans="2:5" x14ac:dyDescent="0.25">
      <c r="B1043" s="113">
        <v>8254</v>
      </c>
      <c r="C1043" s="114" t="s">
        <v>1068</v>
      </c>
      <c r="D1043" s="299" t="s">
        <v>3099</v>
      </c>
      <c r="E1043" s="112">
        <v>17990</v>
      </c>
    </row>
    <row r="1044" spans="2:5" x14ac:dyDescent="0.25">
      <c r="B1044" s="113">
        <v>8256</v>
      </c>
      <c r="C1044" s="114" t="s">
        <v>1069</v>
      </c>
      <c r="D1044" s="299" t="s">
        <v>3107</v>
      </c>
      <c r="E1044" s="112">
        <v>113763</v>
      </c>
    </row>
    <row r="1045" spans="2:5" x14ac:dyDescent="0.25">
      <c r="B1045" s="113">
        <v>8258</v>
      </c>
      <c r="C1045" s="114" t="s">
        <v>1070</v>
      </c>
      <c r="D1045" s="299" t="s">
        <v>158</v>
      </c>
      <c r="E1045" s="112">
        <v>38900</v>
      </c>
    </row>
    <row r="1046" spans="2:5" x14ac:dyDescent="0.25">
      <c r="B1046" s="113">
        <v>8259</v>
      </c>
      <c r="C1046" s="114" t="s">
        <v>1071</v>
      </c>
      <c r="D1046" s="299" t="s">
        <v>3102</v>
      </c>
      <c r="E1046" s="112">
        <v>19203</v>
      </c>
    </row>
    <row r="1047" spans="2:5" x14ac:dyDescent="0.25">
      <c r="B1047" s="113">
        <v>8260</v>
      </c>
      <c r="C1047" s="114" t="s">
        <v>1072</v>
      </c>
      <c r="D1047" s="299" t="s">
        <v>3102</v>
      </c>
      <c r="E1047" s="112">
        <v>5355</v>
      </c>
    </row>
    <row r="1048" spans="2:5" x14ac:dyDescent="0.25">
      <c r="B1048" s="113">
        <v>8262</v>
      </c>
      <c r="C1048" s="114" t="s">
        <v>1073</v>
      </c>
      <c r="D1048" s="299" t="s">
        <v>3105</v>
      </c>
      <c r="E1048" s="112">
        <v>115711</v>
      </c>
    </row>
    <row r="1049" spans="2:5" x14ac:dyDescent="0.25">
      <c r="B1049" s="113">
        <v>8270</v>
      </c>
      <c r="C1049" s="114" t="s">
        <v>1074</v>
      </c>
      <c r="D1049" s="299" t="s">
        <v>3102</v>
      </c>
      <c r="E1049" s="112">
        <v>7973</v>
      </c>
    </row>
    <row r="1050" spans="2:5" x14ac:dyDescent="0.25">
      <c r="B1050" s="113">
        <v>8271</v>
      </c>
      <c r="C1050" s="114" t="s">
        <v>1075</v>
      </c>
      <c r="D1050" s="299" t="s">
        <v>8</v>
      </c>
      <c r="E1050" s="112">
        <v>11104</v>
      </c>
    </row>
    <row r="1051" spans="2:5" x14ac:dyDescent="0.25">
      <c r="B1051" s="113">
        <v>8276</v>
      </c>
      <c r="C1051" s="114" t="s">
        <v>3276</v>
      </c>
      <c r="D1051" s="299" t="s">
        <v>7</v>
      </c>
      <c r="E1051" s="112">
        <v>87406</v>
      </c>
    </row>
    <row r="1052" spans="2:5" x14ac:dyDescent="0.25">
      <c r="B1052" s="113">
        <v>8277</v>
      </c>
      <c r="C1052" s="114" t="s">
        <v>3277</v>
      </c>
      <c r="D1052" s="299" t="s">
        <v>7</v>
      </c>
      <c r="E1052" s="112">
        <v>25158</v>
      </c>
    </row>
    <row r="1053" spans="2:5" x14ac:dyDescent="0.25">
      <c r="B1053" s="113">
        <v>8278</v>
      </c>
      <c r="C1053" s="114" t="s">
        <v>1076</v>
      </c>
      <c r="D1053" s="299" t="s">
        <v>7</v>
      </c>
      <c r="E1053" s="112">
        <v>20171</v>
      </c>
    </row>
    <row r="1054" spans="2:5" x14ac:dyDescent="0.25">
      <c r="B1054" s="113">
        <v>8292</v>
      </c>
      <c r="C1054" s="114" t="s">
        <v>1077</v>
      </c>
      <c r="D1054" s="299" t="s">
        <v>3107</v>
      </c>
      <c r="E1054" s="112">
        <v>252160</v>
      </c>
    </row>
    <row r="1055" spans="2:5" x14ac:dyDescent="0.25">
      <c r="B1055" s="113">
        <v>8294</v>
      </c>
      <c r="C1055" s="114" t="s">
        <v>1078</v>
      </c>
      <c r="D1055" s="299" t="s">
        <v>7</v>
      </c>
      <c r="E1055" s="112">
        <v>29884</v>
      </c>
    </row>
    <row r="1056" spans="2:5" x14ac:dyDescent="0.25">
      <c r="B1056" s="113">
        <v>8295</v>
      </c>
      <c r="C1056" s="114" t="s">
        <v>1079</v>
      </c>
      <c r="D1056" s="299" t="s">
        <v>7</v>
      </c>
      <c r="E1056" s="112">
        <v>37988</v>
      </c>
    </row>
    <row r="1057" spans="2:5" x14ac:dyDescent="0.25">
      <c r="B1057" s="113">
        <v>8297</v>
      </c>
      <c r="C1057" s="114" t="s">
        <v>3278</v>
      </c>
      <c r="D1057" s="299" t="s">
        <v>158</v>
      </c>
      <c r="E1057" s="112">
        <v>278000</v>
      </c>
    </row>
    <row r="1058" spans="2:5" x14ac:dyDescent="0.25">
      <c r="B1058" s="113">
        <v>8298</v>
      </c>
      <c r="C1058" s="114" t="s">
        <v>1080</v>
      </c>
      <c r="D1058" s="299" t="s">
        <v>3097</v>
      </c>
      <c r="E1058" s="112">
        <v>103936</v>
      </c>
    </row>
    <row r="1059" spans="2:5" x14ac:dyDescent="0.25">
      <c r="B1059" s="113">
        <v>8299</v>
      </c>
      <c r="C1059" s="114" t="s">
        <v>1081</v>
      </c>
      <c r="D1059" s="299" t="s">
        <v>3107</v>
      </c>
      <c r="E1059" s="112">
        <v>107206</v>
      </c>
    </row>
    <row r="1060" spans="2:5" x14ac:dyDescent="0.25">
      <c r="B1060" s="113">
        <v>8300</v>
      </c>
      <c r="C1060" s="114" t="s">
        <v>1082</v>
      </c>
      <c r="D1060" s="299" t="s">
        <v>3107</v>
      </c>
      <c r="E1060" s="112">
        <v>153581</v>
      </c>
    </row>
    <row r="1061" spans="2:5" x14ac:dyDescent="0.25">
      <c r="B1061" s="113">
        <v>8302</v>
      </c>
      <c r="C1061" s="114" t="s">
        <v>1083</v>
      </c>
      <c r="D1061" s="299" t="s">
        <v>7</v>
      </c>
      <c r="E1061" s="112">
        <v>25300</v>
      </c>
    </row>
    <row r="1062" spans="2:5" x14ac:dyDescent="0.25">
      <c r="B1062" s="113">
        <v>8303</v>
      </c>
      <c r="C1062" s="114" t="s">
        <v>1084</v>
      </c>
      <c r="D1062" s="299" t="s">
        <v>7</v>
      </c>
      <c r="E1062" s="112">
        <v>51170</v>
      </c>
    </row>
    <row r="1063" spans="2:5" x14ac:dyDescent="0.25">
      <c r="B1063" s="113">
        <v>8304</v>
      </c>
      <c r="C1063" s="114" t="s">
        <v>1085</v>
      </c>
      <c r="D1063" s="299" t="s">
        <v>94</v>
      </c>
      <c r="E1063" s="112">
        <v>1883821</v>
      </c>
    </row>
    <row r="1064" spans="2:5" x14ac:dyDescent="0.25">
      <c r="B1064" s="113">
        <v>8306</v>
      </c>
      <c r="C1064" s="114" t="s">
        <v>1086</v>
      </c>
      <c r="D1064" s="299" t="s">
        <v>7</v>
      </c>
      <c r="E1064" s="112">
        <v>150856</v>
      </c>
    </row>
    <row r="1065" spans="2:5" x14ac:dyDescent="0.25">
      <c r="B1065" s="113">
        <v>8313</v>
      </c>
      <c r="C1065" s="114" t="s">
        <v>1087</v>
      </c>
      <c r="D1065" s="299" t="s">
        <v>3099</v>
      </c>
      <c r="E1065" s="112">
        <v>5303</v>
      </c>
    </row>
    <row r="1066" spans="2:5" x14ac:dyDescent="0.25">
      <c r="B1066" s="113">
        <v>8314</v>
      </c>
      <c r="C1066" s="114" t="s">
        <v>1088</v>
      </c>
      <c r="D1066" s="299" t="s">
        <v>3099</v>
      </c>
      <c r="E1066" s="112">
        <v>24059</v>
      </c>
    </row>
    <row r="1067" spans="2:5" x14ac:dyDescent="0.25">
      <c r="B1067" s="113">
        <v>8315</v>
      </c>
      <c r="C1067" s="114" t="s">
        <v>1089</v>
      </c>
      <c r="D1067" s="299" t="s">
        <v>7</v>
      </c>
      <c r="E1067" s="112">
        <v>55900</v>
      </c>
    </row>
    <row r="1068" spans="2:5" x14ac:dyDescent="0.25">
      <c r="B1068" s="113">
        <v>8319</v>
      </c>
      <c r="C1068" s="114" t="s">
        <v>1090</v>
      </c>
      <c r="D1068" s="299" t="s">
        <v>3102</v>
      </c>
      <c r="E1068" s="112">
        <v>2505</v>
      </c>
    </row>
    <row r="1069" spans="2:5" x14ac:dyDescent="0.25">
      <c r="B1069" s="113">
        <v>8320</v>
      </c>
      <c r="C1069" s="114" t="s">
        <v>1091</v>
      </c>
      <c r="D1069" s="299" t="s">
        <v>94</v>
      </c>
      <c r="E1069" s="112">
        <v>3412889</v>
      </c>
    </row>
    <row r="1070" spans="2:5" x14ac:dyDescent="0.25">
      <c r="B1070" s="113">
        <v>8321</v>
      </c>
      <c r="C1070" s="114" t="s">
        <v>1092</v>
      </c>
      <c r="D1070" s="299" t="s">
        <v>3107</v>
      </c>
      <c r="E1070" s="112">
        <v>113763</v>
      </c>
    </row>
    <row r="1071" spans="2:5" x14ac:dyDescent="0.25">
      <c r="B1071" s="113">
        <v>8322</v>
      </c>
      <c r="C1071" s="114" t="s">
        <v>1093</v>
      </c>
      <c r="D1071" s="299" t="s">
        <v>3102</v>
      </c>
      <c r="E1071" s="112">
        <v>2494</v>
      </c>
    </row>
    <row r="1072" spans="2:5" x14ac:dyDescent="0.25">
      <c r="B1072" s="113">
        <v>8324</v>
      </c>
      <c r="C1072" s="114" t="s">
        <v>3279</v>
      </c>
      <c r="D1072" s="299" t="s">
        <v>158</v>
      </c>
      <c r="E1072" s="112">
        <v>405825</v>
      </c>
    </row>
    <row r="1073" spans="2:5" x14ac:dyDescent="0.25">
      <c r="B1073" s="113">
        <v>8328</v>
      </c>
      <c r="C1073" s="114" t="s">
        <v>1094</v>
      </c>
      <c r="D1073" s="299" t="s">
        <v>3108</v>
      </c>
      <c r="E1073" s="112">
        <v>1000</v>
      </c>
    </row>
    <row r="1074" spans="2:5" x14ac:dyDescent="0.25">
      <c r="B1074" s="113">
        <v>8329</v>
      </c>
      <c r="C1074" s="114" t="s">
        <v>1095</v>
      </c>
      <c r="D1074" s="299" t="s">
        <v>3102</v>
      </c>
      <c r="E1074" s="112">
        <v>7735</v>
      </c>
    </row>
    <row r="1075" spans="2:5" x14ac:dyDescent="0.25">
      <c r="B1075" s="113">
        <v>8330</v>
      </c>
      <c r="C1075" s="114" t="s">
        <v>1096</v>
      </c>
      <c r="D1075" s="299" t="s">
        <v>3105</v>
      </c>
      <c r="E1075" s="112">
        <v>248263</v>
      </c>
    </row>
    <row r="1076" spans="2:5" x14ac:dyDescent="0.25">
      <c r="B1076" s="113">
        <v>8331</v>
      </c>
      <c r="C1076" s="114" t="s">
        <v>1097</v>
      </c>
      <c r="D1076" s="299" t="s">
        <v>8</v>
      </c>
      <c r="E1076" s="112">
        <v>47829</v>
      </c>
    </row>
    <row r="1077" spans="2:5" x14ac:dyDescent="0.25">
      <c r="B1077" s="113">
        <v>8334</v>
      </c>
      <c r="C1077" s="114" t="s">
        <v>1098</v>
      </c>
      <c r="D1077" s="299" t="s">
        <v>3102</v>
      </c>
      <c r="E1077" s="112">
        <v>9640</v>
      </c>
    </row>
    <row r="1078" spans="2:5" x14ac:dyDescent="0.25">
      <c r="B1078" s="113">
        <v>8340</v>
      </c>
      <c r="C1078" s="114" t="s">
        <v>1099</v>
      </c>
      <c r="D1078" s="299" t="s">
        <v>3099</v>
      </c>
      <c r="E1078" s="112">
        <v>10702</v>
      </c>
    </row>
    <row r="1079" spans="2:5" x14ac:dyDescent="0.25">
      <c r="B1079" s="113">
        <v>8357</v>
      </c>
      <c r="C1079" s="114" t="s">
        <v>1100</v>
      </c>
      <c r="D1079" s="299" t="s">
        <v>7</v>
      </c>
      <c r="E1079" s="112">
        <v>8925</v>
      </c>
    </row>
    <row r="1080" spans="2:5" x14ac:dyDescent="0.25">
      <c r="B1080" s="113">
        <v>8358</v>
      </c>
      <c r="C1080" s="114" t="s">
        <v>1101</v>
      </c>
      <c r="D1080" s="299" t="s">
        <v>7</v>
      </c>
      <c r="E1080" s="112">
        <v>214170</v>
      </c>
    </row>
    <row r="1081" spans="2:5" x14ac:dyDescent="0.25">
      <c r="B1081" s="113">
        <v>8359</v>
      </c>
      <c r="C1081" s="114" t="s">
        <v>1102</v>
      </c>
      <c r="D1081" s="299" t="s">
        <v>3102</v>
      </c>
      <c r="E1081" s="112">
        <v>2791</v>
      </c>
    </row>
    <row r="1082" spans="2:5" x14ac:dyDescent="0.25">
      <c r="B1082" s="113">
        <v>8362</v>
      </c>
      <c r="C1082" s="114" t="s">
        <v>1103</v>
      </c>
      <c r="D1082" s="299" t="s">
        <v>3102</v>
      </c>
      <c r="E1082" s="112">
        <v>1771015</v>
      </c>
    </row>
    <row r="1083" spans="2:5" x14ac:dyDescent="0.25">
      <c r="B1083" s="113">
        <v>8364</v>
      </c>
      <c r="C1083" s="114" t="s">
        <v>3280</v>
      </c>
      <c r="D1083" s="299" t="s">
        <v>3281</v>
      </c>
      <c r="E1083" s="112">
        <v>17870</v>
      </c>
    </row>
    <row r="1084" spans="2:5" x14ac:dyDescent="0.25">
      <c r="B1084" s="113">
        <v>8365</v>
      </c>
      <c r="C1084" s="114" t="s">
        <v>3282</v>
      </c>
      <c r="D1084" s="299" t="s">
        <v>3281</v>
      </c>
      <c r="E1084" s="112">
        <v>24276</v>
      </c>
    </row>
    <row r="1085" spans="2:5" x14ac:dyDescent="0.25">
      <c r="B1085" s="113">
        <v>8366</v>
      </c>
      <c r="C1085" s="114" t="s">
        <v>3283</v>
      </c>
      <c r="D1085" s="299" t="s">
        <v>3281</v>
      </c>
      <c r="E1085" s="112">
        <v>22744</v>
      </c>
    </row>
    <row r="1086" spans="2:5" x14ac:dyDescent="0.25">
      <c r="B1086" s="113">
        <v>8367</v>
      </c>
      <c r="C1086" s="114" t="s">
        <v>3284</v>
      </c>
      <c r="D1086" s="299" t="s">
        <v>3281</v>
      </c>
      <c r="E1086" s="112">
        <v>33320</v>
      </c>
    </row>
    <row r="1087" spans="2:5" x14ac:dyDescent="0.25">
      <c r="B1087" s="113">
        <v>8369</v>
      </c>
      <c r="C1087" s="114" t="s">
        <v>3285</v>
      </c>
      <c r="D1087" s="299" t="s">
        <v>3281</v>
      </c>
      <c r="E1087" s="112">
        <v>36628</v>
      </c>
    </row>
    <row r="1088" spans="2:5" x14ac:dyDescent="0.25">
      <c r="B1088" s="113">
        <v>8370</v>
      </c>
      <c r="C1088" s="114" t="s">
        <v>3286</v>
      </c>
      <c r="D1088" s="299" t="s">
        <v>3281</v>
      </c>
      <c r="E1088" s="112">
        <v>36628</v>
      </c>
    </row>
    <row r="1089" spans="2:5" x14ac:dyDescent="0.25">
      <c r="B1089" s="113">
        <v>8404</v>
      </c>
      <c r="C1089" s="114" t="s">
        <v>1104</v>
      </c>
      <c r="D1089" s="299" t="s">
        <v>3105</v>
      </c>
      <c r="E1089" s="112">
        <v>74333</v>
      </c>
    </row>
    <row r="1090" spans="2:5" x14ac:dyDescent="0.25">
      <c r="B1090" s="113">
        <v>8430</v>
      </c>
      <c r="C1090" s="114" t="s">
        <v>3287</v>
      </c>
      <c r="D1090" s="299" t="s">
        <v>7</v>
      </c>
      <c r="E1090" s="112">
        <v>96782311</v>
      </c>
    </row>
    <row r="1091" spans="2:5" x14ac:dyDescent="0.25">
      <c r="B1091" s="113">
        <v>8431</v>
      </c>
      <c r="C1091" s="114" t="s">
        <v>3288</v>
      </c>
      <c r="D1091" s="299" t="s">
        <v>7</v>
      </c>
      <c r="E1091" s="112">
        <v>103103605</v>
      </c>
    </row>
    <row r="1092" spans="2:5" x14ac:dyDescent="0.25">
      <c r="B1092" s="113">
        <v>8432</v>
      </c>
      <c r="C1092" s="114" t="s">
        <v>3289</v>
      </c>
      <c r="D1092" s="299" t="s">
        <v>3102</v>
      </c>
      <c r="E1092" s="112">
        <v>434311</v>
      </c>
    </row>
    <row r="1093" spans="2:5" x14ac:dyDescent="0.25">
      <c r="B1093" s="113">
        <v>8434</v>
      </c>
      <c r="C1093" s="114" t="s">
        <v>3290</v>
      </c>
      <c r="D1093" s="299" t="s">
        <v>3102</v>
      </c>
      <c r="E1093" s="112">
        <v>525881</v>
      </c>
    </row>
    <row r="1094" spans="2:5" x14ac:dyDescent="0.25">
      <c r="B1094" s="113">
        <v>8435</v>
      </c>
      <c r="C1094" s="114" t="s">
        <v>3291</v>
      </c>
      <c r="D1094" s="299" t="s">
        <v>7</v>
      </c>
      <c r="E1094" s="112">
        <v>573521</v>
      </c>
    </row>
    <row r="1095" spans="2:5" x14ac:dyDescent="0.25">
      <c r="B1095" s="113">
        <v>8436</v>
      </c>
      <c r="C1095" s="114" t="s">
        <v>3292</v>
      </c>
      <c r="D1095" s="299" t="s">
        <v>3102</v>
      </c>
      <c r="E1095" s="112">
        <v>654154</v>
      </c>
    </row>
    <row r="1096" spans="2:5" x14ac:dyDescent="0.25">
      <c r="B1096" s="113">
        <v>8437</v>
      </c>
      <c r="C1096" s="114" t="s">
        <v>3293</v>
      </c>
      <c r="D1096" s="299" t="s">
        <v>7</v>
      </c>
      <c r="E1096" s="112">
        <v>607257</v>
      </c>
    </row>
    <row r="1097" spans="2:5" x14ac:dyDescent="0.25">
      <c r="B1097" s="113">
        <v>8438</v>
      </c>
      <c r="C1097" s="114" t="s">
        <v>3294</v>
      </c>
      <c r="D1097" s="299" t="s">
        <v>3102</v>
      </c>
      <c r="E1097" s="112">
        <v>762870</v>
      </c>
    </row>
    <row r="1098" spans="2:5" x14ac:dyDescent="0.25">
      <c r="B1098" s="113">
        <v>8440</v>
      </c>
      <c r="C1098" s="114" t="s">
        <v>3295</v>
      </c>
      <c r="D1098" s="299" t="s">
        <v>3102</v>
      </c>
      <c r="E1098" s="112">
        <v>907732</v>
      </c>
    </row>
    <row r="1099" spans="2:5" x14ac:dyDescent="0.25">
      <c r="B1099" s="113">
        <v>8441</v>
      </c>
      <c r="C1099" s="114" t="s">
        <v>3296</v>
      </c>
      <c r="D1099" s="299" t="s">
        <v>7</v>
      </c>
      <c r="E1099" s="112">
        <v>686779</v>
      </c>
    </row>
    <row r="1100" spans="2:5" x14ac:dyDescent="0.25">
      <c r="B1100" s="113">
        <v>8442</v>
      </c>
      <c r="C1100" s="114" t="s">
        <v>3297</v>
      </c>
      <c r="D1100" s="299" t="s">
        <v>3102</v>
      </c>
      <c r="E1100" s="112">
        <v>1106442</v>
      </c>
    </row>
    <row r="1101" spans="2:5" x14ac:dyDescent="0.25">
      <c r="B1101" s="113">
        <v>8443</v>
      </c>
      <c r="C1101" s="114" t="s">
        <v>3298</v>
      </c>
      <c r="D1101" s="299" t="s">
        <v>7</v>
      </c>
      <c r="E1101" s="112">
        <v>720515</v>
      </c>
    </row>
    <row r="1102" spans="2:5" x14ac:dyDescent="0.25">
      <c r="B1102" s="113">
        <v>8444</v>
      </c>
      <c r="C1102" s="114" t="s">
        <v>3299</v>
      </c>
      <c r="D1102" s="299" t="s">
        <v>3102</v>
      </c>
      <c r="E1102" s="112">
        <v>6703350</v>
      </c>
    </row>
    <row r="1103" spans="2:5" x14ac:dyDescent="0.25">
      <c r="B1103" s="113">
        <v>8445</v>
      </c>
      <c r="C1103" s="114" t="s">
        <v>3300</v>
      </c>
      <c r="D1103" s="299" t="s">
        <v>7</v>
      </c>
      <c r="E1103" s="112">
        <v>2376014</v>
      </c>
    </row>
    <row r="1104" spans="2:5" x14ac:dyDescent="0.25">
      <c r="B1104" s="113">
        <v>8447</v>
      </c>
      <c r="C1104" s="114" t="s">
        <v>3301</v>
      </c>
      <c r="D1104" s="299" t="s">
        <v>3102</v>
      </c>
      <c r="E1104" s="112">
        <v>7132285</v>
      </c>
    </row>
    <row r="1105" spans="2:5" x14ac:dyDescent="0.25">
      <c r="B1105" s="113">
        <v>8448</v>
      </c>
      <c r="C1105" s="114" t="s">
        <v>3302</v>
      </c>
      <c r="D1105" s="299" t="s">
        <v>7</v>
      </c>
      <c r="E1105" s="112">
        <v>3118217</v>
      </c>
    </row>
    <row r="1106" spans="2:5" x14ac:dyDescent="0.25">
      <c r="B1106" s="113">
        <v>8449</v>
      </c>
      <c r="C1106" s="114" t="s">
        <v>3303</v>
      </c>
      <c r="D1106" s="299" t="s">
        <v>7</v>
      </c>
      <c r="E1106" s="112">
        <v>27173053</v>
      </c>
    </row>
    <row r="1107" spans="2:5" x14ac:dyDescent="0.25">
      <c r="B1107" s="113">
        <v>8450</v>
      </c>
      <c r="C1107" s="114" t="s">
        <v>3304</v>
      </c>
      <c r="D1107" s="299" t="s">
        <v>7</v>
      </c>
      <c r="E1107" s="112">
        <v>27173053</v>
      </c>
    </row>
    <row r="1108" spans="2:5" x14ac:dyDescent="0.25">
      <c r="B1108" s="113">
        <v>8451</v>
      </c>
      <c r="C1108" s="114" t="s">
        <v>3305</v>
      </c>
      <c r="D1108" s="299" t="s">
        <v>7</v>
      </c>
      <c r="E1108" s="112">
        <v>28966029</v>
      </c>
    </row>
    <row r="1109" spans="2:5" x14ac:dyDescent="0.25">
      <c r="B1109" s="113">
        <v>8452</v>
      </c>
      <c r="C1109" s="114" t="s">
        <v>3306</v>
      </c>
      <c r="D1109" s="299" t="s">
        <v>7</v>
      </c>
      <c r="E1109" s="112">
        <v>31774069</v>
      </c>
    </row>
    <row r="1110" spans="2:5" x14ac:dyDescent="0.25">
      <c r="B1110" s="113">
        <v>8453</v>
      </c>
      <c r="C1110" s="114" t="s">
        <v>3307</v>
      </c>
      <c r="D1110" s="299" t="s">
        <v>7</v>
      </c>
      <c r="E1110" s="112">
        <v>38621661</v>
      </c>
    </row>
    <row r="1111" spans="2:5" x14ac:dyDescent="0.25">
      <c r="B1111" s="113">
        <v>8454</v>
      </c>
      <c r="C1111" s="114" t="s">
        <v>3308</v>
      </c>
      <c r="D1111" s="299" t="s">
        <v>7</v>
      </c>
      <c r="E1111" s="112">
        <v>46730179</v>
      </c>
    </row>
    <row r="1112" spans="2:5" x14ac:dyDescent="0.25">
      <c r="B1112" s="113">
        <v>8455</v>
      </c>
      <c r="C1112" s="114" t="s">
        <v>3309</v>
      </c>
      <c r="D1112" s="299" t="s">
        <v>7</v>
      </c>
      <c r="E1112" s="112">
        <v>55497584</v>
      </c>
    </row>
    <row r="1113" spans="2:5" x14ac:dyDescent="0.25">
      <c r="B1113" s="113">
        <v>8456</v>
      </c>
      <c r="C1113" s="114" t="s">
        <v>3310</v>
      </c>
      <c r="D1113" s="299" t="s">
        <v>7</v>
      </c>
      <c r="E1113" s="112">
        <v>61691194</v>
      </c>
    </row>
    <row r="1114" spans="2:5" x14ac:dyDescent="0.25">
      <c r="B1114" s="113">
        <v>8457</v>
      </c>
      <c r="C1114" s="114" t="s">
        <v>3311</v>
      </c>
      <c r="D1114" s="299" t="s">
        <v>7</v>
      </c>
      <c r="E1114" s="112">
        <v>68694427</v>
      </c>
    </row>
    <row r="1115" spans="2:5" x14ac:dyDescent="0.25">
      <c r="B1115" s="113">
        <v>8460</v>
      </c>
      <c r="C1115" s="114" t="s">
        <v>1105</v>
      </c>
      <c r="D1115" s="299" t="s">
        <v>7</v>
      </c>
      <c r="E1115" s="112">
        <v>8850</v>
      </c>
    </row>
    <row r="1116" spans="2:5" x14ac:dyDescent="0.25">
      <c r="B1116" s="113">
        <v>8461</v>
      </c>
      <c r="C1116" s="114" t="s">
        <v>1106</v>
      </c>
      <c r="D1116" s="299" t="s">
        <v>3102</v>
      </c>
      <c r="E1116" s="112">
        <v>15772</v>
      </c>
    </row>
    <row r="1117" spans="2:5" x14ac:dyDescent="0.25">
      <c r="B1117" s="113">
        <v>8462</v>
      </c>
      <c r="C1117" s="114" t="s">
        <v>1107</v>
      </c>
      <c r="D1117" s="299" t="s">
        <v>7</v>
      </c>
      <c r="E1117" s="112">
        <v>354141</v>
      </c>
    </row>
    <row r="1118" spans="2:5" x14ac:dyDescent="0.25">
      <c r="B1118" s="113">
        <v>8463</v>
      </c>
      <c r="C1118" s="114" t="s">
        <v>1108</v>
      </c>
      <c r="D1118" s="299" t="s">
        <v>7</v>
      </c>
      <c r="E1118" s="112">
        <v>728969</v>
      </c>
    </row>
    <row r="1119" spans="2:5" x14ac:dyDescent="0.25">
      <c r="B1119" s="113">
        <v>8473</v>
      </c>
      <c r="C1119" s="114" t="s">
        <v>1109</v>
      </c>
      <c r="D1119" s="299" t="s">
        <v>8</v>
      </c>
      <c r="E1119" s="112">
        <v>1516</v>
      </c>
    </row>
    <row r="1120" spans="2:5" x14ac:dyDescent="0.25">
      <c r="B1120" s="113">
        <v>8474</v>
      </c>
      <c r="C1120" s="114" t="s">
        <v>1110</v>
      </c>
      <c r="D1120" s="299" t="s">
        <v>3099</v>
      </c>
      <c r="E1120" s="112">
        <v>6844</v>
      </c>
    </row>
    <row r="1121" spans="2:5" x14ac:dyDescent="0.25">
      <c r="B1121" s="113">
        <v>8475</v>
      </c>
      <c r="C1121" s="114" t="s">
        <v>1111</v>
      </c>
      <c r="D1121" s="299" t="s">
        <v>3099</v>
      </c>
      <c r="E1121" s="112">
        <v>6418</v>
      </c>
    </row>
    <row r="1122" spans="2:5" x14ac:dyDescent="0.25">
      <c r="B1122" s="113">
        <v>8476</v>
      </c>
      <c r="C1122" s="114" t="s">
        <v>1112</v>
      </c>
      <c r="D1122" s="299" t="s">
        <v>8</v>
      </c>
      <c r="E1122" s="112">
        <v>23982</v>
      </c>
    </row>
    <row r="1123" spans="2:5" x14ac:dyDescent="0.25">
      <c r="B1123" s="113">
        <v>8478</v>
      </c>
      <c r="C1123" s="114" t="s">
        <v>1113</v>
      </c>
      <c r="D1123" s="299" t="s">
        <v>7</v>
      </c>
      <c r="E1123" s="112">
        <v>24139</v>
      </c>
    </row>
    <row r="1124" spans="2:5" x14ac:dyDescent="0.25">
      <c r="B1124" s="113">
        <v>8479</v>
      </c>
      <c r="C1124" s="114" t="s">
        <v>1114</v>
      </c>
      <c r="D1124" s="299" t="s">
        <v>7</v>
      </c>
      <c r="E1124" s="112">
        <v>126</v>
      </c>
    </row>
    <row r="1125" spans="2:5" x14ac:dyDescent="0.25">
      <c r="B1125" s="113">
        <v>8480</v>
      </c>
      <c r="C1125" s="114" t="s">
        <v>1115</v>
      </c>
      <c r="D1125" s="299" t="s">
        <v>7</v>
      </c>
      <c r="E1125" s="112">
        <v>1243</v>
      </c>
    </row>
    <row r="1126" spans="2:5" x14ac:dyDescent="0.25">
      <c r="B1126" s="113">
        <v>8481</v>
      </c>
      <c r="C1126" s="114" t="s">
        <v>1116</v>
      </c>
      <c r="D1126" s="299" t="s">
        <v>3105</v>
      </c>
      <c r="E1126" s="112">
        <v>83270</v>
      </c>
    </row>
    <row r="1127" spans="2:5" x14ac:dyDescent="0.25">
      <c r="B1127" s="113">
        <v>8482</v>
      </c>
      <c r="C1127" s="114" t="s">
        <v>1117</v>
      </c>
      <c r="D1127" s="299" t="s">
        <v>3105</v>
      </c>
      <c r="E1127" s="112">
        <v>74333</v>
      </c>
    </row>
    <row r="1128" spans="2:5" x14ac:dyDescent="0.25">
      <c r="B1128" s="113">
        <v>8483</v>
      </c>
      <c r="C1128" s="114" t="s">
        <v>1118</v>
      </c>
      <c r="D1128" s="299" t="s">
        <v>7</v>
      </c>
      <c r="E1128" s="112">
        <v>193718</v>
      </c>
    </row>
    <row r="1129" spans="2:5" x14ac:dyDescent="0.25">
      <c r="B1129" s="113">
        <v>8500</v>
      </c>
      <c r="C1129" s="114" t="s">
        <v>3312</v>
      </c>
      <c r="D1129" s="299" t="s">
        <v>3102</v>
      </c>
      <c r="E1129" s="112">
        <v>121094</v>
      </c>
    </row>
    <row r="1130" spans="2:5" x14ac:dyDescent="0.25">
      <c r="B1130" s="113">
        <v>8501</v>
      </c>
      <c r="C1130" s="114" t="s">
        <v>3313</v>
      </c>
      <c r="D1130" s="299" t="s">
        <v>7</v>
      </c>
      <c r="E1130" s="112">
        <v>1441090</v>
      </c>
    </row>
    <row r="1131" spans="2:5" x14ac:dyDescent="0.25">
      <c r="B1131" s="113">
        <v>8502</v>
      </c>
      <c r="C1131" s="114" t="s">
        <v>1119</v>
      </c>
      <c r="D1131" s="299" t="s">
        <v>3099</v>
      </c>
      <c r="E1131" s="112">
        <v>8152</v>
      </c>
    </row>
    <row r="1132" spans="2:5" x14ac:dyDescent="0.25">
      <c r="B1132" s="113">
        <v>8506</v>
      </c>
      <c r="C1132" s="114" t="s">
        <v>1120</v>
      </c>
      <c r="D1132" s="299" t="s">
        <v>3105</v>
      </c>
      <c r="E1132" s="112">
        <v>112000</v>
      </c>
    </row>
    <row r="1133" spans="2:5" x14ac:dyDescent="0.25">
      <c r="B1133" s="113">
        <v>8508</v>
      </c>
      <c r="C1133" s="114" t="s">
        <v>1121</v>
      </c>
      <c r="D1133" s="299" t="s">
        <v>3105</v>
      </c>
      <c r="E1133" s="112">
        <v>112000</v>
      </c>
    </row>
    <row r="1134" spans="2:5" x14ac:dyDescent="0.25">
      <c r="B1134" s="113">
        <v>8509</v>
      </c>
      <c r="C1134" s="114" t="s">
        <v>1122</v>
      </c>
      <c r="D1134" s="299" t="s">
        <v>3105</v>
      </c>
      <c r="E1134" s="112">
        <v>114072</v>
      </c>
    </row>
    <row r="1135" spans="2:5" x14ac:dyDescent="0.25">
      <c r="B1135" s="113">
        <v>8511</v>
      </c>
      <c r="C1135" s="114" t="s">
        <v>1123</v>
      </c>
      <c r="D1135" s="299" t="s">
        <v>3105</v>
      </c>
      <c r="E1135" s="112">
        <v>112000</v>
      </c>
    </row>
    <row r="1136" spans="2:5" x14ac:dyDescent="0.25">
      <c r="B1136" s="113">
        <v>8515</v>
      </c>
      <c r="C1136" s="114" t="s">
        <v>1124</v>
      </c>
      <c r="D1136" s="299" t="s">
        <v>3099</v>
      </c>
      <c r="E1136" s="112">
        <v>14920</v>
      </c>
    </row>
    <row r="1137" spans="2:5" x14ac:dyDescent="0.25">
      <c r="B1137" s="113">
        <v>8516</v>
      </c>
      <c r="C1137" s="114" t="s">
        <v>1125</v>
      </c>
      <c r="D1137" s="299" t="s">
        <v>8</v>
      </c>
      <c r="E1137" s="112">
        <v>42011</v>
      </c>
    </row>
    <row r="1138" spans="2:5" x14ac:dyDescent="0.25">
      <c r="B1138" s="113">
        <v>8520</v>
      </c>
      <c r="C1138" s="114" t="s">
        <v>1126</v>
      </c>
      <c r="D1138" s="299" t="s">
        <v>3314</v>
      </c>
      <c r="E1138" s="112">
        <v>1614</v>
      </c>
    </row>
    <row r="1139" spans="2:5" x14ac:dyDescent="0.25">
      <c r="B1139" s="113">
        <v>8522</v>
      </c>
      <c r="C1139" s="114" t="s">
        <v>1127</v>
      </c>
      <c r="D1139" s="299" t="s">
        <v>8</v>
      </c>
      <c r="E1139" s="112">
        <v>8524</v>
      </c>
    </row>
    <row r="1140" spans="2:5" x14ac:dyDescent="0.25">
      <c r="B1140" s="113">
        <v>8524</v>
      </c>
      <c r="C1140" s="114" t="s">
        <v>1128</v>
      </c>
      <c r="D1140" s="299" t="s">
        <v>7</v>
      </c>
      <c r="E1140" s="112">
        <v>55900</v>
      </c>
    </row>
    <row r="1141" spans="2:5" x14ac:dyDescent="0.25">
      <c r="B1141" s="113">
        <v>8525</v>
      </c>
      <c r="C1141" s="114" t="s">
        <v>3315</v>
      </c>
      <c r="D1141" s="299" t="s">
        <v>8</v>
      </c>
      <c r="E1141" s="112">
        <v>18936</v>
      </c>
    </row>
    <row r="1142" spans="2:5" x14ac:dyDescent="0.25">
      <c r="B1142" s="113">
        <v>8529</v>
      </c>
      <c r="C1142" s="114" t="s">
        <v>1129</v>
      </c>
      <c r="D1142" s="299" t="s">
        <v>3105</v>
      </c>
      <c r="E1142" s="112">
        <v>76900</v>
      </c>
    </row>
    <row r="1143" spans="2:5" x14ac:dyDescent="0.25">
      <c r="B1143" s="113">
        <v>8530</v>
      </c>
      <c r="C1143" s="114" t="s">
        <v>1130</v>
      </c>
      <c r="D1143" s="299" t="s">
        <v>7</v>
      </c>
      <c r="E1143" s="112">
        <v>10900</v>
      </c>
    </row>
    <row r="1144" spans="2:5" x14ac:dyDescent="0.25">
      <c r="B1144" s="113">
        <v>8531</v>
      </c>
      <c r="C1144" s="114" t="s">
        <v>1131</v>
      </c>
      <c r="D1144" s="299" t="s">
        <v>3105</v>
      </c>
      <c r="E1144" s="112">
        <v>29000</v>
      </c>
    </row>
    <row r="1145" spans="2:5" x14ac:dyDescent="0.25">
      <c r="B1145" s="113">
        <v>8539</v>
      </c>
      <c r="C1145" s="114" t="s">
        <v>1132</v>
      </c>
      <c r="D1145" s="299" t="s">
        <v>7</v>
      </c>
      <c r="E1145" s="112">
        <v>4900</v>
      </c>
    </row>
    <row r="1146" spans="2:5" x14ac:dyDescent="0.25">
      <c r="B1146" s="113">
        <v>8555</v>
      </c>
      <c r="C1146" s="114" t="s">
        <v>1133</v>
      </c>
      <c r="D1146" s="299" t="s">
        <v>7</v>
      </c>
      <c r="E1146" s="112">
        <v>1465</v>
      </c>
    </row>
    <row r="1147" spans="2:5" x14ac:dyDescent="0.25">
      <c r="B1147" s="113">
        <v>8560</v>
      </c>
      <c r="C1147" s="114" t="s">
        <v>3316</v>
      </c>
      <c r="D1147" s="299" t="s">
        <v>7</v>
      </c>
      <c r="E1147" s="112">
        <v>9871</v>
      </c>
    </row>
    <row r="1148" spans="2:5" x14ac:dyDescent="0.25">
      <c r="B1148" s="113">
        <v>8565</v>
      </c>
      <c r="C1148" s="114" t="s">
        <v>1134</v>
      </c>
      <c r="D1148" s="299" t="s">
        <v>3099</v>
      </c>
      <c r="E1148" s="112">
        <v>6130</v>
      </c>
    </row>
    <row r="1149" spans="2:5" x14ac:dyDescent="0.25">
      <c r="B1149" s="113">
        <v>8566</v>
      </c>
      <c r="C1149" s="114" t="s">
        <v>1135</v>
      </c>
      <c r="D1149" s="299" t="s">
        <v>3102</v>
      </c>
      <c r="E1149" s="112">
        <v>1746</v>
      </c>
    </row>
    <row r="1150" spans="2:5" x14ac:dyDescent="0.25">
      <c r="B1150" s="113">
        <v>8567</v>
      </c>
      <c r="C1150" s="114" t="s">
        <v>1136</v>
      </c>
      <c r="D1150" s="299" t="s">
        <v>8</v>
      </c>
      <c r="E1150" s="112">
        <v>71341</v>
      </c>
    </row>
    <row r="1151" spans="2:5" x14ac:dyDescent="0.25">
      <c r="B1151" s="113">
        <v>8570</v>
      </c>
      <c r="C1151" s="114" t="s">
        <v>1137</v>
      </c>
      <c r="D1151" s="299" t="s">
        <v>3317</v>
      </c>
      <c r="E1151" s="112">
        <v>22868</v>
      </c>
    </row>
    <row r="1152" spans="2:5" x14ac:dyDescent="0.25">
      <c r="B1152" s="113">
        <v>8576</v>
      </c>
      <c r="C1152" s="114" t="s">
        <v>1138</v>
      </c>
      <c r="D1152" s="299" t="s">
        <v>3105</v>
      </c>
      <c r="E1152" s="112">
        <v>109900</v>
      </c>
    </row>
    <row r="1153" spans="2:5" x14ac:dyDescent="0.25">
      <c r="B1153" s="113">
        <v>8577</v>
      </c>
      <c r="C1153" s="114" t="s">
        <v>1139</v>
      </c>
      <c r="D1153" s="299" t="s">
        <v>3102</v>
      </c>
      <c r="E1153" s="112">
        <v>24845</v>
      </c>
    </row>
    <row r="1154" spans="2:5" x14ac:dyDescent="0.25">
      <c r="B1154" s="113">
        <v>8578</v>
      </c>
      <c r="C1154" s="114" t="s">
        <v>1140</v>
      </c>
      <c r="D1154" s="299" t="s">
        <v>7</v>
      </c>
      <c r="E1154" s="112">
        <v>4434</v>
      </c>
    </row>
    <row r="1155" spans="2:5" x14ac:dyDescent="0.25">
      <c r="B1155" s="113">
        <v>8579</v>
      </c>
      <c r="C1155" s="114" t="s">
        <v>1141</v>
      </c>
      <c r="D1155" s="299" t="s">
        <v>7</v>
      </c>
      <c r="E1155" s="112">
        <v>17857</v>
      </c>
    </row>
    <row r="1156" spans="2:5" x14ac:dyDescent="0.25">
      <c r="B1156" s="113">
        <v>8584</v>
      </c>
      <c r="C1156" s="114" t="s">
        <v>1142</v>
      </c>
      <c r="D1156" s="299" t="s">
        <v>3102</v>
      </c>
      <c r="E1156" s="112">
        <v>131904</v>
      </c>
    </row>
    <row r="1157" spans="2:5" x14ac:dyDescent="0.25">
      <c r="B1157" s="113">
        <v>8586</v>
      </c>
      <c r="C1157" s="114" t="s">
        <v>1143</v>
      </c>
      <c r="D1157" s="299" t="s">
        <v>3102</v>
      </c>
      <c r="E1157" s="112">
        <v>15600</v>
      </c>
    </row>
    <row r="1158" spans="2:5" x14ac:dyDescent="0.25">
      <c r="B1158" s="113">
        <v>8588</v>
      </c>
      <c r="C1158" s="114" t="s">
        <v>1144</v>
      </c>
      <c r="D1158" s="299" t="s">
        <v>3102</v>
      </c>
      <c r="E1158" s="112">
        <v>6458</v>
      </c>
    </row>
    <row r="1159" spans="2:5" x14ac:dyDescent="0.25">
      <c r="B1159" s="113">
        <v>8634</v>
      </c>
      <c r="C1159" s="114" t="s">
        <v>1145</v>
      </c>
      <c r="D1159" s="299" t="s">
        <v>7</v>
      </c>
      <c r="E1159" s="112">
        <v>173894</v>
      </c>
    </row>
    <row r="1160" spans="2:5" x14ac:dyDescent="0.25">
      <c r="B1160" s="113">
        <v>8635</v>
      </c>
      <c r="C1160" s="114" t="s">
        <v>1146</v>
      </c>
      <c r="D1160" s="299" t="s">
        <v>7</v>
      </c>
      <c r="E1160" s="112">
        <v>3113</v>
      </c>
    </row>
    <row r="1161" spans="2:5" x14ac:dyDescent="0.25">
      <c r="B1161" s="113">
        <v>8636</v>
      </c>
      <c r="C1161" s="114" t="s">
        <v>1147</v>
      </c>
      <c r="D1161" s="299" t="s">
        <v>3099</v>
      </c>
      <c r="E1161" s="112">
        <v>1826</v>
      </c>
    </row>
    <row r="1162" spans="2:5" x14ac:dyDescent="0.25">
      <c r="B1162" s="113">
        <v>8644</v>
      </c>
      <c r="C1162" s="114" t="s">
        <v>1148</v>
      </c>
      <c r="D1162" s="299" t="s">
        <v>7</v>
      </c>
      <c r="E1162" s="112">
        <v>191799</v>
      </c>
    </row>
    <row r="1163" spans="2:5" x14ac:dyDescent="0.25">
      <c r="B1163" s="113">
        <v>8645</v>
      </c>
      <c r="C1163" s="114" t="s">
        <v>1149</v>
      </c>
      <c r="D1163" s="299" t="s">
        <v>7</v>
      </c>
      <c r="E1163" s="112">
        <v>482186</v>
      </c>
    </row>
    <row r="1164" spans="2:5" x14ac:dyDescent="0.25">
      <c r="B1164" s="113">
        <v>8654</v>
      </c>
      <c r="C1164" s="114" t="s">
        <v>1150</v>
      </c>
      <c r="D1164" s="299" t="s">
        <v>3099</v>
      </c>
      <c r="E1164" s="112">
        <v>5569</v>
      </c>
    </row>
    <row r="1165" spans="2:5" x14ac:dyDescent="0.25">
      <c r="B1165" s="113">
        <v>8666</v>
      </c>
      <c r="C1165" s="114" t="s">
        <v>1151</v>
      </c>
      <c r="D1165" s="299" t="s">
        <v>3102</v>
      </c>
      <c r="E1165" s="112">
        <v>4315</v>
      </c>
    </row>
    <row r="1166" spans="2:5" x14ac:dyDescent="0.25">
      <c r="B1166" s="113">
        <v>8672</v>
      </c>
      <c r="C1166" s="114" t="s">
        <v>1152</v>
      </c>
      <c r="D1166" s="299" t="s">
        <v>7</v>
      </c>
      <c r="E1166" s="112">
        <v>3800</v>
      </c>
    </row>
    <row r="1167" spans="2:5" x14ac:dyDescent="0.25">
      <c r="B1167" s="113">
        <v>8674</v>
      </c>
      <c r="C1167" s="114" t="s">
        <v>1153</v>
      </c>
      <c r="D1167" s="299" t="s">
        <v>7</v>
      </c>
      <c r="E1167" s="112">
        <v>4600</v>
      </c>
    </row>
    <row r="1168" spans="2:5" x14ac:dyDescent="0.25">
      <c r="B1168" s="113">
        <v>8675</v>
      </c>
      <c r="C1168" s="114" t="s">
        <v>1154</v>
      </c>
      <c r="D1168" s="299" t="s">
        <v>7</v>
      </c>
      <c r="E1168" s="112">
        <v>38554</v>
      </c>
    </row>
    <row r="1169" spans="2:5" x14ac:dyDescent="0.25">
      <c r="B1169" s="113">
        <v>8676</v>
      </c>
      <c r="C1169" s="114" t="s">
        <v>1155</v>
      </c>
      <c r="D1169" s="299" t="s">
        <v>7</v>
      </c>
      <c r="E1169" s="112">
        <v>10591</v>
      </c>
    </row>
    <row r="1170" spans="2:5" x14ac:dyDescent="0.25">
      <c r="B1170" s="113">
        <v>8679</v>
      </c>
      <c r="C1170" s="114" t="s">
        <v>3318</v>
      </c>
      <c r="D1170" s="299" t="s">
        <v>7</v>
      </c>
      <c r="E1170" s="112">
        <v>53194</v>
      </c>
    </row>
    <row r="1171" spans="2:5" x14ac:dyDescent="0.25">
      <c r="B1171" s="113">
        <v>8688</v>
      </c>
      <c r="C1171" s="114" t="s">
        <v>1156</v>
      </c>
      <c r="D1171" s="299" t="s">
        <v>3108</v>
      </c>
      <c r="E1171" s="112">
        <v>1000</v>
      </c>
    </row>
    <row r="1172" spans="2:5" x14ac:dyDescent="0.25">
      <c r="B1172" s="113">
        <v>8689</v>
      </c>
      <c r="C1172" s="114" t="s">
        <v>1157</v>
      </c>
      <c r="D1172" s="299" t="s">
        <v>3107</v>
      </c>
      <c r="E1172" s="112">
        <v>130939</v>
      </c>
    </row>
    <row r="1173" spans="2:5" x14ac:dyDescent="0.25">
      <c r="B1173" s="113">
        <v>8690</v>
      </c>
      <c r="C1173" s="114" t="s">
        <v>1158</v>
      </c>
      <c r="D1173" s="299" t="s">
        <v>3107</v>
      </c>
      <c r="E1173" s="112">
        <v>130939</v>
      </c>
    </row>
    <row r="1174" spans="2:5" x14ac:dyDescent="0.25">
      <c r="B1174" s="113">
        <v>8694</v>
      </c>
      <c r="C1174" s="114" t="s">
        <v>1159</v>
      </c>
      <c r="D1174" s="299" t="s">
        <v>3102</v>
      </c>
      <c r="E1174" s="112">
        <v>3555</v>
      </c>
    </row>
    <row r="1175" spans="2:5" x14ac:dyDescent="0.25">
      <c r="B1175" s="113">
        <v>8695</v>
      </c>
      <c r="C1175" s="114" t="s">
        <v>1160</v>
      </c>
      <c r="D1175" s="299" t="s">
        <v>3102</v>
      </c>
      <c r="E1175" s="112">
        <v>6250</v>
      </c>
    </row>
    <row r="1176" spans="2:5" x14ac:dyDescent="0.25">
      <c r="B1176" s="113">
        <v>8696</v>
      </c>
      <c r="C1176" s="114" t="s">
        <v>1161</v>
      </c>
      <c r="D1176" s="299" t="s">
        <v>3102</v>
      </c>
      <c r="E1176" s="112">
        <v>9650</v>
      </c>
    </row>
    <row r="1177" spans="2:5" x14ac:dyDescent="0.25">
      <c r="B1177" s="113">
        <v>8698</v>
      </c>
      <c r="C1177" s="114" t="s">
        <v>1162</v>
      </c>
      <c r="D1177" s="299" t="s">
        <v>3102</v>
      </c>
      <c r="E1177" s="112">
        <v>17557</v>
      </c>
    </row>
    <row r="1178" spans="2:5" x14ac:dyDescent="0.25">
      <c r="B1178" s="113">
        <v>8699</v>
      </c>
      <c r="C1178" s="114" t="s">
        <v>1163</v>
      </c>
      <c r="D1178" s="299" t="s">
        <v>3102</v>
      </c>
      <c r="E1178" s="112">
        <v>21932</v>
      </c>
    </row>
    <row r="1179" spans="2:5" x14ac:dyDescent="0.25">
      <c r="B1179" s="113">
        <v>8700</v>
      </c>
      <c r="C1179" s="114" t="s">
        <v>1164</v>
      </c>
      <c r="D1179" s="299" t="s">
        <v>3102</v>
      </c>
      <c r="E1179" s="112">
        <v>45454</v>
      </c>
    </row>
    <row r="1180" spans="2:5" x14ac:dyDescent="0.25">
      <c r="B1180" s="113">
        <v>8706</v>
      </c>
      <c r="C1180" s="114" t="s">
        <v>1165</v>
      </c>
      <c r="D1180" s="299" t="s">
        <v>7</v>
      </c>
      <c r="E1180" s="112">
        <v>6550</v>
      </c>
    </row>
    <row r="1181" spans="2:5" x14ac:dyDescent="0.25">
      <c r="B1181" s="113">
        <v>8708</v>
      </c>
      <c r="C1181" s="114" t="s">
        <v>1166</v>
      </c>
      <c r="D1181" s="299" t="s">
        <v>7</v>
      </c>
      <c r="E1181" s="112">
        <v>34213</v>
      </c>
    </row>
    <row r="1182" spans="2:5" x14ac:dyDescent="0.25">
      <c r="B1182" s="113">
        <v>8710</v>
      </c>
      <c r="C1182" s="114" t="s">
        <v>3319</v>
      </c>
      <c r="D1182" s="299" t="s">
        <v>7</v>
      </c>
      <c r="E1182" s="112">
        <v>62500</v>
      </c>
    </row>
    <row r="1183" spans="2:5" x14ac:dyDescent="0.25">
      <c r="B1183" s="113">
        <v>8712</v>
      </c>
      <c r="C1183" s="114" t="s">
        <v>3320</v>
      </c>
      <c r="D1183" s="299" t="s">
        <v>7</v>
      </c>
      <c r="E1183" s="112">
        <v>24731</v>
      </c>
    </row>
    <row r="1184" spans="2:5" x14ac:dyDescent="0.25">
      <c r="B1184" s="113">
        <v>8721</v>
      </c>
      <c r="C1184" s="114" t="s">
        <v>1167</v>
      </c>
      <c r="D1184" s="299" t="s">
        <v>3102</v>
      </c>
      <c r="E1184" s="112">
        <v>70900</v>
      </c>
    </row>
    <row r="1185" spans="2:5" x14ac:dyDescent="0.25">
      <c r="B1185" s="113">
        <v>8722</v>
      </c>
      <c r="C1185" s="114" t="s">
        <v>1168</v>
      </c>
      <c r="D1185" s="299" t="s">
        <v>3102</v>
      </c>
      <c r="E1185" s="112">
        <v>6250</v>
      </c>
    </row>
    <row r="1186" spans="2:5" x14ac:dyDescent="0.25">
      <c r="B1186" s="113">
        <v>8729</v>
      </c>
      <c r="C1186" s="114" t="s">
        <v>3321</v>
      </c>
      <c r="D1186" s="299" t="s">
        <v>7</v>
      </c>
      <c r="E1186" s="112">
        <v>8850</v>
      </c>
    </row>
    <row r="1187" spans="2:5" x14ac:dyDescent="0.25">
      <c r="B1187" s="113">
        <v>8731</v>
      </c>
      <c r="C1187" s="114" t="s">
        <v>3322</v>
      </c>
      <c r="D1187" s="299" t="s">
        <v>7</v>
      </c>
      <c r="E1187" s="112">
        <v>3800</v>
      </c>
    </row>
    <row r="1188" spans="2:5" x14ac:dyDescent="0.25">
      <c r="B1188" s="113">
        <v>8732</v>
      </c>
      <c r="C1188" s="114" t="s">
        <v>3323</v>
      </c>
      <c r="D1188" s="299" t="s">
        <v>7</v>
      </c>
      <c r="E1188" s="112">
        <v>14450</v>
      </c>
    </row>
    <row r="1189" spans="2:5" x14ac:dyDescent="0.25">
      <c r="B1189" s="113">
        <v>8734</v>
      </c>
      <c r="C1189" s="114" t="s">
        <v>3324</v>
      </c>
      <c r="D1189" s="299" t="s">
        <v>7</v>
      </c>
      <c r="E1189" s="112">
        <v>6300</v>
      </c>
    </row>
    <row r="1190" spans="2:5" x14ac:dyDescent="0.25">
      <c r="B1190" s="113">
        <v>8737</v>
      </c>
      <c r="C1190" s="114" t="s">
        <v>1169</v>
      </c>
      <c r="D1190" s="299" t="s">
        <v>3102</v>
      </c>
      <c r="E1190" s="112">
        <v>67983</v>
      </c>
    </row>
    <row r="1191" spans="2:5" x14ac:dyDescent="0.25">
      <c r="B1191" s="113">
        <v>8738</v>
      </c>
      <c r="C1191" s="114" t="s">
        <v>1170</v>
      </c>
      <c r="D1191" s="299" t="s">
        <v>3102</v>
      </c>
      <c r="E1191" s="112">
        <v>21000</v>
      </c>
    </row>
    <row r="1192" spans="2:5" x14ac:dyDescent="0.25">
      <c r="B1192" s="113">
        <v>8743</v>
      </c>
      <c r="C1192" s="114" t="s">
        <v>1171</v>
      </c>
      <c r="D1192" s="299" t="s">
        <v>7</v>
      </c>
      <c r="E1192" s="112">
        <v>25350</v>
      </c>
    </row>
    <row r="1193" spans="2:5" x14ac:dyDescent="0.25">
      <c r="B1193" s="113">
        <v>8746</v>
      </c>
      <c r="C1193" s="114" t="s">
        <v>1172</v>
      </c>
      <c r="D1193" s="299" t="s">
        <v>3102</v>
      </c>
      <c r="E1193" s="112">
        <v>65150</v>
      </c>
    </row>
    <row r="1194" spans="2:5" x14ac:dyDescent="0.25">
      <c r="B1194" s="113">
        <v>8749</v>
      </c>
      <c r="C1194" s="114" t="s">
        <v>1173</v>
      </c>
      <c r="D1194" s="299" t="s">
        <v>3102</v>
      </c>
      <c r="E1194" s="112">
        <v>178850</v>
      </c>
    </row>
    <row r="1195" spans="2:5" x14ac:dyDescent="0.25">
      <c r="B1195" s="113">
        <v>8750</v>
      </c>
      <c r="C1195" s="114" t="s">
        <v>1174</v>
      </c>
      <c r="D1195" s="299" t="s">
        <v>3102</v>
      </c>
      <c r="E1195" s="112">
        <v>37432</v>
      </c>
    </row>
    <row r="1196" spans="2:5" x14ac:dyDescent="0.25">
      <c r="B1196" s="113">
        <v>8760</v>
      </c>
      <c r="C1196" s="114" t="s">
        <v>1175</v>
      </c>
      <c r="D1196" s="299" t="s">
        <v>3102</v>
      </c>
      <c r="E1196" s="112">
        <v>9100</v>
      </c>
    </row>
    <row r="1197" spans="2:5" x14ac:dyDescent="0.25">
      <c r="B1197" s="113">
        <v>8768</v>
      </c>
      <c r="C1197" s="114" t="s">
        <v>1176</v>
      </c>
      <c r="D1197" s="299" t="s">
        <v>3102</v>
      </c>
      <c r="E1197" s="112">
        <v>43900</v>
      </c>
    </row>
    <row r="1198" spans="2:5" x14ac:dyDescent="0.25">
      <c r="B1198" s="113">
        <v>8771</v>
      </c>
      <c r="C1198" s="114" t="s">
        <v>1177</v>
      </c>
      <c r="D1198" s="299" t="s">
        <v>7</v>
      </c>
      <c r="E1198" s="112">
        <v>5250</v>
      </c>
    </row>
    <row r="1199" spans="2:5" x14ac:dyDescent="0.25">
      <c r="B1199" s="113">
        <v>8774</v>
      </c>
      <c r="C1199" s="114" t="s">
        <v>1178</v>
      </c>
      <c r="D1199" s="299" t="s">
        <v>7</v>
      </c>
      <c r="E1199" s="112">
        <v>250</v>
      </c>
    </row>
    <row r="1200" spans="2:5" x14ac:dyDescent="0.25">
      <c r="B1200" s="113">
        <v>8777</v>
      </c>
      <c r="C1200" s="114" t="s">
        <v>1179</v>
      </c>
      <c r="D1200" s="299" t="s">
        <v>3102</v>
      </c>
      <c r="E1200" s="112">
        <v>4125</v>
      </c>
    </row>
    <row r="1201" spans="2:5" x14ac:dyDescent="0.25">
      <c r="B1201" s="113">
        <v>8779</v>
      </c>
      <c r="C1201" s="114" t="s">
        <v>1180</v>
      </c>
      <c r="D1201" s="299" t="s">
        <v>7</v>
      </c>
      <c r="E1201" s="112">
        <v>3312</v>
      </c>
    </row>
    <row r="1202" spans="2:5" x14ac:dyDescent="0.25">
      <c r="B1202" s="113">
        <v>8789</v>
      </c>
      <c r="C1202" s="114" t="s">
        <v>1181</v>
      </c>
      <c r="D1202" s="299" t="s">
        <v>3105</v>
      </c>
      <c r="E1202" s="112">
        <v>15817</v>
      </c>
    </row>
    <row r="1203" spans="2:5" x14ac:dyDescent="0.25">
      <c r="B1203" s="113">
        <v>8790</v>
      </c>
      <c r="C1203" s="114" t="s">
        <v>1182</v>
      </c>
      <c r="D1203" s="299" t="s">
        <v>8</v>
      </c>
      <c r="E1203" s="112">
        <v>189572</v>
      </c>
    </row>
    <row r="1204" spans="2:5" x14ac:dyDescent="0.25">
      <c r="B1204" s="113">
        <v>8794</v>
      </c>
      <c r="C1204" s="114" t="s">
        <v>1183</v>
      </c>
      <c r="D1204" s="299" t="s">
        <v>8</v>
      </c>
      <c r="E1204" s="112">
        <v>102162</v>
      </c>
    </row>
    <row r="1205" spans="2:5" x14ac:dyDescent="0.25">
      <c r="B1205" s="113">
        <v>8844</v>
      </c>
      <c r="C1205" s="114" t="s">
        <v>1184</v>
      </c>
      <c r="D1205" s="299" t="s">
        <v>3097</v>
      </c>
      <c r="E1205" s="112">
        <v>4862</v>
      </c>
    </row>
    <row r="1206" spans="2:5" x14ac:dyDescent="0.25">
      <c r="B1206" s="113">
        <v>8845</v>
      </c>
      <c r="C1206" s="114" t="s">
        <v>1185</v>
      </c>
      <c r="D1206" s="299" t="s">
        <v>3107</v>
      </c>
      <c r="E1206" s="112">
        <v>130939</v>
      </c>
    </row>
    <row r="1207" spans="2:5" x14ac:dyDescent="0.25">
      <c r="B1207" s="113">
        <v>8846</v>
      </c>
      <c r="C1207" s="114" t="s">
        <v>1186</v>
      </c>
      <c r="D1207" s="299" t="s">
        <v>7</v>
      </c>
      <c r="E1207" s="112">
        <v>153956</v>
      </c>
    </row>
    <row r="1208" spans="2:5" x14ac:dyDescent="0.25">
      <c r="B1208" s="113">
        <v>8854</v>
      </c>
      <c r="C1208" s="114" t="s">
        <v>1187</v>
      </c>
      <c r="D1208" s="299" t="s">
        <v>7</v>
      </c>
      <c r="E1208" s="112">
        <v>3900979</v>
      </c>
    </row>
    <row r="1209" spans="2:5" x14ac:dyDescent="0.25">
      <c r="B1209" s="113">
        <v>8855</v>
      </c>
      <c r="C1209" s="114" t="s">
        <v>1188</v>
      </c>
      <c r="D1209" s="299" t="s">
        <v>7</v>
      </c>
      <c r="E1209" s="112">
        <v>2499</v>
      </c>
    </row>
    <row r="1210" spans="2:5" x14ac:dyDescent="0.25">
      <c r="B1210" s="113">
        <v>8856</v>
      </c>
      <c r="C1210" s="114" t="s">
        <v>1189</v>
      </c>
      <c r="D1210" s="299" t="s">
        <v>7</v>
      </c>
      <c r="E1210" s="112">
        <v>1545</v>
      </c>
    </row>
    <row r="1211" spans="2:5" x14ac:dyDescent="0.25">
      <c r="B1211" s="113">
        <v>8858</v>
      </c>
      <c r="C1211" s="114" t="s">
        <v>1190</v>
      </c>
      <c r="D1211" s="299" t="s">
        <v>3102</v>
      </c>
      <c r="E1211" s="112">
        <v>1171</v>
      </c>
    </row>
    <row r="1212" spans="2:5" x14ac:dyDescent="0.25">
      <c r="B1212" s="113">
        <v>8859</v>
      </c>
      <c r="C1212" s="114" t="s">
        <v>1191</v>
      </c>
      <c r="D1212" s="299" t="s">
        <v>3102</v>
      </c>
      <c r="E1212" s="112">
        <v>14150</v>
      </c>
    </row>
    <row r="1213" spans="2:5" x14ac:dyDescent="0.25">
      <c r="B1213" s="113">
        <v>8860</v>
      </c>
      <c r="C1213" s="114" t="s">
        <v>1192</v>
      </c>
      <c r="D1213" s="299" t="s">
        <v>3102</v>
      </c>
      <c r="E1213" s="112">
        <v>2900</v>
      </c>
    </row>
    <row r="1214" spans="2:5" x14ac:dyDescent="0.25">
      <c r="B1214" s="113">
        <v>8861</v>
      </c>
      <c r="C1214" s="114" t="s">
        <v>1193</v>
      </c>
      <c r="D1214" s="299" t="s">
        <v>3102</v>
      </c>
      <c r="E1214" s="112">
        <v>2960</v>
      </c>
    </row>
    <row r="1215" spans="2:5" x14ac:dyDescent="0.25">
      <c r="B1215" s="113">
        <v>8862</v>
      </c>
      <c r="C1215" s="114" t="s">
        <v>1194</v>
      </c>
      <c r="D1215" s="299" t="s">
        <v>3102</v>
      </c>
      <c r="E1215" s="112">
        <v>2857</v>
      </c>
    </row>
    <row r="1216" spans="2:5" x14ac:dyDescent="0.25">
      <c r="B1216" s="113">
        <v>8865</v>
      </c>
      <c r="C1216" s="114" t="s">
        <v>1195</v>
      </c>
      <c r="D1216" s="299" t="s">
        <v>7</v>
      </c>
      <c r="E1216" s="112">
        <v>559993</v>
      </c>
    </row>
    <row r="1217" spans="2:5" x14ac:dyDescent="0.25">
      <c r="B1217" s="113">
        <v>8866</v>
      </c>
      <c r="C1217" s="114" t="s">
        <v>1196</v>
      </c>
      <c r="D1217" s="299" t="s">
        <v>7</v>
      </c>
      <c r="E1217" s="112">
        <v>16400</v>
      </c>
    </row>
    <row r="1218" spans="2:5" x14ac:dyDescent="0.25">
      <c r="B1218" s="113">
        <v>8867</v>
      </c>
      <c r="C1218" s="114" t="s">
        <v>3325</v>
      </c>
      <c r="D1218" s="299" t="s">
        <v>7</v>
      </c>
      <c r="E1218" s="112">
        <v>54100</v>
      </c>
    </row>
    <row r="1219" spans="2:5" x14ac:dyDescent="0.25">
      <c r="B1219" s="113">
        <v>8868</v>
      </c>
      <c r="C1219" s="114" t="s">
        <v>1197</v>
      </c>
      <c r="D1219" s="299" t="s">
        <v>3102</v>
      </c>
      <c r="E1219" s="112">
        <v>39950</v>
      </c>
    </row>
    <row r="1220" spans="2:5" x14ac:dyDescent="0.25">
      <c r="B1220" s="113">
        <v>8869</v>
      </c>
      <c r="C1220" s="114" t="s">
        <v>1198</v>
      </c>
      <c r="D1220" s="299" t="s">
        <v>3102</v>
      </c>
      <c r="E1220" s="112">
        <v>27278</v>
      </c>
    </row>
    <row r="1221" spans="2:5" x14ac:dyDescent="0.25">
      <c r="B1221" s="113">
        <v>8870</v>
      </c>
      <c r="C1221" s="114" t="s">
        <v>1199</v>
      </c>
      <c r="D1221" s="299" t="s">
        <v>7</v>
      </c>
      <c r="E1221" s="112">
        <v>3300</v>
      </c>
    </row>
    <row r="1222" spans="2:5" x14ac:dyDescent="0.25">
      <c r="B1222" s="113">
        <v>8871</v>
      </c>
      <c r="C1222" s="114" t="s">
        <v>1200</v>
      </c>
      <c r="D1222" s="299" t="s">
        <v>7</v>
      </c>
      <c r="E1222" s="112">
        <v>2475</v>
      </c>
    </row>
    <row r="1223" spans="2:5" x14ac:dyDescent="0.25">
      <c r="B1223" s="113">
        <v>8872</v>
      </c>
      <c r="C1223" s="114" t="s">
        <v>1201</v>
      </c>
      <c r="D1223" s="299" t="s">
        <v>7</v>
      </c>
      <c r="E1223" s="112">
        <v>24913</v>
      </c>
    </row>
    <row r="1224" spans="2:5" x14ac:dyDescent="0.25">
      <c r="B1224" s="113">
        <v>8873</v>
      </c>
      <c r="C1224" s="114" t="s">
        <v>1202</v>
      </c>
      <c r="D1224" s="299" t="s">
        <v>3099</v>
      </c>
      <c r="E1224" s="112">
        <v>6684</v>
      </c>
    </row>
    <row r="1225" spans="2:5" x14ac:dyDescent="0.25">
      <c r="B1225" s="113">
        <v>8874</v>
      </c>
      <c r="C1225" s="114" t="s">
        <v>1203</v>
      </c>
      <c r="D1225" s="299" t="s">
        <v>7</v>
      </c>
      <c r="E1225" s="112">
        <v>68500</v>
      </c>
    </row>
    <row r="1226" spans="2:5" x14ac:dyDescent="0.25">
      <c r="B1226" s="113">
        <v>8875</v>
      </c>
      <c r="C1226" s="114" t="s">
        <v>1204</v>
      </c>
      <c r="D1226" s="299" t="s">
        <v>7</v>
      </c>
      <c r="E1226" s="112">
        <v>220000</v>
      </c>
    </row>
    <row r="1227" spans="2:5" x14ac:dyDescent="0.25">
      <c r="B1227" s="113">
        <v>8876</v>
      </c>
      <c r="C1227" s="114" t="s">
        <v>1205</v>
      </c>
      <c r="D1227" s="299" t="s">
        <v>7</v>
      </c>
      <c r="E1227" s="112">
        <v>17742</v>
      </c>
    </row>
    <row r="1228" spans="2:5" x14ac:dyDescent="0.25">
      <c r="B1228" s="113">
        <v>8877</v>
      </c>
      <c r="C1228" s="114" t="s">
        <v>1206</v>
      </c>
      <c r="D1228" s="299" t="s">
        <v>7</v>
      </c>
      <c r="E1228" s="112">
        <v>36295</v>
      </c>
    </row>
    <row r="1229" spans="2:5" x14ac:dyDescent="0.25">
      <c r="B1229" s="113">
        <v>8880</v>
      </c>
      <c r="C1229" s="114" t="s">
        <v>3326</v>
      </c>
      <c r="D1229" s="299" t="s">
        <v>3102</v>
      </c>
      <c r="E1229" s="112">
        <v>159583</v>
      </c>
    </row>
    <row r="1230" spans="2:5" x14ac:dyDescent="0.25">
      <c r="B1230" s="113">
        <v>8883</v>
      </c>
      <c r="C1230" s="114" t="s">
        <v>1207</v>
      </c>
      <c r="D1230" s="299" t="s">
        <v>7</v>
      </c>
      <c r="E1230" s="112">
        <v>1902</v>
      </c>
    </row>
    <row r="1231" spans="2:5" x14ac:dyDescent="0.25">
      <c r="B1231" s="113">
        <v>8884</v>
      </c>
      <c r="C1231" s="114" t="s">
        <v>1208</v>
      </c>
      <c r="D1231" s="299" t="s">
        <v>7</v>
      </c>
      <c r="E1231" s="112">
        <v>1200</v>
      </c>
    </row>
    <row r="1232" spans="2:5" x14ac:dyDescent="0.25">
      <c r="B1232" s="113">
        <v>8885</v>
      </c>
      <c r="C1232" s="114" t="s">
        <v>1209</v>
      </c>
      <c r="D1232" s="299" t="s">
        <v>7</v>
      </c>
      <c r="E1232" s="112">
        <v>14750</v>
      </c>
    </row>
    <row r="1233" spans="2:5" x14ac:dyDescent="0.25">
      <c r="B1233" s="113">
        <v>8907</v>
      </c>
      <c r="C1233" s="114" t="s">
        <v>3327</v>
      </c>
      <c r="D1233" s="299" t="s">
        <v>3102</v>
      </c>
      <c r="E1233" s="112">
        <v>114194</v>
      </c>
    </row>
    <row r="1234" spans="2:5" x14ac:dyDescent="0.25">
      <c r="B1234" s="113">
        <v>8908</v>
      </c>
      <c r="C1234" s="114" t="s">
        <v>3328</v>
      </c>
      <c r="D1234" s="299" t="s">
        <v>3102</v>
      </c>
      <c r="E1234" s="112">
        <v>134568</v>
      </c>
    </row>
    <row r="1235" spans="2:5" x14ac:dyDescent="0.25">
      <c r="B1235" s="113">
        <v>8911</v>
      </c>
      <c r="C1235" s="114" t="s">
        <v>1210</v>
      </c>
      <c r="D1235" s="299" t="s">
        <v>3107</v>
      </c>
      <c r="E1235" s="112">
        <v>153581</v>
      </c>
    </row>
    <row r="1236" spans="2:5" x14ac:dyDescent="0.25">
      <c r="B1236" s="113">
        <v>8913</v>
      </c>
      <c r="C1236" s="114" t="s">
        <v>3329</v>
      </c>
      <c r="D1236" s="299" t="s">
        <v>7</v>
      </c>
      <c r="E1236" s="112">
        <v>40020</v>
      </c>
    </row>
    <row r="1237" spans="2:5" x14ac:dyDescent="0.25">
      <c r="B1237" s="113">
        <v>8928</v>
      </c>
      <c r="C1237" s="114" t="s">
        <v>1211</v>
      </c>
      <c r="D1237" s="299" t="s">
        <v>3102</v>
      </c>
      <c r="E1237" s="112">
        <v>561545</v>
      </c>
    </row>
    <row r="1238" spans="2:5" x14ac:dyDescent="0.25">
      <c r="B1238" s="113">
        <v>8929</v>
      </c>
      <c r="C1238" s="114" t="s">
        <v>1212</v>
      </c>
      <c r="D1238" s="299" t="s">
        <v>7</v>
      </c>
      <c r="E1238" s="112">
        <v>1153860</v>
      </c>
    </row>
    <row r="1239" spans="2:5" x14ac:dyDescent="0.25">
      <c r="B1239" s="113">
        <v>8930</v>
      </c>
      <c r="C1239" s="114" t="s">
        <v>1213</v>
      </c>
      <c r="D1239" s="299" t="s">
        <v>7</v>
      </c>
      <c r="E1239" s="112">
        <v>1889219</v>
      </c>
    </row>
    <row r="1240" spans="2:5" x14ac:dyDescent="0.25">
      <c r="B1240" s="113">
        <v>8931</v>
      </c>
      <c r="C1240" s="114" t="s">
        <v>1214</v>
      </c>
      <c r="D1240" s="299" t="s">
        <v>7</v>
      </c>
      <c r="E1240" s="112">
        <v>4528337</v>
      </c>
    </row>
    <row r="1241" spans="2:5" x14ac:dyDescent="0.25">
      <c r="B1241" s="113">
        <v>8932</v>
      </c>
      <c r="C1241" s="114" t="s">
        <v>1215</v>
      </c>
      <c r="D1241" s="299" t="s">
        <v>7</v>
      </c>
      <c r="E1241" s="112">
        <v>158270</v>
      </c>
    </row>
    <row r="1242" spans="2:5" x14ac:dyDescent="0.25">
      <c r="B1242" s="113">
        <v>8933</v>
      </c>
      <c r="C1242" s="114" t="s">
        <v>1216</v>
      </c>
      <c r="D1242" s="299" t="s">
        <v>7</v>
      </c>
      <c r="E1242" s="112">
        <v>2148612</v>
      </c>
    </row>
    <row r="1243" spans="2:5" x14ac:dyDescent="0.25">
      <c r="B1243" s="113">
        <v>8938</v>
      </c>
      <c r="C1243" s="114" t="s">
        <v>1217</v>
      </c>
      <c r="D1243" s="299" t="s">
        <v>7</v>
      </c>
      <c r="E1243" s="112">
        <v>2500</v>
      </c>
    </row>
    <row r="1244" spans="2:5" x14ac:dyDescent="0.25">
      <c r="B1244" s="113">
        <v>8939</v>
      </c>
      <c r="C1244" s="114" t="s">
        <v>1218</v>
      </c>
      <c r="D1244" s="299" t="s">
        <v>3102</v>
      </c>
      <c r="E1244" s="112">
        <v>3284</v>
      </c>
    </row>
    <row r="1245" spans="2:5" x14ac:dyDescent="0.25">
      <c r="B1245" s="113">
        <v>8941</v>
      </c>
      <c r="C1245" s="114" t="s">
        <v>1219</v>
      </c>
      <c r="D1245" s="299" t="s">
        <v>7</v>
      </c>
      <c r="E1245" s="112">
        <v>192750</v>
      </c>
    </row>
    <row r="1246" spans="2:5" x14ac:dyDescent="0.25">
      <c r="B1246" s="113">
        <v>8942</v>
      </c>
      <c r="C1246" s="114" t="s">
        <v>1220</v>
      </c>
      <c r="D1246" s="299" t="s">
        <v>3102</v>
      </c>
      <c r="E1246" s="112">
        <v>52326</v>
      </c>
    </row>
    <row r="1247" spans="2:5" x14ac:dyDescent="0.25">
      <c r="B1247" s="113">
        <v>8968</v>
      </c>
      <c r="C1247" s="114" t="s">
        <v>1221</v>
      </c>
      <c r="D1247" s="299" t="s">
        <v>3108</v>
      </c>
      <c r="E1247" s="112">
        <v>1000</v>
      </c>
    </row>
    <row r="1248" spans="2:5" x14ac:dyDescent="0.25">
      <c r="B1248" s="113">
        <v>8969</v>
      </c>
      <c r="C1248" s="114" t="s">
        <v>3330</v>
      </c>
      <c r="D1248" s="299" t="s">
        <v>3108</v>
      </c>
      <c r="E1248" s="112">
        <v>1000</v>
      </c>
    </row>
    <row r="1249" spans="2:5" x14ac:dyDescent="0.25">
      <c r="B1249" s="113">
        <v>8972</v>
      </c>
      <c r="C1249" s="114" t="s">
        <v>1222</v>
      </c>
      <c r="D1249" s="299" t="s">
        <v>3095</v>
      </c>
      <c r="E1249" s="112">
        <v>609512</v>
      </c>
    </row>
    <row r="1250" spans="2:5" x14ac:dyDescent="0.25">
      <c r="B1250" s="113">
        <v>8973</v>
      </c>
      <c r="C1250" s="114" t="s">
        <v>1223</v>
      </c>
      <c r="D1250" s="299" t="s">
        <v>3099</v>
      </c>
      <c r="E1250" s="112">
        <v>23250</v>
      </c>
    </row>
    <row r="1251" spans="2:5" x14ac:dyDescent="0.25">
      <c r="B1251" s="113">
        <v>8975</v>
      </c>
      <c r="C1251" s="114" t="s">
        <v>1224</v>
      </c>
      <c r="D1251" s="299" t="s">
        <v>3102</v>
      </c>
      <c r="E1251" s="112">
        <v>6783</v>
      </c>
    </row>
    <row r="1252" spans="2:5" x14ac:dyDescent="0.25">
      <c r="B1252" s="113">
        <v>8978</v>
      </c>
      <c r="C1252" s="114" t="s">
        <v>1225</v>
      </c>
      <c r="D1252" s="299" t="s">
        <v>3099</v>
      </c>
      <c r="E1252" s="112">
        <v>2440</v>
      </c>
    </row>
    <row r="1253" spans="2:5" x14ac:dyDescent="0.25">
      <c r="B1253" s="113">
        <v>8979</v>
      </c>
      <c r="C1253" s="114" t="s">
        <v>1226</v>
      </c>
      <c r="D1253" s="299" t="s">
        <v>3095</v>
      </c>
      <c r="E1253" s="112">
        <v>16065</v>
      </c>
    </row>
    <row r="1254" spans="2:5" x14ac:dyDescent="0.25">
      <c r="B1254" s="113">
        <v>8981</v>
      </c>
      <c r="C1254" s="114" t="s">
        <v>1227</v>
      </c>
      <c r="D1254" s="299" t="s">
        <v>3099</v>
      </c>
      <c r="E1254" s="112">
        <v>4526</v>
      </c>
    </row>
    <row r="1255" spans="2:5" x14ac:dyDescent="0.25">
      <c r="B1255" s="113">
        <v>8983</v>
      </c>
      <c r="C1255" s="114" t="s">
        <v>1228</v>
      </c>
      <c r="D1255" s="299" t="s">
        <v>3099</v>
      </c>
      <c r="E1255" s="112">
        <v>7854</v>
      </c>
    </row>
    <row r="1256" spans="2:5" x14ac:dyDescent="0.25">
      <c r="B1256" s="113">
        <v>8984</v>
      </c>
      <c r="C1256" s="114" t="s">
        <v>1229</v>
      </c>
      <c r="D1256" s="299" t="s">
        <v>3099</v>
      </c>
      <c r="E1256" s="112">
        <v>6069</v>
      </c>
    </row>
    <row r="1257" spans="2:5" x14ac:dyDescent="0.25">
      <c r="B1257" s="113">
        <v>8985</v>
      </c>
      <c r="C1257" s="114" t="s">
        <v>1230</v>
      </c>
      <c r="D1257" s="299" t="s">
        <v>7</v>
      </c>
      <c r="E1257" s="112">
        <v>14042</v>
      </c>
    </row>
    <row r="1258" spans="2:5" x14ac:dyDescent="0.25">
      <c r="B1258" s="113">
        <v>8986</v>
      </c>
      <c r="C1258" s="114" t="s">
        <v>1231</v>
      </c>
      <c r="D1258" s="299" t="s">
        <v>7</v>
      </c>
      <c r="E1258" s="112">
        <v>13000</v>
      </c>
    </row>
    <row r="1259" spans="2:5" x14ac:dyDescent="0.25">
      <c r="B1259" s="113">
        <v>8987</v>
      </c>
      <c r="C1259" s="114" t="s">
        <v>1232</v>
      </c>
      <c r="D1259" s="299" t="s">
        <v>7</v>
      </c>
      <c r="E1259" s="112">
        <v>36000</v>
      </c>
    </row>
    <row r="1260" spans="2:5" x14ac:dyDescent="0.25">
      <c r="B1260" s="113">
        <v>8988</v>
      </c>
      <c r="C1260" s="114" t="s">
        <v>1233</v>
      </c>
      <c r="D1260" s="299" t="s">
        <v>7</v>
      </c>
      <c r="E1260" s="112">
        <v>13550</v>
      </c>
    </row>
    <row r="1261" spans="2:5" x14ac:dyDescent="0.25">
      <c r="B1261" s="113">
        <v>8990</v>
      </c>
      <c r="C1261" s="114" t="s">
        <v>1234</v>
      </c>
      <c r="D1261" s="299" t="s">
        <v>7</v>
      </c>
      <c r="E1261" s="112">
        <v>83866</v>
      </c>
    </row>
    <row r="1262" spans="2:5" x14ac:dyDescent="0.25">
      <c r="B1262" s="113">
        <v>8993</v>
      </c>
      <c r="C1262" s="114" t="s">
        <v>1235</v>
      </c>
      <c r="D1262" s="299" t="s">
        <v>7</v>
      </c>
      <c r="E1262" s="112">
        <v>535000</v>
      </c>
    </row>
    <row r="1263" spans="2:5" x14ac:dyDescent="0.25">
      <c r="B1263" s="113">
        <v>8994</v>
      </c>
      <c r="C1263" s="114" t="s">
        <v>1236</v>
      </c>
      <c r="D1263" s="299" t="s">
        <v>7</v>
      </c>
      <c r="E1263" s="112">
        <v>2100</v>
      </c>
    </row>
    <row r="1264" spans="2:5" x14ac:dyDescent="0.25">
      <c r="B1264" s="113">
        <v>8995</v>
      </c>
      <c r="C1264" s="114" t="s">
        <v>1237</v>
      </c>
      <c r="D1264" s="299" t="s">
        <v>7</v>
      </c>
      <c r="E1264" s="112">
        <v>10650</v>
      </c>
    </row>
    <row r="1265" spans="2:5" x14ac:dyDescent="0.25">
      <c r="B1265" s="113">
        <v>8996</v>
      </c>
      <c r="C1265" s="114" t="s">
        <v>1238</v>
      </c>
      <c r="D1265" s="299" t="s">
        <v>7</v>
      </c>
      <c r="E1265" s="112">
        <v>397100</v>
      </c>
    </row>
    <row r="1266" spans="2:5" x14ac:dyDescent="0.25">
      <c r="B1266" s="113">
        <v>8997</v>
      </c>
      <c r="C1266" s="114" t="s">
        <v>1239</v>
      </c>
      <c r="D1266" s="299" t="s">
        <v>7</v>
      </c>
      <c r="E1266" s="112">
        <v>49980</v>
      </c>
    </row>
    <row r="1267" spans="2:5" x14ac:dyDescent="0.25">
      <c r="B1267" s="113">
        <v>9000</v>
      </c>
      <c r="C1267" s="114" t="s">
        <v>1240</v>
      </c>
      <c r="D1267" s="299" t="s">
        <v>7</v>
      </c>
      <c r="E1267" s="112">
        <v>219350</v>
      </c>
    </row>
    <row r="1268" spans="2:5" x14ac:dyDescent="0.25">
      <c r="B1268" s="113">
        <v>9001</v>
      </c>
      <c r="C1268" s="114" t="s">
        <v>1241</v>
      </c>
      <c r="D1268" s="299" t="s">
        <v>7</v>
      </c>
      <c r="E1268" s="112">
        <v>211820</v>
      </c>
    </row>
    <row r="1269" spans="2:5" x14ac:dyDescent="0.25">
      <c r="B1269" s="113">
        <v>9003</v>
      </c>
      <c r="C1269" s="114" t="s">
        <v>1242</v>
      </c>
      <c r="D1269" s="299" t="s">
        <v>7</v>
      </c>
      <c r="E1269" s="112">
        <v>4850</v>
      </c>
    </row>
    <row r="1270" spans="2:5" x14ac:dyDescent="0.25">
      <c r="B1270" s="113">
        <v>9004</v>
      </c>
      <c r="C1270" s="114" t="s">
        <v>1243</v>
      </c>
      <c r="D1270" s="299" t="s">
        <v>3102</v>
      </c>
      <c r="E1270" s="112">
        <v>244253</v>
      </c>
    </row>
    <row r="1271" spans="2:5" x14ac:dyDescent="0.25">
      <c r="B1271" s="113">
        <v>9005</v>
      </c>
      <c r="C1271" s="114" t="s">
        <v>1244</v>
      </c>
      <c r="D1271" s="299" t="s">
        <v>3102</v>
      </c>
      <c r="E1271" s="112">
        <v>522653</v>
      </c>
    </row>
    <row r="1272" spans="2:5" x14ac:dyDescent="0.25">
      <c r="B1272" s="113">
        <v>9006</v>
      </c>
      <c r="C1272" s="114" t="s">
        <v>1245</v>
      </c>
      <c r="D1272" s="299" t="s">
        <v>3102</v>
      </c>
      <c r="E1272" s="112">
        <v>649106</v>
      </c>
    </row>
    <row r="1273" spans="2:5" x14ac:dyDescent="0.25">
      <c r="B1273" s="113">
        <v>9007</v>
      </c>
      <c r="C1273" s="114" t="s">
        <v>1246</v>
      </c>
      <c r="D1273" s="299" t="s">
        <v>3102</v>
      </c>
      <c r="E1273" s="112">
        <v>765235</v>
      </c>
    </row>
    <row r="1274" spans="2:5" x14ac:dyDescent="0.25">
      <c r="B1274" s="113">
        <v>9034</v>
      </c>
      <c r="C1274" s="114" t="s">
        <v>1247</v>
      </c>
      <c r="D1274" s="299" t="s">
        <v>7</v>
      </c>
      <c r="E1274" s="112">
        <v>200648</v>
      </c>
    </row>
    <row r="1275" spans="2:5" x14ac:dyDescent="0.25">
      <c r="B1275" s="113">
        <v>9035</v>
      </c>
      <c r="C1275" s="114" t="s">
        <v>1248</v>
      </c>
      <c r="D1275" s="299" t="s">
        <v>7</v>
      </c>
      <c r="E1275" s="112">
        <v>217175</v>
      </c>
    </row>
    <row r="1276" spans="2:5" x14ac:dyDescent="0.25">
      <c r="B1276" s="113">
        <v>9036</v>
      </c>
      <c r="C1276" s="114" t="s">
        <v>1249</v>
      </c>
      <c r="D1276" s="299" t="s">
        <v>7</v>
      </c>
      <c r="E1276" s="112">
        <v>59262</v>
      </c>
    </row>
    <row r="1277" spans="2:5" x14ac:dyDescent="0.25">
      <c r="B1277" s="113">
        <v>9037</v>
      </c>
      <c r="C1277" s="114" t="s">
        <v>1250</v>
      </c>
      <c r="D1277" s="299" t="s">
        <v>7</v>
      </c>
      <c r="E1277" s="112">
        <v>22778</v>
      </c>
    </row>
    <row r="1278" spans="2:5" x14ac:dyDescent="0.25">
      <c r="B1278" s="113">
        <v>9038</v>
      </c>
      <c r="C1278" s="114" t="s">
        <v>1251</v>
      </c>
      <c r="D1278" s="299" t="s">
        <v>7</v>
      </c>
      <c r="E1278" s="112">
        <v>3434646</v>
      </c>
    </row>
    <row r="1279" spans="2:5" x14ac:dyDescent="0.25">
      <c r="B1279" s="113">
        <v>9043</v>
      </c>
      <c r="C1279" s="114" t="s">
        <v>3331</v>
      </c>
      <c r="D1279" s="299" t="s">
        <v>8</v>
      </c>
      <c r="E1279" s="112">
        <v>19492</v>
      </c>
    </row>
    <row r="1280" spans="2:5" x14ac:dyDescent="0.25">
      <c r="B1280" s="113">
        <v>9044</v>
      </c>
      <c r="C1280" s="114" t="s">
        <v>3332</v>
      </c>
      <c r="D1280" s="299" t="s">
        <v>8</v>
      </c>
      <c r="E1280" s="112">
        <v>23990</v>
      </c>
    </row>
    <row r="1281" spans="2:5" x14ac:dyDescent="0.25">
      <c r="B1281" s="113">
        <v>9048</v>
      </c>
      <c r="C1281" s="114" t="s">
        <v>1252</v>
      </c>
      <c r="D1281" s="299" t="s">
        <v>7</v>
      </c>
      <c r="E1281" s="112">
        <v>549702</v>
      </c>
    </row>
    <row r="1282" spans="2:5" x14ac:dyDescent="0.25">
      <c r="B1282" s="113">
        <v>9050</v>
      </c>
      <c r="C1282" s="114" t="s">
        <v>1253</v>
      </c>
      <c r="D1282" s="299" t="s">
        <v>7</v>
      </c>
      <c r="E1282" s="112">
        <v>568132</v>
      </c>
    </row>
    <row r="1283" spans="2:5" x14ac:dyDescent="0.25">
      <c r="B1283" s="113">
        <v>9054</v>
      </c>
      <c r="C1283" s="114" t="s">
        <v>3333</v>
      </c>
      <c r="D1283" s="299" t="s">
        <v>8</v>
      </c>
      <c r="E1283" s="112">
        <v>344300</v>
      </c>
    </row>
    <row r="1284" spans="2:5" x14ac:dyDescent="0.25">
      <c r="B1284" s="113">
        <v>9056</v>
      </c>
      <c r="C1284" s="114" t="s">
        <v>1254</v>
      </c>
      <c r="D1284" s="299" t="s">
        <v>8</v>
      </c>
      <c r="E1284" s="112">
        <v>646281</v>
      </c>
    </row>
    <row r="1285" spans="2:5" x14ac:dyDescent="0.25">
      <c r="B1285" s="113">
        <v>9057</v>
      </c>
      <c r="C1285" s="114" t="s">
        <v>1255</v>
      </c>
      <c r="D1285" s="299" t="s">
        <v>8</v>
      </c>
      <c r="E1285" s="112">
        <v>314800</v>
      </c>
    </row>
    <row r="1286" spans="2:5" x14ac:dyDescent="0.25">
      <c r="B1286" s="113">
        <v>9061</v>
      </c>
      <c r="C1286" s="114" t="s">
        <v>3334</v>
      </c>
      <c r="D1286" s="299" t="s">
        <v>8</v>
      </c>
      <c r="E1286" s="112">
        <v>460104</v>
      </c>
    </row>
    <row r="1287" spans="2:5" x14ac:dyDescent="0.25">
      <c r="B1287" s="113">
        <v>9062</v>
      </c>
      <c r="C1287" s="114" t="s">
        <v>1256</v>
      </c>
      <c r="D1287" s="299" t="s">
        <v>7</v>
      </c>
      <c r="E1287" s="112">
        <v>421260</v>
      </c>
    </row>
    <row r="1288" spans="2:5" x14ac:dyDescent="0.25">
      <c r="B1288" s="113">
        <v>9084</v>
      </c>
      <c r="C1288" s="114" t="s">
        <v>1257</v>
      </c>
      <c r="D1288" s="299" t="s">
        <v>94</v>
      </c>
      <c r="E1288" s="112">
        <v>3410000</v>
      </c>
    </row>
    <row r="1289" spans="2:5" x14ac:dyDescent="0.25">
      <c r="B1289" s="113">
        <v>9085</v>
      </c>
      <c r="C1289" s="114" t="s">
        <v>1258</v>
      </c>
      <c r="D1289" s="299" t="s">
        <v>94</v>
      </c>
      <c r="E1289" s="112">
        <v>2997000</v>
      </c>
    </row>
    <row r="1290" spans="2:5" x14ac:dyDescent="0.25">
      <c r="B1290" s="113">
        <v>9086</v>
      </c>
      <c r="C1290" s="114" t="s">
        <v>1259</v>
      </c>
      <c r="D1290" s="299" t="s">
        <v>94</v>
      </c>
      <c r="E1290" s="112">
        <v>3143000</v>
      </c>
    </row>
    <row r="1291" spans="2:5" x14ac:dyDescent="0.25">
      <c r="B1291" s="113">
        <v>9087</v>
      </c>
      <c r="C1291" s="114" t="s">
        <v>1260</v>
      </c>
      <c r="D1291" s="299" t="s">
        <v>94</v>
      </c>
      <c r="E1291" s="112">
        <v>2540000</v>
      </c>
    </row>
    <row r="1292" spans="2:5" x14ac:dyDescent="0.25">
      <c r="B1292" s="113">
        <v>9088</v>
      </c>
      <c r="C1292" s="114" t="s">
        <v>1261</v>
      </c>
      <c r="D1292" s="299" t="s">
        <v>94</v>
      </c>
      <c r="E1292" s="112">
        <v>3555000</v>
      </c>
    </row>
    <row r="1293" spans="2:5" x14ac:dyDescent="0.25">
      <c r="B1293" s="113">
        <v>9089</v>
      </c>
      <c r="C1293" s="114" t="s">
        <v>1262</v>
      </c>
      <c r="D1293" s="299" t="s">
        <v>94</v>
      </c>
      <c r="E1293" s="112">
        <v>3149000</v>
      </c>
    </row>
    <row r="1294" spans="2:5" x14ac:dyDescent="0.25">
      <c r="B1294" s="113">
        <v>9090</v>
      </c>
      <c r="C1294" s="114" t="s">
        <v>1263</v>
      </c>
      <c r="D1294" s="299" t="s">
        <v>94</v>
      </c>
      <c r="E1294" s="112">
        <v>2204000</v>
      </c>
    </row>
    <row r="1295" spans="2:5" x14ac:dyDescent="0.25">
      <c r="B1295" s="113">
        <v>9091</v>
      </c>
      <c r="C1295" s="114" t="s">
        <v>1264</v>
      </c>
      <c r="D1295" s="299" t="s">
        <v>94</v>
      </c>
      <c r="E1295" s="112">
        <v>4415945</v>
      </c>
    </row>
    <row r="1296" spans="2:5" x14ac:dyDescent="0.25">
      <c r="B1296" s="113">
        <v>9092</v>
      </c>
      <c r="C1296" s="114" t="s">
        <v>1265</v>
      </c>
      <c r="D1296" s="299" t="s">
        <v>94</v>
      </c>
      <c r="E1296" s="112">
        <v>3059232</v>
      </c>
    </row>
    <row r="1297" spans="2:5" x14ac:dyDescent="0.25">
      <c r="B1297" s="113">
        <v>9093</v>
      </c>
      <c r="C1297" s="114" t="s">
        <v>1266</v>
      </c>
      <c r="D1297" s="299" t="s">
        <v>94</v>
      </c>
      <c r="E1297" s="112">
        <v>2586000</v>
      </c>
    </row>
    <row r="1298" spans="2:5" x14ac:dyDescent="0.25">
      <c r="B1298" s="113">
        <v>9094</v>
      </c>
      <c r="C1298" s="114" t="s">
        <v>1267</v>
      </c>
      <c r="D1298" s="299" t="s">
        <v>94</v>
      </c>
      <c r="E1298" s="112">
        <v>2328000</v>
      </c>
    </row>
    <row r="1299" spans="2:5" x14ac:dyDescent="0.25">
      <c r="B1299" s="113">
        <v>9095</v>
      </c>
      <c r="C1299" s="114" t="s">
        <v>1268</v>
      </c>
      <c r="D1299" s="299" t="s">
        <v>94</v>
      </c>
      <c r="E1299" s="112">
        <v>2915000</v>
      </c>
    </row>
    <row r="1300" spans="2:5" x14ac:dyDescent="0.25">
      <c r="B1300" s="113">
        <v>9096</v>
      </c>
      <c r="C1300" s="114" t="s">
        <v>1269</v>
      </c>
      <c r="D1300" s="299" t="s">
        <v>94</v>
      </c>
      <c r="E1300" s="112">
        <v>3555000</v>
      </c>
    </row>
    <row r="1301" spans="2:5" x14ac:dyDescent="0.25">
      <c r="B1301" s="113">
        <v>9097</v>
      </c>
      <c r="C1301" s="114" t="s">
        <v>1270</v>
      </c>
      <c r="D1301" s="299" t="s">
        <v>94</v>
      </c>
      <c r="E1301" s="112">
        <v>2915000</v>
      </c>
    </row>
    <row r="1302" spans="2:5" x14ac:dyDescent="0.25">
      <c r="B1302" s="113">
        <v>9098</v>
      </c>
      <c r="C1302" s="114" t="s">
        <v>1271</v>
      </c>
      <c r="D1302" s="299" t="s">
        <v>94</v>
      </c>
      <c r="E1302" s="112">
        <v>2204000</v>
      </c>
    </row>
    <row r="1303" spans="2:5" x14ac:dyDescent="0.25">
      <c r="B1303" s="113">
        <v>9099</v>
      </c>
      <c r="C1303" s="114" t="s">
        <v>1272</v>
      </c>
      <c r="D1303" s="299" t="s">
        <v>94</v>
      </c>
      <c r="E1303" s="112">
        <v>1920000</v>
      </c>
    </row>
    <row r="1304" spans="2:5" x14ac:dyDescent="0.25">
      <c r="B1304" s="113">
        <v>9100</v>
      </c>
      <c r="C1304" s="114" t="s">
        <v>1273</v>
      </c>
      <c r="D1304" s="299" t="s">
        <v>94</v>
      </c>
      <c r="E1304" s="112">
        <v>1597000</v>
      </c>
    </row>
    <row r="1305" spans="2:5" x14ac:dyDescent="0.25">
      <c r="B1305" s="113">
        <v>9101</v>
      </c>
      <c r="C1305" s="114" t="s">
        <v>1274</v>
      </c>
      <c r="D1305" s="299" t="s">
        <v>94</v>
      </c>
      <c r="E1305" s="112">
        <v>4270500</v>
      </c>
    </row>
    <row r="1306" spans="2:5" x14ac:dyDescent="0.25">
      <c r="B1306" s="113">
        <v>9102</v>
      </c>
      <c r="C1306" s="114" t="s">
        <v>1275</v>
      </c>
      <c r="D1306" s="299" t="s">
        <v>94</v>
      </c>
      <c r="E1306" s="112">
        <v>3310000</v>
      </c>
    </row>
    <row r="1307" spans="2:5" x14ac:dyDescent="0.25">
      <c r="B1307" s="113">
        <v>9103</v>
      </c>
      <c r="C1307" s="114" t="s">
        <v>1276</v>
      </c>
      <c r="D1307" s="299" t="s">
        <v>94</v>
      </c>
      <c r="E1307" s="112">
        <v>2361000</v>
      </c>
    </row>
    <row r="1308" spans="2:5" x14ac:dyDescent="0.25">
      <c r="B1308" s="113">
        <v>9104</v>
      </c>
      <c r="C1308" s="114" t="s">
        <v>1277</v>
      </c>
      <c r="D1308" s="299" t="s">
        <v>94</v>
      </c>
      <c r="E1308" s="112">
        <v>1920000</v>
      </c>
    </row>
    <row r="1309" spans="2:5" x14ac:dyDescent="0.25">
      <c r="B1309" s="113">
        <v>9105</v>
      </c>
      <c r="C1309" s="114" t="s">
        <v>1278</v>
      </c>
      <c r="D1309" s="299" t="s">
        <v>94</v>
      </c>
      <c r="E1309" s="112">
        <v>1597000</v>
      </c>
    </row>
    <row r="1310" spans="2:5" x14ac:dyDescent="0.25">
      <c r="B1310" s="113">
        <v>9107</v>
      </c>
      <c r="C1310" s="114" t="s">
        <v>1279</v>
      </c>
      <c r="D1310" s="299" t="s">
        <v>94</v>
      </c>
      <c r="E1310" s="112">
        <v>16543000</v>
      </c>
    </row>
    <row r="1311" spans="2:5" x14ac:dyDescent="0.25">
      <c r="B1311" s="113">
        <v>9108</v>
      </c>
      <c r="C1311" s="114" t="s">
        <v>1280</v>
      </c>
      <c r="D1311" s="299" t="s">
        <v>94</v>
      </c>
      <c r="E1311" s="112">
        <v>12608000</v>
      </c>
    </row>
    <row r="1312" spans="2:5" x14ac:dyDescent="0.25">
      <c r="B1312" s="113">
        <v>9109</v>
      </c>
      <c r="C1312" s="114" t="s">
        <v>1281</v>
      </c>
      <c r="D1312" s="299" t="s">
        <v>94</v>
      </c>
      <c r="E1312" s="112">
        <v>10640000</v>
      </c>
    </row>
    <row r="1313" spans="2:5" x14ac:dyDescent="0.25">
      <c r="B1313" s="113">
        <v>9110</v>
      </c>
      <c r="C1313" s="114" t="s">
        <v>1282</v>
      </c>
      <c r="D1313" s="299" t="s">
        <v>94</v>
      </c>
      <c r="E1313" s="112">
        <v>9060000</v>
      </c>
    </row>
    <row r="1314" spans="2:5" x14ac:dyDescent="0.25">
      <c r="B1314" s="113">
        <v>9111</v>
      </c>
      <c r="C1314" s="114" t="s">
        <v>1283</v>
      </c>
      <c r="D1314" s="299" t="s">
        <v>94</v>
      </c>
      <c r="E1314" s="112">
        <v>8172000</v>
      </c>
    </row>
    <row r="1315" spans="2:5" x14ac:dyDescent="0.25">
      <c r="B1315" s="113">
        <v>9112</v>
      </c>
      <c r="C1315" s="114" t="s">
        <v>1284</v>
      </c>
      <c r="D1315" s="299" t="s">
        <v>94</v>
      </c>
      <c r="E1315" s="112">
        <v>7287000</v>
      </c>
    </row>
    <row r="1316" spans="2:5" x14ac:dyDescent="0.25">
      <c r="B1316" s="113">
        <v>9113</v>
      </c>
      <c r="C1316" s="114" t="s">
        <v>1285</v>
      </c>
      <c r="D1316" s="299" t="s">
        <v>94</v>
      </c>
      <c r="E1316" s="112">
        <v>5510000</v>
      </c>
    </row>
    <row r="1317" spans="2:5" x14ac:dyDescent="0.25">
      <c r="B1317" s="113">
        <v>9114</v>
      </c>
      <c r="C1317" s="114" t="s">
        <v>1286</v>
      </c>
      <c r="D1317" s="299" t="s">
        <v>94</v>
      </c>
      <c r="E1317" s="112">
        <v>5200000</v>
      </c>
    </row>
    <row r="1318" spans="2:5" x14ac:dyDescent="0.25">
      <c r="B1318" s="113">
        <v>9116</v>
      </c>
      <c r="C1318" s="114" t="s">
        <v>3335</v>
      </c>
      <c r="D1318" s="299" t="s">
        <v>158</v>
      </c>
      <c r="E1318" s="112">
        <v>255000</v>
      </c>
    </row>
    <row r="1319" spans="2:5" x14ac:dyDescent="0.25">
      <c r="B1319" s="113">
        <v>9117</v>
      </c>
      <c r="C1319" s="114" t="s">
        <v>3336</v>
      </c>
      <c r="D1319" s="299" t="s">
        <v>94</v>
      </c>
      <c r="E1319" s="112">
        <v>7357000</v>
      </c>
    </row>
    <row r="1320" spans="2:5" x14ac:dyDescent="0.25">
      <c r="B1320" s="113">
        <v>9118</v>
      </c>
      <c r="C1320" s="114" t="s">
        <v>3337</v>
      </c>
      <c r="D1320" s="299" t="s">
        <v>158</v>
      </c>
      <c r="E1320" s="112">
        <v>439000</v>
      </c>
    </row>
    <row r="1321" spans="2:5" x14ac:dyDescent="0.25">
      <c r="B1321" s="113">
        <v>9119</v>
      </c>
      <c r="C1321" s="114" t="s">
        <v>3338</v>
      </c>
      <c r="D1321" s="299" t="s">
        <v>94</v>
      </c>
      <c r="E1321" s="112">
        <v>13005000</v>
      </c>
    </row>
    <row r="1322" spans="2:5" x14ac:dyDescent="0.25">
      <c r="B1322" s="113">
        <v>9120</v>
      </c>
      <c r="C1322" s="114" t="s">
        <v>3339</v>
      </c>
      <c r="D1322" s="299" t="s">
        <v>158</v>
      </c>
      <c r="E1322" s="112">
        <v>313000</v>
      </c>
    </row>
    <row r="1323" spans="2:5" x14ac:dyDescent="0.25">
      <c r="B1323" s="113">
        <v>9121</v>
      </c>
      <c r="C1323" s="114" t="s">
        <v>3340</v>
      </c>
      <c r="D1323" s="299" t="s">
        <v>94</v>
      </c>
      <c r="E1323" s="112">
        <v>9440000</v>
      </c>
    </row>
    <row r="1324" spans="2:5" x14ac:dyDescent="0.25">
      <c r="B1324" s="113">
        <v>9122</v>
      </c>
      <c r="C1324" s="114" t="s">
        <v>3341</v>
      </c>
      <c r="D1324" s="299" t="s">
        <v>158</v>
      </c>
      <c r="E1324" s="112">
        <v>47910</v>
      </c>
    </row>
    <row r="1325" spans="2:5" x14ac:dyDescent="0.25">
      <c r="B1325" s="113">
        <v>9123</v>
      </c>
      <c r="C1325" s="114" t="s">
        <v>3342</v>
      </c>
      <c r="D1325" s="299" t="s">
        <v>94</v>
      </c>
      <c r="E1325" s="112">
        <v>1442779</v>
      </c>
    </row>
    <row r="1326" spans="2:5" x14ac:dyDescent="0.25">
      <c r="B1326" s="113">
        <v>9143</v>
      </c>
      <c r="C1326" s="114" t="s">
        <v>1289</v>
      </c>
      <c r="D1326" s="299" t="s">
        <v>7</v>
      </c>
      <c r="E1326" s="112">
        <v>58178</v>
      </c>
    </row>
    <row r="1327" spans="2:5" x14ac:dyDescent="0.25">
      <c r="B1327" s="113">
        <v>9144</v>
      </c>
      <c r="C1327" s="114" t="s">
        <v>1290</v>
      </c>
      <c r="D1327" s="299" t="s">
        <v>7</v>
      </c>
      <c r="E1327" s="112">
        <v>690200</v>
      </c>
    </row>
    <row r="1328" spans="2:5" x14ac:dyDescent="0.25">
      <c r="B1328" s="113">
        <v>9145</v>
      </c>
      <c r="C1328" s="114" t="s">
        <v>1291</v>
      </c>
      <c r="D1328" s="299" t="s">
        <v>7</v>
      </c>
      <c r="E1328" s="112">
        <v>690200</v>
      </c>
    </row>
    <row r="1329" spans="2:5" x14ac:dyDescent="0.25">
      <c r="B1329" s="113">
        <v>9146</v>
      </c>
      <c r="C1329" s="114" t="s">
        <v>1292</v>
      </c>
      <c r="D1329" s="299" t="s">
        <v>7</v>
      </c>
      <c r="E1329" s="112">
        <v>17278541</v>
      </c>
    </row>
    <row r="1330" spans="2:5" x14ac:dyDescent="0.25">
      <c r="B1330" s="113">
        <v>9147</v>
      </c>
      <c r="C1330" s="114" t="s">
        <v>1293</v>
      </c>
      <c r="D1330" s="299" t="s">
        <v>7</v>
      </c>
      <c r="E1330" s="112">
        <v>1937971</v>
      </c>
    </row>
    <row r="1331" spans="2:5" x14ac:dyDescent="0.25">
      <c r="B1331" s="113">
        <v>9148</v>
      </c>
      <c r="C1331" s="114" t="s">
        <v>1294</v>
      </c>
      <c r="D1331" s="299" t="s">
        <v>94</v>
      </c>
      <c r="E1331" s="112">
        <v>3511768</v>
      </c>
    </row>
    <row r="1332" spans="2:5" x14ac:dyDescent="0.25">
      <c r="B1332" s="113">
        <v>9159</v>
      </c>
      <c r="C1332" s="114" t="s">
        <v>1295</v>
      </c>
      <c r="D1332" s="299" t="s">
        <v>3101</v>
      </c>
      <c r="E1332" s="112">
        <v>209440</v>
      </c>
    </row>
    <row r="1333" spans="2:5" x14ac:dyDescent="0.25">
      <c r="B1333" s="113">
        <v>9164</v>
      </c>
      <c r="C1333" s="114" t="s">
        <v>3343</v>
      </c>
      <c r="D1333" s="299" t="s">
        <v>158</v>
      </c>
      <c r="E1333" s="112">
        <v>396000</v>
      </c>
    </row>
    <row r="1334" spans="2:5" x14ac:dyDescent="0.25">
      <c r="B1334" s="113">
        <v>9165</v>
      </c>
      <c r="C1334" s="114" t="s">
        <v>3344</v>
      </c>
      <c r="D1334" s="299" t="s">
        <v>94</v>
      </c>
      <c r="E1334" s="112">
        <v>8352000</v>
      </c>
    </row>
    <row r="1335" spans="2:5" x14ac:dyDescent="0.25">
      <c r="B1335" s="113">
        <v>9166</v>
      </c>
      <c r="C1335" s="114" t="s">
        <v>3345</v>
      </c>
      <c r="D1335" s="299" t="s">
        <v>94</v>
      </c>
      <c r="E1335" s="112">
        <v>11931000</v>
      </c>
    </row>
    <row r="1336" spans="2:5" x14ac:dyDescent="0.25">
      <c r="B1336" s="113">
        <v>9167</v>
      </c>
      <c r="C1336" s="114" t="s">
        <v>3346</v>
      </c>
      <c r="D1336" s="299" t="s">
        <v>158</v>
      </c>
      <c r="E1336" s="112">
        <v>542000</v>
      </c>
    </row>
    <row r="1337" spans="2:5" x14ac:dyDescent="0.25">
      <c r="B1337" s="113">
        <v>9168</v>
      </c>
      <c r="C1337" s="114" t="s">
        <v>3347</v>
      </c>
      <c r="D1337" s="299" t="s">
        <v>94</v>
      </c>
      <c r="E1337" s="112">
        <v>16233000</v>
      </c>
    </row>
    <row r="1338" spans="2:5" x14ac:dyDescent="0.25">
      <c r="B1338" s="113">
        <v>9169</v>
      </c>
      <c r="C1338" s="114" t="s">
        <v>1297</v>
      </c>
      <c r="D1338" s="299" t="s">
        <v>7</v>
      </c>
      <c r="E1338" s="112">
        <v>31428</v>
      </c>
    </row>
    <row r="1339" spans="2:5" x14ac:dyDescent="0.25">
      <c r="B1339" s="113">
        <v>9170</v>
      </c>
      <c r="C1339" s="114" t="s">
        <v>1298</v>
      </c>
      <c r="D1339" s="299" t="s">
        <v>3099</v>
      </c>
      <c r="E1339" s="112">
        <v>10895</v>
      </c>
    </row>
    <row r="1340" spans="2:5" x14ac:dyDescent="0.25">
      <c r="B1340" s="113">
        <v>9171</v>
      </c>
      <c r="C1340" s="114" t="s">
        <v>1299</v>
      </c>
      <c r="D1340" s="299" t="s">
        <v>3099</v>
      </c>
      <c r="E1340" s="112">
        <v>9433</v>
      </c>
    </row>
    <row r="1341" spans="2:5" x14ac:dyDescent="0.25">
      <c r="B1341" s="113">
        <v>9172</v>
      </c>
      <c r="C1341" s="114" t="s">
        <v>3348</v>
      </c>
      <c r="D1341" s="299" t="s">
        <v>3267</v>
      </c>
      <c r="E1341" s="112">
        <v>600000</v>
      </c>
    </row>
    <row r="1342" spans="2:5" x14ac:dyDescent="0.25">
      <c r="B1342" s="113">
        <v>9176</v>
      </c>
      <c r="C1342" s="114" t="s">
        <v>1300</v>
      </c>
      <c r="D1342" s="299" t="s">
        <v>94</v>
      </c>
      <c r="E1342" s="112">
        <v>749700</v>
      </c>
    </row>
    <row r="1343" spans="2:5" x14ac:dyDescent="0.25">
      <c r="B1343" s="113">
        <v>9184</v>
      </c>
      <c r="C1343" s="114" t="s">
        <v>1301</v>
      </c>
      <c r="D1343" s="299" t="s">
        <v>7</v>
      </c>
      <c r="E1343" s="112">
        <v>421260</v>
      </c>
    </row>
    <row r="1344" spans="2:5" x14ac:dyDescent="0.25">
      <c r="B1344" s="113">
        <v>9185</v>
      </c>
      <c r="C1344" s="114" t="s">
        <v>1302</v>
      </c>
      <c r="D1344" s="299" t="s">
        <v>7</v>
      </c>
      <c r="E1344" s="112">
        <v>5798613</v>
      </c>
    </row>
    <row r="1345" spans="2:5" x14ac:dyDescent="0.25">
      <c r="B1345" s="113">
        <v>9186</v>
      </c>
      <c r="C1345" s="114" t="s">
        <v>1303</v>
      </c>
      <c r="D1345" s="299" t="s">
        <v>7</v>
      </c>
      <c r="E1345" s="112">
        <v>8033015</v>
      </c>
    </row>
    <row r="1346" spans="2:5" x14ac:dyDescent="0.25">
      <c r="B1346" s="113">
        <v>9187</v>
      </c>
      <c r="C1346" s="114" t="s">
        <v>1304</v>
      </c>
      <c r="D1346" s="299" t="s">
        <v>7</v>
      </c>
      <c r="E1346" s="112">
        <v>4517471</v>
      </c>
    </row>
    <row r="1347" spans="2:5" x14ac:dyDescent="0.25">
      <c r="B1347" s="113">
        <v>9188</v>
      </c>
      <c r="C1347" s="114" t="s">
        <v>1305</v>
      </c>
      <c r="D1347" s="299" t="s">
        <v>7</v>
      </c>
      <c r="E1347" s="112">
        <v>5652500</v>
      </c>
    </row>
    <row r="1348" spans="2:5" x14ac:dyDescent="0.25">
      <c r="B1348" s="113">
        <v>9189</v>
      </c>
      <c r="C1348" s="114" t="s">
        <v>1306</v>
      </c>
      <c r="D1348" s="299" t="s">
        <v>7</v>
      </c>
      <c r="E1348" s="112">
        <v>7217469</v>
      </c>
    </row>
    <row r="1349" spans="2:5" x14ac:dyDescent="0.25">
      <c r="B1349" s="113">
        <v>9190</v>
      </c>
      <c r="C1349" s="114" t="s">
        <v>1307</v>
      </c>
      <c r="D1349" s="299" t="s">
        <v>7</v>
      </c>
      <c r="E1349" s="112">
        <v>13449973</v>
      </c>
    </row>
    <row r="1350" spans="2:5" x14ac:dyDescent="0.25">
      <c r="B1350" s="113">
        <v>9191</v>
      </c>
      <c r="C1350" s="114" t="s">
        <v>1308</v>
      </c>
      <c r="D1350" s="299" t="s">
        <v>7</v>
      </c>
      <c r="E1350" s="112">
        <v>4599352</v>
      </c>
    </row>
    <row r="1351" spans="2:5" x14ac:dyDescent="0.25">
      <c r="B1351" s="113">
        <v>9192</v>
      </c>
      <c r="C1351" s="114" t="s">
        <v>1309</v>
      </c>
      <c r="D1351" s="299" t="s">
        <v>7</v>
      </c>
      <c r="E1351" s="112">
        <v>4480262</v>
      </c>
    </row>
    <row r="1352" spans="2:5" x14ac:dyDescent="0.25">
      <c r="B1352" s="113">
        <v>9193</v>
      </c>
      <c r="C1352" s="114" t="s">
        <v>1310</v>
      </c>
      <c r="D1352" s="299" t="s">
        <v>7</v>
      </c>
      <c r="E1352" s="112">
        <v>4150137</v>
      </c>
    </row>
    <row r="1353" spans="2:5" x14ac:dyDescent="0.25">
      <c r="B1353" s="113">
        <v>9194</v>
      </c>
      <c r="C1353" s="114" t="s">
        <v>1311</v>
      </c>
      <c r="D1353" s="299" t="s">
        <v>7</v>
      </c>
      <c r="E1353" s="112">
        <v>4102977</v>
      </c>
    </row>
    <row r="1354" spans="2:5" x14ac:dyDescent="0.25">
      <c r="B1354" s="113">
        <v>9197</v>
      </c>
      <c r="C1354" s="114" t="s">
        <v>1312</v>
      </c>
      <c r="D1354" s="299" t="s">
        <v>3095</v>
      </c>
      <c r="E1354" s="112">
        <v>803866</v>
      </c>
    </row>
    <row r="1355" spans="2:5" x14ac:dyDescent="0.25">
      <c r="B1355" s="113">
        <v>9199</v>
      </c>
      <c r="C1355" s="114" t="s">
        <v>1313</v>
      </c>
      <c r="D1355" s="299" t="s">
        <v>3095</v>
      </c>
      <c r="E1355" s="112">
        <v>659879</v>
      </c>
    </row>
    <row r="1356" spans="2:5" x14ac:dyDescent="0.25">
      <c r="B1356" s="113">
        <v>9200</v>
      </c>
      <c r="C1356" s="114" t="s">
        <v>1314</v>
      </c>
      <c r="D1356" s="299" t="s">
        <v>7</v>
      </c>
      <c r="E1356" s="112">
        <v>512890</v>
      </c>
    </row>
    <row r="1357" spans="2:5" x14ac:dyDescent="0.25">
      <c r="B1357" s="113">
        <v>9201</v>
      </c>
      <c r="C1357" s="114" t="s">
        <v>1315</v>
      </c>
      <c r="D1357" s="299" t="s">
        <v>7</v>
      </c>
      <c r="E1357" s="112">
        <v>492378</v>
      </c>
    </row>
    <row r="1358" spans="2:5" x14ac:dyDescent="0.25">
      <c r="B1358" s="113">
        <v>9202</v>
      </c>
      <c r="C1358" s="114" t="s">
        <v>1316</v>
      </c>
      <c r="D1358" s="299" t="s">
        <v>7</v>
      </c>
      <c r="E1358" s="112">
        <v>503446</v>
      </c>
    </row>
    <row r="1359" spans="2:5" x14ac:dyDescent="0.25">
      <c r="B1359" s="113">
        <v>9203</v>
      </c>
      <c r="C1359" s="114" t="s">
        <v>1317</v>
      </c>
      <c r="D1359" s="299" t="s">
        <v>7</v>
      </c>
      <c r="E1359" s="112">
        <v>503446</v>
      </c>
    </row>
    <row r="1360" spans="2:5" x14ac:dyDescent="0.25">
      <c r="B1360" s="113">
        <v>9204</v>
      </c>
      <c r="C1360" s="114" t="s">
        <v>1318</v>
      </c>
      <c r="D1360" s="299" t="s">
        <v>7</v>
      </c>
      <c r="E1360" s="112">
        <v>503446</v>
      </c>
    </row>
    <row r="1361" spans="2:5" x14ac:dyDescent="0.25">
      <c r="B1361" s="113">
        <v>9209</v>
      </c>
      <c r="C1361" s="114" t="s">
        <v>1319</v>
      </c>
      <c r="D1361" s="299" t="s">
        <v>7</v>
      </c>
      <c r="E1361" s="112">
        <v>407306</v>
      </c>
    </row>
    <row r="1362" spans="2:5" x14ac:dyDescent="0.25">
      <c r="B1362" s="113">
        <v>9210</v>
      </c>
      <c r="C1362" s="114" t="s">
        <v>1320</v>
      </c>
      <c r="D1362" s="299" t="s">
        <v>158</v>
      </c>
      <c r="E1362" s="112">
        <v>1416474</v>
      </c>
    </row>
    <row r="1363" spans="2:5" x14ac:dyDescent="0.25">
      <c r="B1363" s="113">
        <v>9216</v>
      </c>
      <c r="C1363" s="114" t="s">
        <v>3349</v>
      </c>
      <c r="D1363" s="299" t="s">
        <v>7</v>
      </c>
      <c r="E1363" s="112">
        <v>118643</v>
      </c>
    </row>
    <row r="1364" spans="2:5" x14ac:dyDescent="0.25">
      <c r="B1364" s="113">
        <v>9217</v>
      </c>
      <c r="C1364" s="114" t="s">
        <v>3350</v>
      </c>
      <c r="D1364" s="299" t="s">
        <v>7</v>
      </c>
      <c r="E1364" s="112">
        <v>271320</v>
      </c>
    </row>
    <row r="1365" spans="2:5" x14ac:dyDescent="0.25">
      <c r="B1365" s="113">
        <v>9219</v>
      </c>
      <c r="C1365" s="114" t="s">
        <v>3351</v>
      </c>
      <c r="D1365" s="299" t="s">
        <v>7</v>
      </c>
      <c r="E1365" s="112">
        <v>104720</v>
      </c>
    </row>
    <row r="1366" spans="2:5" x14ac:dyDescent="0.25">
      <c r="B1366" s="113">
        <v>9229</v>
      </c>
      <c r="C1366" s="114" t="s">
        <v>1321</v>
      </c>
      <c r="D1366" s="299" t="s">
        <v>3352</v>
      </c>
      <c r="E1366" s="112">
        <v>526696</v>
      </c>
    </row>
    <row r="1367" spans="2:5" x14ac:dyDescent="0.25">
      <c r="B1367" s="113">
        <v>9247</v>
      </c>
      <c r="C1367" s="114" t="s">
        <v>1322</v>
      </c>
      <c r="D1367" s="299" t="s">
        <v>8</v>
      </c>
      <c r="E1367" s="112">
        <v>50226</v>
      </c>
    </row>
    <row r="1368" spans="2:5" x14ac:dyDescent="0.25">
      <c r="B1368" s="113">
        <v>9253</v>
      </c>
      <c r="C1368" s="114" t="s">
        <v>1323</v>
      </c>
      <c r="D1368" s="299" t="s">
        <v>7</v>
      </c>
      <c r="E1368" s="112">
        <v>242142</v>
      </c>
    </row>
    <row r="1369" spans="2:5" x14ac:dyDescent="0.25">
      <c r="B1369" s="113">
        <v>9254</v>
      </c>
      <c r="C1369" s="114" t="s">
        <v>1324</v>
      </c>
      <c r="D1369" s="299" t="s">
        <v>3107</v>
      </c>
      <c r="E1369" s="112">
        <v>242900</v>
      </c>
    </row>
    <row r="1370" spans="2:5" x14ac:dyDescent="0.25">
      <c r="B1370" s="113">
        <v>9255</v>
      </c>
      <c r="C1370" s="114" t="s">
        <v>1325</v>
      </c>
      <c r="D1370" s="299" t="s">
        <v>3095</v>
      </c>
      <c r="E1370" s="112">
        <v>684333</v>
      </c>
    </row>
    <row r="1371" spans="2:5" x14ac:dyDescent="0.25">
      <c r="B1371" s="113">
        <v>9256</v>
      </c>
      <c r="C1371" s="114" t="s">
        <v>1326</v>
      </c>
      <c r="D1371" s="299" t="s">
        <v>3102</v>
      </c>
      <c r="E1371" s="112">
        <v>844446</v>
      </c>
    </row>
    <row r="1372" spans="2:5" x14ac:dyDescent="0.25">
      <c r="B1372" s="113">
        <v>9257</v>
      </c>
      <c r="C1372" s="114" t="s">
        <v>1327</v>
      </c>
      <c r="D1372" s="299" t="s">
        <v>3102</v>
      </c>
      <c r="E1372" s="112">
        <v>1127231</v>
      </c>
    </row>
    <row r="1373" spans="2:5" x14ac:dyDescent="0.25">
      <c r="B1373" s="113">
        <v>9259</v>
      </c>
      <c r="C1373" s="114" t="s">
        <v>1328</v>
      </c>
      <c r="D1373" s="299" t="s">
        <v>3102</v>
      </c>
      <c r="E1373" s="112">
        <v>2216903</v>
      </c>
    </row>
    <row r="1374" spans="2:5" x14ac:dyDescent="0.25">
      <c r="B1374" s="113">
        <v>9260</v>
      </c>
      <c r="C1374" s="114" t="s">
        <v>1329</v>
      </c>
      <c r="D1374" s="299" t="s">
        <v>7</v>
      </c>
      <c r="E1374" s="112">
        <v>2668116</v>
      </c>
    </row>
    <row r="1375" spans="2:5" x14ac:dyDescent="0.25">
      <c r="B1375" s="113">
        <v>9275</v>
      </c>
      <c r="C1375" s="114" t="s">
        <v>3353</v>
      </c>
      <c r="D1375" s="299" t="s">
        <v>7</v>
      </c>
      <c r="E1375" s="112">
        <v>416500</v>
      </c>
    </row>
    <row r="1376" spans="2:5" x14ac:dyDescent="0.25">
      <c r="B1376" s="113">
        <v>9276</v>
      </c>
      <c r="C1376" s="114" t="s">
        <v>3354</v>
      </c>
      <c r="D1376" s="299" t="s">
        <v>7</v>
      </c>
      <c r="E1376" s="112">
        <v>511700</v>
      </c>
    </row>
    <row r="1377" spans="2:5" x14ac:dyDescent="0.25">
      <c r="B1377" s="113">
        <v>9277</v>
      </c>
      <c r="C1377" s="114" t="s">
        <v>3355</v>
      </c>
      <c r="D1377" s="299" t="s">
        <v>7</v>
      </c>
      <c r="E1377" s="112">
        <v>604044</v>
      </c>
    </row>
    <row r="1378" spans="2:5" x14ac:dyDescent="0.25">
      <c r="B1378" s="113">
        <v>9278</v>
      </c>
      <c r="C1378" s="114" t="s">
        <v>3356</v>
      </c>
      <c r="D1378" s="299" t="s">
        <v>7</v>
      </c>
      <c r="E1378" s="112">
        <v>910350</v>
      </c>
    </row>
    <row r="1379" spans="2:5" x14ac:dyDescent="0.25">
      <c r="B1379" s="113">
        <v>9279</v>
      </c>
      <c r="C1379" s="114" t="s">
        <v>3357</v>
      </c>
      <c r="D1379" s="299" t="s">
        <v>7</v>
      </c>
      <c r="E1379" s="112">
        <v>59500</v>
      </c>
    </row>
    <row r="1380" spans="2:5" x14ac:dyDescent="0.25">
      <c r="B1380" s="113">
        <v>9280</v>
      </c>
      <c r="C1380" s="114" t="s">
        <v>1330</v>
      </c>
      <c r="D1380" s="299" t="s">
        <v>7</v>
      </c>
      <c r="E1380" s="112">
        <v>13029</v>
      </c>
    </row>
    <row r="1381" spans="2:5" x14ac:dyDescent="0.25">
      <c r="B1381" s="113">
        <v>9283</v>
      </c>
      <c r="C1381" s="114" t="s">
        <v>1331</v>
      </c>
      <c r="D1381" s="299" t="s">
        <v>125</v>
      </c>
      <c r="E1381" s="112">
        <v>6500</v>
      </c>
    </row>
    <row r="1382" spans="2:5" x14ac:dyDescent="0.25">
      <c r="B1382" s="113">
        <v>9286</v>
      </c>
      <c r="C1382" s="114" t="s">
        <v>1332</v>
      </c>
      <c r="D1382" s="299" t="s">
        <v>7</v>
      </c>
      <c r="E1382" s="112">
        <v>71019</v>
      </c>
    </row>
    <row r="1383" spans="2:5" x14ac:dyDescent="0.25">
      <c r="B1383" s="113">
        <v>9287</v>
      </c>
      <c r="C1383" s="114" t="s">
        <v>1333</v>
      </c>
      <c r="D1383" s="299" t="s">
        <v>7</v>
      </c>
      <c r="E1383" s="112">
        <v>21317</v>
      </c>
    </row>
    <row r="1384" spans="2:5" x14ac:dyDescent="0.25">
      <c r="B1384" s="113">
        <v>9288</v>
      </c>
      <c r="C1384" s="114" t="s">
        <v>1334</v>
      </c>
      <c r="D1384" s="299" t="s">
        <v>7</v>
      </c>
      <c r="E1384" s="112">
        <v>129781</v>
      </c>
    </row>
    <row r="1385" spans="2:5" x14ac:dyDescent="0.25">
      <c r="B1385" s="113">
        <v>9289</v>
      </c>
      <c r="C1385" s="114" t="s">
        <v>1335</v>
      </c>
      <c r="D1385" s="299" t="s">
        <v>7</v>
      </c>
      <c r="E1385" s="112">
        <v>12350</v>
      </c>
    </row>
    <row r="1386" spans="2:5" x14ac:dyDescent="0.25">
      <c r="B1386" s="113">
        <v>9290</v>
      </c>
      <c r="C1386" s="114" t="s">
        <v>1336</v>
      </c>
      <c r="D1386" s="299" t="s">
        <v>7</v>
      </c>
      <c r="E1386" s="112">
        <v>137784</v>
      </c>
    </row>
    <row r="1387" spans="2:5" x14ac:dyDescent="0.25">
      <c r="B1387" s="113">
        <v>9302</v>
      </c>
      <c r="C1387" s="114" t="s">
        <v>1337</v>
      </c>
      <c r="D1387" s="299" t="s">
        <v>3095</v>
      </c>
      <c r="E1387" s="112">
        <v>691063</v>
      </c>
    </row>
    <row r="1388" spans="2:5" x14ac:dyDescent="0.25">
      <c r="B1388" s="113">
        <v>9303</v>
      </c>
      <c r="C1388" s="114" t="s">
        <v>1338</v>
      </c>
      <c r="D1388" s="299" t="s">
        <v>7</v>
      </c>
      <c r="E1388" s="112">
        <v>178500</v>
      </c>
    </row>
    <row r="1389" spans="2:5" x14ac:dyDescent="0.25">
      <c r="B1389" s="113">
        <v>9306</v>
      </c>
      <c r="C1389" s="114" t="s">
        <v>1339</v>
      </c>
      <c r="D1389" s="299" t="s">
        <v>112</v>
      </c>
      <c r="E1389" s="112">
        <v>175708</v>
      </c>
    </row>
    <row r="1390" spans="2:5" x14ac:dyDescent="0.25">
      <c r="B1390" s="113">
        <v>9307</v>
      </c>
      <c r="C1390" s="114" t="s">
        <v>1340</v>
      </c>
      <c r="D1390" s="299" t="s">
        <v>3099</v>
      </c>
      <c r="E1390" s="112">
        <v>8989</v>
      </c>
    </row>
    <row r="1391" spans="2:5" x14ac:dyDescent="0.25">
      <c r="B1391" s="113">
        <v>9309</v>
      </c>
      <c r="C1391" s="114" t="s">
        <v>1341</v>
      </c>
      <c r="D1391" s="299" t="s">
        <v>7</v>
      </c>
      <c r="E1391" s="112">
        <v>144900</v>
      </c>
    </row>
    <row r="1392" spans="2:5" x14ac:dyDescent="0.25">
      <c r="B1392" s="113">
        <v>9310</v>
      </c>
      <c r="C1392" s="114" t="s">
        <v>1342</v>
      </c>
      <c r="D1392" s="299" t="s">
        <v>3109</v>
      </c>
      <c r="E1392" s="112">
        <v>28000</v>
      </c>
    </row>
    <row r="1393" spans="2:5" x14ac:dyDescent="0.25">
      <c r="B1393" s="113">
        <v>9311</v>
      </c>
      <c r="C1393" s="114" t="s">
        <v>1343</v>
      </c>
      <c r="D1393" s="299" t="s">
        <v>3272</v>
      </c>
      <c r="E1393" s="112">
        <v>102</v>
      </c>
    </row>
    <row r="1394" spans="2:5" x14ac:dyDescent="0.25">
      <c r="B1394" s="113">
        <v>9314</v>
      </c>
      <c r="C1394" s="114" t="s">
        <v>1344</v>
      </c>
      <c r="D1394" s="299" t="s">
        <v>3107</v>
      </c>
      <c r="E1394" s="112">
        <v>130939</v>
      </c>
    </row>
    <row r="1395" spans="2:5" x14ac:dyDescent="0.25">
      <c r="B1395" s="113">
        <v>9317</v>
      </c>
      <c r="C1395" s="114" t="s">
        <v>1345</v>
      </c>
      <c r="D1395" s="299" t="s">
        <v>3107</v>
      </c>
      <c r="E1395" s="112">
        <v>148115</v>
      </c>
    </row>
    <row r="1396" spans="2:5" x14ac:dyDescent="0.25">
      <c r="B1396" s="113">
        <v>9318</v>
      </c>
      <c r="C1396" s="114" t="s">
        <v>1346</v>
      </c>
      <c r="D1396" s="299" t="s">
        <v>3097</v>
      </c>
      <c r="E1396" s="112">
        <v>18908</v>
      </c>
    </row>
    <row r="1397" spans="2:5" x14ac:dyDescent="0.25">
      <c r="B1397" s="113">
        <v>9319</v>
      </c>
      <c r="C1397" s="114" t="s">
        <v>1347</v>
      </c>
      <c r="D1397" s="299" t="s">
        <v>3107</v>
      </c>
      <c r="E1397" s="112">
        <v>202020</v>
      </c>
    </row>
    <row r="1398" spans="2:5" x14ac:dyDescent="0.25">
      <c r="B1398" s="113">
        <v>9320</v>
      </c>
      <c r="C1398" s="114" t="s">
        <v>1348</v>
      </c>
      <c r="D1398" s="299" t="s">
        <v>3107</v>
      </c>
      <c r="E1398" s="112">
        <v>123066</v>
      </c>
    </row>
    <row r="1399" spans="2:5" x14ac:dyDescent="0.25">
      <c r="B1399" s="113">
        <v>9321</v>
      </c>
      <c r="C1399" s="114" t="s">
        <v>1349</v>
      </c>
      <c r="D1399" s="299" t="s">
        <v>3107</v>
      </c>
      <c r="E1399" s="112">
        <v>135518</v>
      </c>
    </row>
    <row r="1400" spans="2:5" x14ac:dyDescent="0.25">
      <c r="B1400" s="113">
        <v>9323</v>
      </c>
      <c r="C1400" s="114" t="s">
        <v>1350</v>
      </c>
      <c r="D1400" s="299" t="s">
        <v>3107</v>
      </c>
      <c r="E1400" s="112">
        <v>172766</v>
      </c>
    </row>
    <row r="1401" spans="2:5" x14ac:dyDescent="0.25">
      <c r="B1401" s="113">
        <v>9324</v>
      </c>
      <c r="C1401" s="114" t="s">
        <v>1351</v>
      </c>
      <c r="D1401" s="299" t="s">
        <v>3107</v>
      </c>
      <c r="E1401" s="112">
        <v>103374</v>
      </c>
    </row>
    <row r="1402" spans="2:5" x14ac:dyDescent="0.25">
      <c r="B1402" s="113">
        <v>9325</v>
      </c>
      <c r="C1402" s="114" t="s">
        <v>3358</v>
      </c>
      <c r="D1402" s="299" t="s">
        <v>3267</v>
      </c>
      <c r="E1402" s="112">
        <v>300000</v>
      </c>
    </row>
    <row r="1403" spans="2:5" x14ac:dyDescent="0.25">
      <c r="B1403" s="113">
        <v>9333</v>
      </c>
      <c r="C1403" s="114" t="s">
        <v>3359</v>
      </c>
      <c r="D1403" s="299" t="s">
        <v>7</v>
      </c>
      <c r="E1403" s="112">
        <v>308448</v>
      </c>
    </row>
    <row r="1404" spans="2:5" x14ac:dyDescent="0.25">
      <c r="B1404" s="113">
        <v>9334</v>
      </c>
      <c r="C1404" s="114" t="s">
        <v>3360</v>
      </c>
      <c r="D1404" s="299" t="s">
        <v>7</v>
      </c>
      <c r="E1404" s="112">
        <v>142800</v>
      </c>
    </row>
    <row r="1405" spans="2:5" x14ac:dyDescent="0.25">
      <c r="B1405" s="113">
        <v>9335</v>
      </c>
      <c r="C1405" s="114" t="s">
        <v>3361</v>
      </c>
      <c r="D1405" s="299" t="s">
        <v>7</v>
      </c>
      <c r="E1405" s="112">
        <v>44982</v>
      </c>
    </row>
    <row r="1406" spans="2:5" x14ac:dyDescent="0.25">
      <c r="B1406" s="113">
        <v>9342</v>
      </c>
      <c r="C1406" s="114" t="s">
        <v>3362</v>
      </c>
      <c r="D1406" s="299" t="s">
        <v>7</v>
      </c>
      <c r="E1406" s="112">
        <v>51408</v>
      </c>
    </row>
    <row r="1407" spans="2:5" x14ac:dyDescent="0.25">
      <c r="B1407" s="113">
        <v>9343</v>
      </c>
      <c r="C1407" s="114" t="s">
        <v>3363</v>
      </c>
      <c r="D1407" s="299" t="s">
        <v>7</v>
      </c>
      <c r="E1407" s="112">
        <v>36890</v>
      </c>
    </row>
    <row r="1408" spans="2:5" x14ac:dyDescent="0.25">
      <c r="B1408" s="113">
        <v>9344</v>
      </c>
      <c r="C1408" s="114" t="s">
        <v>3364</v>
      </c>
      <c r="D1408" s="299" t="s">
        <v>7</v>
      </c>
      <c r="E1408" s="112">
        <v>53550</v>
      </c>
    </row>
    <row r="1409" spans="2:5" x14ac:dyDescent="0.25">
      <c r="B1409" s="113">
        <v>9345</v>
      </c>
      <c r="C1409" s="114" t="s">
        <v>3365</v>
      </c>
      <c r="D1409" s="299" t="s">
        <v>7</v>
      </c>
      <c r="E1409" s="112">
        <v>287980</v>
      </c>
    </row>
    <row r="1410" spans="2:5" x14ac:dyDescent="0.25">
      <c r="B1410" s="113">
        <v>9346</v>
      </c>
      <c r="C1410" s="114" t="s">
        <v>3366</v>
      </c>
      <c r="D1410" s="299" t="s">
        <v>7</v>
      </c>
      <c r="E1410" s="112">
        <v>140063</v>
      </c>
    </row>
    <row r="1411" spans="2:5" x14ac:dyDescent="0.25">
      <c r="B1411" s="113">
        <v>9347</v>
      </c>
      <c r="C1411" s="114" t="s">
        <v>3367</v>
      </c>
      <c r="D1411" s="299" t="s">
        <v>7</v>
      </c>
      <c r="E1411" s="112">
        <v>85680</v>
      </c>
    </row>
    <row r="1412" spans="2:5" x14ac:dyDescent="0.25">
      <c r="B1412" s="113">
        <v>9348</v>
      </c>
      <c r="C1412" s="114" t="s">
        <v>3368</v>
      </c>
      <c r="D1412" s="299" t="s">
        <v>7</v>
      </c>
      <c r="E1412" s="112">
        <v>262157</v>
      </c>
    </row>
    <row r="1413" spans="2:5" x14ac:dyDescent="0.25">
      <c r="B1413" s="113">
        <v>9350</v>
      </c>
      <c r="C1413" s="114" t="s">
        <v>3369</v>
      </c>
      <c r="D1413" s="299" t="s">
        <v>7</v>
      </c>
      <c r="E1413" s="112">
        <v>305000</v>
      </c>
    </row>
    <row r="1414" spans="2:5" x14ac:dyDescent="0.25">
      <c r="B1414" s="113">
        <v>9351</v>
      </c>
      <c r="C1414" s="114" t="s">
        <v>3370</v>
      </c>
      <c r="D1414" s="299" t="s">
        <v>7</v>
      </c>
      <c r="E1414" s="112">
        <v>452200</v>
      </c>
    </row>
    <row r="1415" spans="2:5" x14ac:dyDescent="0.25">
      <c r="B1415" s="113">
        <v>9352</v>
      </c>
      <c r="C1415" s="114" t="s">
        <v>3371</v>
      </c>
      <c r="D1415" s="299" t="s">
        <v>7</v>
      </c>
      <c r="E1415" s="112">
        <v>63665</v>
      </c>
    </row>
    <row r="1416" spans="2:5" x14ac:dyDescent="0.25">
      <c r="B1416" s="113">
        <v>9353</v>
      </c>
      <c r="C1416" s="114" t="s">
        <v>3372</v>
      </c>
      <c r="D1416" s="299" t="s">
        <v>7</v>
      </c>
      <c r="E1416" s="112">
        <v>233835</v>
      </c>
    </row>
    <row r="1417" spans="2:5" x14ac:dyDescent="0.25">
      <c r="B1417" s="113">
        <v>9354</v>
      </c>
      <c r="C1417" s="114" t="s">
        <v>3373</v>
      </c>
      <c r="D1417" s="299" t="s">
        <v>7</v>
      </c>
      <c r="E1417" s="112">
        <v>112217</v>
      </c>
    </row>
    <row r="1418" spans="2:5" x14ac:dyDescent="0.25">
      <c r="B1418" s="113">
        <v>9355</v>
      </c>
      <c r="C1418" s="114" t="s">
        <v>3374</v>
      </c>
      <c r="D1418" s="299" t="s">
        <v>7</v>
      </c>
      <c r="E1418" s="112">
        <v>157080</v>
      </c>
    </row>
    <row r="1419" spans="2:5" x14ac:dyDescent="0.25">
      <c r="B1419" s="113">
        <v>9356</v>
      </c>
      <c r="C1419" s="114" t="s">
        <v>3375</v>
      </c>
      <c r="D1419" s="299" t="s">
        <v>7</v>
      </c>
      <c r="E1419" s="112">
        <v>1832600</v>
      </c>
    </row>
    <row r="1420" spans="2:5" x14ac:dyDescent="0.25">
      <c r="B1420" s="113">
        <v>9357</v>
      </c>
      <c r="C1420" s="114" t="s">
        <v>3376</v>
      </c>
      <c r="D1420" s="299" t="s">
        <v>7</v>
      </c>
      <c r="E1420" s="112">
        <v>1714790</v>
      </c>
    </row>
    <row r="1421" spans="2:5" x14ac:dyDescent="0.25">
      <c r="B1421" s="113">
        <v>9358</v>
      </c>
      <c r="C1421" s="114" t="s">
        <v>3377</v>
      </c>
      <c r="D1421" s="299" t="s">
        <v>7</v>
      </c>
      <c r="E1421" s="112">
        <v>1915900</v>
      </c>
    </row>
    <row r="1422" spans="2:5" x14ac:dyDescent="0.25">
      <c r="B1422" s="113">
        <v>9359</v>
      </c>
      <c r="C1422" s="114" t="s">
        <v>3378</v>
      </c>
      <c r="D1422" s="299" t="s">
        <v>7</v>
      </c>
      <c r="E1422" s="112">
        <v>229075</v>
      </c>
    </row>
    <row r="1423" spans="2:5" x14ac:dyDescent="0.25">
      <c r="B1423" s="113">
        <v>9360</v>
      </c>
      <c r="C1423" s="114" t="s">
        <v>3379</v>
      </c>
      <c r="D1423" s="299" t="s">
        <v>7</v>
      </c>
      <c r="E1423" s="112">
        <v>120428</v>
      </c>
    </row>
    <row r="1424" spans="2:5" x14ac:dyDescent="0.25">
      <c r="B1424" s="113">
        <v>9361</v>
      </c>
      <c r="C1424" s="114" t="s">
        <v>3380</v>
      </c>
      <c r="D1424" s="299" t="s">
        <v>7</v>
      </c>
      <c r="E1424" s="112">
        <v>381395</v>
      </c>
    </row>
    <row r="1425" spans="2:5" x14ac:dyDescent="0.25">
      <c r="B1425" s="113">
        <v>9363</v>
      </c>
      <c r="C1425" s="114" t="s">
        <v>3381</v>
      </c>
      <c r="D1425" s="299" t="s">
        <v>7</v>
      </c>
      <c r="E1425" s="112">
        <v>358190</v>
      </c>
    </row>
    <row r="1426" spans="2:5" x14ac:dyDescent="0.25">
      <c r="B1426" s="113">
        <v>9364</v>
      </c>
      <c r="C1426" s="114" t="s">
        <v>3382</v>
      </c>
      <c r="D1426" s="299" t="s">
        <v>7</v>
      </c>
      <c r="E1426" s="112">
        <v>678300</v>
      </c>
    </row>
    <row r="1427" spans="2:5" x14ac:dyDescent="0.25">
      <c r="B1427" s="113">
        <v>9366</v>
      </c>
      <c r="C1427" s="114" t="s">
        <v>3383</v>
      </c>
      <c r="D1427" s="299" t="s">
        <v>7</v>
      </c>
      <c r="E1427" s="112">
        <v>57834</v>
      </c>
    </row>
    <row r="1428" spans="2:5" x14ac:dyDescent="0.25">
      <c r="B1428" s="113">
        <v>9367</v>
      </c>
      <c r="C1428" s="114" t="s">
        <v>3384</v>
      </c>
      <c r="D1428" s="299" t="s">
        <v>7</v>
      </c>
      <c r="E1428" s="112">
        <v>122831</v>
      </c>
    </row>
    <row r="1429" spans="2:5" x14ac:dyDescent="0.25">
      <c r="B1429" s="113">
        <v>9368</v>
      </c>
      <c r="C1429" s="114" t="s">
        <v>3385</v>
      </c>
      <c r="D1429" s="299" t="s">
        <v>7</v>
      </c>
      <c r="E1429" s="112">
        <v>53550</v>
      </c>
    </row>
    <row r="1430" spans="2:5" x14ac:dyDescent="0.25">
      <c r="B1430" s="113">
        <v>9369</v>
      </c>
      <c r="C1430" s="114" t="s">
        <v>3386</v>
      </c>
      <c r="D1430" s="299" t="s">
        <v>7</v>
      </c>
      <c r="E1430" s="112">
        <v>1182265</v>
      </c>
    </row>
    <row r="1431" spans="2:5" x14ac:dyDescent="0.25">
      <c r="B1431" s="113">
        <v>9370</v>
      </c>
      <c r="C1431" s="114" t="s">
        <v>3387</v>
      </c>
      <c r="D1431" s="299" t="s">
        <v>7</v>
      </c>
      <c r="E1431" s="112">
        <v>1303050</v>
      </c>
    </row>
    <row r="1432" spans="2:5" x14ac:dyDescent="0.25">
      <c r="B1432" s="113">
        <v>9371</v>
      </c>
      <c r="C1432" s="114" t="s">
        <v>3388</v>
      </c>
      <c r="D1432" s="299" t="s">
        <v>7</v>
      </c>
      <c r="E1432" s="112">
        <v>737800</v>
      </c>
    </row>
    <row r="1433" spans="2:5" x14ac:dyDescent="0.25">
      <c r="B1433" s="113">
        <v>9373</v>
      </c>
      <c r="C1433" s="114" t="s">
        <v>3389</v>
      </c>
      <c r="D1433" s="299" t="s">
        <v>7</v>
      </c>
      <c r="E1433" s="112">
        <v>209154</v>
      </c>
    </row>
    <row r="1434" spans="2:5" x14ac:dyDescent="0.25">
      <c r="B1434" s="113">
        <v>9374</v>
      </c>
      <c r="C1434" s="114" t="s">
        <v>3390</v>
      </c>
      <c r="D1434" s="299" t="s">
        <v>7</v>
      </c>
      <c r="E1434" s="112">
        <v>69377</v>
      </c>
    </row>
    <row r="1435" spans="2:5" x14ac:dyDescent="0.25">
      <c r="B1435" s="113">
        <v>9375</v>
      </c>
      <c r="C1435" s="114" t="s">
        <v>3391</v>
      </c>
      <c r="D1435" s="299" t="s">
        <v>7</v>
      </c>
      <c r="E1435" s="112">
        <v>4046000</v>
      </c>
    </row>
    <row r="1436" spans="2:5" x14ac:dyDescent="0.25">
      <c r="B1436" s="113">
        <v>9379</v>
      </c>
      <c r="C1436" s="114" t="s">
        <v>3392</v>
      </c>
      <c r="D1436" s="299" t="s">
        <v>7</v>
      </c>
      <c r="E1436" s="112">
        <v>157913</v>
      </c>
    </row>
    <row r="1437" spans="2:5" x14ac:dyDescent="0.25">
      <c r="B1437" s="113">
        <v>9381</v>
      </c>
      <c r="C1437" s="114" t="s">
        <v>3393</v>
      </c>
      <c r="D1437" s="299" t="s">
        <v>7</v>
      </c>
      <c r="E1437" s="112">
        <v>77588</v>
      </c>
    </row>
    <row r="1438" spans="2:5" x14ac:dyDescent="0.25">
      <c r="B1438" s="113">
        <v>9383</v>
      </c>
      <c r="C1438" s="114" t="s">
        <v>3394</v>
      </c>
      <c r="D1438" s="299" t="s">
        <v>7</v>
      </c>
      <c r="E1438" s="112">
        <v>202062</v>
      </c>
    </row>
    <row r="1439" spans="2:5" x14ac:dyDescent="0.25">
      <c r="B1439" s="113">
        <v>9384</v>
      </c>
      <c r="C1439" s="114" t="s">
        <v>3395</v>
      </c>
      <c r="D1439" s="299" t="s">
        <v>7</v>
      </c>
      <c r="E1439" s="112">
        <v>139230</v>
      </c>
    </row>
    <row r="1440" spans="2:5" x14ac:dyDescent="0.25">
      <c r="B1440" s="113">
        <v>9385</v>
      </c>
      <c r="C1440" s="114" t="s">
        <v>3396</v>
      </c>
      <c r="D1440" s="299" t="s">
        <v>7</v>
      </c>
      <c r="E1440" s="112">
        <v>41650</v>
      </c>
    </row>
    <row r="1441" spans="2:5" x14ac:dyDescent="0.25">
      <c r="B1441" s="113">
        <v>9386</v>
      </c>
      <c r="C1441" s="114" t="s">
        <v>3397</v>
      </c>
      <c r="D1441" s="299" t="s">
        <v>7</v>
      </c>
      <c r="E1441" s="112">
        <v>47600</v>
      </c>
    </row>
    <row r="1442" spans="2:5" x14ac:dyDescent="0.25">
      <c r="B1442" s="113">
        <v>9387</v>
      </c>
      <c r="C1442" s="114" t="s">
        <v>1352</v>
      </c>
      <c r="D1442" s="299" t="s">
        <v>7</v>
      </c>
      <c r="E1442" s="112">
        <v>595000</v>
      </c>
    </row>
    <row r="1443" spans="2:5" x14ac:dyDescent="0.25">
      <c r="B1443" s="113">
        <v>9388</v>
      </c>
      <c r="C1443" s="114" t="s">
        <v>3398</v>
      </c>
      <c r="D1443" s="299" t="s">
        <v>7</v>
      </c>
      <c r="E1443" s="112">
        <v>55930</v>
      </c>
    </row>
    <row r="1444" spans="2:5" x14ac:dyDescent="0.25">
      <c r="B1444" s="113">
        <v>9389</v>
      </c>
      <c r="C1444" s="114" t="s">
        <v>3399</v>
      </c>
      <c r="D1444" s="299" t="s">
        <v>7</v>
      </c>
      <c r="E1444" s="112">
        <v>345100</v>
      </c>
    </row>
    <row r="1445" spans="2:5" x14ac:dyDescent="0.25">
      <c r="B1445" s="113">
        <v>9396</v>
      </c>
      <c r="C1445" s="114" t="s">
        <v>3400</v>
      </c>
      <c r="D1445" s="299" t="s">
        <v>7</v>
      </c>
      <c r="E1445" s="112">
        <v>37218</v>
      </c>
    </row>
    <row r="1446" spans="2:5" x14ac:dyDescent="0.25">
      <c r="B1446" s="113">
        <v>9397</v>
      </c>
      <c r="C1446" s="114" t="s">
        <v>3401</v>
      </c>
      <c r="D1446" s="299" t="s">
        <v>7</v>
      </c>
      <c r="E1446" s="112">
        <v>33415</v>
      </c>
    </row>
    <row r="1447" spans="2:5" x14ac:dyDescent="0.25">
      <c r="B1447" s="113">
        <v>9398</v>
      </c>
      <c r="C1447" s="114" t="s">
        <v>3402</v>
      </c>
      <c r="D1447" s="299" t="s">
        <v>7</v>
      </c>
      <c r="E1447" s="112">
        <v>105375</v>
      </c>
    </row>
    <row r="1448" spans="2:5" x14ac:dyDescent="0.25">
      <c r="B1448" s="113">
        <v>9401</v>
      </c>
      <c r="C1448" s="114" t="s">
        <v>3403</v>
      </c>
      <c r="D1448" s="299" t="s">
        <v>7</v>
      </c>
      <c r="E1448" s="112">
        <v>61166</v>
      </c>
    </row>
    <row r="1449" spans="2:5" x14ac:dyDescent="0.25">
      <c r="B1449" s="113">
        <v>9402</v>
      </c>
      <c r="C1449" s="114" t="s">
        <v>3404</v>
      </c>
      <c r="D1449" s="299" t="s">
        <v>7</v>
      </c>
      <c r="E1449" s="112">
        <v>41650</v>
      </c>
    </row>
    <row r="1450" spans="2:5" x14ac:dyDescent="0.25">
      <c r="B1450" s="113">
        <v>9404</v>
      </c>
      <c r="C1450" s="114" t="s">
        <v>3405</v>
      </c>
      <c r="D1450" s="299" t="s">
        <v>7</v>
      </c>
      <c r="E1450" s="112">
        <v>79730</v>
      </c>
    </row>
    <row r="1451" spans="2:5" x14ac:dyDescent="0.25">
      <c r="B1451" s="113">
        <v>9405</v>
      </c>
      <c r="C1451" s="114" t="s">
        <v>3406</v>
      </c>
      <c r="D1451" s="299" t="s">
        <v>7</v>
      </c>
      <c r="E1451" s="112">
        <v>269892</v>
      </c>
    </row>
    <row r="1452" spans="2:5" x14ac:dyDescent="0.25">
      <c r="B1452" s="113">
        <v>9407</v>
      </c>
      <c r="C1452" s="114" t="s">
        <v>3407</v>
      </c>
      <c r="D1452" s="299" t="s">
        <v>7</v>
      </c>
      <c r="E1452" s="112">
        <v>130900</v>
      </c>
    </row>
    <row r="1453" spans="2:5" x14ac:dyDescent="0.25">
      <c r="B1453" s="113">
        <v>9408</v>
      </c>
      <c r="C1453" s="114" t="s">
        <v>1353</v>
      </c>
      <c r="D1453" s="299" t="s">
        <v>7</v>
      </c>
      <c r="E1453" s="112">
        <v>209467</v>
      </c>
    </row>
    <row r="1454" spans="2:5" x14ac:dyDescent="0.25">
      <c r="B1454" s="113">
        <v>9409</v>
      </c>
      <c r="C1454" s="114" t="s">
        <v>1354</v>
      </c>
      <c r="D1454" s="299" t="s">
        <v>7</v>
      </c>
      <c r="E1454" s="112">
        <v>189338</v>
      </c>
    </row>
    <row r="1455" spans="2:5" x14ac:dyDescent="0.25">
      <c r="B1455" s="113">
        <v>9413</v>
      </c>
      <c r="C1455" s="114" t="s">
        <v>1355</v>
      </c>
      <c r="D1455" s="299" t="s">
        <v>3099</v>
      </c>
      <c r="E1455" s="112">
        <v>6486</v>
      </c>
    </row>
    <row r="1456" spans="2:5" x14ac:dyDescent="0.25">
      <c r="B1456" s="113">
        <v>9414</v>
      </c>
      <c r="C1456" s="114" t="s">
        <v>1356</v>
      </c>
      <c r="D1456" s="299" t="s">
        <v>7</v>
      </c>
      <c r="E1456" s="112">
        <v>36607</v>
      </c>
    </row>
    <row r="1457" spans="2:5" x14ac:dyDescent="0.25">
      <c r="B1457" s="113">
        <v>9423</v>
      </c>
      <c r="C1457" s="114" t="s">
        <v>3408</v>
      </c>
      <c r="D1457" s="299" t="s">
        <v>94</v>
      </c>
      <c r="E1457" s="112">
        <v>3928173</v>
      </c>
    </row>
    <row r="1458" spans="2:5" x14ac:dyDescent="0.25">
      <c r="B1458" s="113">
        <v>9424</v>
      </c>
      <c r="C1458" s="114" t="s">
        <v>1357</v>
      </c>
      <c r="D1458" s="299" t="s">
        <v>94</v>
      </c>
      <c r="E1458" s="112">
        <v>2382324</v>
      </c>
    </row>
    <row r="1459" spans="2:5" x14ac:dyDescent="0.25">
      <c r="B1459" s="113">
        <v>9427</v>
      </c>
      <c r="C1459" s="114" t="s">
        <v>1358</v>
      </c>
      <c r="D1459" s="299" t="s">
        <v>7</v>
      </c>
      <c r="E1459" s="112">
        <v>12589</v>
      </c>
    </row>
    <row r="1460" spans="2:5" x14ac:dyDescent="0.25">
      <c r="B1460" s="113">
        <v>9428</v>
      </c>
      <c r="C1460" s="114" t="s">
        <v>1359</v>
      </c>
      <c r="D1460" s="299" t="s">
        <v>7</v>
      </c>
      <c r="E1460" s="112">
        <v>23338</v>
      </c>
    </row>
    <row r="1461" spans="2:5" x14ac:dyDescent="0.25">
      <c r="B1461" s="113">
        <v>9433</v>
      </c>
      <c r="C1461" s="114" t="s">
        <v>1360</v>
      </c>
      <c r="D1461" s="299" t="s">
        <v>7</v>
      </c>
      <c r="E1461" s="112">
        <v>167076</v>
      </c>
    </row>
    <row r="1462" spans="2:5" x14ac:dyDescent="0.25">
      <c r="B1462" s="113">
        <v>9434</v>
      </c>
      <c r="C1462" s="114" t="s">
        <v>1361</v>
      </c>
      <c r="D1462" s="299" t="s">
        <v>3099</v>
      </c>
      <c r="E1462" s="112">
        <v>381</v>
      </c>
    </row>
    <row r="1463" spans="2:5" x14ac:dyDescent="0.25">
      <c r="B1463" s="113">
        <v>9437</v>
      </c>
      <c r="C1463" s="114" t="s">
        <v>1362</v>
      </c>
      <c r="D1463" s="299" t="s">
        <v>7</v>
      </c>
      <c r="E1463" s="112">
        <v>721810</v>
      </c>
    </row>
    <row r="1464" spans="2:5" x14ac:dyDescent="0.25">
      <c r="B1464" s="113">
        <v>9441</v>
      </c>
      <c r="C1464" s="114" t="s">
        <v>1363</v>
      </c>
      <c r="D1464" s="299" t="s">
        <v>7</v>
      </c>
      <c r="E1464" s="112">
        <v>1356600</v>
      </c>
    </row>
    <row r="1465" spans="2:5" x14ac:dyDescent="0.25">
      <c r="B1465" s="113">
        <v>9443</v>
      </c>
      <c r="C1465" s="114" t="s">
        <v>3409</v>
      </c>
      <c r="D1465" s="299" t="s">
        <v>7</v>
      </c>
      <c r="E1465" s="112">
        <v>1773100</v>
      </c>
    </row>
    <row r="1466" spans="2:5" x14ac:dyDescent="0.25">
      <c r="B1466" s="113">
        <v>9444</v>
      </c>
      <c r="C1466" s="114" t="s">
        <v>3410</v>
      </c>
      <c r="D1466" s="299" t="s">
        <v>7</v>
      </c>
      <c r="E1466" s="112">
        <v>196469</v>
      </c>
    </row>
    <row r="1467" spans="2:5" x14ac:dyDescent="0.25">
      <c r="B1467" s="113">
        <v>9445</v>
      </c>
      <c r="C1467" s="114" t="s">
        <v>3411</v>
      </c>
      <c r="D1467" s="299" t="s">
        <v>7</v>
      </c>
      <c r="E1467" s="112">
        <v>265370</v>
      </c>
    </row>
    <row r="1468" spans="2:5" x14ac:dyDescent="0.25">
      <c r="B1468" s="113">
        <v>9446</v>
      </c>
      <c r="C1468" s="114" t="s">
        <v>3412</v>
      </c>
      <c r="D1468" s="299" t="s">
        <v>7</v>
      </c>
      <c r="E1468" s="112">
        <v>77350</v>
      </c>
    </row>
    <row r="1469" spans="2:5" x14ac:dyDescent="0.25">
      <c r="B1469" s="113">
        <v>9447</v>
      </c>
      <c r="C1469" s="114" t="s">
        <v>3413</v>
      </c>
      <c r="D1469" s="299" t="s">
        <v>7</v>
      </c>
      <c r="E1469" s="112">
        <v>1731450</v>
      </c>
    </row>
    <row r="1470" spans="2:5" x14ac:dyDescent="0.25">
      <c r="B1470" s="113">
        <v>9448</v>
      </c>
      <c r="C1470" s="114" t="s">
        <v>3414</v>
      </c>
      <c r="D1470" s="299" t="s">
        <v>7</v>
      </c>
      <c r="E1470" s="112">
        <v>236215</v>
      </c>
    </row>
    <row r="1471" spans="2:5" x14ac:dyDescent="0.25">
      <c r="B1471" s="113">
        <v>9449</v>
      </c>
      <c r="C1471" s="114" t="s">
        <v>3415</v>
      </c>
      <c r="D1471" s="299" t="s">
        <v>7</v>
      </c>
      <c r="E1471" s="112">
        <v>64730</v>
      </c>
    </row>
    <row r="1472" spans="2:5" x14ac:dyDescent="0.25">
      <c r="B1472" s="113">
        <v>9450</v>
      </c>
      <c r="C1472" s="114" t="s">
        <v>3416</v>
      </c>
      <c r="D1472" s="299" t="s">
        <v>7</v>
      </c>
      <c r="E1472" s="112">
        <v>148155</v>
      </c>
    </row>
    <row r="1473" spans="2:5" x14ac:dyDescent="0.25">
      <c r="B1473" s="113">
        <v>9451</v>
      </c>
      <c r="C1473" s="114" t="s">
        <v>3417</v>
      </c>
      <c r="D1473" s="299" t="s">
        <v>7</v>
      </c>
      <c r="E1473" s="112">
        <v>84490</v>
      </c>
    </row>
    <row r="1474" spans="2:5" x14ac:dyDescent="0.25">
      <c r="B1474" s="113">
        <v>9452</v>
      </c>
      <c r="C1474" s="114" t="s">
        <v>3418</v>
      </c>
      <c r="D1474" s="299" t="s">
        <v>7</v>
      </c>
      <c r="E1474" s="112">
        <v>69020</v>
      </c>
    </row>
    <row r="1475" spans="2:5" x14ac:dyDescent="0.25">
      <c r="B1475" s="113">
        <v>9453</v>
      </c>
      <c r="C1475" s="114" t="s">
        <v>3419</v>
      </c>
      <c r="D1475" s="299" t="s">
        <v>7</v>
      </c>
      <c r="E1475" s="112">
        <v>273700</v>
      </c>
    </row>
    <row r="1476" spans="2:5" x14ac:dyDescent="0.25">
      <c r="B1476" s="113">
        <v>9454</v>
      </c>
      <c r="C1476" s="114" t="s">
        <v>3420</v>
      </c>
      <c r="D1476" s="299" t="s">
        <v>7</v>
      </c>
      <c r="E1476" s="112">
        <v>59500</v>
      </c>
    </row>
    <row r="1477" spans="2:5" x14ac:dyDescent="0.25">
      <c r="B1477" s="113">
        <v>9455</v>
      </c>
      <c r="C1477" s="114" t="s">
        <v>1364</v>
      </c>
      <c r="D1477" s="299" t="s">
        <v>94</v>
      </c>
      <c r="E1477" s="112">
        <v>1423500</v>
      </c>
    </row>
    <row r="1478" spans="2:5" x14ac:dyDescent="0.25">
      <c r="B1478" s="113">
        <v>9456</v>
      </c>
      <c r="C1478" s="114" t="s">
        <v>3421</v>
      </c>
      <c r="D1478" s="299" t="s">
        <v>94</v>
      </c>
      <c r="E1478" s="112">
        <v>6264000</v>
      </c>
    </row>
    <row r="1479" spans="2:5" x14ac:dyDescent="0.25">
      <c r="B1479" s="113">
        <v>9457</v>
      </c>
      <c r="C1479" s="114" t="s">
        <v>1365</v>
      </c>
      <c r="D1479" s="299" t="s">
        <v>94</v>
      </c>
      <c r="E1479" s="112">
        <v>3491100</v>
      </c>
    </row>
    <row r="1480" spans="2:5" x14ac:dyDescent="0.25">
      <c r="B1480" s="113">
        <v>9459</v>
      </c>
      <c r="C1480" s="114" t="s">
        <v>1366</v>
      </c>
      <c r="D1480" s="299" t="s">
        <v>94</v>
      </c>
      <c r="E1480" s="112">
        <v>2828000</v>
      </c>
    </row>
    <row r="1481" spans="2:5" x14ac:dyDescent="0.25">
      <c r="B1481" s="113">
        <v>9460</v>
      </c>
      <c r="C1481" s="114" t="s">
        <v>1367</v>
      </c>
      <c r="D1481" s="299" t="s">
        <v>94</v>
      </c>
      <c r="E1481" s="112">
        <v>1891000</v>
      </c>
    </row>
    <row r="1482" spans="2:5" x14ac:dyDescent="0.25">
      <c r="B1482" s="113">
        <v>9461</v>
      </c>
      <c r="C1482" s="114" t="s">
        <v>1368</v>
      </c>
      <c r="D1482" s="299" t="s">
        <v>94</v>
      </c>
      <c r="E1482" s="112">
        <v>2135250</v>
      </c>
    </row>
    <row r="1483" spans="2:5" x14ac:dyDescent="0.25">
      <c r="B1483" s="113">
        <v>9462</v>
      </c>
      <c r="C1483" s="114" t="s">
        <v>1369</v>
      </c>
      <c r="D1483" s="299" t="s">
        <v>94</v>
      </c>
      <c r="E1483" s="112">
        <v>2491125</v>
      </c>
    </row>
    <row r="1484" spans="2:5" x14ac:dyDescent="0.25">
      <c r="B1484" s="113">
        <v>9463</v>
      </c>
      <c r="C1484" s="114" t="s">
        <v>1370</v>
      </c>
      <c r="D1484" s="299" t="s">
        <v>94</v>
      </c>
      <c r="E1484" s="112">
        <v>2491125</v>
      </c>
    </row>
    <row r="1485" spans="2:5" x14ac:dyDescent="0.25">
      <c r="B1485" s="113">
        <v>9464</v>
      </c>
      <c r="C1485" s="114" t="s">
        <v>1371</v>
      </c>
      <c r="D1485" s="299" t="s">
        <v>94</v>
      </c>
      <c r="E1485" s="112">
        <v>2847000</v>
      </c>
    </row>
    <row r="1486" spans="2:5" x14ac:dyDescent="0.25">
      <c r="B1486" s="113">
        <v>9465</v>
      </c>
      <c r="C1486" s="114" t="s">
        <v>1372</v>
      </c>
      <c r="D1486" s="299" t="s">
        <v>94</v>
      </c>
      <c r="E1486" s="112">
        <v>26222053</v>
      </c>
    </row>
    <row r="1487" spans="2:5" x14ac:dyDescent="0.25">
      <c r="B1487" s="113">
        <v>9466</v>
      </c>
      <c r="C1487" s="114" t="s">
        <v>1373</v>
      </c>
      <c r="D1487" s="299" t="s">
        <v>94</v>
      </c>
      <c r="E1487" s="112">
        <v>18291131</v>
      </c>
    </row>
    <row r="1488" spans="2:5" x14ac:dyDescent="0.25">
      <c r="B1488" s="113">
        <v>9467</v>
      </c>
      <c r="C1488" s="114" t="s">
        <v>1374</v>
      </c>
      <c r="D1488" s="299" t="s">
        <v>94</v>
      </c>
      <c r="E1488" s="112">
        <v>15441598</v>
      </c>
    </row>
    <row r="1489" spans="2:5" x14ac:dyDescent="0.25">
      <c r="B1489" s="113">
        <v>9468</v>
      </c>
      <c r="C1489" s="114" t="s">
        <v>1375</v>
      </c>
      <c r="D1489" s="299" t="s">
        <v>94</v>
      </c>
      <c r="E1489" s="112">
        <v>13153863</v>
      </c>
    </row>
    <row r="1490" spans="2:5" x14ac:dyDescent="0.25">
      <c r="B1490" s="113">
        <v>9469</v>
      </c>
      <c r="C1490" s="114" t="s">
        <v>1376</v>
      </c>
      <c r="D1490" s="299" t="s">
        <v>94</v>
      </c>
      <c r="E1490" s="112">
        <v>11868098</v>
      </c>
    </row>
    <row r="1491" spans="2:5" x14ac:dyDescent="0.25">
      <c r="B1491" s="113">
        <v>9470</v>
      </c>
      <c r="C1491" s="114" t="s">
        <v>1377</v>
      </c>
      <c r="D1491" s="299" t="s">
        <v>94</v>
      </c>
      <c r="E1491" s="112">
        <v>10586677</v>
      </c>
    </row>
    <row r="1492" spans="2:5" x14ac:dyDescent="0.25">
      <c r="B1492" s="113">
        <v>9471</v>
      </c>
      <c r="C1492" s="114" t="s">
        <v>1378</v>
      </c>
      <c r="D1492" s="299" t="s">
        <v>94</v>
      </c>
      <c r="E1492" s="112">
        <v>8013700</v>
      </c>
    </row>
    <row r="1493" spans="2:5" x14ac:dyDescent="0.25">
      <c r="B1493" s="113">
        <v>9472</v>
      </c>
      <c r="C1493" s="114" t="s">
        <v>1379</v>
      </c>
      <c r="D1493" s="299" t="s">
        <v>94</v>
      </c>
      <c r="E1493" s="112">
        <v>7564841</v>
      </c>
    </row>
    <row r="1494" spans="2:5" x14ac:dyDescent="0.25">
      <c r="B1494" s="113">
        <v>9473</v>
      </c>
      <c r="C1494" s="114" t="s">
        <v>1380</v>
      </c>
      <c r="D1494" s="299" t="s">
        <v>94</v>
      </c>
      <c r="E1494" s="112">
        <v>4973040</v>
      </c>
    </row>
    <row r="1495" spans="2:5" x14ac:dyDescent="0.25">
      <c r="B1495" s="113">
        <v>9474</v>
      </c>
      <c r="C1495" s="114" t="s">
        <v>1381</v>
      </c>
      <c r="D1495" s="299" t="s">
        <v>94</v>
      </c>
      <c r="E1495" s="112">
        <v>4375044</v>
      </c>
    </row>
    <row r="1496" spans="2:5" x14ac:dyDescent="0.25">
      <c r="B1496" s="113">
        <v>9475</v>
      </c>
      <c r="C1496" s="114" t="s">
        <v>1382</v>
      </c>
      <c r="D1496" s="299" t="s">
        <v>94</v>
      </c>
      <c r="E1496" s="112">
        <v>4586443</v>
      </c>
    </row>
    <row r="1497" spans="2:5" x14ac:dyDescent="0.25">
      <c r="B1497" s="113">
        <v>9476</v>
      </c>
      <c r="C1497" s="114" t="s">
        <v>1383</v>
      </c>
      <c r="D1497" s="299" t="s">
        <v>94</v>
      </c>
      <c r="E1497" s="112">
        <v>3998941</v>
      </c>
    </row>
    <row r="1498" spans="2:5" x14ac:dyDescent="0.25">
      <c r="B1498" s="113">
        <v>9477</v>
      </c>
      <c r="C1498" s="114" t="s">
        <v>1384</v>
      </c>
      <c r="D1498" s="299" t="s">
        <v>94</v>
      </c>
      <c r="E1498" s="112">
        <v>5182990</v>
      </c>
    </row>
    <row r="1499" spans="2:5" x14ac:dyDescent="0.25">
      <c r="B1499" s="113">
        <v>9478</v>
      </c>
      <c r="C1499" s="114" t="s">
        <v>1385</v>
      </c>
      <c r="D1499" s="299" t="s">
        <v>94</v>
      </c>
      <c r="E1499" s="112">
        <v>4256313</v>
      </c>
    </row>
    <row r="1500" spans="2:5" x14ac:dyDescent="0.25">
      <c r="B1500" s="113">
        <v>9479</v>
      </c>
      <c r="C1500" s="114" t="s">
        <v>1386</v>
      </c>
      <c r="D1500" s="299" t="s">
        <v>94</v>
      </c>
      <c r="E1500" s="112">
        <v>5182990</v>
      </c>
    </row>
    <row r="1501" spans="2:5" x14ac:dyDescent="0.25">
      <c r="B1501" s="113">
        <v>9480</v>
      </c>
      <c r="C1501" s="114" t="s">
        <v>1387</v>
      </c>
      <c r="D1501" s="299" t="s">
        <v>94</v>
      </c>
      <c r="E1501" s="112">
        <v>4256313</v>
      </c>
    </row>
    <row r="1502" spans="2:5" x14ac:dyDescent="0.25">
      <c r="B1502" s="113">
        <v>9481</v>
      </c>
      <c r="C1502" s="114" t="s">
        <v>1388</v>
      </c>
      <c r="D1502" s="299" t="s">
        <v>94</v>
      </c>
      <c r="E1502" s="112">
        <v>4595129</v>
      </c>
    </row>
    <row r="1503" spans="2:5" x14ac:dyDescent="0.25">
      <c r="B1503" s="113">
        <v>9482</v>
      </c>
      <c r="C1503" s="114" t="s">
        <v>1389</v>
      </c>
      <c r="D1503" s="299" t="s">
        <v>94</v>
      </c>
      <c r="E1503" s="112">
        <v>3512437</v>
      </c>
    </row>
    <row r="1504" spans="2:5" x14ac:dyDescent="0.25">
      <c r="B1504" s="113">
        <v>9483</v>
      </c>
      <c r="C1504" s="114" t="s">
        <v>1390</v>
      </c>
      <c r="D1504" s="299" t="s">
        <v>94</v>
      </c>
      <c r="E1504" s="112">
        <v>4065546</v>
      </c>
    </row>
    <row r="1505" spans="2:5" x14ac:dyDescent="0.25">
      <c r="B1505" s="113">
        <v>9484</v>
      </c>
      <c r="C1505" s="114" t="s">
        <v>1391</v>
      </c>
      <c r="D1505" s="299" t="s">
        <v>94</v>
      </c>
      <c r="E1505" s="112">
        <v>3691978</v>
      </c>
    </row>
    <row r="1506" spans="2:5" x14ac:dyDescent="0.25">
      <c r="B1506" s="113">
        <v>9485</v>
      </c>
      <c r="C1506" s="114" t="s">
        <v>1392</v>
      </c>
      <c r="D1506" s="299" t="s">
        <v>94</v>
      </c>
      <c r="E1506" s="112">
        <v>4828247</v>
      </c>
    </row>
    <row r="1507" spans="2:5" x14ac:dyDescent="0.25">
      <c r="B1507" s="113">
        <v>9486</v>
      </c>
      <c r="C1507" s="114" t="s">
        <v>1393</v>
      </c>
      <c r="D1507" s="299" t="s">
        <v>94</v>
      </c>
      <c r="E1507" s="112">
        <v>3739761</v>
      </c>
    </row>
    <row r="1508" spans="2:5" x14ac:dyDescent="0.25">
      <c r="B1508" s="113">
        <v>9487</v>
      </c>
      <c r="C1508" s="114" t="s">
        <v>1394</v>
      </c>
      <c r="D1508" s="299" t="s">
        <v>94</v>
      </c>
      <c r="E1508" s="112">
        <v>3101223</v>
      </c>
    </row>
    <row r="1509" spans="2:5" x14ac:dyDescent="0.25">
      <c r="B1509" s="113">
        <v>9488</v>
      </c>
      <c r="C1509" s="114" t="s">
        <v>1395</v>
      </c>
      <c r="D1509" s="299" t="s">
        <v>94</v>
      </c>
      <c r="E1509" s="112">
        <v>2633540</v>
      </c>
    </row>
    <row r="1510" spans="2:5" x14ac:dyDescent="0.25">
      <c r="B1510" s="113">
        <v>9489</v>
      </c>
      <c r="C1510" s="114" t="s">
        <v>1396</v>
      </c>
      <c r="D1510" s="299" t="s">
        <v>94</v>
      </c>
      <c r="E1510" s="112">
        <v>3512437</v>
      </c>
    </row>
    <row r="1511" spans="2:5" x14ac:dyDescent="0.25">
      <c r="B1511" s="113">
        <v>9490</v>
      </c>
      <c r="C1511" s="114" t="s">
        <v>1397</v>
      </c>
      <c r="D1511" s="299" t="s">
        <v>94</v>
      </c>
      <c r="E1511" s="112">
        <v>3101223</v>
      </c>
    </row>
    <row r="1512" spans="2:5" x14ac:dyDescent="0.25">
      <c r="B1512" s="113">
        <v>9491</v>
      </c>
      <c r="C1512" s="114" t="s">
        <v>1398</v>
      </c>
      <c r="D1512" s="299" t="s">
        <v>94</v>
      </c>
      <c r="E1512" s="112">
        <v>2633540</v>
      </c>
    </row>
    <row r="1513" spans="2:5" x14ac:dyDescent="0.25">
      <c r="B1513" s="113">
        <v>9492</v>
      </c>
      <c r="C1513" s="114" t="s">
        <v>1399</v>
      </c>
      <c r="D1513" s="299" t="s">
        <v>94</v>
      </c>
      <c r="E1513" s="112">
        <v>6218986</v>
      </c>
    </row>
    <row r="1514" spans="2:5" x14ac:dyDescent="0.25">
      <c r="B1514" s="113">
        <v>9493</v>
      </c>
      <c r="C1514" s="114" t="s">
        <v>1400</v>
      </c>
      <c r="D1514" s="299" t="s">
        <v>94</v>
      </c>
      <c r="E1514" s="112">
        <v>3412889</v>
      </c>
    </row>
    <row r="1515" spans="2:5" x14ac:dyDescent="0.25">
      <c r="B1515" s="113">
        <v>9494</v>
      </c>
      <c r="C1515" s="114" t="s">
        <v>1401</v>
      </c>
      <c r="D1515" s="299" t="s">
        <v>94</v>
      </c>
      <c r="E1515" s="112">
        <v>4443457</v>
      </c>
    </row>
    <row r="1516" spans="2:5" x14ac:dyDescent="0.25">
      <c r="B1516" s="113">
        <v>9495</v>
      </c>
      <c r="C1516" s="114" t="s">
        <v>1402</v>
      </c>
      <c r="D1516" s="299" t="s">
        <v>3099</v>
      </c>
      <c r="E1516" s="112">
        <v>11777</v>
      </c>
    </row>
    <row r="1517" spans="2:5" x14ac:dyDescent="0.25">
      <c r="B1517" s="113">
        <v>9496</v>
      </c>
      <c r="C1517" s="114" t="s">
        <v>1403</v>
      </c>
      <c r="D1517" s="299" t="s">
        <v>3099</v>
      </c>
      <c r="E1517" s="112">
        <v>9994</v>
      </c>
    </row>
    <row r="1518" spans="2:5" x14ac:dyDescent="0.25">
      <c r="B1518" s="113">
        <v>9497</v>
      </c>
      <c r="C1518" s="114" t="s">
        <v>1404</v>
      </c>
      <c r="D1518" s="299" t="s">
        <v>3097</v>
      </c>
      <c r="E1518" s="112">
        <v>13401</v>
      </c>
    </row>
    <row r="1519" spans="2:5" x14ac:dyDescent="0.25">
      <c r="B1519" s="113">
        <v>9499</v>
      </c>
      <c r="C1519" s="114" t="s">
        <v>1405</v>
      </c>
      <c r="D1519" s="299" t="s">
        <v>3095</v>
      </c>
      <c r="E1519" s="112">
        <v>606335</v>
      </c>
    </row>
    <row r="1520" spans="2:5" x14ac:dyDescent="0.25">
      <c r="B1520" s="113">
        <v>9500</v>
      </c>
      <c r="C1520" s="114" t="s">
        <v>1406</v>
      </c>
      <c r="D1520" s="299" t="s">
        <v>8</v>
      </c>
      <c r="E1520" s="112">
        <v>106505</v>
      </c>
    </row>
    <row r="1521" spans="2:5" x14ac:dyDescent="0.25">
      <c r="B1521" s="113">
        <v>9501</v>
      </c>
      <c r="C1521" s="114" t="s">
        <v>1407</v>
      </c>
      <c r="D1521" s="299" t="s">
        <v>8</v>
      </c>
      <c r="E1521" s="112">
        <v>79730</v>
      </c>
    </row>
    <row r="1522" spans="2:5" x14ac:dyDescent="0.25">
      <c r="B1522" s="113">
        <v>9505</v>
      </c>
      <c r="C1522" s="114" t="s">
        <v>1408</v>
      </c>
      <c r="D1522" s="299" t="s">
        <v>3107</v>
      </c>
      <c r="E1522" s="112">
        <v>874069</v>
      </c>
    </row>
    <row r="1523" spans="2:5" x14ac:dyDescent="0.25">
      <c r="B1523" s="113">
        <v>9506</v>
      </c>
      <c r="C1523" s="114" t="s">
        <v>1409</v>
      </c>
      <c r="D1523" s="299" t="s">
        <v>3107</v>
      </c>
      <c r="E1523" s="112">
        <v>609705</v>
      </c>
    </row>
    <row r="1524" spans="2:5" x14ac:dyDescent="0.25">
      <c r="B1524" s="113">
        <v>9507</v>
      </c>
      <c r="C1524" s="114" t="s">
        <v>1410</v>
      </c>
      <c r="D1524" s="299" t="s">
        <v>3107</v>
      </c>
      <c r="E1524" s="112">
        <v>514720</v>
      </c>
    </row>
    <row r="1525" spans="2:5" x14ac:dyDescent="0.25">
      <c r="B1525" s="113">
        <v>9508</v>
      </c>
      <c r="C1525" s="114" t="s">
        <v>1411</v>
      </c>
      <c r="D1525" s="299" t="s">
        <v>3107</v>
      </c>
      <c r="E1525" s="112">
        <v>438462</v>
      </c>
    </row>
    <row r="1526" spans="2:5" x14ac:dyDescent="0.25">
      <c r="B1526" s="113">
        <v>9509</v>
      </c>
      <c r="C1526" s="114" t="s">
        <v>1412</v>
      </c>
      <c r="D1526" s="299" t="s">
        <v>3107</v>
      </c>
      <c r="E1526" s="112">
        <v>395604</v>
      </c>
    </row>
    <row r="1527" spans="2:5" x14ac:dyDescent="0.25">
      <c r="B1527" s="113">
        <v>9510</v>
      </c>
      <c r="C1527" s="114" t="s">
        <v>1413</v>
      </c>
      <c r="D1527" s="299" t="s">
        <v>3107</v>
      </c>
      <c r="E1527" s="112">
        <v>352889</v>
      </c>
    </row>
    <row r="1528" spans="2:5" x14ac:dyDescent="0.25">
      <c r="B1528" s="113">
        <v>9511</v>
      </c>
      <c r="C1528" s="114" t="s">
        <v>1414</v>
      </c>
      <c r="D1528" s="299" t="s">
        <v>3107</v>
      </c>
      <c r="E1528" s="112">
        <v>267122</v>
      </c>
    </row>
    <row r="1529" spans="2:5" x14ac:dyDescent="0.25">
      <c r="B1529" s="113">
        <v>9512</v>
      </c>
      <c r="C1529" s="114" t="s">
        <v>1415</v>
      </c>
      <c r="D1529" s="299" t="s">
        <v>3107</v>
      </c>
      <c r="E1529" s="112">
        <v>165768</v>
      </c>
    </row>
    <row r="1530" spans="2:5" x14ac:dyDescent="0.25">
      <c r="B1530" s="113">
        <v>9513</v>
      </c>
      <c r="C1530" s="114" t="s">
        <v>1416</v>
      </c>
      <c r="D1530" s="299" t="s">
        <v>3107</v>
      </c>
      <c r="E1530" s="112">
        <v>145835</v>
      </c>
    </row>
    <row r="1531" spans="2:5" x14ac:dyDescent="0.25">
      <c r="B1531" s="113">
        <v>9514</v>
      </c>
      <c r="C1531" s="114" t="s">
        <v>1417</v>
      </c>
      <c r="D1531" s="299" t="s">
        <v>3107</v>
      </c>
      <c r="E1531" s="112">
        <v>152881</v>
      </c>
    </row>
    <row r="1532" spans="2:5" x14ac:dyDescent="0.25">
      <c r="B1532" s="113">
        <v>9515</v>
      </c>
      <c r="C1532" s="114" t="s">
        <v>1418</v>
      </c>
      <c r="D1532" s="299" t="s">
        <v>3107</v>
      </c>
      <c r="E1532" s="112">
        <v>133298</v>
      </c>
    </row>
    <row r="1533" spans="2:5" x14ac:dyDescent="0.25">
      <c r="B1533" s="113">
        <v>9516</v>
      </c>
      <c r="C1533" s="114" t="s">
        <v>1419</v>
      </c>
      <c r="D1533" s="299" t="s">
        <v>3107</v>
      </c>
      <c r="E1533" s="112">
        <v>141876</v>
      </c>
    </row>
    <row r="1534" spans="2:5" x14ac:dyDescent="0.25">
      <c r="B1534" s="113">
        <v>9517</v>
      </c>
      <c r="C1534" s="114" t="s">
        <v>1420</v>
      </c>
      <c r="D1534" s="299" t="s">
        <v>3107</v>
      </c>
      <c r="E1534" s="112">
        <v>172766</v>
      </c>
    </row>
    <row r="1535" spans="2:5" x14ac:dyDescent="0.25">
      <c r="B1535" s="113">
        <v>9518</v>
      </c>
      <c r="C1535" s="114" t="s">
        <v>1421</v>
      </c>
      <c r="D1535" s="299" t="s">
        <v>3107</v>
      </c>
      <c r="E1535" s="112">
        <v>141877</v>
      </c>
    </row>
    <row r="1536" spans="2:5" x14ac:dyDescent="0.25">
      <c r="B1536" s="113">
        <v>9519</v>
      </c>
      <c r="C1536" s="114" t="s">
        <v>1422</v>
      </c>
      <c r="D1536" s="299" t="s">
        <v>3107</v>
      </c>
      <c r="E1536" s="112">
        <v>153171</v>
      </c>
    </row>
    <row r="1537" spans="2:5" x14ac:dyDescent="0.25">
      <c r="B1537" s="113">
        <v>9520</v>
      </c>
      <c r="C1537" s="114" t="s">
        <v>1423</v>
      </c>
      <c r="D1537" s="299" t="s">
        <v>3107</v>
      </c>
      <c r="E1537" s="112">
        <v>117081</v>
      </c>
    </row>
    <row r="1538" spans="2:5" x14ac:dyDescent="0.25">
      <c r="B1538" s="113">
        <v>9521</v>
      </c>
      <c r="C1538" s="114" t="s">
        <v>1424</v>
      </c>
      <c r="D1538" s="299" t="s">
        <v>3107</v>
      </c>
      <c r="E1538" s="112">
        <v>147198</v>
      </c>
    </row>
    <row r="1539" spans="2:5" x14ac:dyDescent="0.25">
      <c r="B1539" s="113">
        <v>9522</v>
      </c>
      <c r="C1539" s="114" t="s">
        <v>1425</v>
      </c>
      <c r="D1539" s="299" t="s">
        <v>3107</v>
      </c>
      <c r="E1539" s="112">
        <v>101975</v>
      </c>
    </row>
    <row r="1540" spans="2:5" x14ac:dyDescent="0.25">
      <c r="B1540" s="113">
        <v>9523</v>
      </c>
      <c r="C1540" s="114" t="s">
        <v>1426</v>
      </c>
      <c r="D1540" s="299" t="s">
        <v>3107</v>
      </c>
      <c r="E1540" s="112">
        <v>160941</v>
      </c>
    </row>
    <row r="1541" spans="2:5" x14ac:dyDescent="0.25">
      <c r="B1541" s="113">
        <v>9524</v>
      </c>
      <c r="C1541" s="114" t="s">
        <v>1427</v>
      </c>
      <c r="D1541" s="299" t="s">
        <v>3107</v>
      </c>
      <c r="E1541" s="112">
        <v>124659</v>
      </c>
    </row>
    <row r="1542" spans="2:5" x14ac:dyDescent="0.25">
      <c r="B1542" s="113">
        <v>9525</v>
      </c>
      <c r="C1542" s="114" t="s">
        <v>1428</v>
      </c>
      <c r="D1542" s="299" t="s">
        <v>3107</v>
      </c>
      <c r="E1542" s="112">
        <v>103374</v>
      </c>
    </row>
    <row r="1543" spans="2:5" x14ac:dyDescent="0.25">
      <c r="B1543" s="113">
        <v>9526</v>
      </c>
      <c r="C1543" s="114" t="s">
        <v>1429</v>
      </c>
      <c r="D1543" s="299" t="s">
        <v>3107</v>
      </c>
      <c r="E1543" s="112">
        <v>87785</v>
      </c>
    </row>
    <row r="1544" spans="2:5" x14ac:dyDescent="0.25">
      <c r="B1544" s="113">
        <v>9527</v>
      </c>
      <c r="C1544" s="114" t="s">
        <v>1430</v>
      </c>
      <c r="D1544" s="299" t="s">
        <v>3107</v>
      </c>
      <c r="E1544" s="112">
        <v>117081</v>
      </c>
    </row>
    <row r="1545" spans="2:5" x14ac:dyDescent="0.25">
      <c r="B1545" s="113">
        <v>9528</v>
      </c>
      <c r="C1545" s="114" t="s">
        <v>1431</v>
      </c>
      <c r="D1545" s="299" t="s">
        <v>3107</v>
      </c>
      <c r="E1545" s="112">
        <v>87785</v>
      </c>
    </row>
    <row r="1546" spans="2:5" x14ac:dyDescent="0.25">
      <c r="B1546" s="113">
        <v>9529</v>
      </c>
      <c r="C1546" s="114" t="s">
        <v>1432</v>
      </c>
      <c r="D1546" s="299" t="s">
        <v>3107</v>
      </c>
      <c r="E1546" s="112">
        <v>207300</v>
      </c>
    </row>
    <row r="1547" spans="2:5" x14ac:dyDescent="0.25">
      <c r="B1547" s="113">
        <v>9530</v>
      </c>
      <c r="C1547" s="114" t="s">
        <v>1433</v>
      </c>
      <c r="D1547" s="299" t="s">
        <v>94</v>
      </c>
      <c r="E1547" s="112">
        <v>3928173</v>
      </c>
    </row>
    <row r="1548" spans="2:5" x14ac:dyDescent="0.25">
      <c r="B1548" s="113">
        <v>9531</v>
      </c>
      <c r="C1548" s="114" t="s">
        <v>1434</v>
      </c>
      <c r="D1548" s="299" t="s">
        <v>3097</v>
      </c>
      <c r="E1548" s="112">
        <v>111583</v>
      </c>
    </row>
    <row r="1549" spans="2:5" x14ac:dyDescent="0.25">
      <c r="B1549" s="113">
        <v>9532</v>
      </c>
      <c r="C1549" s="114" t="s">
        <v>1435</v>
      </c>
      <c r="D1549" s="299" t="s">
        <v>3097</v>
      </c>
      <c r="E1549" s="112">
        <v>77835</v>
      </c>
    </row>
    <row r="1550" spans="2:5" x14ac:dyDescent="0.25">
      <c r="B1550" s="113">
        <v>9533</v>
      </c>
      <c r="C1550" s="114" t="s">
        <v>1436</v>
      </c>
      <c r="D1550" s="299" t="s">
        <v>3097</v>
      </c>
      <c r="E1550" s="112">
        <v>65709</v>
      </c>
    </row>
    <row r="1551" spans="2:5" x14ac:dyDescent="0.25">
      <c r="B1551" s="113">
        <v>9534</v>
      </c>
      <c r="C1551" s="114" t="s">
        <v>1437</v>
      </c>
      <c r="D1551" s="299" t="s">
        <v>3097</v>
      </c>
      <c r="E1551" s="112">
        <v>55974</v>
      </c>
    </row>
    <row r="1552" spans="2:5" x14ac:dyDescent="0.25">
      <c r="B1552" s="113">
        <v>9535</v>
      </c>
      <c r="C1552" s="114" t="s">
        <v>1438</v>
      </c>
      <c r="D1552" s="299" t="s">
        <v>3097</v>
      </c>
      <c r="E1552" s="112">
        <v>50502</v>
      </c>
    </row>
    <row r="1553" spans="2:5" x14ac:dyDescent="0.25">
      <c r="B1553" s="113">
        <v>9536</v>
      </c>
      <c r="C1553" s="114" t="s">
        <v>1439</v>
      </c>
      <c r="D1553" s="299" t="s">
        <v>3097</v>
      </c>
      <c r="E1553" s="112">
        <v>45050</v>
      </c>
    </row>
    <row r="1554" spans="2:5" x14ac:dyDescent="0.25">
      <c r="B1554" s="113">
        <v>9537</v>
      </c>
      <c r="C1554" s="114" t="s">
        <v>1440</v>
      </c>
      <c r="D1554" s="299" t="s">
        <v>3097</v>
      </c>
      <c r="E1554" s="112">
        <v>34101</v>
      </c>
    </row>
    <row r="1555" spans="2:5" x14ac:dyDescent="0.25">
      <c r="B1555" s="113">
        <v>9538</v>
      </c>
      <c r="C1555" s="114" t="s">
        <v>1441</v>
      </c>
      <c r="D1555" s="299" t="s">
        <v>3097</v>
      </c>
      <c r="E1555" s="112">
        <v>32190</v>
      </c>
    </row>
    <row r="1556" spans="2:5" x14ac:dyDescent="0.25">
      <c r="B1556" s="113">
        <v>9539</v>
      </c>
      <c r="C1556" s="114" t="s">
        <v>1442</v>
      </c>
      <c r="D1556" s="299" t="s">
        <v>3097</v>
      </c>
      <c r="E1556" s="112">
        <v>21160</v>
      </c>
    </row>
    <row r="1557" spans="2:5" x14ac:dyDescent="0.25">
      <c r="B1557" s="113">
        <v>9540</v>
      </c>
      <c r="C1557" s="114" t="s">
        <v>1443</v>
      </c>
      <c r="D1557" s="299" t="s">
        <v>3097</v>
      </c>
      <c r="E1557" s="112">
        <v>18617</v>
      </c>
    </row>
    <row r="1558" spans="2:5" x14ac:dyDescent="0.25">
      <c r="B1558" s="113">
        <v>9541</v>
      </c>
      <c r="C1558" s="114" t="s">
        <v>1444</v>
      </c>
      <c r="D1558" s="299" t="s">
        <v>3097</v>
      </c>
      <c r="E1558" s="112">
        <v>19517</v>
      </c>
    </row>
    <row r="1559" spans="2:5" x14ac:dyDescent="0.25">
      <c r="B1559" s="113">
        <v>9542</v>
      </c>
      <c r="C1559" s="114" t="s">
        <v>1445</v>
      </c>
      <c r="D1559" s="299" t="s">
        <v>3097</v>
      </c>
      <c r="E1559" s="112">
        <v>17018</v>
      </c>
    </row>
    <row r="1560" spans="2:5" x14ac:dyDescent="0.25">
      <c r="B1560" s="113">
        <v>9543</v>
      </c>
      <c r="C1560" s="114" t="s">
        <v>1446</v>
      </c>
      <c r="D1560" s="299" t="s">
        <v>3097</v>
      </c>
      <c r="E1560" s="112">
        <v>22055</v>
      </c>
    </row>
    <row r="1561" spans="2:5" x14ac:dyDescent="0.25">
      <c r="B1561" s="113">
        <v>9544</v>
      </c>
      <c r="C1561" s="114" t="s">
        <v>1447</v>
      </c>
      <c r="D1561" s="299" t="s">
        <v>3097</v>
      </c>
      <c r="E1561" s="112">
        <v>18113</v>
      </c>
    </row>
    <row r="1562" spans="2:5" x14ac:dyDescent="0.25">
      <c r="B1562" s="113">
        <v>9545</v>
      </c>
      <c r="C1562" s="114" t="s">
        <v>1448</v>
      </c>
      <c r="D1562" s="299" t="s">
        <v>3097</v>
      </c>
      <c r="E1562" s="112">
        <v>22055</v>
      </c>
    </row>
    <row r="1563" spans="2:5" x14ac:dyDescent="0.25">
      <c r="B1563" s="113">
        <v>9546</v>
      </c>
      <c r="C1563" s="114" t="s">
        <v>1449</v>
      </c>
      <c r="D1563" s="299" t="s">
        <v>3097</v>
      </c>
      <c r="E1563" s="112">
        <v>18111</v>
      </c>
    </row>
    <row r="1564" spans="2:5" x14ac:dyDescent="0.25">
      <c r="B1564" s="113">
        <v>9547</v>
      </c>
      <c r="C1564" s="114" t="s">
        <v>1450</v>
      </c>
      <c r="D1564" s="299" t="s">
        <v>3097</v>
      </c>
      <c r="E1564" s="112">
        <v>19553</v>
      </c>
    </row>
    <row r="1565" spans="2:5" x14ac:dyDescent="0.25">
      <c r="B1565" s="113">
        <v>9548</v>
      </c>
      <c r="C1565" s="114" t="s">
        <v>1451</v>
      </c>
      <c r="D1565" s="299" t="s">
        <v>3097</v>
      </c>
      <c r="E1565" s="112">
        <v>14947</v>
      </c>
    </row>
    <row r="1566" spans="2:5" x14ac:dyDescent="0.25">
      <c r="B1566" s="113">
        <v>9549</v>
      </c>
      <c r="C1566" s="114" t="s">
        <v>1452</v>
      </c>
      <c r="D1566" s="299" t="s">
        <v>3097</v>
      </c>
      <c r="E1566" s="112">
        <v>18791</v>
      </c>
    </row>
    <row r="1567" spans="2:5" x14ac:dyDescent="0.25">
      <c r="B1567" s="113">
        <v>9550</v>
      </c>
      <c r="C1567" s="114" t="s">
        <v>1453</v>
      </c>
      <c r="D1567" s="299" t="s">
        <v>3097</v>
      </c>
      <c r="E1567" s="112">
        <v>13018</v>
      </c>
    </row>
    <row r="1568" spans="2:5" x14ac:dyDescent="0.25">
      <c r="B1568" s="113">
        <v>9551</v>
      </c>
      <c r="C1568" s="114" t="s">
        <v>1454</v>
      </c>
      <c r="D1568" s="299" t="s">
        <v>3097</v>
      </c>
      <c r="E1568" s="112">
        <v>17299</v>
      </c>
    </row>
    <row r="1569" spans="2:5" x14ac:dyDescent="0.25">
      <c r="B1569" s="113">
        <v>9552</v>
      </c>
      <c r="C1569" s="114" t="s">
        <v>1455</v>
      </c>
      <c r="D1569" s="299" t="s">
        <v>3097</v>
      </c>
      <c r="E1569" s="112">
        <v>15712</v>
      </c>
    </row>
    <row r="1570" spans="2:5" x14ac:dyDescent="0.25">
      <c r="B1570" s="113">
        <v>9553</v>
      </c>
      <c r="C1570" s="114" t="s">
        <v>1456</v>
      </c>
      <c r="D1570" s="299" t="s">
        <v>3097</v>
      </c>
      <c r="E1570" s="112">
        <v>20546</v>
      </c>
    </row>
    <row r="1571" spans="2:5" x14ac:dyDescent="0.25">
      <c r="B1571" s="113">
        <v>9554</v>
      </c>
      <c r="C1571" s="114" t="s">
        <v>1457</v>
      </c>
      <c r="D1571" s="299" t="s">
        <v>3097</v>
      </c>
      <c r="E1571" s="112">
        <v>15914</v>
      </c>
    </row>
    <row r="1572" spans="2:5" x14ac:dyDescent="0.25">
      <c r="B1572" s="113">
        <v>9555</v>
      </c>
      <c r="C1572" s="114" t="s">
        <v>1458</v>
      </c>
      <c r="D1572" s="299" t="s">
        <v>3097</v>
      </c>
      <c r="E1572" s="112">
        <v>13198</v>
      </c>
    </row>
    <row r="1573" spans="2:5" x14ac:dyDescent="0.25">
      <c r="B1573" s="113">
        <v>9556</v>
      </c>
      <c r="C1573" s="114" t="s">
        <v>1459</v>
      </c>
      <c r="D1573" s="299" t="s">
        <v>3097</v>
      </c>
      <c r="E1573" s="112">
        <v>11207</v>
      </c>
    </row>
    <row r="1574" spans="2:5" x14ac:dyDescent="0.25">
      <c r="B1574" s="113">
        <v>9557</v>
      </c>
      <c r="C1574" s="114" t="s">
        <v>1460</v>
      </c>
      <c r="D1574" s="299" t="s">
        <v>3097</v>
      </c>
      <c r="E1574" s="112">
        <v>14947</v>
      </c>
    </row>
    <row r="1575" spans="2:5" x14ac:dyDescent="0.25">
      <c r="B1575" s="113">
        <v>9558</v>
      </c>
      <c r="C1575" s="114" t="s">
        <v>1461</v>
      </c>
      <c r="D1575" s="299" t="s">
        <v>3097</v>
      </c>
      <c r="E1575" s="112">
        <v>13198</v>
      </c>
    </row>
    <row r="1576" spans="2:5" x14ac:dyDescent="0.25">
      <c r="B1576" s="113">
        <v>9559</v>
      </c>
      <c r="C1576" s="114" t="s">
        <v>1462</v>
      </c>
      <c r="D1576" s="299" t="s">
        <v>3097</v>
      </c>
      <c r="E1576" s="112">
        <v>11207</v>
      </c>
    </row>
    <row r="1577" spans="2:5" x14ac:dyDescent="0.25">
      <c r="B1577" s="113">
        <v>9560</v>
      </c>
      <c r="C1577" s="114" t="s">
        <v>1463</v>
      </c>
      <c r="D1577" s="299" t="s">
        <v>3097</v>
      </c>
      <c r="E1577" s="112">
        <v>26464</v>
      </c>
    </row>
    <row r="1578" spans="2:5" x14ac:dyDescent="0.25">
      <c r="B1578" s="113">
        <v>9570</v>
      </c>
      <c r="C1578" s="114" t="s">
        <v>1464</v>
      </c>
      <c r="D1578" s="299" t="s">
        <v>7</v>
      </c>
      <c r="E1578" s="112">
        <v>2133</v>
      </c>
    </row>
    <row r="1579" spans="2:5" x14ac:dyDescent="0.25">
      <c r="B1579" s="113">
        <v>9571</v>
      </c>
      <c r="C1579" s="114" t="s">
        <v>1465</v>
      </c>
      <c r="D1579" s="299" t="s">
        <v>7</v>
      </c>
      <c r="E1579" s="112">
        <v>11407</v>
      </c>
    </row>
    <row r="1580" spans="2:5" x14ac:dyDescent="0.25">
      <c r="B1580" s="113">
        <v>9572</v>
      </c>
      <c r="C1580" s="114" t="s">
        <v>1466</v>
      </c>
      <c r="D1580" s="299" t="s">
        <v>3102</v>
      </c>
      <c r="E1580" s="112">
        <v>4800</v>
      </c>
    </row>
    <row r="1581" spans="2:5" x14ac:dyDescent="0.25">
      <c r="B1581" s="113">
        <v>9573</v>
      </c>
      <c r="C1581" s="114" t="s">
        <v>1467</v>
      </c>
      <c r="D1581" s="299" t="s">
        <v>3102</v>
      </c>
      <c r="E1581" s="112">
        <v>4473</v>
      </c>
    </row>
    <row r="1582" spans="2:5" x14ac:dyDescent="0.25">
      <c r="B1582" s="113">
        <v>9574</v>
      </c>
      <c r="C1582" s="114" t="s">
        <v>1468</v>
      </c>
      <c r="D1582" s="299" t="s">
        <v>7</v>
      </c>
      <c r="E1582" s="112">
        <v>1397</v>
      </c>
    </row>
    <row r="1583" spans="2:5" x14ac:dyDescent="0.25">
      <c r="B1583" s="113">
        <v>9575</v>
      </c>
      <c r="C1583" s="114" t="s">
        <v>1469</v>
      </c>
      <c r="D1583" s="299" t="s">
        <v>94</v>
      </c>
      <c r="E1583" s="112">
        <v>14320209</v>
      </c>
    </row>
    <row r="1584" spans="2:5" x14ac:dyDescent="0.25">
      <c r="B1584" s="113">
        <v>9576</v>
      </c>
      <c r="C1584" s="114" t="s">
        <v>3422</v>
      </c>
      <c r="D1584" s="299" t="s">
        <v>3101</v>
      </c>
      <c r="E1584" s="112">
        <v>51916</v>
      </c>
    </row>
    <row r="1585" spans="2:5" x14ac:dyDescent="0.25">
      <c r="B1585" s="113">
        <v>9577</v>
      </c>
      <c r="C1585" s="114" t="s">
        <v>3423</v>
      </c>
      <c r="D1585" s="299" t="s">
        <v>3101</v>
      </c>
      <c r="E1585" s="112">
        <v>25982</v>
      </c>
    </row>
    <row r="1586" spans="2:5" x14ac:dyDescent="0.25">
      <c r="B1586" s="113">
        <v>9578</v>
      </c>
      <c r="C1586" s="114" t="s">
        <v>3424</v>
      </c>
      <c r="D1586" s="299" t="s">
        <v>3425</v>
      </c>
      <c r="E1586" s="112">
        <v>1199778</v>
      </c>
    </row>
    <row r="1587" spans="2:5" x14ac:dyDescent="0.25">
      <c r="B1587" s="113">
        <v>9629</v>
      </c>
      <c r="C1587" s="114" t="s">
        <v>1473</v>
      </c>
      <c r="D1587" s="299" t="s">
        <v>3266</v>
      </c>
      <c r="E1587" s="112">
        <v>59001</v>
      </c>
    </row>
    <row r="1588" spans="2:5" x14ac:dyDescent="0.25">
      <c r="B1588" s="113">
        <v>9630</v>
      </c>
      <c r="C1588" s="114" t="s">
        <v>1474</v>
      </c>
      <c r="D1588" s="299" t="s">
        <v>3266</v>
      </c>
      <c r="E1588" s="112">
        <v>59001</v>
      </c>
    </row>
    <row r="1589" spans="2:5" x14ac:dyDescent="0.25">
      <c r="B1589" s="113">
        <v>9631</v>
      </c>
      <c r="C1589" s="114" t="s">
        <v>1475</v>
      </c>
      <c r="D1589" s="299" t="s">
        <v>3266</v>
      </c>
      <c r="E1589" s="112">
        <v>82883</v>
      </c>
    </row>
    <row r="1590" spans="2:5" x14ac:dyDescent="0.25">
      <c r="B1590" s="113">
        <v>9632</v>
      </c>
      <c r="C1590" s="114" t="s">
        <v>1476</v>
      </c>
      <c r="D1590" s="299" t="s">
        <v>3266</v>
      </c>
      <c r="E1590" s="112">
        <v>62478</v>
      </c>
    </row>
    <row r="1591" spans="2:5" x14ac:dyDescent="0.25">
      <c r="B1591" s="113">
        <v>9635</v>
      </c>
      <c r="C1591" s="114" t="s">
        <v>1477</v>
      </c>
      <c r="D1591" s="299" t="s">
        <v>7</v>
      </c>
      <c r="E1591" s="112">
        <v>211124</v>
      </c>
    </row>
    <row r="1592" spans="2:5" x14ac:dyDescent="0.25">
      <c r="B1592" s="113">
        <v>9638</v>
      </c>
      <c r="C1592" s="114" t="s">
        <v>1478</v>
      </c>
      <c r="D1592" s="299" t="s">
        <v>3099</v>
      </c>
      <c r="E1592" s="112">
        <v>116843</v>
      </c>
    </row>
    <row r="1593" spans="2:5" x14ac:dyDescent="0.25">
      <c r="B1593" s="113">
        <v>9639</v>
      </c>
      <c r="C1593" s="114" t="s">
        <v>1479</v>
      </c>
      <c r="D1593" s="299" t="s">
        <v>3099</v>
      </c>
      <c r="E1593" s="112">
        <v>5303</v>
      </c>
    </row>
    <row r="1594" spans="2:5" x14ac:dyDescent="0.25">
      <c r="B1594" s="113">
        <v>9640</v>
      </c>
      <c r="C1594" s="114" t="s">
        <v>1480</v>
      </c>
      <c r="D1594" s="299" t="s">
        <v>3099</v>
      </c>
      <c r="E1594" s="112">
        <v>18626</v>
      </c>
    </row>
    <row r="1595" spans="2:5" x14ac:dyDescent="0.25">
      <c r="B1595" s="113">
        <v>9642</v>
      </c>
      <c r="C1595" s="114" t="s">
        <v>1481</v>
      </c>
      <c r="D1595" s="299" t="s">
        <v>3099</v>
      </c>
      <c r="E1595" s="112">
        <v>97195</v>
      </c>
    </row>
    <row r="1596" spans="2:5" x14ac:dyDescent="0.25">
      <c r="B1596" s="113">
        <v>9643</v>
      </c>
      <c r="C1596" s="114" t="s">
        <v>1482</v>
      </c>
      <c r="D1596" s="299" t="s">
        <v>3102</v>
      </c>
      <c r="E1596" s="112">
        <v>820</v>
      </c>
    </row>
    <row r="1597" spans="2:5" x14ac:dyDescent="0.25">
      <c r="B1597" s="113">
        <v>9644</v>
      </c>
      <c r="C1597" s="114" t="s">
        <v>1483</v>
      </c>
      <c r="D1597" s="299" t="s">
        <v>3102</v>
      </c>
      <c r="E1597" s="112">
        <v>21480</v>
      </c>
    </row>
    <row r="1598" spans="2:5" x14ac:dyDescent="0.25">
      <c r="B1598" s="113">
        <v>9645</v>
      </c>
      <c r="C1598" s="114" t="s">
        <v>1484</v>
      </c>
      <c r="D1598" s="299" t="s">
        <v>7</v>
      </c>
      <c r="E1598" s="112">
        <v>81223</v>
      </c>
    </row>
    <row r="1599" spans="2:5" x14ac:dyDescent="0.25">
      <c r="B1599" s="113">
        <v>9646</v>
      </c>
      <c r="C1599" s="114" t="s">
        <v>3426</v>
      </c>
      <c r="D1599" s="299" t="s">
        <v>7</v>
      </c>
      <c r="E1599" s="112">
        <v>285600</v>
      </c>
    </row>
    <row r="1600" spans="2:5" x14ac:dyDescent="0.25">
      <c r="B1600" s="113">
        <v>9647</v>
      </c>
      <c r="C1600" s="114" t="s">
        <v>1485</v>
      </c>
      <c r="D1600" s="299" t="s">
        <v>7</v>
      </c>
      <c r="E1600" s="112">
        <v>773500</v>
      </c>
    </row>
    <row r="1601" spans="2:5" x14ac:dyDescent="0.25">
      <c r="B1601" s="113">
        <v>9648</v>
      </c>
      <c r="C1601" s="114" t="s">
        <v>1486</v>
      </c>
      <c r="D1601" s="299" t="s">
        <v>7</v>
      </c>
      <c r="E1601" s="112">
        <v>25704</v>
      </c>
    </row>
    <row r="1602" spans="2:5" x14ac:dyDescent="0.25">
      <c r="B1602" s="113">
        <v>9649</v>
      </c>
      <c r="C1602" s="114" t="s">
        <v>1487</v>
      </c>
      <c r="D1602" s="299" t="s">
        <v>3105</v>
      </c>
      <c r="E1602" s="112">
        <v>400145</v>
      </c>
    </row>
    <row r="1603" spans="2:5" x14ac:dyDescent="0.25">
      <c r="B1603" s="113">
        <v>9650</v>
      </c>
      <c r="C1603" s="114" t="s">
        <v>1488</v>
      </c>
      <c r="D1603" s="299" t="s">
        <v>3099</v>
      </c>
      <c r="E1603" s="112">
        <v>5712</v>
      </c>
    </row>
    <row r="1604" spans="2:5" x14ac:dyDescent="0.25">
      <c r="B1604" s="113">
        <v>9651</v>
      </c>
      <c r="C1604" s="114" t="s">
        <v>1489</v>
      </c>
      <c r="D1604" s="299" t="s">
        <v>3099</v>
      </c>
      <c r="E1604" s="112">
        <v>17111</v>
      </c>
    </row>
    <row r="1605" spans="2:5" x14ac:dyDescent="0.25">
      <c r="B1605" s="113">
        <v>9652</v>
      </c>
      <c r="C1605" s="114" t="s">
        <v>1490</v>
      </c>
      <c r="D1605" s="299" t="s">
        <v>3099</v>
      </c>
      <c r="E1605" s="112">
        <v>16475</v>
      </c>
    </row>
    <row r="1606" spans="2:5" x14ac:dyDescent="0.25">
      <c r="B1606" s="113">
        <v>9653</v>
      </c>
      <c r="C1606" s="114" t="s">
        <v>1491</v>
      </c>
      <c r="D1606" s="299" t="s">
        <v>3099</v>
      </c>
      <c r="E1606" s="112">
        <v>17414</v>
      </c>
    </row>
    <row r="1607" spans="2:5" x14ac:dyDescent="0.25">
      <c r="B1607" s="113">
        <v>9654</v>
      </c>
      <c r="C1607" s="114" t="s">
        <v>1492</v>
      </c>
      <c r="D1607" s="299" t="s">
        <v>3099</v>
      </c>
      <c r="E1607" s="112">
        <v>16980</v>
      </c>
    </row>
    <row r="1608" spans="2:5" x14ac:dyDescent="0.25">
      <c r="B1608" s="113">
        <v>9655</v>
      </c>
      <c r="C1608" s="114" t="s">
        <v>1493</v>
      </c>
      <c r="D1608" s="299" t="s">
        <v>3099</v>
      </c>
      <c r="E1608" s="112">
        <v>17111</v>
      </c>
    </row>
    <row r="1609" spans="2:5" x14ac:dyDescent="0.25">
      <c r="B1609" s="113">
        <v>9656</v>
      </c>
      <c r="C1609" s="114" t="s">
        <v>3427</v>
      </c>
      <c r="D1609" s="299" t="s">
        <v>8</v>
      </c>
      <c r="E1609" s="112">
        <v>14827</v>
      </c>
    </row>
    <row r="1610" spans="2:5" x14ac:dyDescent="0.25">
      <c r="B1610" s="113">
        <v>9663</v>
      </c>
      <c r="C1610" s="114" t="s">
        <v>1494</v>
      </c>
      <c r="D1610" s="299" t="s">
        <v>8</v>
      </c>
      <c r="E1610" s="112">
        <v>437215</v>
      </c>
    </row>
    <row r="1611" spans="2:5" x14ac:dyDescent="0.25">
      <c r="B1611" s="113">
        <v>9669</v>
      </c>
      <c r="C1611" s="114" t="s">
        <v>1495</v>
      </c>
      <c r="D1611" s="299" t="s">
        <v>7</v>
      </c>
      <c r="E1611" s="112">
        <v>128401</v>
      </c>
    </row>
    <row r="1612" spans="2:5" x14ac:dyDescent="0.25">
      <c r="B1612" s="113">
        <v>9671</v>
      </c>
      <c r="C1612" s="114" t="s">
        <v>1496</v>
      </c>
      <c r="D1612" s="299" t="s">
        <v>3095</v>
      </c>
      <c r="E1612" s="112">
        <v>795689</v>
      </c>
    </row>
    <row r="1613" spans="2:5" x14ac:dyDescent="0.25">
      <c r="B1613" s="113">
        <v>9672</v>
      </c>
      <c r="C1613" s="114" t="s">
        <v>1497</v>
      </c>
      <c r="D1613" s="299" t="s">
        <v>3095</v>
      </c>
      <c r="E1613" s="112">
        <v>776266</v>
      </c>
    </row>
    <row r="1614" spans="2:5" x14ac:dyDescent="0.25">
      <c r="B1614" s="113">
        <v>9673</v>
      </c>
      <c r="C1614" s="114" t="s">
        <v>1498</v>
      </c>
      <c r="D1614" s="299" t="s">
        <v>3095</v>
      </c>
      <c r="E1614" s="112">
        <v>758679</v>
      </c>
    </row>
    <row r="1615" spans="2:5" x14ac:dyDescent="0.25">
      <c r="B1615" s="113">
        <v>9682</v>
      </c>
      <c r="C1615" s="114" t="s">
        <v>1499</v>
      </c>
      <c r="D1615" s="299" t="s">
        <v>3105</v>
      </c>
      <c r="E1615" s="112">
        <v>119900</v>
      </c>
    </row>
    <row r="1616" spans="2:5" x14ac:dyDescent="0.25">
      <c r="B1616" s="113">
        <v>9685</v>
      </c>
      <c r="C1616" s="114" t="s">
        <v>3428</v>
      </c>
      <c r="D1616" s="299" t="s">
        <v>3102</v>
      </c>
      <c r="E1616" s="112">
        <v>74731</v>
      </c>
    </row>
    <row r="1617" spans="2:5" x14ac:dyDescent="0.25">
      <c r="B1617" s="113">
        <v>9686</v>
      </c>
      <c r="C1617" s="114" t="s">
        <v>3429</v>
      </c>
      <c r="D1617" s="299" t="s">
        <v>3102</v>
      </c>
      <c r="E1617" s="112">
        <v>56923</v>
      </c>
    </row>
    <row r="1618" spans="2:5" x14ac:dyDescent="0.25">
      <c r="B1618" s="113">
        <v>9687</v>
      </c>
      <c r="C1618" s="114" t="s">
        <v>3430</v>
      </c>
      <c r="D1618" s="299" t="s">
        <v>7</v>
      </c>
      <c r="E1618" s="112">
        <v>6538</v>
      </c>
    </row>
    <row r="1619" spans="2:5" x14ac:dyDescent="0.25">
      <c r="B1619" s="113">
        <v>9688</v>
      </c>
      <c r="C1619" s="114" t="s">
        <v>3431</v>
      </c>
      <c r="D1619" s="299" t="s">
        <v>3102</v>
      </c>
      <c r="E1619" s="112">
        <v>20270</v>
      </c>
    </row>
    <row r="1620" spans="2:5" x14ac:dyDescent="0.25">
      <c r="B1620" s="113">
        <v>9689</v>
      </c>
      <c r="C1620" s="114" t="s">
        <v>3432</v>
      </c>
      <c r="D1620" s="299" t="s">
        <v>7</v>
      </c>
      <c r="E1620" s="112">
        <v>2788</v>
      </c>
    </row>
    <row r="1621" spans="2:5" x14ac:dyDescent="0.25">
      <c r="B1621" s="113">
        <v>9690</v>
      </c>
      <c r="C1621" s="114" t="s">
        <v>3433</v>
      </c>
      <c r="D1621" s="299" t="s">
        <v>3102</v>
      </c>
      <c r="E1621" s="112">
        <v>23717</v>
      </c>
    </row>
    <row r="1622" spans="2:5" x14ac:dyDescent="0.25">
      <c r="B1622" s="113">
        <v>9692</v>
      </c>
      <c r="C1622" s="114" t="s">
        <v>1500</v>
      </c>
      <c r="D1622" s="299" t="s">
        <v>3434</v>
      </c>
      <c r="E1622" s="112">
        <v>3213</v>
      </c>
    </row>
    <row r="1623" spans="2:5" x14ac:dyDescent="0.25">
      <c r="B1623" s="113">
        <v>9695</v>
      </c>
      <c r="C1623" s="114" t="s">
        <v>1501</v>
      </c>
      <c r="D1623" s="299" t="s">
        <v>3099</v>
      </c>
      <c r="E1623" s="112">
        <v>541</v>
      </c>
    </row>
    <row r="1624" spans="2:5" x14ac:dyDescent="0.25">
      <c r="B1624" s="113">
        <v>9696</v>
      </c>
      <c r="C1624" s="114" t="s">
        <v>1502</v>
      </c>
      <c r="D1624" s="299" t="s">
        <v>3099</v>
      </c>
      <c r="E1624" s="112">
        <v>781</v>
      </c>
    </row>
    <row r="1625" spans="2:5" x14ac:dyDescent="0.25">
      <c r="B1625" s="113">
        <v>9697</v>
      </c>
      <c r="C1625" s="114" t="s">
        <v>1503</v>
      </c>
      <c r="D1625" s="299" t="s">
        <v>3099</v>
      </c>
      <c r="E1625" s="112">
        <v>901</v>
      </c>
    </row>
    <row r="1626" spans="2:5" x14ac:dyDescent="0.25">
      <c r="B1626" s="113">
        <v>9698</v>
      </c>
      <c r="C1626" s="114" t="s">
        <v>1504</v>
      </c>
      <c r="D1626" s="299" t="s">
        <v>3099</v>
      </c>
      <c r="E1626" s="112">
        <v>1022</v>
      </c>
    </row>
    <row r="1627" spans="2:5" x14ac:dyDescent="0.25">
      <c r="B1627" s="113">
        <v>9699</v>
      </c>
      <c r="C1627" s="114" t="s">
        <v>1505</v>
      </c>
      <c r="D1627" s="299" t="s">
        <v>3099</v>
      </c>
      <c r="E1627" s="112">
        <v>1384</v>
      </c>
    </row>
    <row r="1628" spans="2:5" x14ac:dyDescent="0.25">
      <c r="B1628" s="113">
        <v>9700</v>
      </c>
      <c r="C1628" s="114" t="s">
        <v>1506</v>
      </c>
      <c r="D1628" s="299" t="s">
        <v>3099</v>
      </c>
      <c r="E1628" s="112">
        <v>1442</v>
      </c>
    </row>
    <row r="1629" spans="2:5" x14ac:dyDescent="0.25">
      <c r="B1629" s="113">
        <v>9701</v>
      </c>
      <c r="C1629" s="114" t="s">
        <v>1507</v>
      </c>
      <c r="D1629" s="299" t="s">
        <v>3099</v>
      </c>
      <c r="E1629" s="112">
        <v>1616</v>
      </c>
    </row>
    <row r="1630" spans="2:5" x14ac:dyDescent="0.25">
      <c r="B1630" s="113">
        <v>9704</v>
      </c>
      <c r="C1630" s="114" t="s">
        <v>1508</v>
      </c>
      <c r="D1630" s="299" t="s">
        <v>3267</v>
      </c>
      <c r="E1630" s="112">
        <v>250000</v>
      </c>
    </row>
    <row r="1631" spans="2:5" x14ac:dyDescent="0.25">
      <c r="B1631" s="113">
        <v>9705</v>
      </c>
      <c r="C1631" s="114" t="s">
        <v>3435</v>
      </c>
      <c r="D1631" s="299" t="s">
        <v>3267</v>
      </c>
      <c r="E1631" s="112">
        <v>350000</v>
      </c>
    </row>
    <row r="1632" spans="2:5" x14ac:dyDescent="0.25">
      <c r="B1632" s="113">
        <v>9706</v>
      </c>
      <c r="C1632" s="114" t="s">
        <v>3436</v>
      </c>
      <c r="D1632" s="299" t="s">
        <v>3267</v>
      </c>
      <c r="E1632" s="112">
        <v>490000</v>
      </c>
    </row>
    <row r="1633" spans="2:5" x14ac:dyDescent="0.25">
      <c r="B1633" s="113">
        <v>9707</v>
      </c>
      <c r="C1633" s="114" t="s">
        <v>3437</v>
      </c>
      <c r="D1633" s="299" t="s">
        <v>3267</v>
      </c>
      <c r="E1633" s="112">
        <v>850000</v>
      </c>
    </row>
    <row r="1634" spans="2:5" x14ac:dyDescent="0.25">
      <c r="B1634" s="113">
        <v>9708</v>
      </c>
      <c r="C1634" s="114" t="s">
        <v>3438</v>
      </c>
      <c r="D1634" s="299" t="s">
        <v>3267</v>
      </c>
      <c r="E1634" s="112">
        <v>1300000</v>
      </c>
    </row>
    <row r="1635" spans="2:5" x14ac:dyDescent="0.25">
      <c r="B1635" s="113">
        <v>9709</v>
      </c>
      <c r="C1635" s="114" t="s">
        <v>1509</v>
      </c>
      <c r="D1635" s="299" t="s">
        <v>94</v>
      </c>
      <c r="E1635" s="112">
        <v>4799250</v>
      </c>
    </row>
    <row r="1636" spans="2:5" x14ac:dyDescent="0.25">
      <c r="B1636" s="113">
        <v>9710</v>
      </c>
      <c r="C1636" s="114" t="s">
        <v>1510</v>
      </c>
      <c r="D1636" s="299" t="s">
        <v>94</v>
      </c>
      <c r="E1636" s="112">
        <v>4251150</v>
      </c>
    </row>
    <row r="1637" spans="2:5" x14ac:dyDescent="0.25">
      <c r="B1637" s="113">
        <v>9711</v>
      </c>
      <c r="C1637" s="114" t="s">
        <v>1511</v>
      </c>
      <c r="D1637" s="299" t="s">
        <v>94</v>
      </c>
      <c r="E1637" s="112">
        <v>3142800</v>
      </c>
    </row>
    <row r="1638" spans="2:5" x14ac:dyDescent="0.25">
      <c r="B1638" s="113">
        <v>9712</v>
      </c>
      <c r="C1638" s="114" t="s">
        <v>1512</v>
      </c>
      <c r="D1638" s="299" t="s">
        <v>94</v>
      </c>
      <c r="E1638" s="112">
        <v>2975400</v>
      </c>
    </row>
    <row r="1639" spans="2:5" x14ac:dyDescent="0.25">
      <c r="B1639" s="113">
        <v>9713</v>
      </c>
      <c r="C1639" s="114" t="s">
        <v>1513</v>
      </c>
      <c r="D1639" s="299" t="s">
        <v>94</v>
      </c>
      <c r="E1639" s="112">
        <v>2592000</v>
      </c>
    </row>
    <row r="1640" spans="2:5" x14ac:dyDescent="0.25">
      <c r="B1640" s="113">
        <v>9714</v>
      </c>
      <c r="C1640" s="114" t="s">
        <v>1514</v>
      </c>
      <c r="D1640" s="299" t="s">
        <v>94</v>
      </c>
      <c r="E1640" s="112">
        <v>2155950</v>
      </c>
    </row>
    <row r="1641" spans="2:5" x14ac:dyDescent="0.25">
      <c r="B1641" s="113">
        <v>9715</v>
      </c>
      <c r="C1641" s="114" t="s">
        <v>1515</v>
      </c>
      <c r="D1641" s="299" t="s">
        <v>94</v>
      </c>
      <c r="E1641" s="112">
        <v>5765175</v>
      </c>
    </row>
    <row r="1642" spans="2:5" x14ac:dyDescent="0.25">
      <c r="B1642" s="113">
        <v>9720</v>
      </c>
      <c r="C1642" s="114" t="s">
        <v>3439</v>
      </c>
      <c r="D1642" s="299" t="s">
        <v>7</v>
      </c>
      <c r="E1642" s="112">
        <v>11900</v>
      </c>
    </row>
    <row r="1643" spans="2:5" x14ac:dyDescent="0.25">
      <c r="B1643" s="113">
        <v>9723</v>
      </c>
      <c r="C1643" s="114" t="s">
        <v>1516</v>
      </c>
      <c r="D1643" s="299" t="s">
        <v>3109</v>
      </c>
      <c r="E1643" s="112">
        <v>31996</v>
      </c>
    </row>
    <row r="1644" spans="2:5" x14ac:dyDescent="0.25">
      <c r="B1644" s="113">
        <v>9724</v>
      </c>
      <c r="C1644" s="114" t="s">
        <v>1517</v>
      </c>
      <c r="D1644" s="299" t="s">
        <v>122</v>
      </c>
      <c r="E1644" s="112">
        <v>123571</v>
      </c>
    </row>
    <row r="1645" spans="2:5" x14ac:dyDescent="0.25">
      <c r="B1645" s="113">
        <v>9725</v>
      </c>
      <c r="C1645" s="114" t="s">
        <v>1518</v>
      </c>
      <c r="D1645" s="299" t="s">
        <v>122</v>
      </c>
      <c r="E1645" s="112">
        <v>96984</v>
      </c>
    </row>
    <row r="1646" spans="2:5" x14ac:dyDescent="0.25">
      <c r="B1646" s="113">
        <v>9726</v>
      </c>
      <c r="C1646" s="114" t="s">
        <v>1519</v>
      </c>
      <c r="D1646" s="299" t="s">
        <v>3109</v>
      </c>
      <c r="E1646" s="112">
        <v>34100</v>
      </c>
    </row>
    <row r="1647" spans="2:5" x14ac:dyDescent="0.25">
      <c r="B1647" s="113">
        <v>9727</v>
      </c>
      <c r="C1647" s="114" t="s">
        <v>1520</v>
      </c>
      <c r="D1647" s="299" t="s">
        <v>158</v>
      </c>
      <c r="E1647" s="112">
        <v>124831</v>
      </c>
    </row>
    <row r="1648" spans="2:5" x14ac:dyDescent="0.25">
      <c r="B1648" s="113">
        <v>9728</v>
      </c>
      <c r="C1648" s="114" t="s">
        <v>1521</v>
      </c>
      <c r="D1648" s="299" t="s">
        <v>7</v>
      </c>
      <c r="E1648" s="112">
        <v>3857504</v>
      </c>
    </row>
    <row r="1649" spans="2:5" x14ac:dyDescent="0.25">
      <c r="B1649" s="113">
        <v>9733</v>
      </c>
      <c r="C1649" s="114" t="s">
        <v>1522</v>
      </c>
      <c r="D1649" s="299" t="s">
        <v>7</v>
      </c>
      <c r="E1649" s="112">
        <v>117641</v>
      </c>
    </row>
    <row r="1650" spans="2:5" x14ac:dyDescent="0.25">
      <c r="B1650" s="113">
        <v>9736</v>
      </c>
      <c r="C1650" s="114" t="s">
        <v>3440</v>
      </c>
      <c r="D1650" s="299" t="s">
        <v>3102</v>
      </c>
      <c r="E1650" s="112">
        <v>733303</v>
      </c>
    </row>
    <row r="1651" spans="2:5" x14ac:dyDescent="0.25">
      <c r="B1651" s="113">
        <v>9743</v>
      </c>
      <c r="C1651" s="114" t="s">
        <v>1523</v>
      </c>
      <c r="D1651" s="299" t="s">
        <v>3441</v>
      </c>
      <c r="E1651" s="112">
        <v>595000</v>
      </c>
    </row>
    <row r="1652" spans="2:5" x14ac:dyDescent="0.25">
      <c r="B1652" s="113">
        <v>9744</v>
      </c>
      <c r="C1652" s="114" t="s">
        <v>1524</v>
      </c>
      <c r="D1652" s="299" t="s">
        <v>3441</v>
      </c>
      <c r="E1652" s="112">
        <v>714000</v>
      </c>
    </row>
    <row r="1653" spans="2:5" x14ac:dyDescent="0.25">
      <c r="B1653" s="113">
        <v>9745</v>
      </c>
      <c r="C1653" s="114" t="s">
        <v>1525</v>
      </c>
      <c r="D1653" s="299" t="s">
        <v>3441</v>
      </c>
      <c r="E1653" s="112">
        <v>833000</v>
      </c>
    </row>
    <row r="1654" spans="2:5" x14ac:dyDescent="0.25">
      <c r="B1654" s="113">
        <v>9746</v>
      </c>
      <c r="C1654" s="114" t="s">
        <v>1526</v>
      </c>
      <c r="D1654" s="299" t="s">
        <v>3441</v>
      </c>
      <c r="E1654" s="112">
        <v>952000</v>
      </c>
    </row>
    <row r="1655" spans="2:5" x14ac:dyDescent="0.25">
      <c r="B1655" s="113">
        <v>9747</v>
      </c>
      <c r="C1655" s="114" t="s">
        <v>1527</v>
      </c>
      <c r="D1655" s="299" t="s">
        <v>3095</v>
      </c>
      <c r="E1655" s="112">
        <v>71400</v>
      </c>
    </row>
    <row r="1656" spans="2:5" x14ac:dyDescent="0.25">
      <c r="B1656" s="113">
        <v>9752</v>
      </c>
      <c r="C1656" s="114" t="s">
        <v>1528</v>
      </c>
      <c r="D1656" s="299" t="s">
        <v>3097</v>
      </c>
      <c r="E1656" s="112">
        <v>8925</v>
      </c>
    </row>
    <row r="1657" spans="2:5" x14ac:dyDescent="0.25">
      <c r="B1657" s="113">
        <v>9754</v>
      </c>
      <c r="C1657" s="114" t="s">
        <v>1529</v>
      </c>
      <c r="D1657" s="299" t="s">
        <v>3105</v>
      </c>
      <c r="E1657" s="112">
        <v>95000</v>
      </c>
    </row>
    <row r="1658" spans="2:5" x14ac:dyDescent="0.25">
      <c r="B1658" s="113">
        <v>9764</v>
      </c>
      <c r="C1658" s="114" t="s">
        <v>3442</v>
      </c>
      <c r="D1658" s="299" t="s">
        <v>3102</v>
      </c>
      <c r="E1658" s="112">
        <v>122933</v>
      </c>
    </row>
    <row r="1659" spans="2:5" x14ac:dyDescent="0.25">
      <c r="B1659" s="113">
        <v>9765</v>
      </c>
      <c r="C1659" s="114" t="s">
        <v>3443</v>
      </c>
      <c r="D1659" s="299" t="s">
        <v>3102</v>
      </c>
      <c r="E1659" s="112">
        <v>566267</v>
      </c>
    </row>
    <row r="1660" spans="2:5" x14ac:dyDescent="0.25">
      <c r="B1660" s="113">
        <v>9766</v>
      </c>
      <c r="C1660" s="114" t="s">
        <v>1530</v>
      </c>
      <c r="D1660" s="299" t="s">
        <v>7</v>
      </c>
      <c r="E1660" s="112">
        <v>130305</v>
      </c>
    </row>
    <row r="1661" spans="2:5" x14ac:dyDescent="0.25">
      <c r="B1661" s="113">
        <v>9767</v>
      </c>
      <c r="C1661" s="114" t="s">
        <v>1531</v>
      </c>
      <c r="D1661" s="299" t="s">
        <v>7</v>
      </c>
      <c r="E1661" s="112">
        <v>243850</v>
      </c>
    </row>
    <row r="1662" spans="2:5" x14ac:dyDescent="0.25">
      <c r="B1662" s="113">
        <v>9768</v>
      </c>
      <c r="C1662" s="114" t="s">
        <v>1532</v>
      </c>
      <c r="D1662" s="299" t="s">
        <v>7</v>
      </c>
      <c r="E1662" s="112">
        <v>103530</v>
      </c>
    </row>
    <row r="1663" spans="2:5" x14ac:dyDescent="0.25">
      <c r="B1663" s="113">
        <v>9774</v>
      </c>
      <c r="C1663" s="114" t="s">
        <v>1533</v>
      </c>
      <c r="D1663" s="299" t="s">
        <v>7</v>
      </c>
      <c r="E1663" s="112">
        <v>366020</v>
      </c>
    </row>
    <row r="1664" spans="2:5" x14ac:dyDescent="0.25">
      <c r="B1664" s="113">
        <v>9775</v>
      </c>
      <c r="C1664" s="114" t="s">
        <v>1534</v>
      </c>
      <c r="D1664" s="299" t="s">
        <v>7</v>
      </c>
      <c r="E1664" s="112">
        <v>162956</v>
      </c>
    </row>
    <row r="1665" spans="2:5" x14ac:dyDescent="0.25">
      <c r="B1665" s="113">
        <v>9789</v>
      </c>
      <c r="C1665" s="114" t="s">
        <v>1535</v>
      </c>
      <c r="D1665" s="299" t="s">
        <v>7</v>
      </c>
      <c r="E1665" s="112">
        <v>7604322</v>
      </c>
    </row>
    <row r="1666" spans="2:5" x14ac:dyDescent="0.25">
      <c r="B1666" s="113">
        <v>9790</v>
      </c>
      <c r="C1666" s="114" t="s">
        <v>1536</v>
      </c>
      <c r="D1666" s="299" t="s">
        <v>7</v>
      </c>
      <c r="E1666" s="112">
        <v>1135334</v>
      </c>
    </row>
    <row r="1667" spans="2:5" x14ac:dyDescent="0.25">
      <c r="B1667" s="113">
        <v>9791</v>
      </c>
      <c r="C1667" s="114" t="s">
        <v>1537</v>
      </c>
      <c r="D1667" s="299" t="s">
        <v>7</v>
      </c>
      <c r="E1667" s="112">
        <v>737800</v>
      </c>
    </row>
    <row r="1668" spans="2:5" x14ac:dyDescent="0.25">
      <c r="B1668" s="113">
        <v>9792</v>
      </c>
      <c r="C1668" s="114" t="s">
        <v>1538</v>
      </c>
      <c r="D1668" s="299" t="s">
        <v>7</v>
      </c>
      <c r="E1668" s="112">
        <v>644555</v>
      </c>
    </row>
    <row r="1669" spans="2:5" x14ac:dyDescent="0.25">
      <c r="B1669" s="113">
        <v>9796</v>
      </c>
      <c r="C1669" s="114" t="s">
        <v>1539</v>
      </c>
      <c r="D1669" s="299" t="s">
        <v>7</v>
      </c>
      <c r="E1669" s="112">
        <v>7604322</v>
      </c>
    </row>
    <row r="1670" spans="2:5" x14ac:dyDescent="0.25">
      <c r="B1670" s="113">
        <v>9797</v>
      </c>
      <c r="C1670" s="114" t="s">
        <v>1540</v>
      </c>
      <c r="D1670" s="299" t="s">
        <v>7</v>
      </c>
      <c r="E1670" s="112">
        <v>8648715</v>
      </c>
    </row>
    <row r="1671" spans="2:5" x14ac:dyDescent="0.25">
      <c r="B1671" s="113">
        <v>9798</v>
      </c>
      <c r="C1671" s="114" t="s">
        <v>1541</v>
      </c>
      <c r="D1671" s="299" t="s">
        <v>7</v>
      </c>
      <c r="E1671" s="112">
        <v>4770965</v>
      </c>
    </row>
    <row r="1672" spans="2:5" x14ac:dyDescent="0.25">
      <c r="B1672" s="113">
        <v>9799</v>
      </c>
      <c r="C1672" s="114" t="s">
        <v>1542</v>
      </c>
      <c r="D1672" s="299" t="s">
        <v>7</v>
      </c>
      <c r="E1672" s="112">
        <v>594044</v>
      </c>
    </row>
    <row r="1673" spans="2:5" x14ac:dyDescent="0.25">
      <c r="B1673" s="113">
        <v>9800</v>
      </c>
      <c r="C1673" s="114" t="s">
        <v>1543</v>
      </c>
      <c r="D1673" s="299" t="s">
        <v>7</v>
      </c>
      <c r="E1673" s="112">
        <v>696150</v>
      </c>
    </row>
    <row r="1674" spans="2:5" x14ac:dyDescent="0.25">
      <c r="B1674" s="113">
        <v>9801</v>
      </c>
      <c r="C1674" s="114" t="s">
        <v>1544</v>
      </c>
      <c r="D1674" s="299" t="s">
        <v>7</v>
      </c>
      <c r="E1674" s="112">
        <v>727949</v>
      </c>
    </row>
    <row r="1675" spans="2:5" x14ac:dyDescent="0.25">
      <c r="B1675" s="113">
        <v>9802</v>
      </c>
      <c r="C1675" s="114" t="s">
        <v>1545</v>
      </c>
      <c r="D1675" s="299" t="s">
        <v>7</v>
      </c>
      <c r="E1675" s="112">
        <v>696150</v>
      </c>
    </row>
    <row r="1676" spans="2:5" x14ac:dyDescent="0.25">
      <c r="B1676" s="113">
        <v>9804</v>
      </c>
      <c r="C1676" s="114" t="s">
        <v>1546</v>
      </c>
      <c r="D1676" s="299" t="s">
        <v>7</v>
      </c>
      <c r="E1676" s="112">
        <v>668780</v>
      </c>
    </row>
    <row r="1677" spans="2:5" x14ac:dyDescent="0.25">
      <c r="B1677" s="113">
        <v>9813</v>
      </c>
      <c r="C1677" s="114" t="s">
        <v>3444</v>
      </c>
      <c r="D1677" s="299" t="s">
        <v>8</v>
      </c>
      <c r="E1677" s="112">
        <v>256474</v>
      </c>
    </row>
    <row r="1678" spans="2:5" x14ac:dyDescent="0.25">
      <c r="B1678" s="113">
        <v>9819</v>
      </c>
      <c r="C1678" s="114" t="s">
        <v>1547</v>
      </c>
      <c r="D1678" s="299" t="s">
        <v>7</v>
      </c>
      <c r="E1678" s="112">
        <v>1785000</v>
      </c>
    </row>
    <row r="1679" spans="2:5" x14ac:dyDescent="0.25">
      <c r="B1679" s="113">
        <v>9822</v>
      </c>
      <c r="C1679" s="114" t="s">
        <v>1548</v>
      </c>
      <c r="D1679" s="299" t="s">
        <v>3105</v>
      </c>
      <c r="E1679" s="112">
        <v>545842</v>
      </c>
    </row>
    <row r="1680" spans="2:5" x14ac:dyDescent="0.25">
      <c r="B1680" s="113">
        <v>9828</v>
      </c>
      <c r="C1680" s="114" t="s">
        <v>1549</v>
      </c>
      <c r="D1680" s="299" t="s">
        <v>3095</v>
      </c>
      <c r="E1680" s="112">
        <v>1073713</v>
      </c>
    </row>
    <row r="1681" spans="2:5" x14ac:dyDescent="0.25">
      <c r="B1681" s="113">
        <v>9832</v>
      </c>
      <c r="C1681" s="114" t="s">
        <v>3445</v>
      </c>
      <c r="D1681" s="299" t="s">
        <v>7</v>
      </c>
      <c r="E1681" s="112">
        <v>136850</v>
      </c>
    </row>
    <row r="1682" spans="2:5" x14ac:dyDescent="0.25">
      <c r="B1682" s="113">
        <v>9833</v>
      </c>
      <c r="C1682" s="114" t="s">
        <v>1550</v>
      </c>
      <c r="D1682" s="299" t="s">
        <v>3097</v>
      </c>
      <c r="E1682" s="112">
        <v>19198</v>
      </c>
    </row>
    <row r="1683" spans="2:5" x14ac:dyDescent="0.25">
      <c r="B1683" s="113">
        <v>9834</v>
      </c>
      <c r="C1683" s="114" t="s">
        <v>3446</v>
      </c>
      <c r="D1683" s="299" t="s">
        <v>94</v>
      </c>
      <c r="E1683" s="112">
        <v>74320</v>
      </c>
    </row>
    <row r="1684" spans="2:5" x14ac:dyDescent="0.25">
      <c r="B1684" s="113">
        <v>9835</v>
      </c>
      <c r="C1684" s="114" t="s">
        <v>3447</v>
      </c>
      <c r="D1684" s="299" t="s">
        <v>94</v>
      </c>
      <c r="E1684" s="112">
        <v>74320</v>
      </c>
    </row>
    <row r="1685" spans="2:5" x14ac:dyDescent="0.25">
      <c r="B1685" s="113">
        <v>9836</v>
      </c>
      <c r="C1685" s="114" t="s">
        <v>3448</v>
      </c>
      <c r="D1685" s="299" t="s">
        <v>94</v>
      </c>
      <c r="E1685" s="112">
        <v>90930</v>
      </c>
    </row>
    <row r="1686" spans="2:5" x14ac:dyDescent="0.25">
      <c r="B1686" s="113">
        <v>9837</v>
      </c>
      <c r="C1686" s="114" t="s">
        <v>3449</v>
      </c>
      <c r="D1686" s="299" t="s">
        <v>94</v>
      </c>
      <c r="E1686" s="112">
        <v>90930</v>
      </c>
    </row>
    <row r="1687" spans="2:5" x14ac:dyDescent="0.25">
      <c r="B1687" s="113">
        <v>9838</v>
      </c>
      <c r="C1687" s="114" t="s">
        <v>3450</v>
      </c>
      <c r="D1687" s="299" t="s">
        <v>94</v>
      </c>
      <c r="E1687" s="112">
        <v>90930</v>
      </c>
    </row>
    <row r="1688" spans="2:5" x14ac:dyDescent="0.25">
      <c r="B1688" s="113">
        <v>9839</v>
      </c>
      <c r="C1688" s="114" t="s">
        <v>1551</v>
      </c>
      <c r="D1688" s="299" t="s">
        <v>7</v>
      </c>
      <c r="E1688" s="112">
        <v>12873</v>
      </c>
    </row>
    <row r="1689" spans="2:5" x14ac:dyDescent="0.25">
      <c r="B1689" s="113">
        <v>9840</v>
      </c>
      <c r="C1689" s="114" t="s">
        <v>3451</v>
      </c>
      <c r="D1689" s="299" t="s">
        <v>122</v>
      </c>
      <c r="E1689" s="112">
        <v>251000</v>
      </c>
    </row>
    <row r="1690" spans="2:5" x14ac:dyDescent="0.25">
      <c r="B1690" s="113">
        <v>9842</v>
      </c>
      <c r="C1690" s="114" t="s">
        <v>1552</v>
      </c>
      <c r="D1690" s="299" t="s">
        <v>8</v>
      </c>
      <c r="E1690" s="112">
        <v>344300</v>
      </c>
    </row>
    <row r="1691" spans="2:5" x14ac:dyDescent="0.25">
      <c r="B1691" s="113">
        <v>9845</v>
      </c>
      <c r="C1691" s="114" t="s">
        <v>3452</v>
      </c>
      <c r="D1691" s="299" t="s">
        <v>7</v>
      </c>
      <c r="E1691" s="112">
        <v>190400</v>
      </c>
    </row>
    <row r="1692" spans="2:5" x14ac:dyDescent="0.25">
      <c r="B1692" s="113">
        <v>9846</v>
      </c>
      <c r="C1692" s="114" t="s">
        <v>3453</v>
      </c>
      <c r="D1692" s="299" t="s">
        <v>7</v>
      </c>
      <c r="E1692" s="112">
        <v>56549</v>
      </c>
    </row>
    <row r="1693" spans="2:5" x14ac:dyDescent="0.25">
      <c r="B1693" s="113">
        <v>9847</v>
      </c>
      <c r="C1693" s="114" t="s">
        <v>3454</v>
      </c>
      <c r="D1693" s="299" t="s">
        <v>7</v>
      </c>
      <c r="E1693" s="112">
        <v>56549</v>
      </c>
    </row>
    <row r="1694" spans="2:5" x14ac:dyDescent="0.25">
      <c r="B1694" s="113">
        <v>9848</v>
      </c>
      <c r="C1694" s="114" t="s">
        <v>3455</v>
      </c>
      <c r="D1694" s="299" t="s">
        <v>7</v>
      </c>
      <c r="E1694" s="112">
        <v>56549</v>
      </c>
    </row>
    <row r="1695" spans="2:5" x14ac:dyDescent="0.25">
      <c r="B1695" s="113">
        <v>9849</v>
      </c>
      <c r="C1695" s="114" t="s">
        <v>3456</v>
      </c>
      <c r="D1695" s="299" t="s">
        <v>7</v>
      </c>
      <c r="E1695" s="112">
        <v>56549</v>
      </c>
    </row>
    <row r="1696" spans="2:5" x14ac:dyDescent="0.25">
      <c r="B1696" s="113">
        <v>9850</v>
      </c>
      <c r="C1696" s="114" t="s">
        <v>3457</v>
      </c>
      <c r="D1696" s="299" t="s">
        <v>7</v>
      </c>
      <c r="E1696" s="112">
        <v>56549</v>
      </c>
    </row>
    <row r="1697" spans="2:5" x14ac:dyDescent="0.25">
      <c r="B1697" s="113">
        <v>9851</v>
      </c>
      <c r="C1697" s="114" t="s">
        <v>3458</v>
      </c>
      <c r="D1697" s="299" t="s">
        <v>7</v>
      </c>
      <c r="E1697" s="112">
        <v>56549</v>
      </c>
    </row>
    <row r="1698" spans="2:5" x14ac:dyDescent="0.25">
      <c r="B1698" s="113">
        <v>9852</v>
      </c>
      <c r="C1698" s="114" t="s">
        <v>3459</v>
      </c>
      <c r="D1698" s="299" t="s">
        <v>7</v>
      </c>
      <c r="E1698" s="112">
        <v>56549</v>
      </c>
    </row>
    <row r="1699" spans="2:5" x14ac:dyDescent="0.25">
      <c r="B1699" s="113">
        <v>9853</v>
      </c>
      <c r="C1699" s="114" t="s">
        <v>3460</v>
      </c>
      <c r="D1699" s="299" t="s">
        <v>7</v>
      </c>
      <c r="E1699" s="112">
        <v>56549</v>
      </c>
    </row>
    <row r="1700" spans="2:5" x14ac:dyDescent="0.25">
      <c r="B1700" s="113">
        <v>9854</v>
      </c>
      <c r="C1700" s="114" t="s">
        <v>3461</v>
      </c>
      <c r="D1700" s="299" t="s">
        <v>7</v>
      </c>
      <c r="E1700" s="112">
        <v>56549</v>
      </c>
    </row>
    <row r="1701" spans="2:5" x14ac:dyDescent="0.25">
      <c r="B1701" s="113">
        <v>9855</v>
      </c>
      <c r="C1701" s="114" t="s">
        <v>3462</v>
      </c>
      <c r="D1701" s="299" t="s">
        <v>7</v>
      </c>
      <c r="E1701" s="112">
        <v>56549</v>
      </c>
    </row>
    <row r="1702" spans="2:5" x14ac:dyDescent="0.25">
      <c r="B1702" s="113">
        <v>9856</v>
      </c>
      <c r="C1702" s="114" t="s">
        <v>3463</v>
      </c>
      <c r="D1702" s="299" t="s">
        <v>7</v>
      </c>
      <c r="E1702" s="112">
        <v>56549</v>
      </c>
    </row>
    <row r="1703" spans="2:5" x14ac:dyDescent="0.25">
      <c r="B1703" s="113">
        <v>9857</v>
      </c>
      <c r="C1703" s="114" t="s">
        <v>3464</v>
      </c>
      <c r="D1703" s="299" t="s">
        <v>7</v>
      </c>
      <c r="E1703" s="112">
        <v>67830</v>
      </c>
    </row>
    <row r="1704" spans="2:5" x14ac:dyDescent="0.25">
      <c r="B1704" s="113">
        <v>9860</v>
      </c>
      <c r="C1704" s="114" t="s">
        <v>1553</v>
      </c>
      <c r="D1704" s="299" t="s">
        <v>7</v>
      </c>
      <c r="E1704" s="112">
        <v>351992</v>
      </c>
    </row>
    <row r="1705" spans="2:5" x14ac:dyDescent="0.25">
      <c r="B1705" s="113">
        <v>9861</v>
      </c>
      <c r="C1705" s="114" t="s">
        <v>1554</v>
      </c>
      <c r="D1705" s="299" t="s">
        <v>7</v>
      </c>
      <c r="E1705" s="112">
        <v>372732</v>
      </c>
    </row>
    <row r="1706" spans="2:5" x14ac:dyDescent="0.25">
      <c r="B1706" s="113">
        <v>9862</v>
      </c>
      <c r="C1706" s="114" t="s">
        <v>3465</v>
      </c>
      <c r="D1706" s="299" t="s">
        <v>7</v>
      </c>
      <c r="E1706" s="112">
        <v>321300</v>
      </c>
    </row>
    <row r="1707" spans="2:5" x14ac:dyDescent="0.25">
      <c r="B1707" s="113">
        <v>9864</v>
      </c>
      <c r="C1707" s="114" t="s">
        <v>3466</v>
      </c>
      <c r="D1707" s="299" t="s">
        <v>7</v>
      </c>
      <c r="E1707" s="112">
        <v>447000</v>
      </c>
    </row>
    <row r="1708" spans="2:5" x14ac:dyDescent="0.25">
      <c r="B1708" s="113">
        <v>9869</v>
      </c>
      <c r="C1708" s="114" t="s">
        <v>1555</v>
      </c>
      <c r="D1708" s="299" t="s">
        <v>7</v>
      </c>
      <c r="E1708" s="112">
        <v>1011500</v>
      </c>
    </row>
    <row r="1709" spans="2:5" x14ac:dyDescent="0.25">
      <c r="B1709" s="113">
        <v>9873</v>
      </c>
      <c r="C1709" s="114" t="s">
        <v>3467</v>
      </c>
      <c r="D1709" s="299" t="s">
        <v>7</v>
      </c>
      <c r="E1709" s="112">
        <v>357000</v>
      </c>
    </row>
    <row r="1710" spans="2:5" x14ac:dyDescent="0.25">
      <c r="B1710" s="113">
        <v>9879</v>
      </c>
      <c r="C1710" s="114" t="s">
        <v>3468</v>
      </c>
      <c r="D1710" s="299" t="s">
        <v>7</v>
      </c>
      <c r="E1710" s="112">
        <v>9747</v>
      </c>
    </row>
    <row r="1711" spans="2:5" x14ac:dyDescent="0.25">
      <c r="B1711" s="113">
        <v>9880</v>
      </c>
      <c r="C1711" s="114" t="s">
        <v>3469</v>
      </c>
      <c r="D1711" s="299" t="s">
        <v>7</v>
      </c>
      <c r="E1711" s="112">
        <v>4367</v>
      </c>
    </row>
    <row r="1712" spans="2:5" x14ac:dyDescent="0.25">
      <c r="B1712" s="113">
        <v>9881</v>
      </c>
      <c r="C1712" s="114" t="s">
        <v>3470</v>
      </c>
      <c r="D1712" s="299" t="s">
        <v>7</v>
      </c>
      <c r="E1712" s="112">
        <v>44898</v>
      </c>
    </row>
    <row r="1713" spans="2:5" x14ac:dyDescent="0.25">
      <c r="B1713" s="113">
        <v>9882</v>
      </c>
      <c r="C1713" s="114" t="s">
        <v>3471</v>
      </c>
      <c r="D1713" s="299" t="s">
        <v>7</v>
      </c>
      <c r="E1713" s="112">
        <v>44898</v>
      </c>
    </row>
    <row r="1714" spans="2:5" x14ac:dyDescent="0.25">
      <c r="B1714" s="113">
        <v>9883</v>
      </c>
      <c r="C1714" s="114" t="s">
        <v>3472</v>
      </c>
      <c r="D1714" s="299" t="s">
        <v>7</v>
      </c>
      <c r="E1714" s="112">
        <v>64260</v>
      </c>
    </row>
    <row r="1715" spans="2:5" x14ac:dyDescent="0.25">
      <c r="B1715" s="113">
        <v>9884</v>
      </c>
      <c r="C1715" s="114" t="s">
        <v>3473</v>
      </c>
      <c r="D1715" s="299" t="s">
        <v>7</v>
      </c>
      <c r="E1715" s="112">
        <v>43197</v>
      </c>
    </row>
    <row r="1716" spans="2:5" x14ac:dyDescent="0.25">
      <c r="B1716" s="113">
        <v>9885</v>
      </c>
      <c r="C1716" s="114" t="s">
        <v>3474</v>
      </c>
      <c r="D1716" s="299" t="s">
        <v>7</v>
      </c>
      <c r="E1716" s="112">
        <v>43197</v>
      </c>
    </row>
    <row r="1717" spans="2:5" x14ac:dyDescent="0.25">
      <c r="B1717" s="113">
        <v>9886</v>
      </c>
      <c r="C1717" s="114" t="s">
        <v>3475</v>
      </c>
      <c r="D1717" s="299" t="s">
        <v>7</v>
      </c>
      <c r="E1717" s="112">
        <v>35700</v>
      </c>
    </row>
    <row r="1718" spans="2:5" x14ac:dyDescent="0.25">
      <c r="B1718" s="113">
        <v>9887</v>
      </c>
      <c r="C1718" s="114" t="s">
        <v>3476</v>
      </c>
      <c r="D1718" s="299" t="s">
        <v>7</v>
      </c>
      <c r="E1718" s="112">
        <v>11662</v>
      </c>
    </row>
    <row r="1719" spans="2:5" x14ac:dyDescent="0.25">
      <c r="B1719" s="113">
        <v>9888</v>
      </c>
      <c r="C1719" s="114" t="s">
        <v>3477</v>
      </c>
      <c r="D1719" s="299" t="s">
        <v>7</v>
      </c>
      <c r="E1719" s="112">
        <v>28274</v>
      </c>
    </row>
    <row r="1720" spans="2:5" x14ac:dyDescent="0.25">
      <c r="B1720" s="113">
        <v>9896</v>
      </c>
      <c r="C1720" s="114" t="s">
        <v>1556</v>
      </c>
      <c r="D1720" s="299" t="s">
        <v>7</v>
      </c>
      <c r="E1720" s="112">
        <v>102966</v>
      </c>
    </row>
    <row r="1721" spans="2:5" x14ac:dyDescent="0.25">
      <c r="B1721" s="113">
        <v>9901</v>
      </c>
      <c r="C1721" s="114" t="s">
        <v>1557</v>
      </c>
      <c r="D1721" s="299" t="s">
        <v>3102</v>
      </c>
      <c r="E1721" s="112">
        <v>23776</v>
      </c>
    </row>
    <row r="1722" spans="2:5" x14ac:dyDescent="0.25">
      <c r="B1722" s="113">
        <v>9902</v>
      </c>
      <c r="C1722" s="114" t="s">
        <v>1558</v>
      </c>
      <c r="D1722" s="299" t="s">
        <v>7</v>
      </c>
      <c r="E1722" s="112">
        <v>26312</v>
      </c>
    </row>
    <row r="1723" spans="2:5" x14ac:dyDescent="0.25">
      <c r="B1723" s="113">
        <v>9905</v>
      </c>
      <c r="C1723" s="114" t="s">
        <v>1559</v>
      </c>
      <c r="D1723" s="299" t="s">
        <v>3102</v>
      </c>
      <c r="E1723" s="112">
        <v>4213</v>
      </c>
    </row>
    <row r="1724" spans="2:5" x14ac:dyDescent="0.25">
      <c r="B1724" s="113">
        <v>9906</v>
      </c>
      <c r="C1724" s="114" t="s">
        <v>1560</v>
      </c>
      <c r="D1724" s="299" t="s">
        <v>7</v>
      </c>
      <c r="E1724" s="112">
        <v>18088</v>
      </c>
    </row>
    <row r="1725" spans="2:5" x14ac:dyDescent="0.25">
      <c r="B1725" s="113">
        <v>9907</v>
      </c>
      <c r="C1725" s="114" t="s">
        <v>1561</v>
      </c>
      <c r="D1725" s="299" t="s">
        <v>7</v>
      </c>
      <c r="E1725" s="112">
        <v>59262</v>
      </c>
    </row>
    <row r="1726" spans="2:5" x14ac:dyDescent="0.25">
      <c r="B1726" s="113">
        <v>9908</v>
      </c>
      <c r="C1726" s="114" t="s">
        <v>1562</v>
      </c>
      <c r="D1726" s="299" t="s">
        <v>3102</v>
      </c>
      <c r="E1726" s="112">
        <v>6850</v>
      </c>
    </row>
    <row r="1727" spans="2:5" x14ac:dyDescent="0.25">
      <c r="B1727" s="113">
        <v>9909</v>
      </c>
      <c r="C1727" s="114" t="s">
        <v>1563</v>
      </c>
      <c r="D1727" s="299" t="s">
        <v>3102</v>
      </c>
      <c r="E1727" s="112">
        <v>7400</v>
      </c>
    </row>
    <row r="1728" spans="2:5" x14ac:dyDescent="0.25">
      <c r="B1728" s="113">
        <v>9922</v>
      </c>
      <c r="C1728" s="114" t="s">
        <v>3478</v>
      </c>
      <c r="D1728" s="299" t="s">
        <v>8</v>
      </c>
      <c r="E1728" s="112">
        <v>145000</v>
      </c>
    </row>
    <row r="1729" spans="2:5" x14ac:dyDescent="0.25">
      <c r="B1729" s="113">
        <v>9925</v>
      </c>
      <c r="C1729" s="114" t="s">
        <v>1564</v>
      </c>
      <c r="D1729" s="299" t="s">
        <v>7</v>
      </c>
      <c r="E1729" s="112">
        <v>5040</v>
      </c>
    </row>
    <row r="1730" spans="2:5" x14ac:dyDescent="0.25">
      <c r="B1730" s="113">
        <v>9926</v>
      </c>
      <c r="C1730" s="114" t="s">
        <v>1565</v>
      </c>
      <c r="D1730" s="299" t="s">
        <v>3102</v>
      </c>
      <c r="E1730" s="112">
        <v>3654</v>
      </c>
    </row>
    <row r="1731" spans="2:5" x14ac:dyDescent="0.25">
      <c r="B1731" s="113">
        <v>9928</v>
      </c>
      <c r="C1731" s="114" t="s">
        <v>1566</v>
      </c>
      <c r="D1731" s="299" t="s">
        <v>3099</v>
      </c>
      <c r="E1731" s="112">
        <v>10173</v>
      </c>
    </row>
    <row r="1732" spans="2:5" x14ac:dyDescent="0.25">
      <c r="B1732" s="113">
        <v>9930</v>
      </c>
      <c r="C1732" s="114" t="s">
        <v>1567</v>
      </c>
      <c r="D1732" s="299" t="s">
        <v>7</v>
      </c>
      <c r="E1732" s="112">
        <v>81436</v>
      </c>
    </row>
    <row r="1733" spans="2:5" x14ac:dyDescent="0.25">
      <c r="B1733" s="113">
        <v>9931</v>
      </c>
      <c r="C1733" s="114" t="s">
        <v>1568</v>
      </c>
      <c r="D1733" s="299" t="s">
        <v>7</v>
      </c>
      <c r="E1733" s="112">
        <v>6969</v>
      </c>
    </row>
    <row r="1734" spans="2:5" x14ac:dyDescent="0.25">
      <c r="B1734" s="113">
        <v>9933</v>
      </c>
      <c r="C1734" s="114" t="s">
        <v>1569</v>
      </c>
      <c r="D1734" s="299" t="s">
        <v>7</v>
      </c>
      <c r="E1734" s="112">
        <v>151165</v>
      </c>
    </row>
    <row r="1735" spans="2:5" x14ac:dyDescent="0.25">
      <c r="B1735" s="113">
        <v>9934</v>
      </c>
      <c r="C1735" s="114" t="s">
        <v>1570</v>
      </c>
      <c r="D1735" s="299" t="s">
        <v>3102</v>
      </c>
      <c r="E1735" s="112">
        <v>211316</v>
      </c>
    </row>
    <row r="1736" spans="2:5" x14ac:dyDescent="0.25">
      <c r="B1736" s="113">
        <v>9935</v>
      </c>
      <c r="C1736" s="114" t="s">
        <v>1571</v>
      </c>
      <c r="D1736" s="299" t="s">
        <v>7</v>
      </c>
      <c r="E1736" s="112">
        <v>11858</v>
      </c>
    </row>
    <row r="1737" spans="2:5" x14ac:dyDescent="0.25">
      <c r="B1737" s="113">
        <v>9936</v>
      </c>
      <c r="C1737" s="114" t="s">
        <v>1572</v>
      </c>
      <c r="D1737" s="299" t="s">
        <v>7</v>
      </c>
      <c r="E1737" s="112">
        <v>24050</v>
      </c>
    </row>
    <row r="1738" spans="2:5" x14ac:dyDescent="0.25">
      <c r="B1738" s="113">
        <v>9937</v>
      </c>
      <c r="C1738" s="114" t="s">
        <v>1573</v>
      </c>
      <c r="D1738" s="299" t="s">
        <v>7</v>
      </c>
      <c r="E1738" s="112">
        <v>5586</v>
      </c>
    </row>
    <row r="1739" spans="2:5" x14ac:dyDescent="0.25">
      <c r="B1739" s="113">
        <v>9939</v>
      </c>
      <c r="C1739" s="114" t="s">
        <v>1574</v>
      </c>
      <c r="D1739" s="299" t="s">
        <v>7</v>
      </c>
      <c r="E1739" s="112">
        <v>11674</v>
      </c>
    </row>
    <row r="1740" spans="2:5" x14ac:dyDescent="0.25">
      <c r="B1740" s="113">
        <v>9940</v>
      </c>
      <c r="C1740" s="114" t="s">
        <v>3479</v>
      </c>
      <c r="D1740" s="299" t="s">
        <v>7</v>
      </c>
      <c r="E1740" s="112">
        <v>60900</v>
      </c>
    </row>
    <row r="1741" spans="2:5" x14ac:dyDescent="0.25">
      <c r="B1741" s="113">
        <v>9941</v>
      </c>
      <c r="C1741" s="114" t="s">
        <v>1575</v>
      </c>
      <c r="D1741" s="299" t="s">
        <v>7</v>
      </c>
      <c r="E1741" s="112">
        <v>195900</v>
      </c>
    </row>
    <row r="1742" spans="2:5" x14ac:dyDescent="0.25">
      <c r="B1742" s="113">
        <v>9943</v>
      </c>
      <c r="C1742" s="114" t="s">
        <v>1576</v>
      </c>
      <c r="D1742" s="299" t="s">
        <v>7</v>
      </c>
      <c r="E1742" s="112">
        <v>671300</v>
      </c>
    </row>
    <row r="1743" spans="2:5" x14ac:dyDescent="0.25">
      <c r="B1743" s="113">
        <v>9944</v>
      </c>
      <c r="C1743" s="114" t="s">
        <v>1577</v>
      </c>
      <c r="D1743" s="299" t="s">
        <v>7</v>
      </c>
      <c r="E1743" s="112">
        <v>97000</v>
      </c>
    </row>
    <row r="1744" spans="2:5" x14ac:dyDescent="0.25">
      <c r="B1744" s="113">
        <v>9945</v>
      </c>
      <c r="C1744" s="114" t="s">
        <v>1578</v>
      </c>
      <c r="D1744" s="299" t="s">
        <v>7</v>
      </c>
      <c r="E1744" s="112">
        <v>287750</v>
      </c>
    </row>
    <row r="1745" spans="2:5" x14ac:dyDescent="0.25">
      <c r="B1745" s="113">
        <v>9948</v>
      </c>
      <c r="C1745" s="114" t="s">
        <v>1579</v>
      </c>
      <c r="D1745" s="299" t="s">
        <v>7</v>
      </c>
      <c r="E1745" s="112">
        <v>2323</v>
      </c>
    </row>
    <row r="1746" spans="2:5" x14ac:dyDescent="0.25">
      <c r="B1746" s="113">
        <v>9949</v>
      </c>
      <c r="C1746" s="114" t="s">
        <v>1580</v>
      </c>
      <c r="D1746" s="299" t="s">
        <v>7</v>
      </c>
      <c r="E1746" s="112">
        <v>1037</v>
      </c>
    </row>
    <row r="1747" spans="2:5" x14ac:dyDescent="0.25">
      <c r="B1747" s="113">
        <v>9950</v>
      </c>
      <c r="C1747" s="114" t="s">
        <v>1581</v>
      </c>
      <c r="D1747" s="299" t="s">
        <v>8</v>
      </c>
      <c r="E1747" s="112">
        <v>190300</v>
      </c>
    </row>
    <row r="1748" spans="2:5" x14ac:dyDescent="0.25">
      <c r="B1748" s="113">
        <v>9951</v>
      </c>
      <c r="C1748" s="114" t="s">
        <v>1582</v>
      </c>
      <c r="D1748" s="299" t="s">
        <v>7</v>
      </c>
      <c r="E1748" s="112">
        <v>19450</v>
      </c>
    </row>
    <row r="1749" spans="2:5" x14ac:dyDescent="0.25">
      <c r="B1749" s="113">
        <v>9952</v>
      </c>
      <c r="C1749" s="114" t="s">
        <v>1583</v>
      </c>
      <c r="D1749" s="299" t="s">
        <v>7</v>
      </c>
      <c r="E1749" s="112">
        <v>222700</v>
      </c>
    </row>
    <row r="1750" spans="2:5" x14ac:dyDescent="0.25">
      <c r="B1750" s="113">
        <v>9953</v>
      </c>
      <c r="C1750" s="114" t="s">
        <v>1584</v>
      </c>
      <c r="D1750" s="299" t="s">
        <v>3102</v>
      </c>
      <c r="E1750" s="112">
        <v>51389</v>
      </c>
    </row>
    <row r="1751" spans="2:5" x14ac:dyDescent="0.25">
      <c r="B1751" s="113">
        <v>9961</v>
      </c>
      <c r="C1751" s="114" t="s">
        <v>1585</v>
      </c>
      <c r="D1751" s="299" t="s">
        <v>8</v>
      </c>
      <c r="E1751" s="112">
        <v>61880</v>
      </c>
    </row>
    <row r="1752" spans="2:5" x14ac:dyDescent="0.25">
      <c r="B1752" s="113">
        <v>9962</v>
      </c>
      <c r="C1752" s="114" t="s">
        <v>1586</v>
      </c>
      <c r="D1752" s="299" t="s">
        <v>8</v>
      </c>
      <c r="E1752" s="112">
        <v>17133</v>
      </c>
    </row>
    <row r="1753" spans="2:5" x14ac:dyDescent="0.25">
      <c r="B1753" s="113">
        <v>9963</v>
      </c>
      <c r="C1753" s="114" t="s">
        <v>1587</v>
      </c>
      <c r="D1753" s="299" t="s">
        <v>7</v>
      </c>
      <c r="E1753" s="112">
        <v>73062</v>
      </c>
    </row>
    <row r="1754" spans="2:5" x14ac:dyDescent="0.25">
      <c r="B1754" s="113">
        <v>9964</v>
      </c>
      <c r="C1754" s="114" t="s">
        <v>1588</v>
      </c>
      <c r="D1754" s="299" t="s">
        <v>7</v>
      </c>
      <c r="E1754" s="112">
        <v>863</v>
      </c>
    </row>
    <row r="1755" spans="2:5" x14ac:dyDescent="0.25">
      <c r="B1755" s="113">
        <v>9966</v>
      </c>
      <c r="C1755" s="114" t="s">
        <v>1589</v>
      </c>
      <c r="D1755" s="299" t="s">
        <v>7</v>
      </c>
      <c r="E1755" s="112">
        <v>44349</v>
      </c>
    </row>
    <row r="1756" spans="2:5" x14ac:dyDescent="0.25">
      <c r="B1756" s="113">
        <v>9968</v>
      </c>
      <c r="C1756" s="114" t="s">
        <v>1590</v>
      </c>
      <c r="D1756" s="299" t="s">
        <v>7</v>
      </c>
      <c r="E1756" s="112">
        <v>76736</v>
      </c>
    </row>
    <row r="1757" spans="2:5" x14ac:dyDescent="0.25">
      <c r="B1757" s="113">
        <v>9972</v>
      </c>
      <c r="C1757" s="114" t="s">
        <v>1591</v>
      </c>
      <c r="D1757" s="299" t="s">
        <v>3102</v>
      </c>
      <c r="E1757" s="112">
        <v>4284</v>
      </c>
    </row>
    <row r="1758" spans="2:5" x14ac:dyDescent="0.25">
      <c r="B1758" s="113">
        <v>9975</v>
      </c>
      <c r="C1758" s="114" t="s">
        <v>1592</v>
      </c>
      <c r="D1758" s="299" t="s">
        <v>7</v>
      </c>
      <c r="E1758" s="112">
        <v>18604</v>
      </c>
    </row>
    <row r="1759" spans="2:5" x14ac:dyDescent="0.25">
      <c r="B1759" s="113">
        <v>9976</v>
      </c>
      <c r="C1759" s="114" t="s">
        <v>1593</v>
      </c>
      <c r="D1759" s="299" t="s">
        <v>7</v>
      </c>
      <c r="E1759" s="112">
        <v>1662</v>
      </c>
    </row>
    <row r="1760" spans="2:5" x14ac:dyDescent="0.25">
      <c r="B1760" s="113">
        <v>9977</v>
      </c>
      <c r="C1760" s="114" t="s">
        <v>1594</v>
      </c>
      <c r="D1760" s="299" t="s">
        <v>7</v>
      </c>
      <c r="E1760" s="112">
        <v>78900</v>
      </c>
    </row>
    <row r="1761" spans="2:5" x14ac:dyDescent="0.25">
      <c r="B1761" s="113">
        <v>9978</v>
      </c>
      <c r="C1761" s="114" t="s">
        <v>1595</v>
      </c>
      <c r="D1761" s="299" t="s">
        <v>7</v>
      </c>
      <c r="E1761" s="112">
        <v>49743000</v>
      </c>
    </row>
    <row r="1762" spans="2:5" x14ac:dyDescent="0.25">
      <c r="B1762" s="113">
        <v>9980</v>
      </c>
      <c r="C1762" s="114" t="s">
        <v>1596</v>
      </c>
      <c r="D1762" s="299" t="s">
        <v>7</v>
      </c>
      <c r="E1762" s="112">
        <v>350</v>
      </c>
    </row>
    <row r="1763" spans="2:5" x14ac:dyDescent="0.25">
      <c r="B1763" s="113">
        <v>9981</v>
      </c>
      <c r="C1763" s="114" t="s">
        <v>1597</v>
      </c>
      <c r="D1763" s="299" t="s">
        <v>7</v>
      </c>
      <c r="E1763" s="112">
        <v>79900</v>
      </c>
    </row>
    <row r="1764" spans="2:5" x14ac:dyDescent="0.25">
      <c r="B1764" s="113">
        <v>9982</v>
      </c>
      <c r="C1764" s="114" t="s">
        <v>1598</v>
      </c>
      <c r="D1764" s="299" t="s">
        <v>7</v>
      </c>
      <c r="E1764" s="112">
        <v>4601</v>
      </c>
    </row>
    <row r="1765" spans="2:5" x14ac:dyDescent="0.25">
      <c r="B1765" s="113">
        <v>9984</v>
      </c>
      <c r="C1765" s="114" t="s">
        <v>1599</v>
      </c>
      <c r="D1765" s="299" t="s">
        <v>3102</v>
      </c>
      <c r="E1765" s="112">
        <v>41761</v>
      </c>
    </row>
    <row r="1766" spans="2:5" x14ac:dyDescent="0.25">
      <c r="B1766" s="113">
        <v>9985</v>
      </c>
      <c r="C1766" s="114" t="s">
        <v>1600</v>
      </c>
      <c r="D1766" s="299" t="s">
        <v>7</v>
      </c>
      <c r="E1766" s="112">
        <v>68425</v>
      </c>
    </row>
    <row r="1767" spans="2:5" x14ac:dyDescent="0.25">
      <c r="B1767" s="113">
        <v>9986</v>
      </c>
      <c r="C1767" s="114" t="s">
        <v>1601</v>
      </c>
      <c r="D1767" s="299" t="s">
        <v>7</v>
      </c>
      <c r="E1767" s="112">
        <v>90797</v>
      </c>
    </row>
    <row r="1768" spans="2:5" x14ac:dyDescent="0.25">
      <c r="B1768" s="113">
        <v>9987</v>
      </c>
      <c r="C1768" s="114" t="s">
        <v>1602</v>
      </c>
      <c r="D1768" s="299" t="s">
        <v>3099</v>
      </c>
      <c r="E1768" s="112">
        <v>5117</v>
      </c>
    </row>
    <row r="1769" spans="2:5" x14ac:dyDescent="0.25">
      <c r="B1769" s="113">
        <v>9988</v>
      </c>
      <c r="C1769" s="114" t="s">
        <v>1603</v>
      </c>
      <c r="D1769" s="299" t="s">
        <v>7</v>
      </c>
      <c r="E1769" s="112">
        <v>1657097</v>
      </c>
    </row>
    <row r="1770" spans="2:5" x14ac:dyDescent="0.25">
      <c r="B1770" s="113">
        <v>9989</v>
      </c>
      <c r="C1770" s="114" t="s">
        <v>1604</v>
      </c>
      <c r="D1770" s="299" t="s">
        <v>7</v>
      </c>
      <c r="E1770" s="112">
        <v>23129</v>
      </c>
    </row>
    <row r="1771" spans="2:5" x14ac:dyDescent="0.25">
      <c r="B1771" s="113">
        <v>9990</v>
      </c>
      <c r="C1771" s="114" t="s">
        <v>1605</v>
      </c>
      <c r="D1771" s="299" t="s">
        <v>7</v>
      </c>
      <c r="E1771" s="112">
        <v>35249</v>
      </c>
    </row>
    <row r="1772" spans="2:5" x14ac:dyDescent="0.25">
      <c r="B1772" s="113">
        <v>9991</v>
      </c>
      <c r="C1772" s="114" t="s">
        <v>1606</v>
      </c>
      <c r="D1772" s="299" t="s">
        <v>7</v>
      </c>
      <c r="E1772" s="112">
        <v>387940</v>
      </c>
    </row>
    <row r="1773" spans="2:5" x14ac:dyDescent="0.25">
      <c r="B1773" s="113">
        <v>9992</v>
      </c>
      <c r="C1773" s="114" t="s">
        <v>1607</v>
      </c>
      <c r="D1773" s="299" t="s">
        <v>3102</v>
      </c>
      <c r="E1773" s="112">
        <v>91250</v>
      </c>
    </row>
    <row r="1774" spans="2:5" x14ac:dyDescent="0.25">
      <c r="B1774" s="113">
        <v>9994</v>
      </c>
      <c r="C1774" s="114" t="s">
        <v>1608</v>
      </c>
      <c r="D1774" s="299" t="s">
        <v>3099</v>
      </c>
      <c r="E1774" s="112">
        <v>20390</v>
      </c>
    </row>
    <row r="1775" spans="2:5" x14ac:dyDescent="0.25">
      <c r="B1775" s="113">
        <v>9995</v>
      </c>
      <c r="C1775" s="114" t="s">
        <v>1609</v>
      </c>
      <c r="D1775" s="299" t="s">
        <v>3097</v>
      </c>
      <c r="E1775" s="112">
        <v>88037</v>
      </c>
    </row>
    <row r="1776" spans="2:5" x14ac:dyDescent="0.25">
      <c r="B1776" s="113">
        <v>9997</v>
      </c>
      <c r="C1776" s="114" t="s">
        <v>1610</v>
      </c>
      <c r="D1776" s="299" t="s">
        <v>3102</v>
      </c>
      <c r="E1776" s="112">
        <v>15827</v>
      </c>
    </row>
    <row r="1777" spans="2:5" x14ac:dyDescent="0.25">
      <c r="B1777" s="113">
        <v>9999</v>
      </c>
      <c r="C1777" s="114" t="s">
        <v>1611</v>
      </c>
      <c r="D1777" s="299" t="s">
        <v>3102</v>
      </c>
      <c r="E1777" s="112">
        <v>18830</v>
      </c>
    </row>
    <row r="1778" spans="2:5" x14ac:dyDescent="0.25">
      <c r="B1778" s="113">
        <v>10000</v>
      </c>
      <c r="C1778" s="114" t="s">
        <v>1612</v>
      </c>
      <c r="D1778" s="299" t="s">
        <v>3102</v>
      </c>
      <c r="E1778" s="112">
        <v>319569</v>
      </c>
    </row>
    <row r="1779" spans="2:5" x14ac:dyDescent="0.25">
      <c r="B1779" s="113">
        <v>10009</v>
      </c>
      <c r="C1779" s="114" t="s">
        <v>1613</v>
      </c>
      <c r="D1779" s="299" t="s">
        <v>8</v>
      </c>
      <c r="E1779" s="112">
        <v>40373</v>
      </c>
    </row>
    <row r="1780" spans="2:5" x14ac:dyDescent="0.25">
      <c r="B1780" s="113">
        <v>10010</v>
      </c>
      <c r="C1780" s="114" t="s">
        <v>1614</v>
      </c>
      <c r="D1780" s="299" t="s">
        <v>3102</v>
      </c>
      <c r="E1780" s="112">
        <v>7028</v>
      </c>
    </row>
    <row r="1781" spans="2:5" x14ac:dyDescent="0.25">
      <c r="B1781" s="113">
        <v>10011</v>
      </c>
      <c r="C1781" s="114" t="s">
        <v>1615</v>
      </c>
      <c r="D1781" s="299" t="s">
        <v>3102</v>
      </c>
      <c r="E1781" s="112">
        <v>1528</v>
      </c>
    </row>
    <row r="1782" spans="2:5" x14ac:dyDescent="0.25">
      <c r="B1782" s="113">
        <v>10012</v>
      </c>
      <c r="C1782" s="114" t="s">
        <v>1616</v>
      </c>
      <c r="D1782" s="299" t="s">
        <v>8</v>
      </c>
      <c r="E1782" s="112">
        <v>26586</v>
      </c>
    </row>
    <row r="1783" spans="2:5" x14ac:dyDescent="0.25">
      <c r="B1783" s="113">
        <v>10013</v>
      </c>
      <c r="C1783" s="114" t="s">
        <v>3480</v>
      </c>
      <c r="D1783" s="299" t="s">
        <v>7</v>
      </c>
      <c r="E1783" s="112">
        <v>48066</v>
      </c>
    </row>
    <row r="1784" spans="2:5" x14ac:dyDescent="0.25">
      <c r="B1784" s="113">
        <v>10014</v>
      </c>
      <c r="C1784" s="114" t="s">
        <v>3481</v>
      </c>
      <c r="D1784" s="299" t="s">
        <v>7</v>
      </c>
      <c r="E1784" s="112">
        <v>54145</v>
      </c>
    </row>
    <row r="1785" spans="2:5" x14ac:dyDescent="0.25">
      <c r="B1785" s="113">
        <v>10015</v>
      </c>
      <c r="C1785" s="114" t="s">
        <v>3482</v>
      </c>
      <c r="D1785" s="299" t="s">
        <v>7</v>
      </c>
      <c r="E1785" s="112">
        <v>62951</v>
      </c>
    </row>
    <row r="1786" spans="2:5" x14ac:dyDescent="0.25">
      <c r="B1786" s="113">
        <v>10016</v>
      </c>
      <c r="C1786" s="114" t="s">
        <v>1617</v>
      </c>
      <c r="D1786" s="299" t="s">
        <v>7</v>
      </c>
      <c r="E1786" s="112">
        <v>226100</v>
      </c>
    </row>
    <row r="1787" spans="2:5" x14ac:dyDescent="0.25">
      <c r="B1787" s="113">
        <v>10017</v>
      </c>
      <c r="C1787" s="114" t="s">
        <v>3483</v>
      </c>
      <c r="D1787" s="299" t="s">
        <v>7</v>
      </c>
      <c r="E1787" s="112">
        <v>94000</v>
      </c>
    </row>
    <row r="1788" spans="2:5" x14ac:dyDescent="0.25">
      <c r="B1788" s="113">
        <v>10018</v>
      </c>
      <c r="C1788" s="114" t="s">
        <v>3484</v>
      </c>
      <c r="D1788" s="299" t="s">
        <v>7</v>
      </c>
      <c r="E1788" s="112">
        <v>222649</v>
      </c>
    </row>
    <row r="1789" spans="2:5" x14ac:dyDescent="0.25">
      <c r="B1789" s="113">
        <v>10019</v>
      </c>
      <c r="C1789" s="114" t="s">
        <v>3485</v>
      </c>
      <c r="D1789" s="299" t="s">
        <v>7</v>
      </c>
      <c r="E1789" s="112">
        <v>60690</v>
      </c>
    </row>
    <row r="1790" spans="2:5" x14ac:dyDescent="0.25">
      <c r="B1790" s="113">
        <v>10020</v>
      </c>
      <c r="C1790" s="114" t="s">
        <v>3486</v>
      </c>
      <c r="D1790" s="299" t="s">
        <v>7</v>
      </c>
      <c r="E1790" s="112">
        <v>49326</v>
      </c>
    </row>
    <row r="1791" spans="2:5" x14ac:dyDescent="0.25">
      <c r="B1791" s="113">
        <v>10021</v>
      </c>
      <c r="C1791" s="114" t="s">
        <v>3487</v>
      </c>
      <c r="D1791" s="299" t="s">
        <v>7</v>
      </c>
      <c r="E1791" s="112">
        <v>184450</v>
      </c>
    </row>
    <row r="1792" spans="2:5" x14ac:dyDescent="0.25">
      <c r="B1792" s="113">
        <v>10022</v>
      </c>
      <c r="C1792" s="114" t="s">
        <v>3488</v>
      </c>
      <c r="D1792" s="299" t="s">
        <v>7</v>
      </c>
      <c r="E1792" s="112">
        <v>741370</v>
      </c>
    </row>
    <row r="1793" spans="2:5" x14ac:dyDescent="0.25">
      <c r="B1793" s="113">
        <v>10023</v>
      </c>
      <c r="C1793" s="114" t="s">
        <v>3489</v>
      </c>
      <c r="D1793" s="299" t="s">
        <v>7</v>
      </c>
      <c r="E1793" s="112">
        <v>23205</v>
      </c>
    </row>
    <row r="1794" spans="2:5" x14ac:dyDescent="0.25">
      <c r="B1794" s="113">
        <v>10024</v>
      </c>
      <c r="C1794" s="114" t="s">
        <v>3490</v>
      </c>
      <c r="D1794" s="299" t="s">
        <v>7</v>
      </c>
      <c r="E1794" s="112">
        <v>243867</v>
      </c>
    </row>
    <row r="1795" spans="2:5" x14ac:dyDescent="0.25">
      <c r="B1795" s="113">
        <v>10025</v>
      </c>
      <c r="C1795" s="114" t="s">
        <v>3491</v>
      </c>
      <c r="D1795" s="299" t="s">
        <v>7</v>
      </c>
      <c r="E1795" s="112">
        <v>305949</v>
      </c>
    </row>
    <row r="1796" spans="2:5" x14ac:dyDescent="0.25">
      <c r="B1796" s="113">
        <v>10026</v>
      </c>
      <c r="C1796" s="114" t="s">
        <v>3492</v>
      </c>
      <c r="D1796" s="299" t="s">
        <v>7</v>
      </c>
      <c r="E1796" s="112">
        <v>368900</v>
      </c>
    </row>
    <row r="1797" spans="2:5" x14ac:dyDescent="0.25">
      <c r="B1797" s="113">
        <v>10027</v>
      </c>
      <c r="C1797" s="114" t="s">
        <v>3493</v>
      </c>
      <c r="D1797" s="299" t="s">
        <v>7</v>
      </c>
      <c r="E1797" s="112">
        <v>474929</v>
      </c>
    </row>
    <row r="1798" spans="2:5" x14ac:dyDescent="0.25">
      <c r="B1798" s="113">
        <v>10028</v>
      </c>
      <c r="C1798" s="114" t="s">
        <v>3494</v>
      </c>
      <c r="D1798" s="299" t="s">
        <v>7</v>
      </c>
      <c r="E1798" s="112">
        <v>255969</v>
      </c>
    </row>
    <row r="1799" spans="2:5" x14ac:dyDescent="0.25">
      <c r="B1799" s="113">
        <v>10032</v>
      </c>
      <c r="C1799" s="114" t="s">
        <v>1618</v>
      </c>
      <c r="D1799" s="299" t="s">
        <v>7</v>
      </c>
      <c r="E1799" s="112">
        <v>28577850</v>
      </c>
    </row>
    <row r="1800" spans="2:5" x14ac:dyDescent="0.25">
      <c r="B1800" s="113">
        <v>10033</v>
      </c>
      <c r="C1800" s="114" t="s">
        <v>1619</v>
      </c>
      <c r="D1800" s="299" t="s">
        <v>7</v>
      </c>
      <c r="E1800" s="112">
        <v>5546</v>
      </c>
    </row>
    <row r="1801" spans="2:5" x14ac:dyDescent="0.25">
      <c r="B1801" s="113">
        <v>10035</v>
      </c>
      <c r="C1801" s="114" t="s">
        <v>1620</v>
      </c>
      <c r="D1801" s="299" t="s">
        <v>7</v>
      </c>
      <c r="E1801" s="112">
        <v>4928</v>
      </c>
    </row>
    <row r="1802" spans="2:5" x14ac:dyDescent="0.25">
      <c r="B1802" s="113">
        <v>10066</v>
      </c>
      <c r="C1802" s="114" t="s">
        <v>3495</v>
      </c>
      <c r="D1802" s="299" t="s">
        <v>7</v>
      </c>
      <c r="E1802" s="112">
        <v>192780</v>
      </c>
    </row>
    <row r="1803" spans="2:5" x14ac:dyDescent="0.25">
      <c r="B1803" s="113">
        <v>10072</v>
      </c>
      <c r="C1803" s="114" t="s">
        <v>1621</v>
      </c>
      <c r="D1803" s="299" t="s">
        <v>7</v>
      </c>
      <c r="E1803" s="112">
        <v>25233</v>
      </c>
    </row>
    <row r="1804" spans="2:5" x14ac:dyDescent="0.25">
      <c r="B1804" s="113">
        <v>10074</v>
      </c>
      <c r="C1804" s="114" t="s">
        <v>1622</v>
      </c>
      <c r="D1804" s="299" t="s">
        <v>7</v>
      </c>
      <c r="E1804" s="112">
        <v>125646</v>
      </c>
    </row>
    <row r="1805" spans="2:5" x14ac:dyDescent="0.25">
      <c r="B1805" s="113">
        <v>10079</v>
      </c>
      <c r="C1805" s="114" t="s">
        <v>1623</v>
      </c>
      <c r="D1805" s="299" t="s">
        <v>7</v>
      </c>
      <c r="E1805" s="112">
        <v>157900</v>
      </c>
    </row>
    <row r="1806" spans="2:5" x14ac:dyDescent="0.25">
      <c r="B1806" s="113">
        <v>10085</v>
      </c>
      <c r="C1806" s="114" t="s">
        <v>1624</v>
      </c>
      <c r="D1806" s="299" t="s">
        <v>7</v>
      </c>
      <c r="E1806" s="112">
        <v>155463</v>
      </c>
    </row>
    <row r="1807" spans="2:5" x14ac:dyDescent="0.25">
      <c r="B1807" s="113">
        <v>10089</v>
      </c>
      <c r="C1807" s="114" t="s">
        <v>1625</v>
      </c>
      <c r="D1807" s="299" t="s">
        <v>3099</v>
      </c>
      <c r="E1807" s="112">
        <v>6069</v>
      </c>
    </row>
    <row r="1808" spans="2:5" x14ac:dyDescent="0.25">
      <c r="B1808" s="113">
        <v>10090</v>
      </c>
      <c r="C1808" s="114" t="s">
        <v>1626</v>
      </c>
      <c r="D1808" s="299" t="s">
        <v>3099</v>
      </c>
      <c r="E1808" s="112">
        <v>6069</v>
      </c>
    </row>
    <row r="1809" spans="2:5" x14ac:dyDescent="0.25">
      <c r="B1809" s="113">
        <v>10094</v>
      </c>
      <c r="C1809" s="114" t="s">
        <v>1627</v>
      </c>
      <c r="D1809" s="299" t="s">
        <v>7</v>
      </c>
      <c r="E1809" s="112">
        <v>3808</v>
      </c>
    </row>
    <row r="1810" spans="2:5" x14ac:dyDescent="0.25">
      <c r="B1810" s="113">
        <v>10096</v>
      </c>
      <c r="C1810" s="114" t="s">
        <v>1628</v>
      </c>
      <c r="D1810" s="299" t="s">
        <v>7</v>
      </c>
      <c r="E1810" s="112">
        <v>155463</v>
      </c>
    </row>
    <row r="1811" spans="2:5" x14ac:dyDescent="0.25">
      <c r="B1811" s="113">
        <v>10101</v>
      </c>
      <c r="C1811" s="114" t="s">
        <v>1629</v>
      </c>
      <c r="D1811" s="299" t="s">
        <v>7</v>
      </c>
      <c r="E1811" s="112">
        <v>1381</v>
      </c>
    </row>
    <row r="1812" spans="2:5" x14ac:dyDescent="0.25">
      <c r="B1812" s="113">
        <v>10136</v>
      </c>
      <c r="C1812" s="114" t="s">
        <v>1630</v>
      </c>
      <c r="D1812" s="299" t="s">
        <v>7</v>
      </c>
      <c r="E1812" s="112">
        <v>20267</v>
      </c>
    </row>
    <row r="1813" spans="2:5" x14ac:dyDescent="0.25">
      <c r="B1813" s="113">
        <v>10145</v>
      </c>
      <c r="C1813" s="114" t="s">
        <v>1631</v>
      </c>
      <c r="D1813" s="299" t="s">
        <v>7</v>
      </c>
      <c r="E1813" s="112">
        <v>449820</v>
      </c>
    </row>
    <row r="1814" spans="2:5" x14ac:dyDescent="0.25">
      <c r="B1814" s="113">
        <v>10147</v>
      </c>
      <c r="C1814" s="114" t="s">
        <v>1632</v>
      </c>
      <c r="D1814" s="299" t="s">
        <v>7</v>
      </c>
      <c r="E1814" s="112">
        <v>2249</v>
      </c>
    </row>
    <row r="1815" spans="2:5" x14ac:dyDescent="0.25">
      <c r="B1815" s="113">
        <v>10154</v>
      </c>
      <c r="C1815" s="114" t="s">
        <v>1633</v>
      </c>
      <c r="D1815" s="299" t="s">
        <v>7</v>
      </c>
      <c r="E1815" s="112">
        <v>1484348</v>
      </c>
    </row>
    <row r="1816" spans="2:5" x14ac:dyDescent="0.25">
      <c r="B1816" s="113">
        <v>10158</v>
      </c>
      <c r="C1816" s="114" t="s">
        <v>1634</v>
      </c>
      <c r="D1816" s="299" t="s">
        <v>7</v>
      </c>
      <c r="E1816" s="112">
        <v>685297</v>
      </c>
    </row>
    <row r="1817" spans="2:5" x14ac:dyDescent="0.25">
      <c r="B1817" s="113">
        <v>10163</v>
      </c>
      <c r="C1817" s="114" t="s">
        <v>1635</v>
      </c>
      <c r="D1817" s="299" t="s">
        <v>7</v>
      </c>
      <c r="E1817" s="112">
        <v>325532</v>
      </c>
    </row>
    <row r="1818" spans="2:5" x14ac:dyDescent="0.25">
      <c r="B1818" s="113">
        <v>10167</v>
      </c>
      <c r="C1818" s="114" t="s">
        <v>1636</v>
      </c>
      <c r="D1818" s="299" t="s">
        <v>7</v>
      </c>
      <c r="E1818" s="112">
        <v>61900</v>
      </c>
    </row>
    <row r="1819" spans="2:5" x14ac:dyDescent="0.25">
      <c r="B1819" s="113">
        <v>10181</v>
      </c>
      <c r="C1819" s="114" t="s">
        <v>1637</v>
      </c>
      <c r="D1819" s="299" t="s">
        <v>7</v>
      </c>
      <c r="E1819" s="112">
        <v>1424</v>
      </c>
    </row>
    <row r="1820" spans="2:5" x14ac:dyDescent="0.25">
      <c r="B1820" s="113">
        <v>10189</v>
      </c>
      <c r="C1820" s="114" t="s">
        <v>1638</v>
      </c>
      <c r="D1820" s="299" t="s">
        <v>7</v>
      </c>
      <c r="E1820" s="112">
        <v>3188889</v>
      </c>
    </row>
    <row r="1821" spans="2:5" x14ac:dyDescent="0.25">
      <c r="B1821" s="113">
        <v>10203</v>
      </c>
      <c r="C1821" s="114" t="s">
        <v>1639</v>
      </c>
      <c r="D1821" s="299" t="s">
        <v>7</v>
      </c>
      <c r="E1821" s="112">
        <v>105494</v>
      </c>
    </row>
    <row r="1822" spans="2:5" x14ac:dyDescent="0.25">
      <c r="B1822" s="113">
        <v>10211</v>
      </c>
      <c r="C1822" s="114" t="s">
        <v>3496</v>
      </c>
      <c r="D1822" s="299" t="s">
        <v>7</v>
      </c>
      <c r="E1822" s="112">
        <v>138706</v>
      </c>
    </row>
    <row r="1823" spans="2:5" x14ac:dyDescent="0.25">
      <c r="B1823" s="113">
        <v>10212</v>
      </c>
      <c r="C1823" s="114" t="s">
        <v>3497</v>
      </c>
      <c r="D1823" s="299" t="s">
        <v>7</v>
      </c>
      <c r="E1823" s="112">
        <v>145010</v>
      </c>
    </row>
    <row r="1824" spans="2:5" x14ac:dyDescent="0.25">
      <c r="B1824" s="113">
        <v>10232</v>
      </c>
      <c r="C1824" s="114" t="s">
        <v>1640</v>
      </c>
      <c r="D1824" s="299" t="s">
        <v>3102</v>
      </c>
      <c r="E1824" s="112">
        <v>37432</v>
      </c>
    </row>
    <row r="1825" spans="2:5" x14ac:dyDescent="0.25">
      <c r="B1825" s="113">
        <v>10251</v>
      </c>
      <c r="C1825" s="114" t="s">
        <v>1641</v>
      </c>
      <c r="D1825" s="299" t="s">
        <v>7</v>
      </c>
      <c r="E1825" s="112">
        <v>1922</v>
      </c>
    </row>
    <row r="1826" spans="2:5" x14ac:dyDescent="0.25">
      <c r="B1826" s="113">
        <v>10262</v>
      </c>
      <c r="C1826" s="114" t="s">
        <v>1642</v>
      </c>
      <c r="D1826" s="299" t="s">
        <v>7</v>
      </c>
      <c r="E1826" s="112">
        <v>251090</v>
      </c>
    </row>
    <row r="1827" spans="2:5" x14ac:dyDescent="0.25">
      <c r="B1827" s="113">
        <v>10282</v>
      </c>
      <c r="C1827" s="114" t="s">
        <v>1643</v>
      </c>
      <c r="D1827" s="299" t="s">
        <v>3105</v>
      </c>
      <c r="E1827" s="112">
        <v>10953</v>
      </c>
    </row>
    <row r="1828" spans="2:5" x14ac:dyDescent="0.25">
      <c r="B1828" s="113">
        <v>10283</v>
      </c>
      <c r="C1828" s="114" t="s">
        <v>1644</v>
      </c>
      <c r="D1828" s="299" t="s">
        <v>3102</v>
      </c>
      <c r="E1828" s="112">
        <v>138</v>
      </c>
    </row>
    <row r="1829" spans="2:5" x14ac:dyDescent="0.25">
      <c r="B1829" s="113">
        <v>10288</v>
      </c>
      <c r="C1829" s="114" t="s">
        <v>1645</v>
      </c>
      <c r="D1829" s="299" t="s">
        <v>7</v>
      </c>
      <c r="E1829" s="112">
        <v>240986</v>
      </c>
    </row>
    <row r="1830" spans="2:5" x14ac:dyDescent="0.25">
      <c r="B1830" s="113">
        <v>10299</v>
      </c>
      <c r="C1830" s="114" t="s">
        <v>1646</v>
      </c>
      <c r="D1830" s="299" t="s">
        <v>3102</v>
      </c>
      <c r="E1830" s="112">
        <v>4602</v>
      </c>
    </row>
    <row r="1831" spans="2:5" x14ac:dyDescent="0.25">
      <c r="B1831" s="113">
        <v>10303</v>
      </c>
      <c r="C1831" s="114" t="s">
        <v>1647</v>
      </c>
      <c r="D1831" s="299" t="s">
        <v>8</v>
      </c>
      <c r="E1831" s="112">
        <v>6664</v>
      </c>
    </row>
    <row r="1832" spans="2:5" x14ac:dyDescent="0.25">
      <c r="B1832" s="113">
        <v>10348</v>
      </c>
      <c r="C1832" s="114" t="s">
        <v>1648</v>
      </c>
      <c r="D1832" s="299" t="s">
        <v>7</v>
      </c>
      <c r="E1832" s="112">
        <v>141800</v>
      </c>
    </row>
    <row r="1833" spans="2:5" x14ac:dyDescent="0.25">
      <c r="B1833" s="113">
        <v>10355</v>
      </c>
      <c r="C1833" s="114" t="s">
        <v>1649</v>
      </c>
      <c r="D1833" s="299" t="s">
        <v>7</v>
      </c>
      <c r="E1833" s="112">
        <v>1200</v>
      </c>
    </row>
    <row r="1834" spans="2:5" x14ac:dyDescent="0.25">
      <c r="B1834" s="113">
        <v>10357</v>
      </c>
      <c r="C1834" s="114" t="s">
        <v>1650</v>
      </c>
      <c r="D1834" s="299" t="s">
        <v>8</v>
      </c>
      <c r="E1834" s="112">
        <v>100000</v>
      </c>
    </row>
    <row r="1835" spans="2:5" x14ac:dyDescent="0.25">
      <c r="B1835" s="113">
        <v>10359</v>
      </c>
      <c r="C1835" s="114" t="s">
        <v>1651</v>
      </c>
      <c r="D1835" s="299" t="s">
        <v>7</v>
      </c>
      <c r="E1835" s="112">
        <v>34500</v>
      </c>
    </row>
    <row r="1836" spans="2:5" x14ac:dyDescent="0.25">
      <c r="B1836" s="113">
        <v>10375</v>
      </c>
      <c r="C1836" s="114" t="s">
        <v>3498</v>
      </c>
      <c r="D1836" s="299" t="s">
        <v>7</v>
      </c>
      <c r="E1836" s="112">
        <v>227086</v>
      </c>
    </row>
    <row r="1837" spans="2:5" x14ac:dyDescent="0.25">
      <c r="B1837" s="113">
        <v>10381</v>
      </c>
      <c r="C1837" s="114" t="s">
        <v>1652</v>
      </c>
      <c r="D1837" s="299" t="s">
        <v>7</v>
      </c>
      <c r="E1837" s="112">
        <v>479404</v>
      </c>
    </row>
    <row r="1838" spans="2:5" x14ac:dyDescent="0.25">
      <c r="B1838" s="113">
        <v>10401</v>
      </c>
      <c r="C1838" s="114" t="s">
        <v>1653</v>
      </c>
      <c r="D1838" s="299" t="s">
        <v>7</v>
      </c>
      <c r="E1838" s="112">
        <v>2705</v>
      </c>
    </row>
    <row r="1839" spans="2:5" x14ac:dyDescent="0.25">
      <c r="B1839" s="113">
        <v>10421</v>
      </c>
      <c r="C1839" s="114" t="s">
        <v>3499</v>
      </c>
      <c r="D1839" s="299" t="s">
        <v>8</v>
      </c>
      <c r="E1839" s="112">
        <v>52519</v>
      </c>
    </row>
    <row r="1840" spans="2:5" x14ac:dyDescent="0.25">
      <c r="B1840" s="113">
        <v>10441</v>
      </c>
      <c r="C1840" s="114" t="s">
        <v>1654</v>
      </c>
      <c r="D1840" s="299" t="s">
        <v>3102</v>
      </c>
      <c r="E1840" s="112">
        <v>4736</v>
      </c>
    </row>
    <row r="1841" spans="2:5" x14ac:dyDescent="0.25">
      <c r="B1841" s="113">
        <v>10442</v>
      </c>
      <c r="C1841" s="114" t="s">
        <v>1655</v>
      </c>
      <c r="D1841" s="299" t="s">
        <v>3102</v>
      </c>
      <c r="E1841" s="112">
        <v>6527</v>
      </c>
    </row>
    <row r="1842" spans="2:5" x14ac:dyDescent="0.25">
      <c r="B1842" s="113">
        <v>10506</v>
      </c>
      <c r="C1842" s="114" t="s">
        <v>1656</v>
      </c>
      <c r="D1842" s="299" t="s">
        <v>7</v>
      </c>
      <c r="E1842" s="112">
        <v>116049</v>
      </c>
    </row>
    <row r="1843" spans="2:5" x14ac:dyDescent="0.25">
      <c r="B1843" s="113">
        <v>10510</v>
      </c>
      <c r="C1843" s="114" t="s">
        <v>1657</v>
      </c>
      <c r="D1843" s="299" t="s">
        <v>7</v>
      </c>
      <c r="E1843" s="112">
        <v>320907</v>
      </c>
    </row>
    <row r="1844" spans="2:5" x14ac:dyDescent="0.25">
      <c r="B1844" s="113">
        <v>10511</v>
      </c>
      <c r="C1844" s="114" t="s">
        <v>1658</v>
      </c>
      <c r="D1844" s="299" t="s">
        <v>7</v>
      </c>
      <c r="E1844" s="112">
        <v>174629</v>
      </c>
    </row>
    <row r="1845" spans="2:5" x14ac:dyDescent="0.25">
      <c r="B1845" s="113">
        <v>10517</v>
      </c>
      <c r="C1845" s="114" t="s">
        <v>1659</v>
      </c>
      <c r="D1845" s="299" t="s">
        <v>3099</v>
      </c>
      <c r="E1845" s="112">
        <v>5117</v>
      </c>
    </row>
    <row r="1846" spans="2:5" x14ac:dyDescent="0.25">
      <c r="B1846" s="113">
        <v>10521</v>
      </c>
      <c r="C1846" s="114" t="s">
        <v>1660</v>
      </c>
      <c r="D1846" s="299" t="s">
        <v>3099</v>
      </c>
      <c r="E1846" s="112">
        <v>2951</v>
      </c>
    </row>
    <row r="1847" spans="2:5" x14ac:dyDescent="0.25">
      <c r="B1847" s="113">
        <v>10547</v>
      </c>
      <c r="C1847" s="114" t="s">
        <v>3500</v>
      </c>
      <c r="D1847" s="299" t="s">
        <v>8</v>
      </c>
      <c r="E1847" s="112">
        <v>202276</v>
      </c>
    </row>
    <row r="1848" spans="2:5" x14ac:dyDescent="0.25">
      <c r="B1848" s="113">
        <v>10548</v>
      </c>
      <c r="C1848" s="114" t="s">
        <v>1661</v>
      </c>
      <c r="D1848" s="299" t="s">
        <v>112</v>
      </c>
      <c r="E1848" s="112">
        <v>22119</v>
      </c>
    </row>
    <row r="1849" spans="2:5" x14ac:dyDescent="0.25">
      <c r="B1849" s="113">
        <v>10591</v>
      </c>
      <c r="C1849" s="114" t="s">
        <v>1662</v>
      </c>
      <c r="D1849" s="299" t="s">
        <v>7</v>
      </c>
      <c r="E1849" s="112">
        <v>5595412</v>
      </c>
    </row>
    <row r="1850" spans="2:5" x14ac:dyDescent="0.25">
      <c r="B1850" s="113">
        <v>10593</v>
      </c>
      <c r="C1850" s="114" t="s">
        <v>1663</v>
      </c>
      <c r="D1850" s="299" t="s">
        <v>3102</v>
      </c>
      <c r="E1850" s="112">
        <v>989802</v>
      </c>
    </row>
    <row r="1851" spans="2:5" x14ac:dyDescent="0.25">
      <c r="B1851" s="113">
        <v>10594</v>
      </c>
      <c r="C1851" s="114" t="s">
        <v>1664</v>
      </c>
      <c r="D1851" s="299" t="s">
        <v>7</v>
      </c>
      <c r="E1851" s="112">
        <v>414460</v>
      </c>
    </row>
    <row r="1852" spans="2:5" x14ac:dyDescent="0.25">
      <c r="B1852" s="113">
        <v>10596</v>
      </c>
      <c r="C1852" s="114" t="s">
        <v>1665</v>
      </c>
      <c r="D1852" s="299" t="s">
        <v>7</v>
      </c>
      <c r="E1852" s="112">
        <v>634823</v>
      </c>
    </row>
    <row r="1853" spans="2:5" x14ac:dyDescent="0.25">
      <c r="B1853" s="113">
        <v>10597</v>
      </c>
      <c r="C1853" s="114" t="s">
        <v>1666</v>
      </c>
      <c r="D1853" s="299" t="s">
        <v>7</v>
      </c>
      <c r="E1853" s="112">
        <v>2077079</v>
      </c>
    </row>
    <row r="1854" spans="2:5" x14ac:dyDescent="0.25">
      <c r="B1854" s="113">
        <v>10599</v>
      </c>
      <c r="C1854" s="114" t="s">
        <v>1667</v>
      </c>
      <c r="D1854" s="299" t="s">
        <v>7</v>
      </c>
      <c r="E1854" s="112">
        <v>1553581</v>
      </c>
    </row>
    <row r="1855" spans="2:5" x14ac:dyDescent="0.25">
      <c r="B1855" s="113">
        <v>10600</v>
      </c>
      <c r="C1855" s="114" t="s">
        <v>1668</v>
      </c>
      <c r="D1855" s="299" t="s">
        <v>3102</v>
      </c>
      <c r="E1855" s="112">
        <v>944770</v>
      </c>
    </row>
    <row r="1856" spans="2:5" x14ac:dyDescent="0.25">
      <c r="B1856" s="113">
        <v>10601</v>
      </c>
      <c r="C1856" s="114" t="s">
        <v>1669</v>
      </c>
      <c r="D1856" s="299" t="s">
        <v>3102</v>
      </c>
      <c r="E1856" s="112">
        <v>130662</v>
      </c>
    </row>
    <row r="1857" spans="2:5" x14ac:dyDescent="0.25">
      <c r="B1857" s="113">
        <v>10602</v>
      </c>
      <c r="C1857" s="114" t="s">
        <v>1670</v>
      </c>
      <c r="D1857" s="299" t="s">
        <v>3102</v>
      </c>
      <c r="E1857" s="112">
        <v>1373519</v>
      </c>
    </row>
    <row r="1858" spans="2:5" x14ac:dyDescent="0.25">
      <c r="B1858" s="113">
        <v>10603</v>
      </c>
      <c r="C1858" s="114" t="s">
        <v>1671</v>
      </c>
      <c r="D1858" s="299" t="s">
        <v>7</v>
      </c>
      <c r="E1858" s="112">
        <v>1062986</v>
      </c>
    </row>
    <row r="1859" spans="2:5" x14ac:dyDescent="0.25">
      <c r="B1859" s="113">
        <v>10604</v>
      </c>
      <c r="C1859" s="114" t="s">
        <v>1672</v>
      </c>
      <c r="D1859" s="299" t="s">
        <v>8</v>
      </c>
      <c r="E1859" s="112">
        <v>20992</v>
      </c>
    </row>
    <row r="1860" spans="2:5" x14ac:dyDescent="0.25">
      <c r="B1860" s="113">
        <v>10605</v>
      </c>
      <c r="C1860" s="114" t="s">
        <v>1673</v>
      </c>
      <c r="D1860" s="299" t="s">
        <v>3102</v>
      </c>
      <c r="E1860" s="112">
        <v>1626849</v>
      </c>
    </row>
    <row r="1861" spans="2:5" x14ac:dyDescent="0.25">
      <c r="B1861" s="113">
        <v>10609</v>
      </c>
      <c r="C1861" s="114" t="s">
        <v>1674</v>
      </c>
      <c r="D1861" s="299" t="s">
        <v>7</v>
      </c>
      <c r="E1861" s="112">
        <v>881685</v>
      </c>
    </row>
    <row r="1862" spans="2:5" x14ac:dyDescent="0.25">
      <c r="B1862" s="113">
        <v>10613</v>
      </c>
      <c r="C1862" s="114" t="s">
        <v>1675</v>
      </c>
      <c r="D1862" s="299" t="s">
        <v>7</v>
      </c>
      <c r="E1862" s="112">
        <v>185336</v>
      </c>
    </row>
    <row r="1863" spans="2:5" x14ac:dyDescent="0.25">
      <c r="B1863" s="113">
        <v>10614</v>
      </c>
      <c r="C1863" s="114" t="s">
        <v>1676</v>
      </c>
      <c r="D1863" s="299" t="s">
        <v>7</v>
      </c>
      <c r="E1863" s="112">
        <v>316531</v>
      </c>
    </row>
    <row r="1864" spans="2:5" x14ac:dyDescent="0.25">
      <c r="B1864" s="113">
        <v>10617</v>
      </c>
      <c r="C1864" s="114" t="s">
        <v>3501</v>
      </c>
      <c r="D1864" s="299" t="s">
        <v>7</v>
      </c>
      <c r="E1864" s="112">
        <v>400145</v>
      </c>
    </row>
    <row r="1865" spans="2:5" x14ac:dyDescent="0.25">
      <c r="B1865" s="113">
        <v>10618</v>
      </c>
      <c r="C1865" s="114" t="s">
        <v>1677</v>
      </c>
      <c r="D1865" s="299" t="s">
        <v>3102</v>
      </c>
      <c r="E1865" s="112">
        <v>3912960</v>
      </c>
    </row>
    <row r="1866" spans="2:5" x14ac:dyDescent="0.25">
      <c r="B1866" s="113">
        <v>10619</v>
      </c>
      <c r="C1866" s="114" t="s">
        <v>1678</v>
      </c>
      <c r="D1866" s="299" t="s">
        <v>3102</v>
      </c>
      <c r="E1866" s="112">
        <v>5869440</v>
      </c>
    </row>
    <row r="1867" spans="2:5" x14ac:dyDescent="0.25">
      <c r="B1867" s="113">
        <v>10620</v>
      </c>
      <c r="C1867" s="114" t="s">
        <v>3502</v>
      </c>
      <c r="D1867" s="299" t="s">
        <v>7</v>
      </c>
      <c r="E1867" s="112">
        <v>5864056</v>
      </c>
    </row>
    <row r="1868" spans="2:5" x14ac:dyDescent="0.25">
      <c r="B1868" s="113">
        <v>10621</v>
      </c>
      <c r="C1868" s="114" t="s">
        <v>1679</v>
      </c>
      <c r="D1868" s="299" t="s">
        <v>7</v>
      </c>
      <c r="E1868" s="112">
        <v>1767150</v>
      </c>
    </row>
    <row r="1869" spans="2:5" x14ac:dyDescent="0.25">
      <c r="B1869" s="113">
        <v>10622</v>
      </c>
      <c r="C1869" s="114" t="s">
        <v>1680</v>
      </c>
      <c r="D1869" s="299" t="s">
        <v>7</v>
      </c>
      <c r="E1869" s="112">
        <v>1792209</v>
      </c>
    </row>
    <row r="1870" spans="2:5" x14ac:dyDescent="0.25">
      <c r="B1870" s="113">
        <v>10623</v>
      </c>
      <c r="C1870" s="114" t="s">
        <v>1681</v>
      </c>
      <c r="D1870" s="299" t="s">
        <v>7</v>
      </c>
      <c r="E1870" s="112">
        <v>311780</v>
      </c>
    </row>
    <row r="1871" spans="2:5" x14ac:dyDescent="0.25">
      <c r="B1871" s="113">
        <v>10624</v>
      </c>
      <c r="C1871" s="114" t="s">
        <v>1682</v>
      </c>
      <c r="D1871" s="299" t="s">
        <v>3099</v>
      </c>
      <c r="E1871" s="112">
        <v>7140</v>
      </c>
    </row>
    <row r="1872" spans="2:5" x14ac:dyDescent="0.25">
      <c r="B1872" s="113">
        <v>10625</v>
      </c>
      <c r="C1872" s="114" t="s">
        <v>1683</v>
      </c>
      <c r="D1872" s="299" t="s">
        <v>7</v>
      </c>
      <c r="E1872" s="112">
        <v>413277</v>
      </c>
    </row>
    <row r="1873" spans="2:5" x14ac:dyDescent="0.25">
      <c r="B1873" s="113">
        <v>10626</v>
      </c>
      <c r="C1873" s="114" t="s">
        <v>1684</v>
      </c>
      <c r="D1873" s="299" t="s">
        <v>7</v>
      </c>
      <c r="E1873" s="112">
        <v>517650</v>
      </c>
    </row>
    <row r="1874" spans="2:5" x14ac:dyDescent="0.25">
      <c r="B1874" s="113">
        <v>10627</v>
      </c>
      <c r="C1874" s="114" t="s">
        <v>1685</v>
      </c>
      <c r="D1874" s="299" t="s">
        <v>7</v>
      </c>
      <c r="E1874" s="112">
        <v>450127</v>
      </c>
    </row>
    <row r="1875" spans="2:5" x14ac:dyDescent="0.25">
      <c r="B1875" s="113">
        <v>10628</v>
      </c>
      <c r="C1875" s="114" t="s">
        <v>1686</v>
      </c>
      <c r="D1875" s="299" t="s">
        <v>7</v>
      </c>
      <c r="E1875" s="112">
        <v>450127</v>
      </c>
    </row>
    <row r="1876" spans="2:5" x14ac:dyDescent="0.25">
      <c r="B1876" s="113">
        <v>10629</v>
      </c>
      <c r="C1876" s="114" t="s">
        <v>1687</v>
      </c>
      <c r="D1876" s="299" t="s">
        <v>7</v>
      </c>
      <c r="E1876" s="112">
        <v>450127</v>
      </c>
    </row>
    <row r="1877" spans="2:5" x14ac:dyDescent="0.25">
      <c r="B1877" s="113">
        <v>10634</v>
      </c>
      <c r="C1877" s="114" t="s">
        <v>1688</v>
      </c>
      <c r="D1877" s="299" t="s">
        <v>7</v>
      </c>
      <c r="E1877" s="112">
        <v>452562</v>
      </c>
    </row>
    <row r="1878" spans="2:5" x14ac:dyDescent="0.25">
      <c r="B1878" s="113">
        <v>10635</v>
      </c>
      <c r="C1878" s="114" t="s">
        <v>1689</v>
      </c>
      <c r="D1878" s="299" t="s">
        <v>7</v>
      </c>
      <c r="E1878" s="112">
        <v>426095</v>
      </c>
    </row>
    <row r="1879" spans="2:5" x14ac:dyDescent="0.25">
      <c r="B1879" s="113">
        <v>10636</v>
      </c>
      <c r="C1879" s="114" t="s">
        <v>1690</v>
      </c>
      <c r="D1879" s="299" t="s">
        <v>7</v>
      </c>
      <c r="E1879" s="112">
        <v>541450</v>
      </c>
    </row>
    <row r="1880" spans="2:5" x14ac:dyDescent="0.25">
      <c r="B1880" s="113">
        <v>10639</v>
      </c>
      <c r="C1880" s="114" t="s">
        <v>1691</v>
      </c>
      <c r="D1880" s="299" t="s">
        <v>7</v>
      </c>
      <c r="E1880" s="112">
        <v>239018</v>
      </c>
    </row>
    <row r="1881" spans="2:5" x14ac:dyDescent="0.25">
      <c r="B1881" s="113">
        <v>10640</v>
      </c>
      <c r="C1881" s="114" t="s">
        <v>1692</v>
      </c>
      <c r="D1881" s="299" t="s">
        <v>7</v>
      </c>
      <c r="E1881" s="112">
        <v>1728212</v>
      </c>
    </row>
    <row r="1882" spans="2:5" x14ac:dyDescent="0.25">
      <c r="B1882" s="113">
        <v>10641</v>
      </c>
      <c r="C1882" s="114" t="s">
        <v>1693</v>
      </c>
      <c r="D1882" s="299" t="s">
        <v>7</v>
      </c>
      <c r="E1882" s="112">
        <v>1728212</v>
      </c>
    </row>
    <row r="1883" spans="2:5" x14ac:dyDescent="0.25">
      <c r="B1883" s="113">
        <v>10642</v>
      </c>
      <c r="C1883" s="114" t="s">
        <v>1694</v>
      </c>
      <c r="D1883" s="299" t="s">
        <v>7</v>
      </c>
      <c r="E1883" s="112">
        <v>660785</v>
      </c>
    </row>
    <row r="1884" spans="2:5" x14ac:dyDescent="0.25">
      <c r="B1884" s="113">
        <v>10643</v>
      </c>
      <c r="C1884" s="114" t="s">
        <v>1695</v>
      </c>
      <c r="D1884" s="299" t="s">
        <v>7</v>
      </c>
      <c r="E1884" s="112">
        <v>2985425</v>
      </c>
    </row>
    <row r="1885" spans="2:5" x14ac:dyDescent="0.25">
      <c r="B1885" s="113">
        <v>10644</v>
      </c>
      <c r="C1885" s="114" t="s">
        <v>1696</v>
      </c>
      <c r="D1885" s="299" t="s">
        <v>7</v>
      </c>
      <c r="E1885" s="112">
        <v>3053696</v>
      </c>
    </row>
    <row r="1886" spans="2:5" x14ac:dyDescent="0.25">
      <c r="B1886" s="113">
        <v>10645</v>
      </c>
      <c r="C1886" s="114" t="s">
        <v>1697</v>
      </c>
      <c r="D1886" s="299" t="s">
        <v>3102</v>
      </c>
      <c r="E1886" s="112">
        <v>607172</v>
      </c>
    </row>
    <row r="1887" spans="2:5" x14ac:dyDescent="0.25">
      <c r="B1887" s="113">
        <v>10646</v>
      </c>
      <c r="C1887" s="114" t="s">
        <v>1698</v>
      </c>
      <c r="D1887" s="299" t="s">
        <v>3102</v>
      </c>
      <c r="E1887" s="112">
        <v>714030</v>
      </c>
    </row>
    <row r="1888" spans="2:5" x14ac:dyDescent="0.25">
      <c r="B1888" s="113">
        <v>10647</v>
      </c>
      <c r="C1888" s="114" t="s">
        <v>1699</v>
      </c>
      <c r="D1888" s="299" t="s">
        <v>3102</v>
      </c>
      <c r="E1888" s="112">
        <v>887379</v>
      </c>
    </row>
    <row r="1889" spans="2:5" x14ac:dyDescent="0.25">
      <c r="B1889" s="113">
        <v>10648</v>
      </c>
      <c r="C1889" s="114" t="s">
        <v>1700</v>
      </c>
      <c r="D1889" s="299" t="s">
        <v>3102</v>
      </c>
      <c r="E1889" s="112">
        <v>1653882</v>
      </c>
    </row>
    <row r="1890" spans="2:5" x14ac:dyDescent="0.25">
      <c r="B1890" s="113">
        <v>10649</v>
      </c>
      <c r="C1890" s="114" t="s">
        <v>1701</v>
      </c>
      <c r="D1890" s="299" t="s">
        <v>3102</v>
      </c>
      <c r="E1890" s="112">
        <v>2212824</v>
      </c>
    </row>
    <row r="1891" spans="2:5" x14ac:dyDescent="0.25">
      <c r="B1891" s="113">
        <v>10650</v>
      </c>
      <c r="C1891" s="114" t="s">
        <v>1702</v>
      </c>
      <c r="D1891" s="299" t="s">
        <v>3102</v>
      </c>
      <c r="E1891" s="112">
        <v>3416057</v>
      </c>
    </row>
    <row r="1892" spans="2:5" x14ac:dyDescent="0.25">
      <c r="B1892" s="113">
        <v>10651</v>
      </c>
      <c r="C1892" s="114" t="s">
        <v>3503</v>
      </c>
      <c r="D1892" s="299" t="s">
        <v>7</v>
      </c>
      <c r="E1892" s="112">
        <v>428400</v>
      </c>
    </row>
    <row r="1893" spans="2:5" x14ac:dyDescent="0.25">
      <c r="B1893" s="113">
        <v>10653</v>
      </c>
      <c r="C1893" s="114" t="s">
        <v>1703</v>
      </c>
      <c r="D1893" s="299" t="s">
        <v>7</v>
      </c>
      <c r="E1893" s="112">
        <v>116822</v>
      </c>
    </row>
    <row r="1894" spans="2:5" x14ac:dyDescent="0.25">
      <c r="B1894" s="113">
        <v>10655</v>
      </c>
      <c r="C1894" s="114" t="s">
        <v>1704</v>
      </c>
      <c r="D1894" s="299" t="s">
        <v>3102</v>
      </c>
      <c r="E1894" s="112">
        <v>34028</v>
      </c>
    </row>
    <row r="1895" spans="2:5" x14ac:dyDescent="0.25">
      <c r="B1895" s="113">
        <v>10656</v>
      </c>
      <c r="C1895" s="114" t="s">
        <v>3504</v>
      </c>
      <c r="D1895" s="299" t="s">
        <v>7</v>
      </c>
      <c r="E1895" s="112">
        <v>1407054</v>
      </c>
    </row>
    <row r="1896" spans="2:5" x14ac:dyDescent="0.25">
      <c r="B1896" s="113">
        <v>10657</v>
      </c>
      <c r="C1896" s="114" t="s">
        <v>3505</v>
      </c>
      <c r="D1896" s="299" t="s">
        <v>7</v>
      </c>
      <c r="E1896" s="112">
        <v>2616953</v>
      </c>
    </row>
    <row r="1897" spans="2:5" x14ac:dyDescent="0.25">
      <c r="B1897" s="113">
        <v>10658</v>
      </c>
      <c r="C1897" s="114" t="s">
        <v>1705</v>
      </c>
      <c r="D1897" s="299" t="s">
        <v>7</v>
      </c>
      <c r="E1897" s="112">
        <v>97223</v>
      </c>
    </row>
    <row r="1898" spans="2:5" x14ac:dyDescent="0.25">
      <c r="B1898" s="113">
        <v>10659</v>
      </c>
      <c r="C1898" s="114" t="s">
        <v>3506</v>
      </c>
      <c r="D1898" s="299" t="s">
        <v>7</v>
      </c>
      <c r="E1898" s="112">
        <v>10577778</v>
      </c>
    </row>
    <row r="1899" spans="2:5" x14ac:dyDescent="0.25">
      <c r="B1899" s="113">
        <v>10662</v>
      </c>
      <c r="C1899" s="114" t="s">
        <v>1706</v>
      </c>
      <c r="D1899" s="299" t="s">
        <v>7</v>
      </c>
      <c r="E1899" s="112">
        <v>38627</v>
      </c>
    </row>
    <row r="1900" spans="2:5" x14ac:dyDescent="0.25">
      <c r="B1900" s="113">
        <v>10669</v>
      </c>
      <c r="C1900" s="114" t="s">
        <v>1707</v>
      </c>
      <c r="D1900" s="299" t="s">
        <v>7</v>
      </c>
      <c r="E1900" s="112">
        <v>407497</v>
      </c>
    </row>
    <row r="1901" spans="2:5" x14ac:dyDescent="0.25">
      <c r="B1901" s="113">
        <v>10670</v>
      </c>
      <c r="C1901" s="114" t="s">
        <v>1708</v>
      </c>
      <c r="D1901" s="299" t="s">
        <v>7</v>
      </c>
      <c r="E1901" s="112">
        <v>317548</v>
      </c>
    </row>
    <row r="1902" spans="2:5" x14ac:dyDescent="0.25">
      <c r="B1902" s="113">
        <v>10673</v>
      </c>
      <c r="C1902" s="114" t="s">
        <v>1709</v>
      </c>
      <c r="D1902" s="299" t="s">
        <v>3102</v>
      </c>
      <c r="E1902" s="112">
        <v>1228725</v>
      </c>
    </row>
    <row r="1903" spans="2:5" x14ac:dyDescent="0.25">
      <c r="B1903" s="113">
        <v>10674</v>
      </c>
      <c r="C1903" s="114" t="s">
        <v>1710</v>
      </c>
      <c r="D1903" s="299" t="s">
        <v>3102</v>
      </c>
      <c r="E1903" s="112">
        <v>2597834</v>
      </c>
    </row>
    <row r="1904" spans="2:5" x14ac:dyDescent="0.25">
      <c r="B1904" s="113">
        <v>10676</v>
      </c>
      <c r="C1904" s="114" t="s">
        <v>1711</v>
      </c>
      <c r="D1904" s="299" t="s">
        <v>3102</v>
      </c>
      <c r="E1904" s="112">
        <v>21420</v>
      </c>
    </row>
    <row r="1905" spans="2:5" x14ac:dyDescent="0.25">
      <c r="B1905" s="113">
        <v>10677</v>
      </c>
      <c r="C1905" s="114" t="s">
        <v>1712</v>
      </c>
      <c r="D1905" s="299" t="s">
        <v>3102</v>
      </c>
      <c r="E1905" s="112">
        <v>32725</v>
      </c>
    </row>
    <row r="1906" spans="2:5" x14ac:dyDescent="0.25">
      <c r="B1906" s="113">
        <v>10678</v>
      </c>
      <c r="C1906" s="114" t="s">
        <v>1713</v>
      </c>
      <c r="D1906" s="299" t="s">
        <v>7</v>
      </c>
      <c r="E1906" s="112">
        <v>4366630</v>
      </c>
    </row>
    <row r="1907" spans="2:5" x14ac:dyDescent="0.25">
      <c r="B1907" s="113">
        <v>10680</v>
      </c>
      <c r="C1907" s="114" t="s">
        <v>1714</v>
      </c>
      <c r="D1907" s="299" t="s">
        <v>7</v>
      </c>
      <c r="E1907" s="112">
        <v>2346033</v>
      </c>
    </row>
    <row r="1908" spans="2:5" x14ac:dyDescent="0.25">
      <c r="B1908" s="113">
        <v>10681</v>
      </c>
      <c r="C1908" s="114" t="s">
        <v>1715</v>
      </c>
      <c r="D1908" s="299" t="s">
        <v>7</v>
      </c>
      <c r="E1908" s="112">
        <v>9554523</v>
      </c>
    </row>
    <row r="1909" spans="2:5" x14ac:dyDescent="0.25">
      <c r="B1909" s="113">
        <v>10682</v>
      </c>
      <c r="C1909" s="114" t="s">
        <v>3507</v>
      </c>
      <c r="D1909" s="299" t="s">
        <v>7</v>
      </c>
      <c r="E1909" s="112">
        <v>2915500</v>
      </c>
    </row>
    <row r="1910" spans="2:5" x14ac:dyDescent="0.25">
      <c r="B1910" s="113">
        <v>10684</v>
      </c>
      <c r="C1910" s="114" t="s">
        <v>1716</v>
      </c>
      <c r="D1910" s="299" t="s">
        <v>7</v>
      </c>
      <c r="E1910" s="112">
        <v>610010</v>
      </c>
    </row>
    <row r="1911" spans="2:5" x14ac:dyDescent="0.25">
      <c r="B1911" s="113">
        <v>10687</v>
      </c>
      <c r="C1911" s="114" t="s">
        <v>1717</v>
      </c>
      <c r="D1911" s="299" t="s">
        <v>7</v>
      </c>
      <c r="E1911" s="112">
        <v>6386223</v>
      </c>
    </row>
    <row r="1912" spans="2:5" x14ac:dyDescent="0.25">
      <c r="B1912" s="113">
        <v>10689</v>
      </c>
      <c r="C1912" s="114" t="s">
        <v>1718</v>
      </c>
      <c r="D1912" s="299" t="s">
        <v>7</v>
      </c>
      <c r="E1912" s="112">
        <v>577150</v>
      </c>
    </row>
    <row r="1913" spans="2:5" x14ac:dyDescent="0.25">
      <c r="B1913" s="113">
        <v>10690</v>
      </c>
      <c r="C1913" s="114" t="s">
        <v>1719</v>
      </c>
      <c r="D1913" s="299" t="s">
        <v>7</v>
      </c>
      <c r="E1913" s="112">
        <v>5212503</v>
      </c>
    </row>
    <row r="1914" spans="2:5" x14ac:dyDescent="0.25">
      <c r="B1914" s="113">
        <v>10692</v>
      </c>
      <c r="C1914" s="114" t="s">
        <v>1720</v>
      </c>
      <c r="D1914" s="299" t="s">
        <v>7</v>
      </c>
      <c r="E1914" s="112">
        <v>556881</v>
      </c>
    </row>
    <row r="1915" spans="2:5" x14ac:dyDescent="0.25">
      <c r="B1915" s="113">
        <v>10694</v>
      </c>
      <c r="C1915" s="114" t="s">
        <v>1721</v>
      </c>
      <c r="D1915" s="299" t="s">
        <v>7</v>
      </c>
      <c r="E1915" s="112">
        <v>493850</v>
      </c>
    </row>
    <row r="1916" spans="2:5" x14ac:dyDescent="0.25">
      <c r="B1916" s="113">
        <v>10695</v>
      </c>
      <c r="C1916" s="114" t="s">
        <v>1722</v>
      </c>
      <c r="D1916" s="299" t="s">
        <v>3102</v>
      </c>
      <c r="E1916" s="112">
        <v>48195</v>
      </c>
    </row>
    <row r="1917" spans="2:5" x14ac:dyDescent="0.25">
      <c r="B1917" s="113">
        <v>10696</v>
      </c>
      <c r="C1917" s="114" t="s">
        <v>1723</v>
      </c>
      <c r="D1917" s="299" t="s">
        <v>3102</v>
      </c>
      <c r="E1917" s="112">
        <v>82334</v>
      </c>
    </row>
    <row r="1918" spans="2:5" x14ac:dyDescent="0.25">
      <c r="B1918" s="113">
        <v>10697</v>
      </c>
      <c r="C1918" s="114" t="s">
        <v>1724</v>
      </c>
      <c r="D1918" s="299" t="s">
        <v>7</v>
      </c>
      <c r="E1918" s="112">
        <v>521703</v>
      </c>
    </row>
    <row r="1919" spans="2:5" x14ac:dyDescent="0.25">
      <c r="B1919" s="113">
        <v>10698</v>
      </c>
      <c r="C1919" s="114" t="s">
        <v>1725</v>
      </c>
      <c r="D1919" s="299" t="s">
        <v>7</v>
      </c>
      <c r="E1919" s="112">
        <v>452562</v>
      </c>
    </row>
    <row r="1920" spans="2:5" x14ac:dyDescent="0.25">
      <c r="B1920" s="113">
        <v>10699</v>
      </c>
      <c r="C1920" s="114" t="s">
        <v>1726</v>
      </c>
      <c r="D1920" s="299" t="s">
        <v>7</v>
      </c>
      <c r="E1920" s="112">
        <v>495736</v>
      </c>
    </row>
    <row r="1921" spans="2:5" x14ac:dyDescent="0.25">
      <c r="B1921" s="113">
        <v>10700</v>
      </c>
      <c r="C1921" s="114" t="s">
        <v>1727</v>
      </c>
      <c r="D1921" s="299" t="s">
        <v>7</v>
      </c>
      <c r="E1921" s="112">
        <v>216729</v>
      </c>
    </row>
    <row r="1922" spans="2:5" x14ac:dyDescent="0.25">
      <c r="B1922" s="113">
        <v>10710</v>
      </c>
      <c r="C1922" s="114" t="s">
        <v>1728</v>
      </c>
      <c r="D1922" s="299" t="s">
        <v>7</v>
      </c>
      <c r="E1922" s="112">
        <v>3840035</v>
      </c>
    </row>
    <row r="1923" spans="2:5" x14ac:dyDescent="0.25">
      <c r="B1923" s="113">
        <v>10712</v>
      </c>
      <c r="C1923" s="114" t="s">
        <v>1729</v>
      </c>
      <c r="D1923" s="299" t="s">
        <v>7</v>
      </c>
      <c r="E1923" s="112">
        <v>567414</v>
      </c>
    </row>
    <row r="1924" spans="2:5" x14ac:dyDescent="0.25">
      <c r="B1924" s="113">
        <v>10723</v>
      </c>
      <c r="C1924" s="114" t="s">
        <v>1730</v>
      </c>
      <c r="D1924" s="299" t="s">
        <v>3508</v>
      </c>
      <c r="E1924" s="112">
        <v>47600</v>
      </c>
    </row>
    <row r="1925" spans="2:5" x14ac:dyDescent="0.25">
      <c r="B1925" s="113">
        <v>10728</v>
      </c>
      <c r="C1925" s="114" t="s">
        <v>3509</v>
      </c>
      <c r="D1925" s="299" t="s">
        <v>3508</v>
      </c>
      <c r="E1925" s="112">
        <v>15054</v>
      </c>
    </row>
    <row r="1926" spans="2:5" x14ac:dyDescent="0.25">
      <c r="B1926" s="113">
        <v>10733</v>
      </c>
      <c r="C1926" s="114" t="s">
        <v>1731</v>
      </c>
      <c r="D1926" s="299" t="s">
        <v>7</v>
      </c>
      <c r="E1926" s="112">
        <v>6947748</v>
      </c>
    </row>
    <row r="1927" spans="2:5" x14ac:dyDescent="0.25">
      <c r="B1927" s="113">
        <v>10734</v>
      </c>
      <c r="C1927" s="114" t="s">
        <v>1732</v>
      </c>
      <c r="D1927" s="299" t="s">
        <v>7</v>
      </c>
      <c r="E1927" s="112">
        <v>2978107</v>
      </c>
    </row>
    <row r="1928" spans="2:5" x14ac:dyDescent="0.25">
      <c r="B1928" s="113">
        <v>10736</v>
      </c>
      <c r="C1928" s="114" t="s">
        <v>1733</v>
      </c>
      <c r="D1928" s="299" t="s">
        <v>7</v>
      </c>
      <c r="E1928" s="112">
        <v>2035235</v>
      </c>
    </row>
    <row r="1929" spans="2:5" x14ac:dyDescent="0.25">
      <c r="B1929" s="113">
        <v>10737</v>
      </c>
      <c r="C1929" s="114" t="s">
        <v>1734</v>
      </c>
      <c r="D1929" s="299" t="s">
        <v>7</v>
      </c>
      <c r="E1929" s="112">
        <v>1054654</v>
      </c>
    </row>
    <row r="1930" spans="2:5" x14ac:dyDescent="0.25">
      <c r="B1930" s="113">
        <v>10754</v>
      </c>
      <c r="C1930" s="114" t="s">
        <v>1735</v>
      </c>
      <c r="D1930" s="299" t="s">
        <v>7</v>
      </c>
      <c r="E1930" s="112">
        <v>10975095</v>
      </c>
    </row>
    <row r="1931" spans="2:5" x14ac:dyDescent="0.25">
      <c r="B1931" s="113">
        <v>10755</v>
      </c>
      <c r="C1931" s="114" t="s">
        <v>3510</v>
      </c>
      <c r="D1931" s="299" t="s">
        <v>7</v>
      </c>
      <c r="E1931" s="112">
        <v>834740</v>
      </c>
    </row>
    <row r="1932" spans="2:5" x14ac:dyDescent="0.25">
      <c r="B1932" s="113">
        <v>10756</v>
      </c>
      <c r="C1932" s="114" t="s">
        <v>1736</v>
      </c>
      <c r="D1932" s="299" t="s">
        <v>7</v>
      </c>
      <c r="E1932" s="112">
        <v>1333594</v>
      </c>
    </row>
    <row r="1933" spans="2:5" x14ac:dyDescent="0.25">
      <c r="B1933" s="113">
        <v>10757</v>
      </c>
      <c r="C1933" s="114" t="s">
        <v>1737</v>
      </c>
      <c r="D1933" s="299" t="s">
        <v>7</v>
      </c>
      <c r="E1933" s="112">
        <v>1571053</v>
      </c>
    </row>
    <row r="1934" spans="2:5" x14ac:dyDescent="0.25">
      <c r="B1934" s="113">
        <v>10758</v>
      </c>
      <c r="C1934" s="114" t="s">
        <v>3511</v>
      </c>
      <c r="D1934" s="299" t="s">
        <v>7</v>
      </c>
      <c r="E1934" s="112">
        <v>1076559</v>
      </c>
    </row>
    <row r="1935" spans="2:5" x14ac:dyDescent="0.25">
      <c r="B1935" s="113">
        <v>10767</v>
      </c>
      <c r="C1935" s="114" t="s">
        <v>1738</v>
      </c>
      <c r="D1935" s="299" t="s">
        <v>8</v>
      </c>
      <c r="E1935" s="112">
        <v>148554</v>
      </c>
    </row>
    <row r="1936" spans="2:5" x14ac:dyDescent="0.25">
      <c r="B1936" s="113">
        <v>10768</v>
      </c>
      <c r="C1936" s="114" t="s">
        <v>1739</v>
      </c>
      <c r="D1936" s="299" t="s">
        <v>7</v>
      </c>
      <c r="E1936" s="112">
        <v>212926</v>
      </c>
    </row>
    <row r="1937" spans="2:5" x14ac:dyDescent="0.25">
      <c r="B1937" s="113">
        <v>10770</v>
      </c>
      <c r="C1937" s="114" t="s">
        <v>1740</v>
      </c>
      <c r="D1937" s="299" t="s">
        <v>7</v>
      </c>
      <c r="E1937" s="112">
        <v>91736</v>
      </c>
    </row>
    <row r="1938" spans="2:5" x14ac:dyDescent="0.25">
      <c r="B1938" s="113">
        <v>10774</v>
      </c>
      <c r="C1938" s="114" t="s">
        <v>1741</v>
      </c>
      <c r="D1938" s="299" t="s">
        <v>7</v>
      </c>
      <c r="E1938" s="112">
        <v>80433</v>
      </c>
    </row>
    <row r="1939" spans="2:5" x14ac:dyDescent="0.25">
      <c r="B1939" s="113">
        <v>10776</v>
      </c>
      <c r="C1939" s="114" t="s">
        <v>1742</v>
      </c>
      <c r="D1939" s="299" t="s">
        <v>7</v>
      </c>
      <c r="E1939" s="112">
        <v>97350</v>
      </c>
    </row>
    <row r="1940" spans="2:5" x14ac:dyDescent="0.25">
      <c r="B1940" s="113">
        <v>10777</v>
      </c>
      <c r="C1940" s="114" t="s">
        <v>1743</v>
      </c>
      <c r="D1940" s="299" t="s">
        <v>7</v>
      </c>
      <c r="E1940" s="112">
        <v>31208</v>
      </c>
    </row>
    <row r="1941" spans="2:5" x14ac:dyDescent="0.25">
      <c r="B1941" s="113">
        <v>10787</v>
      </c>
      <c r="C1941" s="114" t="s">
        <v>1744</v>
      </c>
      <c r="D1941" s="299" t="s">
        <v>7</v>
      </c>
      <c r="E1941" s="112">
        <v>14805</v>
      </c>
    </row>
    <row r="1942" spans="2:5" x14ac:dyDescent="0.25">
      <c r="B1942" s="113">
        <v>10788</v>
      </c>
      <c r="C1942" s="114" t="s">
        <v>1745</v>
      </c>
      <c r="D1942" s="299" t="s">
        <v>7</v>
      </c>
      <c r="E1942" s="112">
        <v>294466</v>
      </c>
    </row>
    <row r="1943" spans="2:5" x14ac:dyDescent="0.25">
      <c r="B1943" s="113">
        <v>10790</v>
      </c>
      <c r="C1943" s="114" t="s">
        <v>1746</v>
      </c>
      <c r="D1943" s="299" t="s">
        <v>8</v>
      </c>
      <c r="E1943" s="112">
        <v>450174</v>
      </c>
    </row>
    <row r="1944" spans="2:5" x14ac:dyDescent="0.25">
      <c r="B1944" s="113">
        <v>10794</v>
      </c>
      <c r="C1944" s="114" t="s">
        <v>1747</v>
      </c>
      <c r="D1944" s="299" t="s">
        <v>7</v>
      </c>
      <c r="E1944" s="112">
        <v>32358</v>
      </c>
    </row>
    <row r="1945" spans="2:5" x14ac:dyDescent="0.25">
      <c r="B1945" s="113">
        <v>10808</v>
      </c>
      <c r="C1945" s="114" t="s">
        <v>1748</v>
      </c>
      <c r="D1945" s="299" t="s">
        <v>7</v>
      </c>
      <c r="E1945" s="112">
        <v>65359</v>
      </c>
    </row>
    <row r="1946" spans="2:5" x14ac:dyDescent="0.25">
      <c r="B1946" s="113">
        <v>10813</v>
      </c>
      <c r="C1946" s="114" t="s">
        <v>1749</v>
      </c>
      <c r="D1946" s="299" t="s">
        <v>7</v>
      </c>
      <c r="E1946" s="112">
        <v>15862</v>
      </c>
    </row>
    <row r="1947" spans="2:5" x14ac:dyDescent="0.25">
      <c r="B1947" s="113">
        <v>10824</v>
      </c>
      <c r="C1947" s="114" t="s">
        <v>1750</v>
      </c>
      <c r="D1947" s="299" t="s">
        <v>7</v>
      </c>
      <c r="E1947" s="112">
        <v>1810000</v>
      </c>
    </row>
    <row r="1948" spans="2:5" x14ac:dyDescent="0.25">
      <c r="B1948" s="113">
        <v>10825</v>
      </c>
      <c r="C1948" s="114" t="s">
        <v>3512</v>
      </c>
      <c r="D1948" s="299" t="s">
        <v>8</v>
      </c>
      <c r="E1948" s="112">
        <v>73151</v>
      </c>
    </row>
    <row r="1949" spans="2:5" x14ac:dyDescent="0.25">
      <c r="B1949" s="113">
        <v>10830</v>
      </c>
      <c r="C1949" s="114" t="s">
        <v>3513</v>
      </c>
      <c r="D1949" s="299" t="s">
        <v>8</v>
      </c>
      <c r="E1949" s="112">
        <v>81279</v>
      </c>
    </row>
    <row r="1950" spans="2:5" x14ac:dyDescent="0.25">
      <c r="B1950" s="113">
        <v>10836</v>
      </c>
      <c r="C1950" s="114" t="s">
        <v>1751</v>
      </c>
      <c r="D1950" s="299" t="s">
        <v>7</v>
      </c>
      <c r="E1950" s="112">
        <v>5292942</v>
      </c>
    </row>
    <row r="1951" spans="2:5" x14ac:dyDescent="0.25">
      <c r="B1951" s="113">
        <v>10842</v>
      </c>
      <c r="C1951" s="114" t="s">
        <v>1752</v>
      </c>
      <c r="D1951" s="299" t="s">
        <v>7</v>
      </c>
      <c r="E1951" s="112">
        <v>17788</v>
      </c>
    </row>
    <row r="1952" spans="2:5" x14ac:dyDescent="0.25">
      <c r="B1952" s="113">
        <v>10847</v>
      </c>
      <c r="C1952" s="114" t="s">
        <v>1753</v>
      </c>
      <c r="D1952" s="299" t="s">
        <v>7</v>
      </c>
      <c r="E1952" s="112">
        <v>5439312</v>
      </c>
    </row>
    <row r="1953" spans="2:5" x14ac:dyDescent="0.25">
      <c r="B1953" s="113">
        <v>10848</v>
      </c>
      <c r="C1953" s="114" t="s">
        <v>1754</v>
      </c>
      <c r="D1953" s="299" t="s">
        <v>3102</v>
      </c>
      <c r="E1953" s="112">
        <v>99900</v>
      </c>
    </row>
    <row r="1954" spans="2:5" x14ac:dyDescent="0.25">
      <c r="B1954" s="113">
        <v>10849</v>
      </c>
      <c r="C1954" s="114" t="s">
        <v>1755</v>
      </c>
      <c r="D1954" s="299" t="s">
        <v>3102</v>
      </c>
      <c r="E1954" s="112">
        <v>38675</v>
      </c>
    </row>
    <row r="1955" spans="2:5" x14ac:dyDescent="0.25">
      <c r="B1955" s="113">
        <v>10852</v>
      </c>
      <c r="C1955" s="114" t="s">
        <v>3514</v>
      </c>
      <c r="D1955" s="299" t="s">
        <v>7</v>
      </c>
      <c r="E1955" s="112">
        <v>1446627</v>
      </c>
    </row>
    <row r="1956" spans="2:5" x14ac:dyDescent="0.25">
      <c r="B1956" s="113">
        <v>10855</v>
      </c>
      <c r="C1956" s="114" t="s">
        <v>1756</v>
      </c>
      <c r="D1956" s="299" t="s">
        <v>7</v>
      </c>
      <c r="E1956" s="112">
        <v>57120</v>
      </c>
    </row>
    <row r="1957" spans="2:5" x14ac:dyDescent="0.25">
      <c r="B1957" s="113">
        <v>10872</v>
      </c>
      <c r="C1957" s="114" t="s">
        <v>1757</v>
      </c>
      <c r="D1957" s="299" t="s">
        <v>7</v>
      </c>
      <c r="E1957" s="112">
        <v>490280</v>
      </c>
    </row>
    <row r="1958" spans="2:5" x14ac:dyDescent="0.25">
      <c r="B1958" s="113">
        <v>10877</v>
      </c>
      <c r="C1958" s="114" t="s">
        <v>1758</v>
      </c>
      <c r="D1958" s="299" t="s">
        <v>7</v>
      </c>
      <c r="E1958" s="112">
        <v>3990800</v>
      </c>
    </row>
    <row r="1959" spans="2:5" x14ac:dyDescent="0.25">
      <c r="B1959" s="113">
        <v>10878</v>
      </c>
      <c r="C1959" s="114" t="s">
        <v>1759</v>
      </c>
      <c r="D1959" s="299" t="s">
        <v>7</v>
      </c>
      <c r="E1959" s="112">
        <v>6370</v>
      </c>
    </row>
    <row r="1960" spans="2:5" x14ac:dyDescent="0.25">
      <c r="B1960" s="113">
        <v>10880</v>
      </c>
      <c r="C1960" s="114" t="s">
        <v>1760</v>
      </c>
      <c r="D1960" s="299" t="s">
        <v>3095</v>
      </c>
      <c r="E1960" s="112">
        <v>26180</v>
      </c>
    </row>
    <row r="1961" spans="2:5" x14ac:dyDescent="0.25">
      <c r="B1961" s="113">
        <v>10890</v>
      </c>
      <c r="C1961" s="114" t="s">
        <v>1761</v>
      </c>
      <c r="D1961" s="299" t="s">
        <v>3102</v>
      </c>
      <c r="E1961" s="112">
        <v>40270</v>
      </c>
    </row>
    <row r="1962" spans="2:5" x14ac:dyDescent="0.25">
      <c r="B1962" s="113">
        <v>10891</v>
      </c>
      <c r="C1962" s="114" t="s">
        <v>1762</v>
      </c>
      <c r="D1962" s="299" t="s">
        <v>7</v>
      </c>
      <c r="E1962" s="112">
        <v>100591</v>
      </c>
    </row>
    <row r="1963" spans="2:5" x14ac:dyDescent="0.25">
      <c r="B1963" s="113">
        <v>10920</v>
      </c>
      <c r="C1963" s="114" t="s">
        <v>1763</v>
      </c>
      <c r="D1963" s="299" t="s">
        <v>7</v>
      </c>
      <c r="E1963" s="112">
        <v>1224510</v>
      </c>
    </row>
    <row r="1964" spans="2:5" x14ac:dyDescent="0.25">
      <c r="B1964" s="113">
        <v>10936</v>
      </c>
      <c r="C1964" s="114" t="s">
        <v>1764</v>
      </c>
      <c r="D1964" s="299" t="s">
        <v>7</v>
      </c>
      <c r="E1964" s="112">
        <v>125809</v>
      </c>
    </row>
    <row r="1965" spans="2:5" x14ac:dyDescent="0.25">
      <c r="B1965" s="113">
        <v>10937</v>
      </c>
      <c r="C1965" s="114" t="s">
        <v>1765</v>
      </c>
      <c r="D1965" s="299" t="s">
        <v>7</v>
      </c>
      <c r="E1965" s="112">
        <v>249635</v>
      </c>
    </row>
    <row r="1966" spans="2:5" x14ac:dyDescent="0.25">
      <c r="B1966" s="113">
        <v>10947</v>
      </c>
      <c r="C1966" s="114" t="s">
        <v>1766</v>
      </c>
      <c r="D1966" s="299" t="s">
        <v>3099</v>
      </c>
      <c r="E1966" s="112">
        <v>7140</v>
      </c>
    </row>
    <row r="1967" spans="2:5" x14ac:dyDescent="0.25">
      <c r="B1967" s="113">
        <v>10948</v>
      </c>
      <c r="C1967" s="114" t="s">
        <v>1767</v>
      </c>
      <c r="D1967" s="299" t="s">
        <v>3099</v>
      </c>
      <c r="E1967" s="112">
        <v>7140</v>
      </c>
    </row>
    <row r="1968" spans="2:5" x14ac:dyDescent="0.25">
      <c r="B1968" s="113">
        <v>10955</v>
      </c>
      <c r="C1968" s="114" t="s">
        <v>1768</v>
      </c>
      <c r="D1968" s="299" t="s">
        <v>158</v>
      </c>
      <c r="E1968" s="112">
        <v>4744835</v>
      </c>
    </row>
    <row r="1969" spans="2:5" x14ac:dyDescent="0.25">
      <c r="B1969" s="113">
        <v>10957</v>
      </c>
      <c r="C1969" s="114" t="s">
        <v>3515</v>
      </c>
      <c r="D1969" s="299" t="s">
        <v>7</v>
      </c>
      <c r="E1969" s="112">
        <v>61719</v>
      </c>
    </row>
    <row r="1970" spans="2:5" x14ac:dyDescent="0.25">
      <c r="B1970" s="113">
        <v>10958</v>
      </c>
      <c r="C1970" s="114" t="s">
        <v>3516</v>
      </c>
      <c r="D1970" s="299" t="s">
        <v>7</v>
      </c>
      <c r="E1970" s="112">
        <v>38556</v>
      </c>
    </row>
    <row r="1971" spans="2:5" x14ac:dyDescent="0.25">
      <c r="B1971" s="113">
        <v>10959</v>
      </c>
      <c r="C1971" s="114" t="s">
        <v>3517</v>
      </c>
      <c r="D1971" s="299" t="s">
        <v>7</v>
      </c>
      <c r="E1971" s="112">
        <v>39270</v>
      </c>
    </row>
    <row r="1972" spans="2:5" x14ac:dyDescent="0.25">
      <c r="B1972" s="113">
        <v>10960</v>
      </c>
      <c r="C1972" s="114" t="s">
        <v>3518</v>
      </c>
      <c r="D1972" s="299" t="s">
        <v>7</v>
      </c>
      <c r="E1972" s="112">
        <v>33415</v>
      </c>
    </row>
    <row r="1973" spans="2:5" x14ac:dyDescent="0.25">
      <c r="B1973" s="113">
        <v>10961</v>
      </c>
      <c r="C1973" s="114" t="s">
        <v>3519</v>
      </c>
      <c r="D1973" s="299" t="s">
        <v>7</v>
      </c>
      <c r="E1973" s="112">
        <v>21848</v>
      </c>
    </row>
    <row r="1974" spans="2:5" x14ac:dyDescent="0.25">
      <c r="B1974" s="113">
        <v>10962</v>
      </c>
      <c r="C1974" s="114" t="s">
        <v>3520</v>
      </c>
      <c r="D1974" s="299" t="s">
        <v>7</v>
      </c>
      <c r="E1974" s="112">
        <v>43554</v>
      </c>
    </row>
    <row r="1975" spans="2:5" x14ac:dyDescent="0.25">
      <c r="B1975" s="113">
        <v>10963</v>
      </c>
      <c r="C1975" s="114" t="s">
        <v>3521</v>
      </c>
      <c r="D1975" s="299" t="s">
        <v>7</v>
      </c>
      <c r="E1975" s="112">
        <v>41126</v>
      </c>
    </row>
    <row r="1976" spans="2:5" x14ac:dyDescent="0.25">
      <c r="B1976" s="113">
        <v>10964</v>
      </c>
      <c r="C1976" s="114" t="s">
        <v>3522</v>
      </c>
      <c r="D1976" s="299" t="s">
        <v>7</v>
      </c>
      <c r="E1976" s="112">
        <v>39270</v>
      </c>
    </row>
    <row r="1977" spans="2:5" x14ac:dyDescent="0.25">
      <c r="B1977" s="113">
        <v>10965</v>
      </c>
      <c r="C1977" s="114" t="s">
        <v>3523</v>
      </c>
      <c r="D1977" s="299" t="s">
        <v>7</v>
      </c>
      <c r="E1977" s="112">
        <v>243474</v>
      </c>
    </row>
    <row r="1978" spans="2:5" x14ac:dyDescent="0.25">
      <c r="B1978" s="113">
        <v>10966</v>
      </c>
      <c r="C1978" s="114" t="s">
        <v>3524</v>
      </c>
      <c r="D1978" s="299" t="s">
        <v>7</v>
      </c>
      <c r="E1978" s="112">
        <v>172550</v>
      </c>
    </row>
    <row r="1979" spans="2:5" x14ac:dyDescent="0.25">
      <c r="B1979" s="113">
        <v>10967</v>
      </c>
      <c r="C1979" s="114" t="s">
        <v>3525</v>
      </c>
      <c r="D1979" s="299" t="s">
        <v>7</v>
      </c>
      <c r="E1979" s="112">
        <v>874000</v>
      </c>
    </row>
    <row r="1980" spans="2:5" x14ac:dyDescent="0.25">
      <c r="B1980" s="113">
        <v>10968</v>
      </c>
      <c r="C1980" s="114" t="s">
        <v>3526</v>
      </c>
      <c r="D1980" s="299" t="s">
        <v>7</v>
      </c>
      <c r="E1980" s="112">
        <v>124950</v>
      </c>
    </row>
    <row r="1981" spans="2:5" x14ac:dyDescent="0.25">
      <c r="B1981" s="113">
        <v>10969</v>
      </c>
      <c r="C1981" s="114" t="s">
        <v>3527</v>
      </c>
      <c r="D1981" s="299" t="s">
        <v>7</v>
      </c>
      <c r="E1981" s="112">
        <v>816340</v>
      </c>
    </row>
    <row r="1982" spans="2:5" x14ac:dyDescent="0.25">
      <c r="B1982" s="113">
        <v>10971</v>
      </c>
      <c r="C1982" s="114" t="s">
        <v>3528</v>
      </c>
      <c r="D1982" s="299" t="s">
        <v>7</v>
      </c>
      <c r="E1982" s="112">
        <v>773500</v>
      </c>
    </row>
    <row r="1983" spans="2:5" x14ac:dyDescent="0.25">
      <c r="B1983" s="113">
        <v>10972</v>
      </c>
      <c r="C1983" s="114" t="s">
        <v>3529</v>
      </c>
      <c r="D1983" s="299" t="s">
        <v>7</v>
      </c>
      <c r="E1983" s="112">
        <v>2142000</v>
      </c>
    </row>
    <row r="1984" spans="2:5" x14ac:dyDescent="0.25">
      <c r="B1984" s="113">
        <v>10973</v>
      </c>
      <c r="C1984" s="114" t="s">
        <v>3530</v>
      </c>
      <c r="D1984" s="299" t="s">
        <v>7</v>
      </c>
      <c r="E1984" s="112">
        <v>244000</v>
      </c>
    </row>
    <row r="1985" spans="2:5" x14ac:dyDescent="0.25">
      <c r="B1985" s="113">
        <v>10974</v>
      </c>
      <c r="C1985" s="114" t="s">
        <v>3531</v>
      </c>
      <c r="D1985" s="299" t="s">
        <v>7</v>
      </c>
      <c r="E1985" s="112">
        <v>142800</v>
      </c>
    </row>
    <row r="1986" spans="2:5" x14ac:dyDescent="0.25">
      <c r="B1986" s="113">
        <v>10975</v>
      </c>
      <c r="C1986" s="114" t="s">
        <v>3532</v>
      </c>
      <c r="D1986" s="299" t="s">
        <v>7</v>
      </c>
      <c r="E1986" s="112">
        <v>83300</v>
      </c>
    </row>
    <row r="1987" spans="2:5" x14ac:dyDescent="0.25">
      <c r="B1987" s="113">
        <v>10976</v>
      </c>
      <c r="C1987" s="114" t="s">
        <v>1769</v>
      </c>
      <c r="D1987" s="299" t="s">
        <v>7</v>
      </c>
      <c r="E1987" s="112">
        <v>2171152</v>
      </c>
    </row>
    <row r="1988" spans="2:5" x14ac:dyDescent="0.25">
      <c r="B1988" s="113">
        <v>10977</v>
      </c>
      <c r="C1988" s="114" t="s">
        <v>1770</v>
      </c>
      <c r="D1988" s="299" t="s">
        <v>7</v>
      </c>
      <c r="E1988" s="112">
        <v>2916840</v>
      </c>
    </row>
    <row r="1989" spans="2:5" x14ac:dyDescent="0.25">
      <c r="B1989" s="113">
        <v>10987</v>
      </c>
      <c r="C1989" s="114" t="s">
        <v>1771</v>
      </c>
      <c r="D1989" s="299" t="s">
        <v>7</v>
      </c>
      <c r="E1989" s="112">
        <v>85106</v>
      </c>
    </row>
    <row r="1990" spans="2:5" x14ac:dyDescent="0.25">
      <c r="B1990" s="113">
        <v>10988</v>
      </c>
      <c r="C1990" s="114" t="s">
        <v>1772</v>
      </c>
      <c r="D1990" s="299" t="s">
        <v>7</v>
      </c>
      <c r="E1990" s="112">
        <v>210630</v>
      </c>
    </row>
    <row r="1991" spans="2:5" x14ac:dyDescent="0.25">
      <c r="B1991" s="113">
        <v>10989</v>
      </c>
      <c r="C1991" s="114" t="s">
        <v>1773</v>
      </c>
      <c r="D1991" s="299" t="s">
        <v>7</v>
      </c>
      <c r="E1991" s="112">
        <v>1448126</v>
      </c>
    </row>
    <row r="1992" spans="2:5" x14ac:dyDescent="0.25">
      <c r="B1992" s="113">
        <v>10992</v>
      </c>
      <c r="C1992" s="114" t="s">
        <v>1774</v>
      </c>
      <c r="D1992" s="299" t="s">
        <v>7</v>
      </c>
      <c r="E1992" s="112">
        <v>99900</v>
      </c>
    </row>
    <row r="1993" spans="2:5" x14ac:dyDescent="0.25">
      <c r="B1993" s="113">
        <v>10995</v>
      </c>
      <c r="C1993" s="114" t="s">
        <v>3533</v>
      </c>
      <c r="D1993" s="299" t="s">
        <v>7</v>
      </c>
      <c r="E1993" s="112">
        <v>35611</v>
      </c>
    </row>
    <row r="1994" spans="2:5" x14ac:dyDescent="0.25">
      <c r="B1994" s="113">
        <v>10996</v>
      </c>
      <c r="C1994" s="114" t="s">
        <v>1775</v>
      </c>
      <c r="D1994" s="299" t="s">
        <v>7</v>
      </c>
      <c r="E1994" s="112">
        <v>297500</v>
      </c>
    </row>
    <row r="1995" spans="2:5" x14ac:dyDescent="0.25">
      <c r="B1995" s="113">
        <v>11007</v>
      </c>
      <c r="C1995" s="114" t="s">
        <v>1776</v>
      </c>
      <c r="D1995" s="299" t="s">
        <v>3102</v>
      </c>
      <c r="E1995" s="112">
        <v>46398</v>
      </c>
    </row>
    <row r="1996" spans="2:5" x14ac:dyDescent="0.25">
      <c r="B1996" s="113">
        <v>11008</v>
      </c>
      <c r="C1996" s="114" t="s">
        <v>1777</v>
      </c>
      <c r="D1996" s="299" t="s">
        <v>3095</v>
      </c>
      <c r="E1996" s="112">
        <v>117579</v>
      </c>
    </row>
    <row r="1997" spans="2:5" x14ac:dyDescent="0.25">
      <c r="B1997" s="113">
        <v>11026</v>
      </c>
      <c r="C1997" s="114" t="s">
        <v>1778</v>
      </c>
      <c r="D1997" s="299" t="s">
        <v>3095</v>
      </c>
      <c r="E1997" s="112">
        <v>76160</v>
      </c>
    </row>
    <row r="1998" spans="2:5" x14ac:dyDescent="0.25">
      <c r="B1998" s="113">
        <v>11027</v>
      </c>
      <c r="C1998" s="114" t="s">
        <v>1779</v>
      </c>
      <c r="D1998" s="299" t="s">
        <v>3095</v>
      </c>
      <c r="E1998" s="112">
        <v>76160</v>
      </c>
    </row>
    <row r="1999" spans="2:5" x14ac:dyDescent="0.25">
      <c r="B1999" s="113">
        <v>11028</v>
      </c>
      <c r="C1999" s="114" t="s">
        <v>1780</v>
      </c>
      <c r="D1999" s="299" t="s">
        <v>3095</v>
      </c>
      <c r="E1999" s="112">
        <v>85323</v>
      </c>
    </row>
    <row r="2000" spans="2:5" x14ac:dyDescent="0.25">
      <c r="B2000" s="113">
        <v>11029</v>
      </c>
      <c r="C2000" s="114" t="s">
        <v>1781</v>
      </c>
      <c r="D2000" s="299" t="s">
        <v>3095</v>
      </c>
      <c r="E2000" s="112">
        <v>85680</v>
      </c>
    </row>
    <row r="2001" spans="2:5" x14ac:dyDescent="0.25">
      <c r="B2001" s="113">
        <v>11030</v>
      </c>
      <c r="C2001" s="114" t="s">
        <v>1782</v>
      </c>
      <c r="D2001" s="299" t="s">
        <v>3095</v>
      </c>
      <c r="E2001" s="112">
        <v>87703</v>
      </c>
    </row>
    <row r="2002" spans="2:5" x14ac:dyDescent="0.25">
      <c r="B2002" s="113">
        <v>11031</v>
      </c>
      <c r="C2002" s="114" t="s">
        <v>1783</v>
      </c>
      <c r="D2002" s="299" t="s">
        <v>3095</v>
      </c>
      <c r="E2002" s="112">
        <v>87703</v>
      </c>
    </row>
    <row r="2003" spans="2:5" x14ac:dyDescent="0.25">
      <c r="B2003" s="113">
        <v>11032</v>
      </c>
      <c r="C2003" s="114" t="s">
        <v>1784</v>
      </c>
      <c r="D2003" s="299" t="s">
        <v>3095</v>
      </c>
      <c r="E2003" s="112">
        <v>65450</v>
      </c>
    </row>
    <row r="2004" spans="2:5" x14ac:dyDescent="0.25">
      <c r="B2004" s="113">
        <v>11033</v>
      </c>
      <c r="C2004" s="114" t="s">
        <v>1785</v>
      </c>
      <c r="D2004" s="299" t="s">
        <v>3095</v>
      </c>
      <c r="E2004" s="112">
        <v>65450</v>
      </c>
    </row>
    <row r="2005" spans="2:5" x14ac:dyDescent="0.25">
      <c r="B2005" s="113">
        <v>11034</v>
      </c>
      <c r="C2005" s="114" t="s">
        <v>1786</v>
      </c>
      <c r="D2005" s="299" t="s">
        <v>3095</v>
      </c>
      <c r="E2005" s="112">
        <v>71400</v>
      </c>
    </row>
    <row r="2006" spans="2:5" x14ac:dyDescent="0.25">
      <c r="B2006" s="113">
        <v>11035</v>
      </c>
      <c r="C2006" s="114" t="s">
        <v>1787</v>
      </c>
      <c r="D2006" s="299" t="s">
        <v>3095</v>
      </c>
      <c r="E2006" s="112">
        <v>71400</v>
      </c>
    </row>
    <row r="2007" spans="2:5" x14ac:dyDescent="0.25">
      <c r="B2007" s="113">
        <v>11036</v>
      </c>
      <c r="C2007" s="114" t="s">
        <v>1788</v>
      </c>
      <c r="D2007" s="299" t="s">
        <v>3095</v>
      </c>
      <c r="E2007" s="112">
        <v>71400</v>
      </c>
    </row>
    <row r="2008" spans="2:5" x14ac:dyDescent="0.25">
      <c r="B2008" s="113">
        <v>11037</v>
      </c>
      <c r="C2008" s="114" t="s">
        <v>1789</v>
      </c>
      <c r="D2008" s="299" t="s">
        <v>3095</v>
      </c>
      <c r="E2008" s="112">
        <v>71400</v>
      </c>
    </row>
    <row r="2009" spans="2:5" x14ac:dyDescent="0.25">
      <c r="B2009" s="113">
        <v>11038</v>
      </c>
      <c r="C2009" s="114" t="s">
        <v>1790</v>
      </c>
      <c r="D2009" s="299" t="s">
        <v>3095</v>
      </c>
      <c r="E2009" s="112">
        <v>23562</v>
      </c>
    </row>
    <row r="2010" spans="2:5" x14ac:dyDescent="0.25">
      <c r="B2010" s="113">
        <v>11039</v>
      </c>
      <c r="C2010" s="114" t="s">
        <v>1791</v>
      </c>
      <c r="D2010" s="299" t="s">
        <v>3095</v>
      </c>
      <c r="E2010" s="112">
        <v>19635</v>
      </c>
    </row>
    <row r="2011" spans="2:5" x14ac:dyDescent="0.25">
      <c r="B2011" s="113">
        <v>11057</v>
      </c>
      <c r="C2011" s="114" t="s">
        <v>3534</v>
      </c>
      <c r="D2011" s="299" t="s">
        <v>8</v>
      </c>
      <c r="E2011" s="112">
        <v>55145</v>
      </c>
    </row>
    <row r="2012" spans="2:5" x14ac:dyDescent="0.25">
      <c r="B2012" s="113">
        <v>11080</v>
      </c>
      <c r="C2012" s="114" t="s">
        <v>1792</v>
      </c>
      <c r="D2012" s="299" t="s">
        <v>3095</v>
      </c>
      <c r="E2012" s="112">
        <v>1186478</v>
      </c>
    </row>
    <row r="2013" spans="2:5" x14ac:dyDescent="0.25">
      <c r="B2013" s="113">
        <v>11081</v>
      </c>
      <c r="C2013" s="114" t="s">
        <v>1793</v>
      </c>
      <c r="D2013" s="299" t="s">
        <v>3095</v>
      </c>
      <c r="E2013" s="112">
        <v>1077390</v>
      </c>
    </row>
    <row r="2014" spans="2:5" x14ac:dyDescent="0.25">
      <c r="B2014" s="113">
        <v>11082</v>
      </c>
      <c r="C2014" s="114" t="s">
        <v>1794</v>
      </c>
      <c r="D2014" s="299" t="s">
        <v>3095</v>
      </c>
      <c r="E2014" s="112">
        <v>1006300</v>
      </c>
    </row>
    <row r="2015" spans="2:5" x14ac:dyDescent="0.25">
      <c r="B2015" s="113">
        <v>11083</v>
      </c>
      <c r="C2015" s="114" t="s">
        <v>1795</v>
      </c>
      <c r="D2015" s="299" t="s">
        <v>7</v>
      </c>
      <c r="E2015" s="112">
        <v>44353</v>
      </c>
    </row>
    <row r="2016" spans="2:5" x14ac:dyDescent="0.25">
      <c r="B2016" s="113">
        <v>11084</v>
      </c>
      <c r="C2016" s="114" t="s">
        <v>1796</v>
      </c>
      <c r="D2016" s="299" t="s">
        <v>7</v>
      </c>
      <c r="E2016" s="112">
        <v>151500</v>
      </c>
    </row>
    <row r="2017" spans="2:5" x14ac:dyDescent="0.25">
      <c r="B2017" s="113">
        <v>11085</v>
      </c>
      <c r="C2017" s="114" t="s">
        <v>1797</v>
      </c>
      <c r="D2017" s="299" t="s">
        <v>7</v>
      </c>
      <c r="E2017" s="112">
        <v>6426000</v>
      </c>
    </row>
    <row r="2018" spans="2:5" x14ac:dyDescent="0.25">
      <c r="B2018" s="113">
        <v>11086</v>
      </c>
      <c r="C2018" s="114" t="s">
        <v>1798</v>
      </c>
      <c r="D2018" s="299" t="s">
        <v>7</v>
      </c>
      <c r="E2018" s="112">
        <v>674690</v>
      </c>
    </row>
    <row r="2019" spans="2:5" x14ac:dyDescent="0.25">
      <c r="B2019" s="113">
        <v>11089</v>
      </c>
      <c r="C2019" s="114" t="s">
        <v>1799</v>
      </c>
      <c r="D2019" s="299" t="s">
        <v>7</v>
      </c>
      <c r="E2019" s="112">
        <v>27706</v>
      </c>
    </row>
    <row r="2020" spans="2:5" x14ac:dyDescent="0.25">
      <c r="B2020" s="113">
        <v>11091</v>
      </c>
      <c r="C2020" s="114" t="s">
        <v>1800</v>
      </c>
      <c r="D2020" s="299" t="s">
        <v>3099</v>
      </c>
      <c r="E2020" s="112">
        <v>4451</v>
      </c>
    </row>
    <row r="2021" spans="2:5" x14ac:dyDescent="0.25">
      <c r="B2021" s="113">
        <v>11092</v>
      </c>
      <c r="C2021" s="114" t="s">
        <v>1801</v>
      </c>
      <c r="D2021" s="299" t="s">
        <v>3099</v>
      </c>
      <c r="E2021" s="112">
        <v>8053</v>
      </c>
    </row>
    <row r="2022" spans="2:5" x14ac:dyDescent="0.25">
      <c r="B2022" s="113">
        <v>11093</v>
      </c>
      <c r="C2022" s="114" t="s">
        <v>1802</v>
      </c>
      <c r="D2022" s="299" t="s">
        <v>3099</v>
      </c>
      <c r="E2022" s="112">
        <v>7010</v>
      </c>
    </row>
    <row r="2023" spans="2:5" x14ac:dyDescent="0.25">
      <c r="B2023" s="113">
        <v>11094</v>
      </c>
      <c r="C2023" s="114" t="s">
        <v>1803</v>
      </c>
      <c r="D2023" s="299" t="s">
        <v>3099</v>
      </c>
      <c r="E2023" s="112">
        <v>5795</v>
      </c>
    </row>
    <row r="2024" spans="2:5" x14ac:dyDescent="0.25">
      <c r="B2024" s="113">
        <v>11096</v>
      </c>
      <c r="C2024" s="114" t="s">
        <v>1804</v>
      </c>
      <c r="D2024" s="299" t="s">
        <v>3099</v>
      </c>
      <c r="E2024" s="112">
        <v>12553</v>
      </c>
    </row>
    <row r="2025" spans="2:5" x14ac:dyDescent="0.25">
      <c r="B2025" s="113">
        <v>11097</v>
      </c>
      <c r="C2025" s="114" t="s">
        <v>1805</v>
      </c>
      <c r="D2025" s="299" t="s">
        <v>3099</v>
      </c>
      <c r="E2025" s="112">
        <v>12609</v>
      </c>
    </row>
    <row r="2026" spans="2:5" x14ac:dyDescent="0.25">
      <c r="B2026" s="113">
        <v>11098</v>
      </c>
      <c r="C2026" s="114" t="s">
        <v>1806</v>
      </c>
      <c r="D2026" s="299" t="s">
        <v>3099</v>
      </c>
      <c r="E2026" s="112">
        <v>12649</v>
      </c>
    </row>
    <row r="2027" spans="2:5" x14ac:dyDescent="0.25">
      <c r="B2027" s="113">
        <v>11101</v>
      </c>
      <c r="C2027" s="114" t="s">
        <v>1807</v>
      </c>
      <c r="D2027" s="299" t="s">
        <v>3102</v>
      </c>
      <c r="E2027" s="112">
        <v>94724</v>
      </c>
    </row>
    <row r="2028" spans="2:5" x14ac:dyDescent="0.25">
      <c r="B2028" s="113">
        <v>11102</v>
      </c>
      <c r="C2028" s="114" t="s">
        <v>1808</v>
      </c>
      <c r="D2028" s="299" t="s">
        <v>3102</v>
      </c>
      <c r="E2028" s="112">
        <v>333200</v>
      </c>
    </row>
    <row r="2029" spans="2:5" x14ac:dyDescent="0.25">
      <c r="B2029" s="113">
        <v>11103</v>
      </c>
      <c r="C2029" s="114" t="s">
        <v>1809</v>
      </c>
      <c r="D2029" s="299" t="s">
        <v>3102</v>
      </c>
      <c r="E2029" s="112">
        <v>416500</v>
      </c>
    </row>
    <row r="2030" spans="2:5" x14ac:dyDescent="0.25">
      <c r="B2030" s="113">
        <v>11106</v>
      </c>
      <c r="C2030" s="114" t="s">
        <v>1810</v>
      </c>
      <c r="D2030" s="299" t="s">
        <v>3102</v>
      </c>
      <c r="E2030" s="112">
        <v>440300</v>
      </c>
    </row>
    <row r="2031" spans="2:5" x14ac:dyDescent="0.25">
      <c r="B2031" s="113">
        <v>11107</v>
      </c>
      <c r="C2031" s="114" t="s">
        <v>1811</v>
      </c>
      <c r="D2031" s="299" t="s">
        <v>3102</v>
      </c>
      <c r="E2031" s="112">
        <v>618800</v>
      </c>
    </row>
    <row r="2032" spans="2:5" x14ac:dyDescent="0.25">
      <c r="B2032" s="113">
        <v>11110</v>
      </c>
      <c r="C2032" s="114" t="s">
        <v>1812</v>
      </c>
      <c r="D2032" s="299" t="s">
        <v>3102</v>
      </c>
      <c r="E2032" s="112">
        <v>464100</v>
      </c>
    </row>
    <row r="2033" spans="2:5" x14ac:dyDescent="0.25">
      <c r="B2033" s="113">
        <v>11114</v>
      </c>
      <c r="C2033" s="114" t="s">
        <v>1813</v>
      </c>
      <c r="D2033" s="299" t="s">
        <v>3102</v>
      </c>
      <c r="E2033" s="112">
        <v>487900</v>
      </c>
    </row>
    <row r="2034" spans="2:5" x14ac:dyDescent="0.25">
      <c r="B2034" s="113">
        <v>11116</v>
      </c>
      <c r="C2034" s="114" t="s">
        <v>3535</v>
      </c>
      <c r="D2034" s="299" t="s">
        <v>3102</v>
      </c>
      <c r="E2034" s="112">
        <v>309400</v>
      </c>
    </row>
    <row r="2035" spans="2:5" x14ac:dyDescent="0.25">
      <c r="B2035" s="113">
        <v>11117</v>
      </c>
      <c r="C2035" s="114" t="s">
        <v>3536</v>
      </c>
      <c r="D2035" s="299" t="s">
        <v>3102</v>
      </c>
      <c r="E2035" s="112">
        <v>333200</v>
      </c>
    </row>
    <row r="2036" spans="2:5" x14ac:dyDescent="0.25">
      <c r="B2036" s="113">
        <v>11118</v>
      </c>
      <c r="C2036" s="114" t="s">
        <v>3537</v>
      </c>
      <c r="D2036" s="299" t="s">
        <v>3102</v>
      </c>
      <c r="E2036" s="112">
        <v>333200</v>
      </c>
    </row>
    <row r="2037" spans="2:5" x14ac:dyDescent="0.25">
      <c r="B2037" s="113">
        <v>11119</v>
      </c>
      <c r="C2037" s="114" t="s">
        <v>3538</v>
      </c>
      <c r="D2037" s="299" t="s">
        <v>3102</v>
      </c>
      <c r="E2037" s="112">
        <v>458150</v>
      </c>
    </row>
    <row r="2038" spans="2:5" x14ac:dyDescent="0.25">
      <c r="B2038" s="113">
        <v>11120</v>
      </c>
      <c r="C2038" s="114" t="s">
        <v>1814</v>
      </c>
      <c r="D2038" s="299" t="s">
        <v>7</v>
      </c>
      <c r="E2038" s="112">
        <v>2142000</v>
      </c>
    </row>
    <row r="2039" spans="2:5" x14ac:dyDescent="0.25">
      <c r="B2039" s="113">
        <v>11121</v>
      </c>
      <c r="C2039" s="114" t="s">
        <v>1815</v>
      </c>
      <c r="D2039" s="299" t="s">
        <v>7</v>
      </c>
      <c r="E2039" s="112">
        <v>2856000</v>
      </c>
    </row>
    <row r="2040" spans="2:5" x14ac:dyDescent="0.25">
      <c r="B2040" s="113">
        <v>11125</v>
      </c>
      <c r="C2040" s="114" t="s">
        <v>1816</v>
      </c>
      <c r="D2040" s="299" t="s">
        <v>3099</v>
      </c>
      <c r="E2040" s="112">
        <v>4356</v>
      </c>
    </row>
    <row r="2041" spans="2:5" x14ac:dyDescent="0.25">
      <c r="B2041" s="113">
        <v>11127</v>
      </c>
      <c r="C2041" s="114" t="s">
        <v>1817</v>
      </c>
      <c r="D2041" s="299" t="s">
        <v>3099</v>
      </c>
      <c r="E2041" s="112">
        <v>4414</v>
      </c>
    </row>
    <row r="2042" spans="2:5" x14ac:dyDescent="0.25">
      <c r="B2042" s="113">
        <v>11136</v>
      </c>
      <c r="C2042" s="114" t="s">
        <v>1818</v>
      </c>
      <c r="D2042" s="299" t="s">
        <v>3102</v>
      </c>
      <c r="E2042" s="112">
        <v>308458</v>
      </c>
    </row>
    <row r="2043" spans="2:5" x14ac:dyDescent="0.25">
      <c r="B2043" s="113">
        <v>11137</v>
      </c>
      <c r="C2043" s="114" t="s">
        <v>1819</v>
      </c>
      <c r="D2043" s="299" t="s">
        <v>8</v>
      </c>
      <c r="E2043" s="112">
        <v>1563</v>
      </c>
    </row>
    <row r="2044" spans="2:5" x14ac:dyDescent="0.25">
      <c r="B2044" s="113">
        <v>11138</v>
      </c>
      <c r="C2044" s="114" t="s">
        <v>1820</v>
      </c>
      <c r="D2044" s="299" t="s">
        <v>8</v>
      </c>
      <c r="E2044" s="112">
        <v>1206</v>
      </c>
    </row>
    <row r="2045" spans="2:5" x14ac:dyDescent="0.25">
      <c r="B2045" s="113">
        <v>11139</v>
      </c>
      <c r="C2045" s="114" t="s">
        <v>1821</v>
      </c>
      <c r="D2045" s="299" t="s">
        <v>8</v>
      </c>
      <c r="E2045" s="112">
        <v>861</v>
      </c>
    </row>
    <row r="2046" spans="2:5" x14ac:dyDescent="0.25">
      <c r="B2046" s="113">
        <v>11145</v>
      </c>
      <c r="C2046" s="114" t="s">
        <v>1822</v>
      </c>
      <c r="D2046" s="299" t="s">
        <v>7</v>
      </c>
      <c r="E2046" s="112">
        <v>217571</v>
      </c>
    </row>
    <row r="2047" spans="2:5" x14ac:dyDescent="0.25">
      <c r="B2047" s="113">
        <v>11146</v>
      </c>
      <c r="C2047" s="114" t="s">
        <v>1823</v>
      </c>
      <c r="D2047" s="299" t="s">
        <v>7</v>
      </c>
      <c r="E2047" s="112">
        <v>307503</v>
      </c>
    </row>
    <row r="2048" spans="2:5" x14ac:dyDescent="0.25">
      <c r="B2048" s="113">
        <v>11147</v>
      </c>
      <c r="C2048" s="114" t="s">
        <v>1824</v>
      </c>
      <c r="D2048" s="299" t="s">
        <v>7</v>
      </c>
      <c r="E2048" s="112">
        <v>375494</v>
      </c>
    </row>
    <row r="2049" spans="2:5" x14ac:dyDescent="0.25">
      <c r="B2049" s="113">
        <v>11148</v>
      </c>
      <c r="C2049" s="114" t="s">
        <v>1825</v>
      </c>
      <c r="D2049" s="299" t="s">
        <v>7</v>
      </c>
      <c r="E2049" s="112">
        <v>401633</v>
      </c>
    </row>
    <row r="2050" spans="2:5" x14ac:dyDescent="0.25">
      <c r="B2050" s="113">
        <v>11156</v>
      </c>
      <c r="C2050" s="114" t="s">
        <v>1826</v>
      </c>
      <c r="D2050" s="299" t="s">
        <v>158</v>
      </c>
      <c r="E2050" s="112">
        <v>93298</v>
      </c>
    </row>
    <row r="2051" spans="2:5" x14ac:dyDescent="0.25">
      <c r="B2051" s="113">
        <v>11161</v>
      </c>
      <c r="C2051" s="114" t="s">
        <v>1827</v>
      </c>
      <c r="D2051" s="299" t="s">
        <v>3099</v>
      </c>
      <c r="E2051" s="112">
        <v>1314</v>
      </c>
    </row>
    <row r="2052" spans="2:5" x14ac:dyDescent="0.25">
      <c r="B2052" s="113">
        <v>11164</v>
      </c>
      <c r="C2052" s="114" t="s">
        <v>1828</v>
      </c>
      <c r="D2052" s="299" t="s">
        <v>7</v>
      </c>
      <c r="E2052" s="112">
        <v>40984</v>
      </c>
    </row>
    <row r="2053" spans="2:5" x14ac:dyDescent="0.25">
      <c r="B2053" s="113">
        <v>11165</v>
      </c>
      <c r="C2053" s="114" t="s">
        <v>1829</v>
      </c>
      <c r="D2053" s="299" t="s">
        <v>7</v>
      </c>
      <c r="E2053" s="112">
        <v>6365</v>
      </c>
    </row>
    <row r="2054" spans="2:5" x14ac:dyDescent="0.25">
      <c r="B2054" s="113">
        <v>11167</v>
      </c>
      <c r="C2054" s="114" t="s">
        <v>1830</v>
      </c>
      <c r="D2054" s="299" t="s">
        <v>3097</v>
      </c>
      <c r="E2054" s="112">
        <v>4898</v>
      </c>
    </row>
    <row r="2055" spans="2:5" x14ac:dyDescent="0.25">
      <c r="B2055" s="113">
        <v>11169</v>
      </c>
      <c r="C2055" s="114" t="s">
        <v>1831</v>
      </c>
      <c r="D2055" s="299" t="s">
        <v>3102</v>
      </c>
      <c r="E2055" s="112">
        <v>104323</v>
      </c>
    </row>
    <row r="2056" spans="2:5" x14ac:dyDescent="0.25">
      <c r="B2056" s="113">
        <v>11171</v>
      </c>
      <c r="C2056" s="114" t="s">
        <v>1832</v>
      </c>
      <c r="D2056" s="299" t="s">
        <v>3095</v>
      </c>
      <c r="E2056" s="112">
        <v>718953</v>
      </c>
    </row>
    <row r="2057" spans="2:5" x14ac:dyDescent="0.25">
      <c r="B2057" s="113">
        <v>11172</v>
      </c>
      <c r="C2057" s="114" t="s">
        <v>1833</v>
      </c>
      <c r="D2057" s="299" t="s">
        <v>3095</v>
      </c>
      <c r="E2057" s="112">
        <v>749386</v>
      </c>
    </row>
    <row r="2058" spans="2:5" x14ac:dyDescent="0.25">
      <c r="B2058" s="113">
        <v>11173</v>
      </c>
      <c r="C2058" s="114" t="s">
        <v>3539</v>
      </c>
      <c r="D2058" s="299" t="s">
        <v>7</v>
      </c>
      <c r="E2058" s="112">
        <v>65450</v>
      </c>
    </row>
    <row r="2059" spans="2:5" x14ac:dyDescent="0.25">
      <c r="B2059" s="113">
        <v>11175</v>
      </c>
      <c r="C2059" s="114" t="s">
        <v>1834</v>
      </c>
      <c r="D2059" s="299" t="s">
        <v>7</v>
      </c>
      <c r="E2059" s="112">
        <v>57836</v>
      </c>
    </row>
    <row r="2060" spans="2:5" x14ac:dyDescent="0.25">
      <c r="B2060" s="113">
        <v>11277</v>
      </c>
      <c r="C2060" s="114" t="s">
        <v>1835</v>
      </c>
      <c r="D2060" s="299" t="s">
        <v>7</v>
      </c>
      <c r="E2060" s="112">
        <v>11785</v>
      </c>
    </row>
    <row r="2061" spans="2:5" x14ac:dyDescent="0.25">
      <c r="B2061" s="113">
        <v>11278</v>
      </c>
      <c r="C2061" s="114" t="s">
        <v>1836</v>
      </c>
      <c r="D2061" s="299" t="s">
        <v>7</v>
      </c>
      <c r="E2061" s="112">
        <v>622272</v>
      </c>
    </row>
    <row r="2062" spans="2:5" x14ac:dyDescent="0.25">
      <c r="B2062" s="113">
        <v>11279</v>
      </c>
      <c r="C2062" s="114" t="s">
        <v>1837</v>
      </c>
      <c r="D2062" s="299" t="s">
        <v>7</v>
      </c>
      <c r="E2062" s="112">
        <v>622272</v>
      </c>
    </row>
    <row r="2063" spans="2:5" x14ac:dyDescent="0.25">
      <c r="B2063" s="113">
        <v>11280</v>
      </c>
      <c r="C2063" s="114" t="s">
        <v>1838</v>
      </c>
      <c r="D2063" s="299" t="s">
        <v>7</v>
      </c>
      <c r="E2063" s="112">
        <v>4165000</v>
      </c>
    </row>
    <row r="2064" spans="2:5" x14ac:dyDescent="0.25">
      <c r="B2064" s="113">
        <v>11292</v>
      </c>
      <c r="C2064" s="114" t="s">
        <v>1839</v>
      </c>
      <c r="D2064" s="299" t="s">
        <v>7</v>
      </c>
      <c r="E2064" s="112">
        <v>29148</v>
      </c>
    </row>
    <row r="2065" spans="2:5" x14ac:dyDescent="0.25">
      <c r="B2065" s="113">
        <v>11304</v>
      </c>
      <c r="C2065" s="114" t="s">
        <v>3540</v>
      </c>
      <c r="D2065" s="299" t="s">
        <v>3541</v>
      </c>
      <c r="E2065" s="112">
        <v>130900</v>
      </c>
    </row>
    <row r="2066" spans="2:5" x14ac:dyDescent="0.25">
      <c r="B2066" s="113">
        <v>11305</v>
      </c>
      <c r="C2066" s="114" t="s">
        <v>1840</v>
      </c>
      <c r="D2066" s="299" t="s">
        <v>3541</v>
      </c>
      <c r="E2066" s="112">
        <v>113050</v>
      </c>
    </row>
    <row r="2067" spans="2:5" x14ac:dyDescent="0.25">
      <c r="B2067" s="113">
        <v>11308</v>
      </c>
      <c r="C2067" s="114" t="s">
        <v>1841</v>
      </c>
      <c r="D2067" s="299" t="s">
        <v>158</v>
      </c>
      <c r="E2067" s="112">
        <v>5357</v>
      </c>
    </row>
    <row r="2068" spans="2:5" x14ac:dyDescent="0.25">
      <c r="B2068" s="113">
        <v>11328</v>
      </c>
      <c r="C2068" s="114" t="s">
        <v>1842</v>
      </c>
      <c r="D2068" s="299" t="s">
        <v>3105</v>
      </c>
      <c r="E2068" s="112">
        <v>191408</v>
      </c>
    </row>
    <row r="2069" spans="2:5" x14ac:dyDescent="0.25">
      <c r="B2069" s="113">
        <v>11329</v>
      </c>
      <c r="C2069" s="114" t="s">
        <v>1843</v>
      </c>
      <c r="D2069" s="299" t="s">
        <v>3105</v>
      </c>
      <c r="E2069" s="112">
        <v>320000</v>
      </c>
    </row>
    <row r="2070" spans="2:5" x14ac:dyDescent="0.25">
      <c r="B2070" s="113">
        <v>11330</v>
      </c>
      <c r="C2070" s="114" t="s">
        <v>1844</v>
      </c>
      <c r="D2070" s="299" t="s">
        <v>3105</v>
      </c>
      <c r="E2070" s="112">
        <v>290000</v>
      </c>
    </row>
    <row r="2071" spans="2:5" x14ac:dyDescent="0.25">
      <c r="B2071" s="113">
        <v>11331</v>
      </c>
      <c r="C2071" s="114" t="s">
        <v>1845</v>
      </c>
      <c r="D2071" s="299" t="s">
        <v>3105</v>
      </c>
      <c r="E2071" s="112">
        <v>290000</v>
      </c>
    </row>
    <row r="2072" spans="2:5" x14ac:dyDescent="0.25">
      <c r="B2072" s="113">
        <v>11332</v>
      </c>
      <c r="C2072" s="114" t="s">
        <v>1846</v>
      </c>
      <c r="D2072" s="299" t="s">
        <v>3102</v>
      </c>
      <c r="E2072" s="112">
        <v>380800</v>
      </c>
    </row>
    <row r="2073" spans="2:5" x14ac:dyDescent="0.25">
      <c r="B2073" s="113">
        <v>11337</v>
      </c>
      <c r="C2073" s="114" t="s">
        <v>1847</v>
      </c>
      <c r="D2073" s="299" t="s">
        <v>3099</v>
      </c>
      <c r="E2073" s="112">
        <v>25981</v>
      </c>
    </row>
    <row r="2074" spans="2:5" x14ac:dyDescent="0.25">
      <c r="B2074" s="113">
        <v>11338</v>
      </c>
      <c r="C2074" s="114" t="s">
        <v>1848</v>
      </c>
      <c r="D2074" s="299" t="s">
        <v>3095</v>
      </c>
      <c r="E2074" s="112">
        <v>897212</v>
      </c>
    </row>
    <row r="2075" spans="2:5" x14ac:dyDescent="0.25">
      <c r="B2075" s="113">
        <v>11342</v>
      </c>
      <c r="C2075" s="114" t="s">
        <v>1849</v>
      </c>
      <c r="D2075" s="299" t="s">
        <v>3095</v>
      </c>
      <c r="E2075" s="112">
        <v>659879</v>
      </c>
    </row>
    <row r="2076" spans="2:5" x14ac:dyDescent="0.25">
      <c r="B2076" s="113">
        <v>11343</v>
      </c>
      <c r="C2076" s="114" t="s">
        <v>1850</v>
      </c>
      <c r="D2076" s="299" t="s">
        <v>3095</v>
      </c>
      <c r="E2076" s="112">
        <v>696972</v>
      </c>
    </row>
    <row r="2077" spans="2:5" x14ac:dyDescent="0.25">
      <c r="B2077" s="113">
        <v>11344</v>
      </c>
      <c r="C2077" s="114" t="s">
        <v>1851</v>
      </c>
      <c r="D2077" s="299" t="s">
        <v>3099</v>
      </c>
      <c r="E2077" s="112">
        <v>54264</v>
      </c>
    </row>
    <row r="2078" spans="2:5" x14ac:dyDescent="0.25">
      <c r="B2078" s="113">
        <v>11346</v>
      </c>
      <c r="C2078" s="114" t="s">
        <v>1852</v>
      </c>
      <c r="D2078" s="299" t="s">
        <v>3102</v>
      </c>
      <c r="E2078" s="112">
        <v>10674</v>
      </c>
    </row>
    <row r="2079" spans="2:5" x14ac:dyDescent="0.25">
      <c r="B2079" s="113">
        <v>11349</v>
      </c>
      <c r="C2079" s="114" t="s">
        <v>1853</v>
      </c>
      <c r="D2079" s="299" t="s">
        <v>3102</v>
      </c>
      <c r="E2079" s="112">
        <v>1589406</v>
      </c>
    </row>
    <row r="2080" spans="2:5" x14ac:dyDescent="0.25">
      <c r="B2080" s="113">
        <v>11350</v>
      </c>
      <c r="C2080" s="114" t="s">
        <v>1854</v>
      </c>
      <c r="D2080" s="299" t="s">
        <v>3102</v>
      </c>
      <c r="E2080" s="112">
        <v>1744028</v>
      </c>
    </row>
    <row r="2081" spans="2:5" x14ac:dyDescent="0.25">
      <c r="B2081" s="113">
        <v>11351</v>
      </c>
      <c r="C2081" s="114" t="s">
        <v>1855</v>
      </c>
      <c r="D2081" s="299" t="s">
        <v>3102</v>
      </c>
      <c r="E2081" s="112">
        <v>1916443</v>
      </c>
    </row>
    <row r="2082" spans="2:5" x14ac:dyDescent="0.25">
      <c r="B2082" s="113">
        <v>11352</v>
      </c>
      <c r="C2082" s="114" t="s">
        <v>1856</v>
      </c>
      <c r="D2082" s="299" t="s">
        <v>3102</v>
      </c>
      <c r="E2082" s="112">
        <v>2312134</v>
      </c>
    </row>
    <row r="2083" spans="2:5" x14ac:dyDescent="0.25">
      <c r="B2083" s="113">
        <v>11353</v>
      </c>
      <c r="C2083" s="114" t="s">
        <v>1857</v>
      </c>
      <c r="D2083" s="299" t="s">
        <v>3102</v>
      </c>
      <c r="E2083" s="112">
        <v>2558771</v>
      </c>
    </row>
    <row r="2084" spans="2:5" x14ac:dyDescent="0.25">
      <c r="B2084" s="113">
        <v>11354</v>
      </c>
      <c r="C2084" s="114" t="s">
        <v>1858</v>
      </c>
      <c r="D2084" s="299" t="s">
        <v>3102</v>
      </c>
      <c r="E2084" s="112">
        <v>2896700</v>
      </c>
    </row>
    <row r="2085" spans="2:5" x14ac:dyDescent="0.25">
      <c r="B2085" s="113">
        <v>11355</v>
      </c>
      <c r="C2085" s="114" t="s">
        <v>1859</v>
      </c>
      <c r="D2085" s="299" t="s">
        <v>3102</v>
      </c>
      <c r="E2085" s="112">
        <v>3737631</v>
      </c>
    </row>
    <row r="2086" spans="2:5" x14ac:dyDescent="0.25">
      <c r="B2086" s="113">
        <v>11356</v>
      </c>
      <c r="C2086" s="114" t="s">
        <v>1860</v>
      </c>
      <c r="D2086" s="299" t="s">
        <v>3102</v>
      </c>
      <c r="E2086" s="112">
        <v>4237152</v>
      </c>
    </row>
    <row r="2087" spans="2:5" x14ac:dyDescent="0.25">
      <c r="B2087" s="113">
        <v>11357</v>
      </c>
      <c r="C2087" s="114" t="s">
        <v>1861</v>
      </c>
      <c r="D2087" s="299" t="s">
        <v>3102</v>
      </c>
      <c r="E2087" s="112">
        <v>4999843</v>
      </c>
    </row>
    <row r="2088" spans="2:5" x14ac:dyDescent="0.25">
      <c r="B2088" s="113">
        <v>11358</v>
      </c>
      <c r="C2088" s="114" t="s">
        <v>1862</v>
      </c>
      <c r="D2088" s="299" t="s">
        <v>3102</v>
      </c>
      <c r="E2088" s="112">
        <v>6012016</v>
      </c>
    </row>
    <row r="2089" spans="2:5" x14ac:dyDescent="0.25">
      <c r="B2089" s="113">
        <v>11359</v>
      </c>
      <c r="C2089" s="114" t="s">
        <v>1863</v>
      </c>
      <c r="D2089" s="299" t="s">
        <v>3102</v>
      </c>
      <c r="E2089" s="112">
        <v>7268707</v>
      </c>
    </row>
    <row r="2090" spans="2:5" x14ac:dyDescent="0.25">
      <c r="B2090" s="113">
        <v>11360</v>
      </c>
      <c r="C2090" s="114" t="s">
        <v>1864</v>
      </c>
      <c r="D2090" s="299" t="s">
        <v>3102</v>
      </c>
      <c r="E2090" s="112">
        <v>9591940</v>
      </c>
    </row>
    <row r="2091" spans="2:5" x14ac:dyDescent="0.25">
      <c r="B2091" s="113">
        <v>11361</v>
      </c>
      <c r="C2091" s="114" t="s">
        <v>1865</v>
      </c>
      <c r="D2091" s="299" t="s">
        <v>3102</v>
      </c>
      <c r="E2091" s="112">
        <v>10642406</v>
      </c>
    </row>
    <row r="2092" spans="2:5" x14ac:dyDescent="0.25">
      <c r="B2092" s="113">
        <v>11362</v>
      </c>
      <c r="C2092" s="114" t="s">
        <v>1866</v>
      </c>
      <c r="D2092" s="299" t="s">
        <v>7</v>
      </c>
      <c r="E2092" s="112">
        <v>4928</v>
      </c>
    </row>
    <row r="2093" spans="2:5" x14ac:dyDescent="0.25">
      <c r="B2093" s="113">
        <v>11363</v>
      </c>
      <c r="C2093" s="114" t="s">
        <v>1867</v>
      </c>
      <c r="D2093" s="299" t="s">
        <v>7</v>
      </c>
      <c r="E2093" s="112">
        <v>89202</v>
      </c>
    </row>
    <row r="2094" spans="2:5" x14ac:dyDescent="0.25">
      <c r="B2094" s="113">
        <v>11366</v>
      </c>
      <c r="C2094" s="114" t="s">
        <v>1868</v>
      </c>
      <c r="D2094" s="299" t="s">
        <v>3095</v>
      </c>
      <c r="E2094" s="112">
        <v>718154</v>
      </c>
    </row>
    <row r="2095" spans="2:5" x14ac:dyDescent="0.25">
      <c r="B2095" s="113">
        <v>11367</v>
      </c>
      <c r="C2095" s="114" t="s">
        <v>1869</v>
      </c>
      <c r="D2095" s="299" t="s">
        <v>3105</v>
      </c>
      <c r="E2095" s="112">
        <v>181163</v>
      </c>
    </row>
    <row r="2096" spans="2:5" x14ac:dyDescent="0.25">
      <c r="B2096" s="113">
        <v>11368</v>
      </c>
      <c r="C2096" s="114" t="s">
        <v>1870</v>
      </c>
      <c r="D2096" s="299" t="s">
        <v>3105</v>
      </c>
      <c r="E2096" s="112">
        <v>181981</v>
      </c>
    </row>
    <row r="2097" spans="2:5" x14ac:dyDescent="0.25">
      <c r="B2097" s="113">
        <v>11370</v>
      </c>
      <c r="C2097" s="114" t="s">
        <v>1871</v>
      </c>
      <c r="D2097" s="299" t="s">
        <v>3105</v>
      </c>
      <c r="E2097" s="112">
        <v>374713</v>
      </c>
    </row>
    <row r="2098" spans="2:5" x14ac:dyDescent="0.25">
      <c r="B2098" s="113">
        <v>11381</v>
      </c>
      <c r="C2098" s="114" t="s">
        <v>1872</v>
      </c>
      <c r="D2098" s="299" t="s">
        <v>7</v>
      </c>
      <c r="E2098" s="112">
        <v>656981</v>
      </c>
    </row>
    <row r="2099" spans="2:5" x14ac:dyDescent="0.25">
      <c r="B2099" s="113">
        <v>11382</v>
      </c>
      <c r="C2099" s="114" t="s">
        <v>1873</v>
      </c>
      <c r="D2099" s="299" t="s">
        <v>7</v>
      </c>
      <c r="E2099" s="112">
        <v>918783</v>
      </c>
    </row>
    <row r="2100" spans="2:5" x14ac:dyDescent="0.25">
      <c r="B2100" s="113">
        <v>11384</v>
      </c>
      <c r="C2100" s="114" t="s">
        <v>1874</v>
      </c>
      <c r="D2100" s="299" t="s">
        <v>7</v>
      </c>
      <c r="E2100" s="112">
        <v>476350</v>
      </c>
    </row>
    <row r="2101" spans="2:5" x14ac:dyDescent="0.25">
      <c r="B2101" s="113">
        <v>11385</v>
      </c>
      <c r="C2101" s="114" t="s">
        <v>1875</v>
      </c>
      <c r="D2101" s="299" t="s">
        <v>7</v>
      </c>
      <c r="E2101" s="112">
        <v>773592</v>
      </c>
    </row>
    <row r="2102" spans="2:5" x14ac:dyDescent="0.25">
      <c r="B2102" s="113">
        <v>11408</v>
      </c>
      <c r="C2102" s="114" t="s">
        <v>1876</v>
      </c>
      <c r="D2102" s="299" t="s">
        <v>3102</v>
      </c>
      <c r="E2102" s="112">
        <v>40270</v>
      </c>
    </row>
    <row r="2103" spans="2:5" x14ac:dyDescent="0.25">
      <c r="B2103" s="113">
        <v>11409</v>
      </c>
      <c r="C2103" s="114" t="s">
        <v>1877</v>
      </c>
      <c r="D2103" s="299" t="s">
        <v>7</v>
      </c>
      <c r="E2103" s="112">
        <v>953884</v>
      </c>
    </row>
    <row r="2104" spans="2:5" x14ac:dyDescent="0.25">
      <c r="B2104" s="113">
        <v>11424</v>
      </c>
      <c r="C2104" s="114" t="s">
        <v>1878</v>
      </c>
      <c r="D2104" s="299" t="s">
        <v>7</v>
      </c>
      <c r="E2104" s="112">
        <v>3844460</v>
      </c>
    </row>
    <row r="2105" spans="2:5" x14ac:dyDescent="0.25">
      <c r="B2105" s="113">
        <v>11425</v>
      </c>
      <c r="C2105" s="114" t="s">
        <v>1879</v>
      </c>
      <c r="D2105" s="299" t="s">
        <v>7</v>
      </c>
      <c r="E2105" s="112">
        <v>4739025</v>
      </c>
    </row>
    <row r="2106" spans="2:5" x14ac:dyDescent="0.25">
      <c r="B2106" s="113">
        <v>11426</v>
      </c>
      <c r="C2106" s="114" t="s">
        <v>1880</v>
      </c>
      <c r="D2106" s="299" t="s">
        <v>7</v>
      </c>
      <c r="E2106" s="112">
        <v>5898972</v>
      </c>
    </row>
    <row r="2107" spans="2:5" x14ac:dyDescent="0.25">
      <c r="B2107" s="113">
        <v>11427</v>
      </c>
      <c r="C2107" s="114" t="s">
        <v>1881</v>
      </c>
      <c r="D2107" s="299" t="s">
        <v>7</v>
      </c>
      <c r="E2107" s="112">
        <v>7456992</v>
      </c>
    </row>
    <row r="2108" spans="2:5" x14ac:dyDescent="0.25">
      <c r="B2108" s="113">
        <v>11429</v>
      </c>
      <c r="C2108" s="114" t="s">
        <v>1882</v>
      </c>
      <c r="D2108" s="299" t="s">
        <v>7</v>
      </c>
      <c r="E2108" s="112">
        <v>4217083</v>
      </c>
    </row>
    <row r="2109" spans="2:5" x14ac:dyDescent="0.25">
      <c r="B2109" s="113">
        <v>11430</v>
      </c>
      <c r="C2109" s="114" t="s">
        <v>1883</v>
      </c>
      <c r="D2109" s="299" t="s">
        <v>7</v>
      </c>
      <c r="E2109" s="112">
        <v>5339674</v>
      </c>
    </row>
    <row r="2110" spans="2:5" x14ac:dyDescent="0.25">
      <c r="B2110" s="113">
        <v>11432</v>
      </c>
      <c r="C2110" s="114" t="s">
        <v>1884</v>
      </c>
      <c r="D2110" s="299" t="s">
        <v>7</v>
      </c>
      <c r="E2110" s="112">
        <v>4657453</v>
      </c>
    </row>
    <row r="2111" spans="2:5" x14ac:dyDescent="0.25">
      <c r="B2111" s="113">
        <v>11433</v>
      </c>
      <c r="C2111" s="114" t="s">
        <v>1885</v>
      </c>
      <c r="D2111" s="299" t="s">
        <v>7</v>
      </c>
      <c r="E2111" s="112">
        <v>7136172</v>
      </c>
    </row>
    <row r="2112" spans="2:5" x14ac:dyDescent="0.25">
      <c r="B2112" s="113">
        <v>11434</v>
      </c>
      <c r="C2112" s="114" t="s">
        <v>1886</v>
      </c>
      <c r="D2112" s="299" t="s">
        <v>7</v>
      </c>
      <c r="E2112" s="112">
        <v>9268560</v>
      </c>
    </row>
    <row r="2113" spans="2:5" x14ac:dyDescent="0.25">
      <c r="B2113" s="113">
        <v>11435</v>
      </c>
      <c r="C2113" s="114" t="s">
        <v>1887</v>
      </c>
      <c r="D2113" s="299" t="s">
        <v>3102</v>
      </c>
      <c r="E2113" s="112">
        <v>658457</v>
      </c>
    </row>
    <row r="2114" spans="2:5" x14ac:dyDescent="0.25">
      <c r="B2114" s="113">
        <v>11436</v>
      </c>
      <c r="C2114" s="114" t="s">
        <v>1888</v>
      </c>
      <c r="D2114" s="299" t="s">
        <v>7</v>
      </c>
      <c r="E2114" s="112">
        <v>796074</v>
      </c>
    </row>
    <row r="2115" spans="2:5" x14ac:dyDescent="0.25">
      <c r="B2115" s="113">
        <v>11437</v>
      </c>
      <c r="C2115" s="114" t="s">
        <v>1889</v>
      </c>
      <c r="D2115" s="299" t="s">
        <v>7</v>
      </c>
      <c r="E2115" s="112">
        <v>1194111</v>
      </c>
    </row>
    <row r="2116" spans="2:5" x14ac:dyDescent="0.25">
      <c r="B2116" s="113">
        <v>11438</v>
      </c>
      <c r="C2116" s="114" t="s">
        <v>1890</v>
      </c>
      <c r="D2116" s="299" t="s">
        <v>3102</v>
      </c>
      <c r="E2116" s="112">
        <v>1397473</v>
      </c>
    </row>
    <row r="2117" spans="2:5" x14ac:dyDescent="0.25">
      <c r="B2117" s="113">
        <v>11439</v>
      </c>
      <c r="C2117" s="114" t="s">
        <v>1891</v>
      </c>
      <c r="D2117" s="299" t="s">
        <v>7</v>
      </c>
      <c r="E2117" s="112">
        <v>1689610</v>
      </c>
    </row>
    <row r="2118" spans="2:5" x14ac:dyDescent="0.25">
      <c r="B2118" s="113">
        <v>11442</v>
      </c>
      <c r="C2118" s="114" t="s">
        <v>3542</v>
      </c>
      <c r="D2118" s="299" t="s">
        <v>8</v>
      </c>
      <c r="E2118" s="112">
        <v>90033</v>
      </c>
    </row>
    <row r="2119" spans="2:5" x14ac:dyDescent="0.25">
      <c r="B2119" s="113">
        <v>11443</v>
      </c>
      <c r="C2119" s="114" t="s">
        <v>3543</v>
      </c>
      <c r="D2119" s="299" t="s">
        <v>8</v>
      </c>
      <c r="E2119" s="112">
        <v>68775</v>
      </c>
    </row>
    <row r="2120" spans="2:5" x14ac:dyDescent="0.25">
      <c r="B2120" s="113">
        <v>11444</v>
      </c>
      <c r="C2120" s="114" t="s">
        <v>3544</v>
      </c>
      <c r="D2120" s="299" t="s">
        <v>8</v>
      </c>
      <c r="E2120" s="112">
        <v>43766</v>
      </c>
    </row>
    <row r="2121" spans="2:5" x14ac:dyDescent="0.25">
      <c r="B2121" s="113">
        <v>11447</v>
      </c>
      <c r="C2121" s="114" t="s">
        <v>1892</v>
      </c>
      <c r="D2121" s="299" t="s">
        <v>8</v>
      </c>
      <c r="E2121" s="112">
        <v>118000</v>
      </c>
    </row>
    <row r="2122" spans="2:5" x14ac:dyDescent="0.25">
      <c r="B2122" s="113">
        <v>11448</v>
      </c>
      <c r="C2122" s="114" t="s">
        <v>3545</v>
      </c>
      <c r="D2122" s="299" t="s">
        <v>7</v>
      </c>
      <c r="E2122" s="112">
        <v>138706</v>
      </c>
    </row>
    <row r="2123" spans="2:5" x14ac:dyDescent="0.25">
      <c r="B2123" s="113">
        <v>11449</v>
      </c>
      <c r="C2123" s="114" t="s">
        <v>1893</v>
      </c>
      <c r="D2123" s="299" t="s">
        <v>7</v>
      </c>
      <c r="E2123" s="112">
        <v>42245</v>
      </c>
    </row>
    <row r="2124" spans="2:5" x14ac:dyDescent="0.25">
      <c r="B2124" s="113">
        <v>11450</v>
      </c>
      <c r="C2124" s="114" t="s">
        <v>1894</v>
      </c>
      <c r="D2124" s="299" t="s">
        <v>7</v>
      </c>
      <c r="E2124" s="112">
        <v>15351</v>
      </c>
    </row>
    <row r="2125" spans="2:5" x14ac:dyDescent="0.25">
      <c r="B2125" s="113">
        <v>11451</v>
      </c>
      <c r="C2125" s="114" t="s">
        <v>1895</v>
      </c>
      <c r="D2125" s="299" t="s">
        <v>7</v>
      </c>
      <c r="E2125" s="112">
        <v>40000</v>
      </c>
    </row>
    <row r="2126" spans="2:5" x14ac:dyDescent="0.25">
      <c r="B2126" s="113">
        <v>11452</v>
      </c>
      <c r="C2126" s="114" t="s">
        <v>1896</v>
      </c>
      <c r="D2126" s="299" t="s">
        <v>125</v>
      </c>
      <c r="E2126" s="112">
        <v>38943</v>
      </c>
    </row>
    <row r="2127" spans="2:5" x14ac:dyDescent="0.25">
      <c r="B2127" s="113">
        <v>11453</v>
      </c>
      <c r="C2127" s="114" t="s">
        <v>1897</v>
      </c>
      <c r="D2127" s="299" t="s">
        <v>125</v>
      </c>
      <c r="E2127" s="112">
        <v>852494</v>
      </c>
    </row>
    <row r="2128" spans="2:5" x14ac:dyDescent="0.25">
      <c r="B2128" s="113">
        <v>11454</v>
      </c>
      <c r="C2128" s="114" t="s">
        <v>1898</v>
      </c>
      <c r="D2128" s="299" t="s">
        <v>7</v>
      </c>
      <c r="E2128" s="112">
        <v>102000</v>
      </c>
    </row>
    <row r="2129" spans="2:5" x14ac:dyDescent="0.25">
      <c r="B2129" s="113">
        <v>11455</v>
      </c>
      <c r="C2129" s="114" t="s">
        <v>3546</v>
      </c>
      <c r="D2129" s="299" t="s">
        <v>3547</v>
      </c>
      <c r="E2129" s="112">
        <v>27370</v>
      </c>
    </row>
    <row r="2130" spans="2:5" x14ac:dyDescent="0.25">
      <c r="B2130" s="113">
        <v>11456</v>
      </c>
      <c r="C2130" s="114" t="s">
        <v>3548</v>
      </c>
      <c r="D2130" s="299" t="s">
        <v>3547</v>
      </c>
      <c r="E2130" s="112">
        <v>33915</v>
      </c>
    </row>
    <row r="2131" spans="2:5" x14ac:dyDescent="0.25">
      <c r="B2131" s="113">
        <v>11457</v>
      </c>
      <c r="C2131" s="114" t="s">
        <v>1899</v>
      </c>
      <c r="D2131" s="299" t="s">
        <v>3281</v>
      </c>
      <c r="E2131" s="112">
        <v>43435</v>
      </c>
    </row>
    <row r="2132" spans="2:5" x14ac:dyDescent="0.25">
      <c r="B2132" s="113">
        <v>11458</v>
      </c>
      <c r="C2132" s="114" t="s">
        <v>1900</v>
      </c>
      <c r="D2132" s="299" t="s">
        <v>3541</v>
      </c>
      <c r="E2132" s="112">
        <v>72663</v>
      </c>
    </row>
    <row r="2133" spans="2:5" x14ac:dyDescent="0.25">
      <c r="B2133" s="113">
        <v>11459</v>
      </c>
      <c r="C2133" s="114" t="s">
        <v>1901</v>
      </c>
      <c r="D2133" s="299" t="s">
        <v>3541</v>
      </c>
      <c r="E2133" s="112">
        <v>65759</v>
      </c>
    </row>
    <row r="2134" spans="2:5" x14ac:dyDescent="0.25">
      <c r="B2134" s="113">
        <v>11460</v>
      </c>
      <c r="C2134" s="114" t="s">
        <v>1902</v>
      </c>
      <c r="D2134" s="299" t="s">
        <v>3541</v>
      </c>
      <c r="E2134" s="112">
        <v>148750</v>
      </c>
    </row>
    <row r="2135" spans="2:5" x14ac:dyDescent="0.25">
      <c r="B2135" s="113">
        <v>11461</v>
      </c>
      <c r="C2135" s="114" t="s">
        <v>1903</v>
      </c>
      <c r="D2135" s="299" t="s">
        <v>3541</v>
      </c>
      <c r="E2135" s="112">
        <v>178500</v>
      </c>
    </row>
    <row r="2136" spans="2:5" x14ac:dyDescent="0.25">
      <c r="B2136" s="113">
        <v>11462</v>
      </c>
      <c r="C2136" s="114" t="s">
        <v>1904</v>
      </c>
      <c r="D2136" s="299" t="s">
        <v>3541</v>
      </c>
      <c r="E2136" s="112">
        <v>178605</v>
      </c>
    </row>
    <row r="2137" spans="2:5" x14ac:dyDescent="0.25">
      <c r="B2137" s="113">
        <v>11463</v>
      </c>
      <c r="C2137" s="114" t="s">
        <v>1905</v>
      </c>
      <c r="D2137" s="299" t="s">
        <v>3541</v>
      </c>
      <c r="E2137" s="112">
        <v>205527</v>
      </c>
    </row>
    <row r="2138" spans="2:5" x14ac:dyDescent="0.25">
      <c r="B2138" s="113">
        <v>11464</v>
      </c>
      <c r="C2138" s="114" t="s">
        <v>1906</v>
      </c>
      <c r="D2138" s="299" t="s">
        <v>3541</v>
      </c>
      <c r="E2138" s="112">
        <v>258944</v>
      </c>
    </row>
    <row r="2139" spans="2:5" x14ac:dyDescent="0.25">
      <c r="B2139" s="113">
        <v>11465</v>
      </c>
      <c r="C2139" s="114" t="s">
        <v>1907</v>
      </c>
      <c r="D2139" s="299" t="s">
        <v>3541</v>
      </c>
      <c r="E2139" s="112">
        <v>187604</v>
      </c>
    </row>
    <row r="2140" spans="2:5" x14ac:dyDescent="0.25">
      <c r="B2140" s="113">
        <v>11466</v>
      </c>
      <c r="C2140" s="114" t="s">
        <v>1908</v>
      </c>
      <c r="D2140" s="299" t="s">
        <v>3541</v>
      </c>
      <c r="E2140" s="112">
        <v>164707</v>
      </c>
    </row>
    <row r="2141" spans="2:5" x14ac:dyDescent="0.25">
      <c r="B2141" s="113">
        <v>11467</v>
      </c>
      <c r="C2141" s="114" t="s">
        <v>3549</v>
      </c>
      <c r="D2141" s="299" t="s">
        <v>3541</v>
      </c>
      <c r="E2141" s="112">
        <v>192298</v>
      </c>
    </row>
    <row r="2142" spans="2:5" x14ac:dyDescent="0.25">
      <c r="B2142" s="113">
        <v>11468</v>
      </c>
      <c r="C2142" s="114" t="s">
        <v>1909</v>
      </c>
      <c r="D2142" s="299" t="s">
        <v>3541</v>
      </c>
      <c r="E2142" s="112">
        <v>336532</v>
      </c>
    </row>
    <row r="2143" spans="2:5" x14ac:dyDescent="0.25">
      <c r="B2143" s="113">
        <v>11470</v>
      </c>
      <c r="C2143" s="114" t="s">
        <v>3550</v>
      </c>
      <c r="D2143" s="299" t="s">
        <v>3541</v>
      </c>
      <c r="E2143" s="112">
        <v>76538</v>
      </c>
    </row>
    <row r="2144" spans="2:5" x14ac:dyDescent="0.25">
      <c r="B2144" s="113">
        <v>11471</v>
      </c>
      <c r="C2144" s="114" t="s">
        <v>3551</v>
      </c>
      <c r="D2144" s="299" t="s">
        <v>3541</v>
      </c>
      <c r="E2144" s="112">
        <v>93237</v>
      </c>
    </row>
    <row r="2145" spans="2:5" x14ac:dyDescent="0.25">
      <c r="B2145" s="113">
        <v>11472</v>
      </c>
      <c r="C2145" s="114" t="s">
        <v>1910</v>
      </c>
      <c r="D2145" s="299" t="s">
        <v>3541</v>
      </c>
      <c r="E2145" s="112">
        <v>113050</v>
      </c>
    </row>
    <row r="2146" spans="2:5" x14ac:dyDescent="0.25">
      <c r="B2146" s="113">
        <v>11473</v>
      </c>
      <c r="C2146" s="114" t="s">
        <v>1911</v>
      </c>
      <c r="D2146" s="299" t="s">
        <v>3107</v>
      </c>
      <c r="E2146" s="112">
        <v>4038384</v>
      </c>
    </row>
    <row r="2147" spans="2:5" x14ac:dyDescent="0.25">
      <c r="B2147" s="113">
        <v>11474</v>
      </c>
      <c r="C2147" s="114" t="s">
        <v>1912</v>
      </c>
      <c r="D2147" s="299" t="s">
        <v>3107</v>
      </c>
      <c r="E2147" s="112">
        <v>3162782</v>
      </c>
    </row>
    <row r="2148" spans="2:5" x14ac:dyDescent="0.25">
      <c r="B2148" s="113">
        <v>11477</v>
      </c>
      <c r="C2148" s="114" t="s">
        <v>3552</v>
      </c>
      <c r="D2148" s="299" t="s">
        <v>158</v>
      </c>
      <c r="E2148" s="112">
        <v>1130500</v>
      </c>
    </row>
    <row r="2149" spans="2:5" x14ac:dyDescent="0.25">
      <c r="B2149" s="113">
        <v>11481</v>
      </c>
      <c r="C2149" s="114" t="s">
        <v>3553</v>
      </c>
      <c r="D2149" s="299" t="s">
        <v>158</v>
      </c>
      <c r="E2149" s="112">
        <v>919632</v>
      </c>
    </row>
    <row r="2150" spans="2:5" x14ac:dyDescent="0.25">
      <c r="B2150" s="113">
        <v>11482</v>
      </c>
      <c r="C2150" s="114" t="s">
        <v>3554</v>
      </c>
      <c r="D2150" s="299" t="s">
        <v>158</v>
      </c>
      <c r="E2150" s="112">
        <v>919632</v>
      </c>
    </row>
    <row r="2151" spans="2:5" x14ac:dyDescent="0.25">
      <c r="B2151" s="113">
        <v>11483</v>
      </c>
      <c r="C2151" s="114" t="s">
        <v>3555</v>
      </c>
      <c r="D2151" s="299" t="s">
        <v>158</v>
      </c>
      <c r="E2151" s="112">
        <v>919632</v>
      </c>
    </row>
    <row r="2152" spans="2:5" x14ac:dyDescent="0.25">
      <c r="B2152" s="113">
        <v>11484</v>
      </c>
      <c r="C2152" s="114" t="s">
        <v>3556</v>
      </c>
      <c r="D2152" s="299" t="s">
        <v>158</v>
      </c>
      <c r="E2152" s="112">
        <v>919632</v>
      </c>
    </row>
    <row r="2153" spans="2:5" x14ac:dyDescent="0.25">
      <c r="B2153" s="113">
        <v>11485</v>
      </c>
      <c r="C2153" s="114" t="s">
        <v>3557</v>
      </c>
      <c r="D2153" s="299" t="s">
        <v>158</v>
      </c>
      <c r="E2153" s="112">
        <v>919632</v>
      </c>
    </row>
    <row r="2154" spans="2:5" x14ac:dyDescent="0.25">
      <c r="B2154" s="113">
        <v>11489</v>
      </c>
      <c r="C2154" s="114" t="s">
        <v>3558</v>
      </c>
      <c r="D2154" s="299" t="s">
        <v>158</v>
      </c>
      <c r="E2154" s="112">
        <v>919632</v>
      </c>
    </row>
    <row r="2155" spans="2:5" x14ac:dyDescent="0.25">
      <c r="B2155" s="113">
        <v>11498</v>
      </c>
      <c r="C2155" s="114" t="s">
        <v>3559</v>
      </c>
      <c r="D2155" s="299" t="s">
        <v>7</v>
      </c>
      <c r="E2155" s="112">
        <v>178500</v>
      </c>
    </row>
    <row r="2156" spans="2:5" x14ac:dyDescent="0.25">
      <c r="B2156" s="113">
        <v>11499</v>
      </c>
      <c r="C2156" s="114" t="s">
        <v>3560</v>
      </c>
      <c r="D2156" s="299" t="s">
        <v>7</v>
      </c>
      <c r="E2156" s="112">
        <v>125000</v>
      </c>
    </row>
    <row r="2157" spans="2:5" x14ac:dyDescent="0.25">
      <c r="B2157" s="113">
        <v>11500</v>
      </c>
      <c r="C2157" s="114" t="s">
        <v>1913</v>
      </c>
      <c r="D2157" s="299" t="s">
        <v>7</v>
      </c>
      <c r="E2157" s="112">
        <v>164000</v>
      </c>
    </row>
    <row r="2158" spans="2:5" x14ac:dyDescent="0.25">
      <c r="B2158" s="113">
        <v>11501</v>
      </c>
      <c r="C2158" s="114" t="s">
        <v>3561</v>
      </c>
      <c r="D2158" s="299" t="s">
        <v>7</v>
      </c>
      <c r="E2158" s="112">
        <v>118535</v>
      </c>
    </row>
    <row r="2159" spans="2:5" x14ac:dyDescent="0.25">
      <c r="B2159" s="113">
        <v>11502</v>
      </c>
      <c r="C2159" s="114" t="s">
        <v>3562</v>
      </c>
      <c r="D2159" s="299" t="s">
        <v>7</v>
      </c>
      <c r="E2159" s="112">
        <v>816340</v>
      </c>
    </row>
    <row r="2160" spans="2:5" x14ac:dyDescent="0.25">
      <c r="B2160" s="113">
        <v>11503</v>
      </c>
      <c r="C2160" s="114" t="s">
        <v>3563</v>
      </c>
      <c r="D2160" s="299" t="s">
        <v>7</v>
      </c>
      <c r="E2160" s="112">
        <v>907864</v>
      </c>
    </row>
    <row r="2161" spans="2:5" x14ac:dyDescent="0.25">
      <c r="B2161" s="113">
        <v>11504</v>
      </c>
      <c r="C2161" s="114" t="s">
        <v>3564</v>
      </c>
      <c r="D2161" s="299" t="s">
        <v>7</v>
      </c>
      <c r="E2161" s="112">
        <v>357000</v>
      </c>
    </row>
    <row r="2162" spans="2:5" x14ac:dyDescent="0.25">
      <c r="B2162" s="113">
        <v>11505</v>
      </c>
      <c r="C2162" s="114" t="s">
        <v>1914</v>
      </c>
      <c r="D2162" s="299" t="s">
        <v>7</v>
      </c>
      <c r="E2162" s="112">
        <v>525631</v>
      </c>
    </row>
    <row r="2163" spans="2:5" x14ac:dyDescent="0.25">
      <c r="B2163" s="113">
        <v>11506</v>
      </c>
      <c r="C2163" s="114" t="s">
        <v>3565</v>
      </c>
      <c r="D2163" s="299" t="s">
        <v>7</v>
      </c>
      <c r="E2163" s="112">
        <v>626000</v>
      </c>
    </row>
    <row r="2164" spans="2:5" x14ac:dyDescent="0.25">
      <c r="B2164" s="113">
        <v>11507</v>
      </c>
      <c r="C2164" s="114" t="s">
        <v>3566</v>
      </c>
      <c r="D2164" s="299" t="s">
        <v>7</v>
      </c>
      <c r="E2164" s="112">
        <v>89845</v>
      </c>
    </row>
    <row r="2165" spans="2:5" x14ac:dyDescent="0.25">
      <c r="B2165" s="113">
        <v>11508</v>
      </c>
      <c r="C2165" s="114" t="s">
        <v>3567</v>
      </c>
      <c r="D2165" s="299" t="s">
        <v>7</v>
      </c>
      <c r="E2165" s="112">
        <v>113050</v>
      </c>
    </row>
    <row r="2166" spans="2:5" x14ac:dyDescent="0.25">
      <c r="B2166" s="113">
        <v>11509</v>
      </c>
      <c r="C2166" s="114" t="s">
        <v>3568</v>
      </c>
      <c r="D2166" s="299" t="s">
        <v>7</v>
      </c>
      <c r="E2166" s="112">
        <v>141015</v>
      </c>
    </row>
    <row r="2167" spans="2:5" x14ac:dyDescent="0.25">
      <c r="B2167" s="113">
        <v>11510</v>
      </c>
      <c r="C2167" s="114" t="s">
        <v>3569</v>
      </c>
      <c r="D2167" s="299" t="s">
        <v>7</v>
      </c>
      <c r="E2167" s="112">
        <v>235620</v>
      </c>
    </row>
    <row r="2168" spans="2:5" x14ac:dyDescent="0.25">
      <c r="B2168" s="113">
        <v>11511</v>
      </c>
      <c r="C2168" s="114" t="s">
        <v>3570</v>
      </c>
      <c r="D2168" s="299" t="s">
        <v>3571</v>
      </c>
      <c r="E2168" s="112">
        <v>152915</v>
      </c>
    </row>
    <row r="2169" spans="2:5" x14ac:dyDescent="0.25">
      <c r="B2169" s="113">
        <v>11512</v>
      </c>
      <c r="C2169" s="114" t="s">
        <v>3572</v>
      </c>
      <c r="D2169" s="299" t="s">
        <v>7</v>
      </c>
      <c r="E2169" s="112">
        <v>351288</v>
      </c>
    </row>
    <row r="2170" spans="2:5" x14ac:dyDescent="0.25">
      <c r="B2170" s="113">
        <v>11513</v>
      </c>
      <c r="C2170" s="114" t="s">
        <v>3573</v>
      </c>
      <c r="D2170" s="299" t="s">
        <v>7</v>
      </c>
      <c r="E2170" s="112">
        <v>207536</v>
      </c>
    </row>
    <row r="2171" spans="2:5" x14ac:dyDescent="0.25">
      <c r="B2171" s="113">
        <v>11514</v>
      </c>
      <c r="C2171" s="114" t="s">
        <v>3574</v>
      </c>
      <c r="D2171" s="299" t="s">
        <v>3097</v>
      </c>
      <c r="E2171" s="112">
        <v>23800</v>
      </c>
    </row>
    <row r="2172" spans="2:5" x14ac:dyDescent="0.25">
      <c r="B2172" s="113">
        <v>11515</v>
      </c>
      <c r="C2172" s="114" t="s">
        <v>3575</v>
      </c>
      <c r="D2172" s="299" t="s">
        <v>7</v>
      </c>
      <c r="E2172" s="112">
        <v>333200</v>
      </c>
    </row>
    <row r="2173" spans="2:5" x14ac:dyDescent="0.25">
      <c r="B2173" s="113">
        <v>11516</v>
      </c>
      <c r="C2173" s="114" t="s">
        <v>3576</v>
      </c>
      <c r="D2173" s="299" t="s">
        <v>7</v>
      </c>
      <c r="E2173" s="112">
        <v>142800</v>
      </c>
    </row>
    <row r="2174" spans="2:5" x14ac:dyDescent="0.25">
      <c r="B2174" s="113">
        <v>11517</v>
      </c>
      <c r="C2174" s="114" t="s">
        <v>3577</v>
      </c>
      <c r="D2174" s="299" t="s">
        <v>7</v>
      </c>
      <c r="E2174" s="112">
        <v>119000</v>
      </c>
    </row>
    <row r="2175" spans="2:5" x14ac:dyDescent="0.25">
      <c r="B2175" s="113">
        <v>11518</v>
      </c>
      <c r="C2175" s="114" t="s">
        <v>1915</v>
      </c>
      <c r="D2175" s="299" t="s">
        <v>7</v>
      </c>
      <c r="E2175" s="112">
        <v>333200</v>
      </c>
    </row>
    <row r="2176" spans="2:5" x14ac:dyDescent="0.25">
      <c r="B2176" s="113">
        <v>11519</v>
      </c>
      <c r="C2176" s="114" t="s">
        <v>1916</v>
      </c>
      <c r="D2176" s="299" t="s">
        <v>7</v>
      </c>
      <c r="E2176" s="112">
        <v>189210</v>
      </c>
    </row>
    <row r="2177" spans="2:5" x14ac:dyDescent="0.25">
      <c r="B2177" s="113">
        <v>11520</v>
      </c>
      <c r="C2177" s="114" t="s">
        <v>1917</v>
      </c>
      <c r="D2177" s="299" t="s">
        <v>7</v>
      </c>
      <c r="E2177" s="112">
        <v>214200</v>
      </c>
    </row>
    <row r="2178" spans="2:5" x14ac:dyDescent="0.25">
      <c r="B2178" s="113">
        <v>11521</v>
      </c>
      <c r="C2178" s="114" t="s">
        <v>3578</v>
      </c>
      <c r="D2178" s="299" t="s">
        <v>7</v>
      </c>
      <c r="E2178" s="112">
        <v>809200</v>
      </c>
    </row>
    <row r="2179" spans="2:5" x14ac:dyDescent="0.25">
      <c r="B2179" s="113">
        <v>11522</v>
      </c>
      <c r="C2179" s="114" t="s">
        <v>3579</v>
      </c>
      <c r="D2179" s="299" t="s">
        <v>7</v>
      </c>
      <c r="E2179" s="112">
        <v>214200</v>
      </c>
    </row>
    <row r="2180" spans="2:5" x14ac:dyDescent="0.25">
      <c r="B2180" s="113">
        <v>11523</v>
      </c>
      <c r="C2180" s="114" t="s">
        <v>3580</v>
      </c>
      <c r="D2180" s="299" t="s">
        <v>7</v>
      </c>
      <c r="E2180" s="112">
        <v>357000</v>
      </c>
    </row>
    <row r="2181" spans="2:5" x14ac:dyDescent="0.25">
      <c r="B2181" s="113">
        <v>11524</v>
      </c>
      <c r="C2181" s="114" t="s">
        <v>3581</v>
      </c>
      <c r="D2181" s="299" t="s">
        <v>7</v>
      </c>
      <c r="E2181" s="112">
        <v>178500</v>
      </c>
    </row>
    <row r="2182" spans="2:5" x14ac:dyDescent="0.25">
      <c r="B2182" s="113">
        <v>11525</v>
      </c>
      <c r="C2182" s="114" t="s">
        <v>3582</v>
      </c>
      <c r="D2182" s="299" t="s">
        <v>7</v>
      </c>
      <c r="E2182" s="112">
        <v>151130</v>
      </c>
    </row>
    <row r="2183" spans="2:5" x14ac:dyDescent="0.25">
      <c r="B2183" s="113">
        <v>11526</v>
      </c>
      <c r="C2183" s="114" t="s">
        <v>1918</v>
      </c>
      <c r="D2183" s="299" t="s">
        <v>7</v>
      </c>
      <c r="E2183" s="112">
        <v>714000</v>
      </c>
    </row>
    <row r="2184" spans="2:5" x14ac:dyDescent="0.25">
      <c r="B2184" s="113">
        <v>11528</v>
      </c>
      <c r="C2184" s="114" t="s">
        <v>3583</v>
      </c>
      <c r="D2184" s="299" t="s">
        <v>7</v>
      </c>
      <c r="E2184" s="112">
        <v>210773</v>
      </c>
    </row>
    <row r="2185" spans="2:5" x14ac:dyDescent="0.25">
      <c r="B2185" s="113">
        <v>11529</v>
      </c>
      <c r="C2185" s="114" t="s">
        <v>3584</v>
      </c>
      <c r="D2185" s="299" t="s">
        <v>7</v>
      </c>
      <c r="E2185" s="112">
        <v>250019</v>
      </c>
    </row>
    <row r="2186" spans="2:5" x14ac:dyDescent="0.25">
      <c r="B2186" s="113">
        <v>11531</v>
      </c>
      <c r="C2186" s="114" t="s">
        <v>1919</v>
      </c>
      <c r="D2186" s="299" t="s">
        <v>7</v>
      </c>
      <c r="E2186" s="112">
        <v>159000</v>
      </c>
    </row>
    <row r="2187" spans="2:5" x14ac:dyDescent="0.25">
      <c r="B2187" s="113">
        <v>11532</v>
      </c>
      <c r="C2187" s="114" t="s">
        <v>1920</v>
      </c>
      <c r="D2187" s="299" t="s">
        <v>7</v>
      </c>
      <c r="E2187" s="112">
        <v>159000</v>
      </c>
    </row>
    <row r="2188" spans="2:5" x14ac:dyDescent="0.25">
      <c r="B2188" s="113">
        <v>11533</v>
      </c>
      <c r="C2188" s="114" t="s">
        <v>1921</v>
      </c>
      <c r="D2188" s="299" t="s">
        <v>7</v>
      </c>
      <c r="E2188" s="112">
        <v>571200</v>
      </c>
    </row>
    <row r="2189" spans="2:5" x14ac:dyDescent="0.25">
      <c r="B2189" s="113">
        <v>11534</v>
      </c>
      <c r="C2189" s="114" t="s">
        <v>3585</v>
      </c>
      <c r="D2189" s="299" t="s">
        <v>7</v>
      </c>
      <c r="E2189" s="112">
        <v>1428000</v>
      </c>
    </row>
    <row r="2190" spans="2:5" x14ac:dyDescent="0.25">
      <c r="B2190" s="113">
        <v>11535</v>
      </c>
      <c r="C2190" s="114" t="s">
        <v>1922</v>
      </c>
      <c r="D2190" s="299" t="s">
        <v>7</v>
      </c>
      <c r="E2190" s="112">
        <v>357000</v>
      </c>
    </row>
    <row r="2191" spans="2:5" x14ac:dyDescent="0.25">
      <c r="B2191" s="113">
        <v>11536</v>
      </c>
      <c r="C2191" s="114" t="s">
        <v>3586</v>
      </c>
      <c r="D2191" s="299" t="s">
        <v>7</v>
      </c>
      <c r="E2191" s="112">
        <v>119500</v>
      </c>
    </row>
    <row r="2192" spans="2:5" x14ac:dyDescent="0.25">
      <c r="B2192" s="113">
        <v>11537</v>
      </c>
      <c r="C2192" s="114" t="s">
        <v>1923</v>
      </c>
      <c r="D2192" s="299" t="s">
        <v>7</v>
      </c>
      <c r="E2192" s="112">
        <v>142800</v>
      </c>
    </row>
    <row r="2193" spans="2:5" x14ac:dyDescent="0.25">
      <c r="B2193" s="113">
        <v>11538</v>
      </c>
      <c r="C2193" s="114" t="s">
        <v>3587</v>
      </c>
      <c r="D2193" s="299" t="s">
        <v>7</v>
      </c>
      <c r="E2193" s="112">
        <v>505516</v>
      </c>
    </row>
    <row r="2194" spans="2:5" x14ac:dyDescent="0.25">
      <c r="B2194" s="113">
        <v>11543</v>
      </c>
      <c r="C2194" s="114" t="s">
        <v>1924</v>
      </c>
      <c r="D2194" s="299" t="s">
        <v>7</v>
      </c>
      <c r="E2194" s="112">
        <v>404600</v>
      </c>
    </row>
    <row r="2195" spans="2:5" x14ac:dyDescent="0.25">
      <c r="B2195" s="113">
        <v>11544</v>
      </c>
      <c r="C2195" s="114" t="s">
        <v>1925</v>
      </c>
      <c r="D2195" s="299" t="s">
        <v>7</v>
      </c>
      <c r="E2195" s="112">
        <v>476000</v>
      </c>
    </row>
    <row r="2196" spans="2:5" x14ac:dyDescent="0.25">
      <c r="B2196" s="113">
        <v>11546</v>
      </c>
      <c r="C2196" s="114" t="s">
        <v>1926</v>
      </c>
      <c r="D2196" s="299" t="s">
        <v>7</v>
      </c>
      <c r="E2196" s="112">
        <v>157080</v>
      </c>
    </row>
    <row r="2197" spans="2:5" x14ac:dyDescent="0.25">
      <c r="B2197" s="113">
        <v>11547</v>
      </c>
      <c r="C2197" s="114" t="s">
        <v>1927</v>
      </c>
      <c r="D2197" s="299" t="s">
        <v>7</v>
      </c>
      <c r="E2197" s="112">
        <v>330000</v>
      </c>
    </row>
    <row r="2198" spans="2:5" x14ac:dyDescent="0.25">
      <c r="B2198" s="113">
        <v>11549</v>
      </c>
      <c r="C2198" s="114" t="s">
        <v>3588</v>
      </c>
      <c r="D2198" s="299" t="s">
        <v>7</v>
      </c>
      <c r="E2198" s="112">
        <v>476000</v>
      </c>
    </row>
    <row r="2199" spans="2:5" x14ac:dyDescent="0.25">
      <c r="B2199" s="113">
        <v>11550</v>
      </c>
      <c r="C2199" s="114" t="s">
        <v>1928</v>
      </c>
      <c r="D2199" s="299" t="s">
        <v>7</v>
      </c>
      <c r="E2199" s="112">
        <v>229299</v>
      </c>
    </row>
    <row r="2200" spans="2:5" x14ac:dyDescent="0.25">
      <c r="B2200" s="113">
        <v>11551</v>
      </c>
      <c r="C2200" s="114" t="s">
        <v>1929</v>
      </c>
      <c r="D2200" s="299" t="s">
        <v>7</v>
      </c>
      <c r="E2200" s="112">
        <v>452200</v>
      </c>
    </row>
    <row r="2201" spans="2:5" x14ac:dyDescent="0.25">
      <c r="B2201" s="113">
        <v>11554</v>
      </c>
      <c r="C2201" s="114" t="s">
        <v>1930</v>
      </c>
      <c r="D2201" s="299" t="s">
        <v>3099</v>
      </c>
      <c r="E2201" s="112">
        <v>8211</v>
      </c>
    </row>
    <row r="2202" spans="2:5" x14ac:dyDescent="0.25">
      <c r="B2202" s="113">
        <v>11561</v>
      </c>
      <c r="C2202" s="114" t="s">
        <v>1931</v>
      </c>
      <c r="D2202" s="299" t="s">
        <v>7</v>
      </c>
      <c r="E2202" s="112">
        <v>213225</v>
      </c>
    </row>
    <row r="2203" spans="2:5" x14ac:dyDescent="0.25">
      <c r="B2203" s="113">
        <v>11562</v>
      </c>
      <c r="C2203" s="114" t="s">
        <v>1932</v>
      </c>
      <c r="D2203" s="299" t="s">
        <v>7</v>
      </c>
      <c r="E2203" s="112">
        <v>150943</v>
      </c>
    </row>
    <row r="2204" spans="2:5" x14ac:dyDescent="0.25">
      <c r="B2204" s="113">
        <v>11563</v>
      </c>
      <c r="C2204" s="114" t="s">
        <v>1933</v>
      </c>
      <c r="D2204" s="299" t="s">
        <v>7</v>
      </c>
      <c r="E2204" s="112">
        <v>537994</v>
      </c>
    </row>
    <row r="2205" spans="2:5" x14ac:dyDescent="0.25">
      <c r="B2205" s="113">
        <v>11569</v>
      </c>
      <c r="C2205" s="114" t="s">
        <v>3589</v>
      </c>
      <c r="D2205" s="299" t="s">
        <v>8</v>
      </c>
      <c r="E2205" s="112">
        <v>74078</v>
      </c>
    </row>
    <row r="2206" spans="2:5" x14ac:dyDescent="0.25">
      <c r="B2206" s="113">
        <v>11572</v>
      </c>
      <c r="C2206" s="114" t="s">
        <v>1934</v>
      </c>
      <c r="D2206" s="299" t="s">
        <v>3102</v>
      </c>
      <c r="E2206" s="112">
        <v>97537</v>
      </c>
    </row>
    <row r="2207" spans="2:5" x14ac:dyDescent="0.25">
      <c r="B2207" s="113">
        <v>11574</v>
      </c>
      <c r="C2207" s="114" t="s">
        <v>1935</v>
      </c>
      <c r="D2207" s="299" t="s">
        <v>3099</v>
      </c>
      <c r="E2207" s="112">
        <v>138183</v>
      </c>
    </row>
    <row r="2208" spans="2:5" x14ac:dyDescent="0.25">
      <c r="B2208" s="113">
        <v>11575</v>
      </c>
      <c r="C2208" s="114" t="s">
        <v>1936</v>
      </c>
      <c r="D2208" s="299" t="s">
        <v>3099</v>
      </c>
      <c r="E2208" s="112">
        <v>57352</v>
      </c>
    </row>
    <row r="2209" spans="2:5" x14ac:dyDescent="0.25">
      <c r="B2209" s="113">
        <v>11576</v>
      </c>
      <c r="C2209" s="114" t="s">
        <v>1937</v>
      </c>
      <c r="D2209" s="299" t="s">
        <v>3105</v>
      </c>
      <c r="E2209" s="112">
        <v>148816</v>
      </c>
    </row>
    <row r="2210" spans="2:5" x14ac:dyDescent="0.25">
      <c r="B2210" s="113">
        <v>11577</v>
      </c>
      <c r="C2210" s="114" t="s">
        <v>1938</v>
      </c>
      <c r="D2210" s="299" t="s">
        <v>7</v>
      </c>
      <c r="E2210" s="112">
        <v>1400</v>
      </c>
    </row>
    <row r="2211" spans="2:5" x14ac:dyDescent="0.25">
      <c r="B2211" s="113">
        <v>11580</v>
      </c>
      <c r="C2211" s="114" t="s">
        <v>3590</v>
      </c>
      <c r="D2211" s="299" t="s">
        <v>7</v>
      </c>
      <c r="E2211" s="112">
        <v>2950</v>
      </c>
    </row>
    <row r="2212" spans="2:5" x14ac:dyDescent="0.25">
      <c r="B2212" s="113">
        <v>11581</v>
      </c>
      <c r="C2212" s="114" t="s">
        <v>3591</v>
      </c>
      <c r="D2212" s="299" t="s">
        <v>7</v>
      </c>
      <c r="E2212" s="112">
        <v>2950</v>
      </c>
    </row>
    <row r="2213" spans="2:5" x14ac:dyDescent="0.25">
      <c r="B2213" s="113">
        <v>11586</v>
      </c>
      <c r="C2213" s="114" t="s">
        <v>1939</v>
      </c>
      <c r="D2213" s="299" t="s">
        <v>3102</v>
      </c>
      <c r="E2213" s="112">
        <v>46522</v>
      </c>
    </row>
    <row r="2214" spans="2:5" x14ac:dyDescent="0.25">
      <c r="B2214" s="113">
        <v>11587</v>
      </c>
      <c r="C2214" s="114" t="s">
        <v>1940</v>
      </c>
      <c r="D2214" s="299" t="s">
        <v>3102</v>
      </c>
      <c r="E2214" s="112">
        <v>470456</v>
      </c>
    </row>
    <row r="2215" spans="2:5" x14ac:dyDescent="0.25">
      <c r="B2215" s="113">
        <v>11588</v>
      </c>
      <c r="C2215" s="114" t="s">
        <v>1941</v>
      </c>
      <c r="D2215" s="299" t="s">
        <v>3102</v>
      </c>
      <c r="E2215" s="112">
        <v>182264</v>
      </c>
    </row>
    <row r="2216" spans="2:5" x14ac:dyDescent="0.25">
      <c r="B2216" s="113">
        <v>11589</v>
      </c>
      <c r="C2216" s="114" t="s">
        <v>1942</v>
      </c>
      <c r="D2216" s="299" t="s">
        <v>3102</v>
      </c>
      <c r="E2216" s="112">
        <v>304161</v>
      </c>
    </row>
    <row r="2217" spans="2:5" x14ac:dyDescent="0.25">
      <c r="B2217" s="113">
        <v>11590</v>
      </c>
      <c r="C2217" s="114" t="s">
        <v>1943</v>
      </c>
      <c r="D2217" s="299" t="s">
        <v>7</v>
      </c>
      <c r="E2217" s="112">
        <v>1071000</v>
      </c>
    </row>
    <row r="2218" spans="2:5" x14ac:dyDescent="0.25">
      <c r="B2218" s="113">
        <v>11591</v>
      </c>
      <c r="C2218" s="114" t="s">
        <v>1944</v>
      </c>
      <c r="D2218" s="299" t="s">
        <v>7</v>
      </c>
      <c r="E2218" s="112">
        <v>730733</v>
      </c>
    </row>
    <row r="2219" spans="2:5" x14ac:dyDescent="0.25">
      <c r="B2219" s="113">
        <v>11592</v>
      </c>
      <c r="C2219" s="114" t="s">
        <v>1945</v>
      </c>
      <c r="D2219" s="299" t="s">
        <v>7</v>
      </c>
      <c r="E2219" s="112">
        <v>930024</v>
      </c>
    </row>
    <row r="2220" spans="2:5" x14ac:dyDescent="0.25">
      <c r="B2220" s="113">
        <v>11593</v>
      </c>
      <c r="C2220" s="114" t="s">
        <v>3592</v>
      </c>
      <c r="D2220" s="299" t="s">
        <v>3102</v>
      </c>
      <c r="E2220" s="112">
        <v>4166</v>
      </c>
    </row>
    <row r="2221" spans="2:5" x14ac:dyDescent="0.25">
      <c r="B2221" s="113">
        <v>11595</v>
      </c>
      <c r="C2221" s="114" t="s">
        <v>1946</v>
      </c>
      <c r="D2221" s="299" t="s">
        <v>7</v>
      </c>
      <c r="E2221" s="112">
        <v>29195988</v>
      </c>
    </row>
    <row r="2222" spans="2:5" x14ac:dyDescent="0.25">
      <c r="B2222" s="113">
        <v>11596</v>
      </c>
      <c r="C2222" s="114" t="s">
        <v>1947</v>
      </c>
      <c r="D2222" s="299" t="s">
        <v>7</v>
      </c>
      <c r="E2222" s="112">
        <v>23683357</v>
      </c>
    </row>
    <row r="2223" spans="2:5" x14ac:dyDescent="0.25">
      <c r="B2223" s="113">
        <v>11597</v>
      </c>
      <c r="C2223" s="114" t="s">
        <v>1948</v>
      </c>
      <c r="D2223" s="299" t="s">
        <v>7</v>
      </c>
      <c r="E2223" s="112">
        <v>61199772</v>
      </c>
    </row>
    <row r="2224" spans="2:5" x14ac:dyDescent="0.25">
      <c r="B2224" s="113">
        <v>11600</v>
      </c>
      <c r="C2224" s="114" t="s">
        <v>1949</v>
      </c>
      <c r="D2224" s="299" t="s">
        <v>7</v>
      </c>
      <c r="E2224" s="112">
        <v>41703</v>
      </c>
    </row>
    <row r="2225" spans="2:5" x14ac:dyDescent="0.25">
      <c r="B2225" s="113">
        <v>11601</v>
      </c>
      <c r="C2225" s="114" t="s">
        <v>3593</v>
      </c>
      <c r="D2225" s="299" t="s">
        <v>8</v>
      </c>
      <c r="E2225" s="112">
        <v>65024</v>
      </c>
    </row>
    <row r="2226" spans="2:5" x14ac:dyDescent="0.25">
      <c r="B2226" s="113">
        <v>11602</v>
      </c>
      <c r="C2226" s="114" t="s">
        <v>1950</v>
      </c>
      <c r="D2226" s="299" t="s">
        <v>7</v>
      </c>
      <c r="E2226" s="112">
        <v>4574583</v>
      </c>
    </row>
    <row r="2227" spans="2:5" x14ac:dyDescent="0.25">
      <c r="B2227" s="113">
        <v>11603</v>
      </c>
      <c r="C2227" s="114" t="s">
        <v>1951</v>
      </c>
      <c r="D2227" s="299" t="s">
        <v>7</v>
      </c>
      <c r="E2227" s="112">
        <v>4480262</v>
      </c>
    </row>
    <row r="2228" spans="2:5" x14ac:dyDescent="0.25">
      <c r="B2228" s="113">
        <v>11605</v>
      </c>
      <c r="C2228" s="114" t="s">
        <v>3594</v>
      </c>
      <c r="D2228" s="299" t="s">
        <v>3095</v>
      </c>
      <c r="E2228" s="112">
        <v>719766</v>
      </c>
    </row>
    <row r="2229" spans="2:5" x14ac:dyDescent="0.25">
      <c r="B2229" s="113">
        <v>11617</v>
      </c>
      <c r="C2229" s="114" t="s">
        <v>1952</v>
      </c>
      <c r="D2229" s="299" t="s">
        <v>7</v>
      </c>
      <c r="E2229" s="112">
        <v>1600</v>
      </c>
    </row>
    <row r="2230" spans="2:5" x14ac:dyDescent="0.25">
      <c r="B2230" s="113">
        <v>11618</v>
      </c>
      <c r="C2230" s="114" t="s">
        <v>1953</v>
      </c>
      <c r="D2230" s="299" t="s">
        <v>7</v>
      </c>
      <c r="E2230" s="112">
        <v>1565</v>
      </c>
    </row>
    <row r="2231" spans="2:5" x14ac:dyDescent="0.25">
      <c r="B2231" s="113">
        <v>11619</v>
      </c>
      <c r="C2231" s="114" t="s">
        <v>3595</v>
      </c>
      <c r="D2231" s="299" t="s">
        <v>3099</v>
      </c>
      <c r="E2231" s="112">
        <v>18088</v>
      </c>
    </row>
    <row r="2232" spans="2:5" x14ac:dyDescent="0.25">
      <c r="B2232" s="113">
        <v>11620</v>
      </c>
      <c r="C2232" s="114" t="s">
        <v>1954</v>
      </c>
      <c r="D2232" s="299" t="s">
        <v>7</v>
      </c>
      <c r="E2232" s="112">
        <v>1450</v>
      </c>
    </row>
    <row r="2233" spans="2:5" x14ac:dyDescent="0.25">
      <c r="B2233" s="113">
        <v>11624</v>
      </c>
      <c r="C2233" s="114" t="s">
        <v>1955</v>
      </c>
      <c r="D2233" s="299" t="s">
        <v>7</v>
      </c>
      <c r="E2233" s="112">
        <v>4368157</v>
      </c>
    </row>
    <row r="2234" spans="2:5" x14ac:dyDescent="0.25">
      <c r="B2234" s="113">
        <v>11625</v>
      </c>
      <c r="C2234" s="114" t="s">
        <v>1956</v>
      </c>
      <c r="D2234" s="299" t="s">
        <v>7</v>
      </c>
      <c r="E2234" s="112">
        <v>9440855</v>
      </c>
    </row>
    <row r="2235" spans="2:5" x14ac:dyDescent="0.25">
      <c r="B2235" s="113">
        <v>11629</v>
      </c>
      <c r="C2235" s="114" t="s">
        <v>1957</v>
      </c>
      <c r="D2235" s="299" t="s">
        <v>3102</v>
      </c>
      <c r="E2235" s="112">
        <v>3628682</v>
      </c>
    </row>
    <row r="2236" spans="2:5" x14ac:dyDescent="0.25">
      <c r="B2236" s="113">
        <v>11630</v>
      </c>
      <c r="C2236" s="114" t="s">
        <v>1958</v>
      </c>
      <c r="D2236" s="299" t="s">
        <v>7</v>
      </c>
      <c r="E2236" s="112">
        <v>8297659</v>
      </c>
    </row>
    <row r="2237" spans="2:5" x14ac:dyDescent="0.25">
      <c r="B2237" s="113">
        <v>11631</v>
      </c>
      <c r="C2237" s="114" t="s">
        <v>1959</v>
      </c>
      <c r="D2237" s="299" t="s">
        <v>7</v>
      </c>
      <c r="E2237" s="112">
        <v>11802008</v>
      </c>
    </row>
    <row r="2238" spans="2:5" x14ac:dyDescent="0.25">
      <c r="B2238" s="113">
        <v>11632</v>
      </c>
      <c r="C2238" s="114" t="s">
        <v>1960</v>
      </c>
      <c r="D2238" s="299" t="s">
        <v>7</v>
      </c>
      <c r="E2238" s="112">
        <v>15239620</v>
      </c>
    </row>
    <row r="2239" spans="2:5" x14ac:dyDescent="0.25">
      <c r="B2239" s="113">
        <v>11633</v>
      </c>
      <c r="C2239" s="114" t="s">
        <v>1961</v>
      </c>
      <c r="D2239" s="299" t="s">
        <v>7</v>
      </c>
      <c r="E2239" s="112">
        <v>18994173</v>
      </c>
    </row>
    <row r="2240" spans="2:5" x14ac:dyDescent="0.25">
      <c r="B2240" s="113">
        <v>11634</v>
      </c>
      <c r="C2240" s="114" t="s">
        <v>1962</v>
      </c>
      <c r="D2240" s="299" t="s">
        <v>7</v>
      </c>
      <c r="E2240" s="112">
        <v>8287726</v>
      </c>
    </row>
    <row r="2241" spans="2:5" x14ac:dyDescent="0.25">
      <c r="B2241" s="113">
        <v>11635</v>
      </c>
      <c r="C2241" s="114" t="s">
        <v>1963</v>
      </c>
      <c r="D2241" s="299" t="s">
        <v>7</v>
      </c>
      <c r="E2241" s="112">
        <v>11550975</v>
      </c>
    </row>
    <row r="2242" spans="2:5" x14ac:dyDescent="0.25">
      <c r="B2242" s="113">
        <v>11641</v>
      </c>
      <c r="C2242" s="114" t="s">
        <v>1964</v>
      </c>
      <c r="D2242" s="299" t="s">
        <v>7</v>
      </c>
      <c r="E2242" s="112">
        <v>4607938</v>
      </c>
    </row>
    <row r="2243" spans="2:5" x14ac:dyDescent="0.25">
      <c r="B2243" s="113">
        <v>11642</v>
      </c>
      <c r="C2243" s="114" t="s">
        <v>1965</v>
      </c>
      <c r="D2243" s="299" t="s">
        <v>7</v>
      </c>
      <c r="E2243" s="112">
        <v>9734760</v>
      </c>
    </row>
    <row r="2244" spans="2:5" x14ac:dyDescent="0.25">
      <c r="B2244" s="113">
        <v>11644</v>
      </c>
      <c r="C2244" s="114" t="s">
        <v>1966</v>
      </c>
      <c r="D2244" s="299" t="s">
        <v>7</v>
      </c>
      <c r="E2244" s="112">
        <v>790440</v>
      </c>
    </row>
    <row r="2245" spans="2:5" x14ac:dyDescent="0.25">
      <c r="B2245" s="113">
        <v>11646</v>
      </c>
      <c r="C2245" s="114" t="s">
        <v>1967</v>
      </c>
      <c r="D2245" s="299" t="s">
        <v>7</v>
      </c>
      <c r="E2245" s="112">
        <v>11800403</v>
      </c>
    </row>
    <row r="2246" spans="2:5" x14ac:dyDescent="0.25">
      <c r="B2246" s="113">
        <v>11647</v>
      </c>
      <c r="C2246" s="114" t="s">
        <v>1968</v>
      </c>
      <c r="D2246" s="299" t="s">
        <v>7</v>
      </c>
      <c r="E2246" s="112">
        <v>5561859</v>
      </c>
    </row>
    <row r="2247" spans="2:5" x14ac:dyDescent="0.25">
      <c r="B2247" s="113">
        <v>11648</v>
      </c>
      <c r="C2247" s="114" t="s">
        <v>1969</v>
      </c>
      <c r="D2247" s="299" t="s">
        <v>7</v>
      </c>
      <c r="E2247" s="112">
        <v>2019466</v>
      </c>
    </row>
    <row r="2248" spans="2:5" x14ac:dyDescent="0.25">
      <c r="B2248" s="113">
        <v>11649</v>
      </c>
      <c r="C2248" s="114" t="s">
        <v>3596</v>
      </c>
      <c r="D2248" s="299" t="s">
        <v>7</v>
      </c>
      <c r="E2248" s="112">
        <v>4915794</v>
      </c>
    </row>
    <row r="2249" spans="2:5" x14ac:dyDescent="0.25">
      <c r="B2249" s="113">
        <v>11652</v>
      </c>
      <c r="C2249" s="114" t="s">
        <v>1970</v>
      </c>
      <c r="D2249" s="299" t="s">
        <v>7</v>
      </c>
      <c r="E2249" s="112">
        <v>14930922</v>
      </c>
    </row>
    <row r="2250" spans="2:5" x14ac:dyDescent="0.25">
      <c r="B2250" s="113">
        <v>11653</v>
      </c>
      <c r="C2250" s="114" t="s">
        <v>1971</v>
      </c>
      <c r="D2250" s="299" t="s">
        <v>7</v>
      </c>
      <c r="E2250" s="112">
        <v>16239110</v>
      </c>
    </row>
    <row r="2251" spans="2:5" x14ac:dyDescent="0.25">
      <c r="B2251" s="113">
        <v>11655</v>
      </c>
      <c r="C2251" s="114" t="s">
        <v>1972</v>
      </c>
      <c r="D2251" s="299" t="s">
        <v>7</v>
      </c>
      <c r="E2251" s="112">
        <v>560468</v>
      </c>
    </row>
    <row r="2252" spans="2:5" x14ac:dyDescent="0.25">
      <c r="B2252" s="113">
        <v>11657</v>
      </c>
      <c r="C2252" s="114" t="s">
        <v>1973</v>
      </c>
      <c r="D2252" s="299" t="s">
        <v>7</v>
      </c>
      <c r="E2252" s="112">
        <v>1750490</v>
      </c>
    </row>
    <row r="2253" spans="2:5" x14ac:dyDescent="0.25">
      <c r="B2253" s="113">
        <v>11659</v>
      </c>
      <c r="C2253" s="114" t="s">
        <v>1974</v>
      </c>
      <c r="D2253" s="299" t="s">
        <v>7</v>
      </c>
      <c r="E2253" s="112">
        <v>9028106</v>
      </c>
    </row>
    <row r="2254" spans="2:5" x14ac:dyDescent="0.25">
      <c r="B2254" s="113">
        <v>11665</v>
      </c>
      <c r="C2254" s="114" t="s">
        <v>1975</v>
      </c>
      <c r="D2254" s="299" t="s">
        <v>7</v>
      </c>
      <c r="E2254" s="112">
        <v>1797209</v>
      </c>
    </row>
    <row r="2255" spans="2:5" x14ac:dyDescent="0.25">
      <c r="B2255" s="113">
        <v>11666</v>
      </c>
      <c r="C2255" s="114" t="s">
        <v>3597</v>
      </c>
      <c r="D2255" s="299" t="s">
        <v>7</v>
      </c>
      <c r="E2255" s="112">
        <v>22411666</v>
      </c>
    </row>
    <row r="2256" spans="2:5" x14ac:dyDescent="0.25">
      <c r="B2256" s="113">
        <v>11668</v>
      </c>
      <c r="C2256" s="114" t="s">
        <v>1976</v>
      </c>
      <c r="D2256" s="299" t="s">
        <v>7</v>
      </c>
      <c r="E2256" s="112">
        <v>357768</v>
      </c>
    </row>
    <row r="2257" spans="2:5" x14ac:dyDescent="0.25">
      <c r="B2257" s="113">
        <v>11670</v>
      </c>
      <c r="C2257" s="114" t="s">
        <v>1977</v>
      </c>
      <c r="D2257" s="299" t="s">
        <v>7</v>
      </c>
      <c r="E2257" s="112">
        <v>1139187</v>
      </c>
    </row>
    <row r="2258" spans="2:5" x14ac:dyDescent="0.25">
      <c r="B2258" s="113">
        <v>11672</v>
      </c>
      <c r="C2258" s="114" t="s">
        <v>1978</v>
      </c>
      <c r="D2258" s="299" t="s">
        <v>7</v>
      </c>
      <c r="E2258" s="112">
        <v>6751231</v>
      </c>
    </row>
    <row r="2259" spans="2:5" x14ac:dyDescent="0.25">
      <c r="B2259" s="113">
        <v>11708</v>
      </c>
      <c r="C2259" s="114" t="s">
        <v>1979</v>
      </c>
      <c r="D2259" s="299" t="s">
        <v>7</v>
      </c>
      <c r="E2259" s="112">
        <v>320529</v>
      </c>
    </row>
    <row r="2260" spans="2:5" x14ac:dyDescent="0.25">
      <c r="B2260" s="113">
        <v>11711</v>
      </c>
      <c r="C2260" s="114" t="s">
        <v>3598</v>
      </c>
      <c r="D2260" s="299" t="s">
        <v>3102</v>
      </c>
      <c r="E2260" s="112">
        <v>3559191</v>
      </c>
    </row>
    <row r="2261" spans="2:5" x14ac:dyDescent="0.25">
      <c r="B2261" s="113">
        <v>11712</v>
      </c>
      <c r="C2261" s="114" t="s">
        <v>3599</v>
      </c>
      <c r="D2261" s="299" t="s">
        <v>3102</v>
      </c>
      <c r="E2261" s="112">
        <v>3885244</v>
      </c>
    </row>
    <row r="2262" spans="2:5" x14ac:dyDescent="0.25">
      <c r="B2262" s="113">
        <v>11713</v>
      </c>
      <c r="C2262" s="114" t="s">
        <v>3600</v>
      </c>
      <c r="D2262" s="299" t="s">
        <v>3102</v>
      </c>
      <c r="E2262" s="112">
        <v>4391814</v>
      </c>
    </row>
    <row r="2263" spans="2:5" x14ac:dyDescent="0.25">
      <c r="B2263" s="113">
        <v>11714</v>
      </c>
      <c r="C2263" s="114" t="s">
        <v>1980</v>
      </c>
      <c r="D2263" s="299" t="s">
        <v>7</v>
      </c>
      <c r="E2263" s="112">
        <v>820936</v>
      </c>
    </row>
    <row r="2264" spans="2:5" x14ac:dyDescent="0.25">
      <c r="B2264" s="113">
        <v>11715</v>
      </c>
      <c r="C2264" s="114" t="s">
        <v>3601</v>
      </c>
      <c r="D2264" s="299" t="s">
        <v>3102</v>
      </c>
      <c r="E2264" s="112">
        <v>4932863</v>
      </c>
    </row>
    <row r="2265" spans="2:5" x14ac:dyDescent="0.25">
      <c r="B2265" s="113">
        <v>11716</v>
      </c>
      <c r="C2265" s="114" t="s">
        <v>3602</v>
      </c>
      <c r="D2265" s="299" t="s">
        <v>3102</v>
      </c>
      <c r="E2265" s="112">
        <v>6289996</v>
      </c>
    </row>
    <row r="2266" spans="2:5" x14ac:dyDescent="0.25">
      <c r="B2266" s="113">
        <v>11717</v>
      </c>
      <c r="C2266" s="114" t="s">
        <v>3603</v>
      </c>
      <c r="D2266" s="299" t="s">
        <v>3102</v>
      </c>
      <c r="E2266" s="112">
        <v>7661157</v>
      </c>
    </row>
    <row r="2267" spans="2:5" x14ac:dyDescent="0.25">
      <c r="B2267" s="113">
        <v>11718</v>
      </c>
      <c r="C2267" s="114" t="s">
        <v>1981</v>
      </c>
      <c r="D2267" s="299" t="s">
        <v>3102</v>
      </c>
      <c r="E2267" s="112">
        <v>40684</v>
      </c>
    </row>
    <row r="2268" spans="2:5" x14ac:dyDescent="0.25">
      <c r="B2268" s="113">
        <v>11719</v>
      </c>
      <c r="C2268" s="114" t="s">
        <v>1982</v>
      </c>
      <c r="D2268" s="299" t="s">
        <v>3102</v>
      </c>
      <c r="E2268" s="112">
        <v>60659</v>
      </c>
    </row>
    <row r="2269" spans="2:5" x14ac:dyDescent="0.25">
      <c r="B2269" s="113">
        <v>11720</v>
      </c>
      <c r="C2269" s="114" t="s">
        <v>1983</v>
      </c>
      <c r="D2269" s="299" t="s">
        <v>3102</v>
      </c>
      <c r="E2269" s="112">
        <v>68875</v>
      </c>
    </row>
    <row r="2270" spans="2:5" x14ac:dyDescent="0.25">
      <c r="B2270" s="113">
        <v>11721</v>
      </c>
      <c r="C2270" s="114" t="s">
        <v>3604</v>
      </c>
      <c r="D2270" s="299" t="s">
        <v>7</v>
      </c>
      <c r="E2270" s="112">
        <v>148051</v>
      </c>
    </row>
    <row r="2271" spans="2:5" x14ac:dyDescent="0.25">
      <c r="B2271" s="113">
        <v>11722</v>
      </c>
      <c r="C2271" s="114" t="s">
        <v>3605</v>
      </c>
      <c r="D2271" s="299" t="s">
        <v>7</v>
      </c>
      <c r="E2271" s="112">
        <v>293316</v>
      </c>
    </row>
    <row r="2272" spans="2:5" x14ac:dyDescent="0.25">
      <c r="B2272" s="113">
        <v>11723</v>
      </c>
      <c r="C2272" s="114" t="s">
        <v>3606</v>
      </c>
      <c r="D2272" s="299" t="s">
        <v>7</v>
      </c>
      <c r="E2272" s="112">
        <v>350866</v>
      </c>
    </row>
    <row r="2273" spans="2:5" x14ac:dyDescent="0.25">
      <c r="B2273" s="113">
        <v>11724</v>
      </c>
      <c r="C2273" s="114" t="s">
        <v>3607</v>
      </c>
      <c r="D2273" s="299" t="s">
        <v>7</v>
      </c>
      <c r="E2273" s="112">
        <v>518404</v>
      </c>
    </row>
    <row r="2274" spans="2:5" x14ac:dyDescent="0.25">
      <c r="B2274" s="113">
        <v>11727</v>
      </c>
      <c r="C2274" s="114" t="s">
        <v>1984</v>
      </c>
      <c r="D2274" s="299" t="s">
        <v>7</v>
      </c>
      <c r="E2274" s="112">
        <v>1091860</v>
      </c>
    </row>
    <row r="2275" spans="2:5" x14ac:dyDescent="0.25">
      <c r="B2275" s="113">
        <v>11728</v>
      </c>
      <c r="C2275" s="114" t="s">
        <v>3608</v>
      </c>
      <c r="D2275" s="299" t="s">
        <v>7</v>
      </c>
      <c r="E2275" s="112">
        <v>86152</v>
      </c>
    </row>
    <row r="2276" spans="2:5" x14ac:dyDescent="0.25">
      <c r="B2276" s="113">
        <v>11729</v>
      </c>
      <c r="C2276" s="114" t="s">
        <v>3609</v>
      </c>
      <c r="D2276" s="299" t="s">
        <v>7</v>
      </c>
      <c r="E2276" s="112">
        <v>103523</v>
      </c>
    </row>
    <row r="2277" spans="2:5" x14ac:dyDescent="0.25">
      <c r="B2277" s="113">
        <v>11735</v>
      </c>
      <c r="C2277" s="114" t="s">
        <v>1985</v>
      </c>
      <c r="D2277" s="299" t="s">
        <v>7</v>
      </c>
      <c r="E2277" s="112">
        <v>231693</v>
      </c>
    </row>
    <row r="2278" spans="2:5" x14ac:dyDescent="0.25">
      <c r="B2278" s="113">
        <v>11736</v>
      </c>
      <c r="C2278" s="114" t="s">
        <v>3610</v>
      </c>
      <c r="D2278" s="299" t="s">
        <v>7</v>
      </c>
      <c r="E2278" s="112">
        <v>200956</v>
      </c>
    </row>
    <row r="2279" spans="2:5" x14ac:dyDescent="0.25">
      <c r="B2279" s="113">
        <v>11737</v>
      </c>
      <c r="C2279" s="114" t="s">
        <v>3611</v>
      </c>
      <c r="D2279" s="299" t="s">
        <v>7</v>
      </c>
      <c r="E2279" s="112">
        <v>200473</v>
      </c>
    </row>
    <row r="2280" spans="2:5" x14ac:dyDescent="0.25">
      <c r="B2280" s="113">
        <v>11738</v>
      </c>
      <c r="C2280" s="114" t="s">
        <v>1986</v>
      </c>
      <c r="D2280" s="299" t="s">
        <v>7</v>
      </c>
      <c r="E2280" s="112">
        <v>95609</v>
      </c>
    </row>
    <row r="2281" spans="2:5" x14ac:dyDescent="0.25">
      <c r="B2281" s="113">
        <v>11739</v>
      </c>
      <c r="C2281" s="114" t="s">
        <v>3612</v>
      </c>
      <c r="D2281" s="299" t="s">
        <v>7</v>
      </c>
      <c r="E2281" s="112">
        <v>48314</v>
      </c>
    </row>
    <row r="2282" spans="2:5" x14ac:dyDescent="0.25">
      <c r="B2282" s="113">
        <v>11743</v>
      </c>
      <c r="C2282" s="114" t="s">
        <v>1987</v>
      </c>
      <c r="D2282" s="299" t="s">
        <v>7</v>
      </c>
      <c r="E2282" s="112">
        <v>28957503</v>
      </c>
    </row>
    <row r="2283" spans="2:5" x14ac:dyDescent="0.25">
      <c r="B2283" s="113">
        <v>11744</v>
      </c>
      <c r="C2283" s="114" t="s">
        <v>3613</v>
      </c>
      <c r="D2283" s="299" t="s">
        <v>3102</v>
      </c>
      <c r="E2283" s="112">
        <v>88839</v>
      </c>
    </row>
    <row r="2284" spans="2:5" x14ac:dyDescent="0.25">
      <c r="B2284" s="113">
        <v>11745</v>
      </c>
      <c r="C2284" s="114" t="s">
        <v>3614</v>
      </c>
      <c r="D2284" s="299" t="s">
        <v>3102</v>
      </c>
      <c r="E2284" s="112">
        <v>151219</v>
      </c>
    </row>
    <row r="2285" spans="2:5" x14ac:dyDescent="0.25">
      <c r="B2285" s="113">
        <v>11746</v>
      </c>
      <c r="C2285" s="114" t="s">
        <v>3615</v>
      </c>
      <c r="D2285" s="299" t="s">
        <v>3102</v>
      </c>
      <c r="E2285" s="112">
        <v>240445</v>
      </c>
    </row>
    <row r="2286" spans="2:5" x14ac:dyDescent="0.25">
      <c r="B2286" s="113">
        <v>11747</v>
      </c>
      <c r="C2286" s="114" t="s">
        <v>3616</v>
      </c>
      <c r="D2286" s="299" t="s">
        <v>3102</v>
      </c>
      <c r="E2286" s="112">
        <v>264088</v>
      </c>
    </row>
    <row r="2287" spans="2:5" x14ac:dyDescent="0.25">
      <c r="B2287" s="113">
        <v>11748</v>
      </c>
      <c r="C2287" s="114" t="s">
        <v>3617</v>
      </c>
      <c r="D2287" s="299" t="s">
        <v>3102</v>
      </c>
      <c r="E2287" s="112">
        <v>300813</v>
      </c>
    </row>
    <row r="2288" spans="2:5" x14ac:dyDescent="0.25">
      <c r="B2288" s="113">
        <v>11764</v>
      </c>
      <c r="C2288" s="114" t="s">
        <v>3618</v>
      </c>
      <c r="D2288" s="299" t="s">
        <v>7</v>
      </c>
      <c r="E2288" s="112">
        <v>452813</v>
      </c>
    </row>
    <row r="2289" spans="2:5" x14ac:dyDescent="0.25">
      <c r="B2289" s="113">
        <v>11765</v>
      </c>
      <c r="C2289" s="114" t="s">
        <v>1988</v>
      </c>
      <c r="D2289" s="299" t="s">
        <v>7</v>
      </c>
      <c r="E2289" s="112">
        <v>19070</v>
      </c>
    </row>
    <row r="2290" spans="2:5" x14ac:dyDescent="0.25">
      <c r="B2290" s="113">
        <v>11766</v>
      </c>
      <c r="C2290" s="114" t="s">
        <v>3619</v>
      </c>
      <c r="D2290" s="299" t="s">
        <v>7</v>
      </c>
      <c r="E2290" s="112">
        <v>778141</v>
      </c>
    </row>
    <row r="2291" spans="2:5" x14ac:dyDescent="0.25">
      <c r="B2291" s="113">
        <v>11770</v>
      </c>
      <c r="C2291" s="114" t="s">
        <v>1989</v>
      </c>
      <c r="D2291" s="299" t="s">
        <v>7</v>
      </c>
      <c r="E2291" s="112">
        <v>73423</v>
      </c>
    </row>
    <row r="2292" spans="2:5" x14ac:dyDescent="0.25">
      <c r="B2292" s="113">
        <v>11771</v>
      </c>
      <c r="C2292" s="114" t="s">
        <v>3620</v>
      </c>
      <c r="D2292" s="299" t="s">
        <v>7</v>
      </c>
      <c r="E2292" s="112">
        <v>46448</v>
      </c>
    </row>
    <row r="2293" spans="2:5" x14ac:dyDescent="0.25">
      <c r="B2293" s="113">
        <v>11772</v>
      </c>
      <c r="C2293" s="114" t="s">
        <v>1990</v>
      </c>
      <c r="D2293" s="299" t="s">
        <v>7</v>
      </c>
      <c r="E2293" s="112">
        <v>9999</v>
      </c>
    </row>
    <row r="2294" spans="2:5" x14ac:dyDescent="0.25">
      <c r="B2294" s="113">
        <v>11774</v>
      </c>
      <c r="C2294" s="114" t="s">
        <v>1991</v>
      </c>
      <c r="D2294" s="299" t="s">
        <v>7</v>
      </c>
      <c r="E2294" s="112">
        <v>168504</v>
      </c>
    </row>
    <row r="2295" spans="2:5" x14ac:dyDescent="0.25">
      <c r="B2295" s="113">
        <v>11775</v>
      </c>
      <c r="C2295" s="114" t="s">
        <v>3621</v>
      </c>
      <c r="D2295" s="299" t="s">
        <v>7</v>
      </c>
      <c r="E2295" s="112">
        <v>111545</v>
      </c>
    </row>
    <row r="2296" spans="2:5" x14ac:dyDescent="0.25">
      <c r="B2296" s="113">
        <v>11776</v>
      </c>
      <c r="C2296" s="114" t="s">
        <v>1992</v>
      </c>
      <c r="D2296" s="299" t="s">
        <v>7</v>
      </c>
      <c r="E2296" s="112">
        <v>3171519</v>
      </c>
    </row>
    <row r="2297" spans="2:5" x14ac:dyDescent="0.25">
      <c r="B2297" s="113">
        <v>11777</v>
      </c>
      <c r="C2297" s="114" t="s">
        <v>3622</v>
      </c>
      <c r="D2297" s="299" t="s">
        <v>7</v>
      </c>
      <c r="E2297" s="112">
        <v>57120</v>
      </c>
    </row>
    <row r="2298" spans="2:5" x14ac:dyDescent="0.25">
      <c r="B2298" s="113">
        <v>11781</v>
      </c>
      <c r="C2298" s="114" t="s">
        <v>3623</v>
      </c>
      <c r="D2298" s="299" t="s">
        <v>7</v>
      </c>
      <c r="E2298" s="112">
        <v>289986</v>
      </c>
    </row>
    <row r="2299" spans="2:5" x14ac:dyDescent="0.25">
      <c r="B2299" s="113">
        <v>11784</v>
      </c>
      <c r="C2299" s="114" t="s">
        <v>1993</v>
      </c>
      <c r="D2299" s="299" t="s">
        <v>7</v>
      </c>
      <c r="E2299" s="112">
        <v>1136</v>
      </c>
    </row>
    <row r="2300" spans="2:5" x14ac:dyDescent="0.25">
      <c r="B2300" s="113">
        <v>11786</v>
      </c>
      <c r="C2300" s="114" t="s">
        <v>1994</v>
      </c>
      <c r="D2300" s="299" t="s">
        <v>7</v>
      </c>
      <c r="E2300" s="112">
        <v>11406</v>
      </c>
    </row>
    <row r="2301" spans="2:5" x14ac:dyDescent="0.25">
      <c r="B2301" s="113">
        <v>11787</v>
      </c>
      <c r="C2301" s="114" t="s">
        <v>1995</v>
      </c>
      <c r="D2301" s="299" t="s">
        <v>7</v>
      </c>
      <c r="E2301" s="112">
        <v>312460</v>
      </c>
    </row>
    <row r="2302" spans="2:5" x14ac:dyDescent="0.25">
      <c r="B2302" s="113">
        <v>11789</v>
      </c>
      <c r="C2302" s="114" t="s">
        <v>1996</v>
      </c>
      <c r="D2302" s="299" t="s">
        <v>3102</v>
      </c>
      <c r="E2302" s="112">
        <v>5037000</v>
      </c>
    </row>
    <row r="2303" spans="2:5" x14ac:dyDescent="0.25">
      <c r="B2303" s="113">
        <v>11790</v>
      </c>
      <c r="C2303" s="114" t="s">
        <v>3624</v>
      </c>
      <c r="D2303" s="299" t="s">
        <v>7</v>
      </c>
      <c r="E2303" s="112">
        <v>3436</v>
      </c>
    </row>
    <row r="2304" spans="2:5" x14ac:dyDescent="0.25">
      <c r="B2304" s="113">
        <v>11796</v>
      </c>
      <c r="C2304" s="114" t="s">
        <v>1997</v>
      </c>
      <c r="D2304" s="299" t="s">
        <v>7</v>
      </c>
      <c r="E2304" s="112">
        <v>5653788</v>
      </c>
    </row>
    <row r="2305" spans="2:5" x14ac:dyDescent="0.25">
      <c r="B2305" s="113">
        <v>11797</v>
      </c>
      <c r="C2305" s="114" t="s">
        <v>1998</v>
      </c>
      <c r="D2305" s="299" t="s">
        <v>7</v>
      </c>
      <c r="E2305" s="112">
        <v>19731359</v>
      </c>
    </row>
    <row r="2306" spans="2:5" x14ac:dyDescent="0.25">
      <c r="B2306" s="113">
        <v>11798</v>
      </c>
      <c r="C2306" s="114" t="s">
        <v>1999</v>
      </c>
      <c r="D2306" s="299" t="s">
        <v>7</v>
      </c>
      <c r="E2306" s="112">
        <v>941909</v>
      </c>
    </row>
    <row r="2307" spans="2:5" x14ac:dyDescent="0.25">
      <c r="B2307" s="113">
        <v>11799</v>
      </c>
      <c r="C2307" s="114" t="s">
        <v>2000</v>
      </c>
      <c r="D2307" s="299" t="s">
        <v>7</v>
      </c>
      <c r="E2307" s="112">
        <v>451981</v>
      </c>
    </row>
    <row r="2308" spans="2:5" x14ac:dyDescent="0.25">
      <c r="B2308" s="113">
        <v>11800</v>
      </c>
      <c r="C2308" s="114" t="s">
        <v>2001</v>
      </c>
      <c r="D2308" s="299" t="s">
        <v>7</v>
      </c>
      <c r="E2308" s="112">
        <v>1131535</v>
      </c>
    </row>
    <row r="2309" spans="2:5" x14ac:dyDescent="0.25">
      <c r="B2309" s="113">
        <v>11801</v>
      </c>
      <c r="C2309" s="114" t="s">
        <v>2002</v>
      </c>
      <c r="D2309" s="299" t="s">
        <v>7</v>
      </c>
      <c r="E2309" s="112">
        <v>1280440</v>
      </c>
    </row>
    <row r="2310" spans="2:5" x14ac:dyDescent="0.25">
      <c r="B2310" s="113">
        <v>11803</v>
      </c>
      <c r="C2310" s="114" t="s">
        <v>3625</v>
      </c>
      <c r="D2310" s="299" t="s">
        <v>7</v>
      </c>
      <c r="E2310" s="112">
        <v>20436796</v>
      </c>
    </row>
    <row r="2311" spans="2:5" x14ac:dyDescent="0.25">
      <c r="B2311" s="113">
        <v>11804</v>
      </c>
      <c r="C2311" s="114" t="s">
        <v>2003</v>
      </c>
      <c r="D2311" s="299" t="s">
        <v>7</v>
      </c>
      <c r="E2311" s="112">
        <v>177310</v>
      </c>
    </row>
    <row r="2312" spans="2:5" x14ac:dyDescent="0.25">
      <c r="B2312" s="113">
        <v>11805</v>
      </c>
      <c r="C2312" s="114" t="s">
        <v>2004</v>
      </c>
      <c r="D2312" s="299" t="s">
        <v>7</v>
      </c>
      <c r="E2312" s="112">
        <v>177310</v>
      </c>
    </row>
    <row r="2313" spans="2:5" x14ac:dyDescent="0.25">
      <c r="B2313" s="113">
        <v>11806</v>
      </c>
      <c r="C2313" s="114" t="s">
        <v>2005</v>
      </c>
      <c r="D2313" s="299" t="s">
        <v>7</v>
      </c>
      <c r="E2313" s="112">
        <v>198057</v>
      </c>
    </row>
    <row r="2314" spans="2:5" x14ac:dyDescent="0.25">
      <c r="B2314" s="113">
        <v>11807</v>
      </c>
      <c r="C2314" s="114" t="s">
        <v>2006</v>
      </c>
      <c r="D2314" s="299" t="s">
        <v>7</v>
      </c>
      <c r="E2314" s="112">
        <v>765170</v>
      </c>
    </row>
    <row r="2315" spans="2:5" x14ac:dyDescent="0.25">
      <c r="B2315" s="113">
        <v>11813</v>
      </c>
      <c r="C2315" s="114" t="s">
        <v>2007</v>
      </c>
      <c r="D2315" s="299" t="s">
        <v>7</v>
      </c>
      <c r="E2315" s="112">
        <v>225446</v>
      </c>
    </row>
    <row r="2316" spans="2:5" x14ac:dyDescent="0.25">
      <c r="B2316" s="113">
        <v>11814</v>
      </c>
      <c r="C2316" s="114" t="s">
        <v>2008</v>
      </c>
      <c r="D2316" s="299" t="s">
        <v>7</v>
      </c>
      <c r="E2316" s="112">
        <v>3500</v>
      </c>
    </row>
    <row r="2317" spans="2:5" x14ac:dyDescent="0.25">
      <c r="B2317" s="113">
        <v>11815</v>
      </c>
      <c r="C2317" s="114" t="s">
        <v>2009</v>
      </c>
      <c r="D2317" s="299" t="s">
        <v>7</v>
      </c>
      <c r="E2317" s="112">
        <v>50000</v>
      </c>
    </row>
    <row r="2318" spans="2:5" x14ac:dyDescent="0.25">
      <c r="B2318" s="113">
        <v>11817</v>
      </c>
      <c r="C2318" s="114" t="s">
        <v>2010</v>
      </c>
      <c r="D2318" s="299" t="s">
        <v>7</v>
      </c>
      <c r="E2318" s="112">
        <v>3500</v>
      </c>
    </row>
    <row r="2319" spans="2:5" x14ac:dyDescent="0.25">
      <c r="B2319" s="113">
        <v>11819</v>
      </c>
      <c r="C2319" s="114" t="s">
        <v>2011</v>
      </c>
      <c r="D2319" s="299" t="s">
        <v>7</v>
      </c>
      <c r="E2319" s="112">
        <v>50000</v>
      </c>
    </row>
    <row r="2320" spans="2:5" x14ac:dyDescent="0.25">
      <c r="B2320" s="113">
        <v>11820</v>
      </c>
      <c r="C2320" s="114" t="s">
        <v>2012</v>
      </c>
      <c r="D2320" s="299" t="s">
        <v>7</v>
      </c>
      <c r="E2320" s="112">
        <v>147000</v>
      </c>
    </row>
    <row r="2321" spans="2:5" x14ac:dyDescent="0.25">
      <c r="B2321" s="113">
        <v>11830</v>
      </c>
      <c r="C2321" s="114" t="s">
        <v>2013</v>
      </c>
      <c r="D2321" s="299" t="s">
        <v>7</v>
      </c>
      <c r="E2321" s="112">
        <v>3600</v>
      </c>
    </row>
    <row r="2322" spans="2:5" x14ac:dyDescent="0.25">
      <c r="B2322" s="113">
        <v>11831</v>
      </c>
      <c r="C2322" s="114" t="s">
        <v>2014</v>
      </c>
      <c r="D2322" s="299" t="s">
        <v>7</v>
      </c>
      <c r="E2322" s="112">
        <v>3451</v>
      </c>
    </row>
    <row r="2323" spans="2:5" x14ac:dyDescent="0.25">
      <c r="B2323" s="113">
        <v>11834</v>
      </c>
      <c r="C2323" s="114" t="s">
        <v>2015</v>
      </c>
      <c r="D2323" s="299" t="s">
        <v>7</v>
      </c>
      <c r="E2323" s="112">
        <v>799680</v>
      </c>
    </row>
    <row r="2324" spans="2:5" x14ac:dyDescent="0.25">
      <c r="B2324" s="113">
        <v>11835</v>
      </c>
      <c r="C2324" s="114" t="s">
        <v>2016</v>
      </c>
      <c r="D2324" s="299" t="s">
        <v>7</v>
      </c>
      <c r="E2324" s="112">
        <v>444</v>
      </c>
    </row>
    <row r="2325" spans="2:5" x14ac:dyDescent="0.25">
      <c r="B2325" s="113">
        <v>11836</v>
      </c>
      <c r="C2325" s="114" t="s">
        <v>2017</v>
      </c>
      <c r="D2325" s="299" t="s">
        <v>7</v>
      </c>
      <c r="E2325" s="112">
        <v>481</v>
      </c>
    </row>
    <row r="2326" spans="2:5" x14ac:dyDescent="0.25">
      <c r="B2326" s="113">
        <v>11837</v>
      </c>
      <c r="C2326" s="114" t="s">
        <v>2018</v>
      </c>
      <c r="D2326" s="299" t="s">
        <v>7</v>
      </c>
      <c r="E2326" s="112">
        <v>421</v>
      </c>
    </row>
    <row r="2327" spans="2:5" x14ac:dyDescent="0.25">
      <c r="B2327" s="113">
        <v>11838</v>
      </c>
      <c r="C2327" s="114" t="s">
        <v>2019</v>
      </c>
      <c r="D2327" s="299" t="s">
        <v>7</v>
      </c>
      <c r="E2327" s="112">
        <v>235</v>
      </c>
    </row>
    <row r="2328" spans="2:5" x14ac:dyDescent="0.25">
      <c r="B2328" s="113">
        <v>11839</v>
      </c>
      <c r="C2328" s="114" t="s">
        <v>2020</v>
      </c>
      <c r="D2328" s="299" t="s">
        <v>7</v>
      </c>
      <c r="E2328" s="112">
        <v>222</v>
      </c>
    </row>
    <row r="2329" spans="2:5" x14ac:dyDescent="0.25">
      <c r="B2329" s="113">
        <v>11840</v>
      </c>
      <c r="C2329" s="114" t="s">
        <v>2021</v>
      </c>
      <c r="D2329" s="299" t="s">
        <v>7</v>
      </c>
      <c r="E2329" s="112">
        <v>7293</v>
      </c>
    </row>
    <row r="2330" spans="2:5" x14ac:dyDescent="0.25">
      <c r="B2330" s="113">
        <v>11841</v>
      </c>
      <c r="C2330" s="114" t="s">
        <v>2022</v>
      </c>
      <c r="D2330" s="299" t="s">
        <v>7</v>
      </c>
      <c r="E2330" s="112">
        <v>413</v>
      </c>
    </row>
    <row r="2331" spans="2:5" x14ac:dyDescent="0.25">
      <c r="B2331" s="113">
        <v>11842</v>
      </c>
      <c r="C2331" s="114" t="s">
        <v>2023</v>
      </c>
      <c r="D2331" s="299" t="s">
        <v>7</v>
      </c>
      <c r="E2331" s="112">
        <v>460000</v>
      </c>
    </row>
    <row r="2332" spans="2:5" x14ac:dyDescent="0.25">
      <c r="B2332" s="113">
        <v>11843</v>
      </c>
      <c r="C2332" s="114" t="s">
        <v>2024</v>
      </c>
      <c r="D2332" s="299" t="s">
        <v>7</v>
      </c>
      <c r="E2332" s="112">
        <v>2355</v>
      </c>
    </row>
    <row r="2333" spans="2:5" x14ac:dyDescent="0.25">
      <c r="B2333" s="113">
        <v>11844</v>
      </c>
      <c r="C2333" s="114" t="s">
        <v>2025</v>
      </c>
      <c r="D2333" s="299" t="s">
        <v>7</v>
      </c>
      <c r="E2333" s="112">
        <v>850</v>
      </c>
    </row>
    <row r="2334" spans="2:5" x14ac:dyDescent="0.25">
      <c r="B2334" s="113">
        <v>11845</v>
      </c>
      <c r="C2334" s="114" t="s">
        <v>2026</v>
      </c>
      <c r="D2334" s="299" t="s">
        <v>7</v>
      </c>
      <c r="E2334" s="112">
        <v>84133</v>
      </c>
    </row>
    <row r="2335" spans="2:5" x14ac:dyDescent="0.25">
      <c r="B2335" s="113">
        <v>11846</v>
      </c>
      <c r="C2335" s="114" t="s">
        <v>2027</v>
      </c>
      <c r="D2335" s="299" t="s">
        <v>7</v>
      </c>
      <c r="E2335" s="112">
        <v>47114</v>
      </c>
    </row>
    <row r="2336" spans="2:5" x14ac:dyDescent="0.25">
      <c r="B2336" s="113">
        <v>11847</v>
      </c>
      <c r="C2336" s="114" t="s">
        <v>2028</v>
      </c>
      <c r="D2336" s="299" t="s">
        <v>7</v>
      </c>
      <c r="E2336" s="112">
        <v>55987544</v>
      </c>
    </row>
    <row r="2337" spans="2:5" x14ac:dyDescent="0.25">
      <c r="B2337" s="113">
        <v>11848</v>
      </c>
      <c r="C2337" s="114" t="s">
        <v>2029</v>
      </c>
      <c r="D2337" s="299" t="s">
        <v>7</v>
      </c>
      <c r="E2337" s="112">
        <v>58383497</v>
      </c>
    </row>
    <row r="2338" spans="2:5" x14ac:dyDescent="0.25">
      <c r="B2338" s="113">
        <v>11849</v>
      </c>
      <c r="C2338" s="114" t="s">
        <v>2030</v>
      </c>
      <c r="D2338" s="299" t="s">
        <v>7</v>
      </c>
      <c r="E2338" s="112">
        <v>6450676</v>
      </c>
    </row>
    <row r="2339" spans="2:5" x14ac:dyDescent="0.25">
      <c r="B2339" s="113">
        <v>11850</v>
      </c>
      <c r="C2339" s="114" t="s">
        <v>2031</v>
      </c>
      <c r="D2339" s="299" t="s">
        <v>7</v>
      </c>
      <c r="E2339" s="112">
        <v>8888529</v>
      </c>
    </row>
    <row r="2340" spans="2:5" x14ac:dyDescent="0.25">
      <c r="B2340" s="113">
        <v>11851</v>
      </c>
      <c r="C2340" s="114" t="s">
        <v>2032</v>
      </c>
      <c r="D2340" s="299" t="s">
        <v>7</v>
      </c>
      <c r="E2340" s="112">
        <v>13889897</v>
      </c>
    </row>
    <row r="2341" spans="2:5" x14ac:dyDescent="0.25">
      <c r="B2341" s="113">
        <v>11854</v>
      </c>
      <c r="C2341" s="114" t="s">
        <v>2033</v>
      </c>
      <c r="D2341" s="299" t="s">
        <v>7</v>
      </c>
      <c r="E2341" s="112">
        <v>1053521</v>
      </c>
    </row>
    <row r="2342" spans="2:5" x14ac:dyDescent="0.25">
      <c r="B2342" s="113">
        <v>11856</v>
      </c>
      <c r="C2342" s="114" t="s">
        <v>2034</v>
      </c>
      <c r="D2342" s="299" t="s">
        <v>3099</v>
      </c>
      <c r="E2342" s="112">
        <v>6069</v>
      </c>
    </row>
    <row r="2343" spans="2:5" x14ac:dyDescent="0.25">
      <c r="B2343" s="113">
        <v>11862</v>
      </c>
      <c r="C2343" s="114" t="s">
        <v>2035</v>
      </c>
      <c r="D2343" s="299" t="s">
        <v>7</v>
      </c>
      <c r="E2343" s="112">
        <v>1289385</v>
      </c>
    </row>
    <row r="2344" spans="2:5" x14ac:dyDescent="0.25">
      <c r="B2344" s="113">
        <v>11863</v>
      </c>
      <c r="C2344" s="114" t="s">
        <v>2036</v>
      </c>
      <c r="D2344" s="299" t="s">
        <v>7</v>
      </c>
      <c r="E2344" s="112">
        <v>927728</v>
      </c>
    </row>
    <row r="2345" spans="2:5" x14ac:dyDescent="0.25">
      <c r="B2345" s="113">
        <v>11864</v>
      </c>
      <c r="C2345" s="114" t="s">
        <v>2037</v>
      </c>
      <c r="D2345" s="299" t="s">
        <v>7</v>
      </c>
      <c r="E2345" s="112">
        <v>156878</v>
      </c>
    </row>
    <row r="2346" spans="2:5" x14ac:dyDescent="0.25">
      <c r="B2346" s="113">
        <v>11865</v>
      </c>
      <c r="C2346" s="114" t="s">
        <v>2038</v>
      </c>
      <c r="D2346" s="299" t="s">
        <v>3102</v>
      </c>
      <c r="E2346" s="112">
        <v>19671</v>
      </c>
    </row>
    <row r="2347" spans="2:5" x14ac:dyDescent="0.25">
      <c r="B2347" s="113">
        <v>11866</v>
      </c>
      <c r="C2347" s="114" t="s">
        <v>2039</v>
      </c>
      <c r="D2347" s="299" t="s">
        <v>3102</v>
      </c>
      <c r="E2347" s="112">
        <v>8543</v>
      </c>
    </row>
    <row r="2348" spans="2:5" x14ac:dyDescent="0.25">
      <c r="B2348" s="113">
        <v>11869</v>
      </c>
      <c r="C2348" s="114" t="s">
        <v>2040</v>
      </c>
      <c r="D2348" s="299" t="s">
        <v>7</v>
      </c>
      <c r="E2348" s="112">
        <v>1053521</v>
      </c>
    </row>
    <row r="2349" spans="2:5" x14ac:dyDescent="0.25">
      <c r="B2349" s="113">
        <v>11870</v>
      </c>
      <c r="C2349" s="114" t="s">
        <v>2041</v>
      </c>
      <c r="D2349" s="299" t="s">
        <v>7</v>
      </c>
      <c r="E2349" s="112">
        <v>3166</v>
      </c>
    </row>
    <row r="2350" spans="2:5" x14ac:dyDescent="0.25">
      <c r="B2350" s="113">
        <v>11871</v>
      </c>
      <c r="C2350" s="114" t="s">
        <v>2042</v>
      </c>
      <c r="D2350" s="299" t="s">
        <v>8</v>
      </c>
      <c r="E2350" s="112">
        <v>62443</v>
      </c>
    </row>
    <row r="2351" spans="2:5" x14ac:dyDescent="0.25">
      <c r="B2351" s="113">
        <v>11872</v>
      </c>
      <c r="C2351" s="114" t="s">
        <v>3626</v>
      </c>
      <c r="D2351" s="299" t="s">
        <v>7</v>
      </c>
      <c r="E2351" s="112">
        <v>208847</v>
      </c>
    </row>
    <row r="2352" spans="2:5" x14ac:dyDescent="0.25">
      <c r="B2352" s="113">
        <v>11873</v>
      </c>
      <c r="C2352" s="114" t="s">
        <v>3627</v>
      </c>
      <c r="D2352" s="299" t="s">
        <v>7</v>
      </c>
      <c r="E2352" s="112">
        <v>4977488</v>
      </c>
    </row>
    <row r="2353" spans="2:5" x14ac:dyDescent="0.25">
      <c r="B2353" s="113">
        <v>11874</v>
      </c>
      <c r="C2353" s="114" t="s">
        <v>3628</v>
      </c>
      <c r="D2353" s="299" t="s">
        <v>7</v>
      </c>
      <c r="E2353" s="112">
        <v>500780</v>
      </c>
    </row>
    <row r="2354" spans="2:5" x14ac:dyDescent="0.25">
      <c r="B2354" s="113">
        <v>11875</v>
      </c>
      <c r="C2354" s="114" t="s">
        <v>3629</v>
      </c>
      <c r="D2354" s="299" t="s">
        <v>7</v>
      </c>
      <c r="E2354" s="112">
        <v>6210000</v>
      </c>
    </row>
    <row r="2355" spans="2:5" x14ac:dyDescent="0.25">
      <c r="B2355" s="113">
        <v>11876</v>
      </c>
      <c r="C2355" s="114" t="s">
        <v>3630</v>
      </c>
      <c r="D2355" s="299" t="s">
        <v>7</v>
      </c>
      <c r="E2355" s="112">
        <v>452200</v>
      </c>
    </row>
    <row r="2356" spans="2:5" x14ac:dyDescent="0.25">
      <c r="B2356" s="113">
        <v>11877</v>
      </c>
      <c r="C2356" s="114" t="s">
        <v>3631</v>
      </c>
      <c r="D2356" s="299" t="s">
        <v>7</v>
      </c>
      <c r="E2356" s="112">
        <v>165334</v>
      </c>
    </row>
    <row r="2357" spans="2:5" x14ac:dyDescent="0.25">
      <c r="B2357" s="113">
        <v>11878</v>
      </c>
      <c r="C2357" s="114" t="s">
        <v>3632</v>
      </c>
      <c r="D2357" s="299" t="s">
        <v>7</v>
      </c>
      <c r="E2357" s="112">
        <v>476000</v>
      </c>
    </row>
    <row r="2358" spans="2:5" x14ac:dyDescent="0.25">
      <c r="B2358" s="113">
        <v>11879</v>
      </c>
      <c r="C2358" s="114" t="s">
        <v>2043</v>
      </c>
      <c r="D2358" s="299" t="s">
        <v>3541</v>
      </c>
      <c r="E2358" s="112">
        <v>160650</v>
      </c>
    </row>
    <row r="2359" spans="2:5" x14ac:dyDescent="0.25">
      <c r="B2359" s="113">
        <v>11880</v>
      </c>
      <c r="C2359" s="114" t="s">
        <v>3633</v>
      </c>
      <c r="D2359" s="299" t="s">
        <v>7</v>
      </c>
      <c r="E2359" s="112">
        <v>49980</v>
      </c>
    </row>
    <row r="2360" spans="2:5" x14ac:dyDescent="0.25">
      <c r="B2360" s="113">
        <v>11881</v>
      </c>
      <c r="C2360" s="114" t="s">
        <v>3634</v>
      </c>
      <c r="D2360" s="299" t="s">
        <v>7</v>
      </c>
      <c r="E2360" s="112">
        <v>86513</v>
      </c>
    </row>
    <row r="2361" spans="2:5" x14ac:dyDescent="0.25">
      <c r="B2361" s="113">
        <v>11882</v>
      </c>
      <c r="C2361" s="114" t="s">
        <v>2044</v>
      </c>
      <c r="D2361" s="299" t="s">
        <v>7</v>
      </c>
      <c r="E2361" s="112">
        <v>113162</v>
      </c>
    </row>
    <row r="2362" spans="2:5" x14ac:dyDescent="0.25">
      <c r="B2362" s="113">
        <v>11883</v>
      </c>
      <c r="C2362" s="114" t="s">
        <v>2045</v>
      </c>
      <c r="D2362" s="299" t="s">
        <v>7</v>
      </c>
      <c r="E2362" s="112">
        <v>121836</v>
      </c>
    </row>
    <row r="2363" spans="2:5" x14ac:dyDescent="0.25">
      <c r="B2363" s="113">
        <v>11885</v>
      </c>
      <c r="C2363" s="114" t="s">
        <v>2046</v>
      </c>
      <c r="D2363" s="299" t="s">
        <v>7</v>
      </c>
      <c r="E2363" s="112">
        <v>99431</v>
      </c>
    </row>
    <row r="2364" spans="2:5" x14ac:dyDescent="0.25">
      <c r="B2364" s="113">
        <v>11886</v>
      </c>
      <c r="C2364" s="114" t="s">
        <v>2047</v>
      </c>
      <c r="D2364" s="299" t="s">
        <v>7</v>
      </c>
      <c r="E2364" s="112">
        <v>285532</v>
      </c>
    </row>
    <row r="2365" spans="2:5" x14ac:dyDescent="0.25">
      <c r="B2365" s="113">
        <v>11887</v>
      </c>
      <c r="C2365" s="114" t="s">
        <v>3635</v>
      </c>
      <c r="D2365" s="299" t="s">
        <v>7</v>
      </c>
      <c r="E2365" s="112">
        <v>848095</v>
      </c>
    </row>
    <row r="2366" spans="2:5" x14ac:dyDescent="0.25">
      <c r="B2366" s="113">
        <v>11888</v>
      </c>
      <c r="C2366" s="114" t="s">
        <v>2048</v>
      </c>
      <c r="D2366" s="299" t="s">
        <v>7</v>
      </c>
      <c r="E2366" s="112">
        <v>622272</v>
      </c>
    </row>
    <row r="2367" spans="2:5" x14ac:dyDescent="0.25">
      <c r="B2367" s="113">
        <v>11889</v>
      </c>
      <c r="C2367" s="114" t="s">
        <v>2049</v>
      </c>
      <c r="D2367" s="299" t="s">
        <v>7</v>
      </c>
      <c r="E2367" s="112">
        <v>758260</v>
      </c>
    </row>
    <row r="2368" spans="2:5" x14ac:dyDescent="0.25">
      <c r="B2368" s="113">
        <v>11890</v>
      </c>
      <c r="C2368" s="114" t="s">
        <v>2050</v>
      </c>
      <c r="D2368" s="299" t="s">
        <v>7</v>
      </c>
      <c r="E2368" s="112">
        <v>770734</v>
      </c>
    </row>
    <row r="2369" spans="2:5" x14ac:dyDescent="0.25">
      <c r="B2369" s="113">
        <v>11891</v>
      </c>
      <c r="C2369" s="114" t="s">
        <v>2051</v>
      </c>
      <c r="D2369" s="299" t="s">
        <v>7</v>
      </c>
      <c r="E2369" s="112">
        <v>876755</v>
      </c>
    </row>
    <row r="2370" spans="2:5" x14ac:dyDescent="0.25">
      <c r="B2370" s="113">
        <v>11893</v>
      </c>
      <c r="C2370" s="114" t="s">
        <v>2052</v>
      </c>
      <c r="D2370" s="299" t="s">
        <v>3102</v>
      </c>
      <c r="E2370" s="112">
        <v>895</v>
      </c>
    </row>
    <row r="2371" spans="2:5" x14ac:dyDescent="0.25">
      <c r="B2371" s="113">
        <v>11894</v>
      </c>
      <c r="C2371" s="114" t="s">
        <v>2053</v>
      </c>
      <c r="D2371" s="299" t="s">
        <v>3102</v>
      </c>
      <c r="E2371" s="112">
        <v>529880</v>
      </c>
    </row>
    <row r="2372" spans="2:5" x14ac:dyDescent="0.25">
      <c r="B2372" s="113">
        <v>11895</v>
      </c>
      <c r="C2372" s="114" t="s">
        <v>2054</v>
      </c>
      <c r="D2372" s="299" t="s">
        <v>7</v>
      </c>
      <c r="E2372" s="112">
        <v>642838</v>
      </c>
    </row>
    <row r="2373" spans="2:5" x14ac:dyDescent="0.25">
      <c r="B2373" s="113">
        <v>11896</v>
      </c>
      <c r="C2373" s="114" t="s">
        <v>2055</v>
      </c>
      <c r="D2373" s="299" t="s">
        <v>7</v>
      </c>
      <c r="E2373" s="112">
        <v>64900</v>
      </c>
    </row>
    <row r="2374" spans="2:5" x14ac:dyDescent="0.25">
      <c r="B2374" s="113">
        <v>11897</v>
      </c>
      <c r="C2374" s="114" t="s">
        <v>2056</v>
      </c>
      <c r="D2374" s="299" t="s">
        <v>3102</v>
      </c>
      <c r="E2374" s="112">
        <v>14130</v>
      </c>
    </row>
    <row r="2375" spans="2:5" x14ac:dyDescent="0.25">
      <c r="B2375" s="113">
        <v>11898</v>
      </c>
      <c r="C2375" s="114" t="s">
        <v>2057</v>
      </c>
      <c r="D2375" s="299" t="s">
        <v>3102</v>
      </c>
      <c r="E2375" s="112">
        <v>8598</v>
      </c>
    </row>
    <row r="2376" spans="2:5" x14ac:dyDescent="0.25">
      <c r="B2376" s="113">
        <v>11899</v>
      </c>
      <c r="C2376" s="114" t="s">
        <v>2058</v>
      </c>
      <c r="D2376" s="299" t="s">
        <v>7</v>
      </c>
      <c r="E2376" s="112">
        <v>3819</v>
      </c>
    </row>
    <row r="2377" spans="2:5" x14ac:dyDescent="0.25">
      <c r="B2377" s="113">
        <v>11902</v>
      </c>
      <c r="C2377" s="114" t="s">
        <v>2059</v>
      </c>
      <c r="D2377" s="299" t="s">
        <v>7</v>
      </c>
      <c r="E2377" s="112">
        <v>5836</v>
      </c>
    </row>
    <row r="2378" spans="2:5" x14ac:dyDescent="0.25">
      <c r="B2378" s="113">
        <v>11903</v>
      </c>
      <c r="C2378" s="114" t="s">
        <v>2060</v>
      </c>
      <c r="D2378" s="299" t="s">
        <v>7</v>
      </c>
      <c r="E2378" s="112">
        <v>1534</v>
      </c>
    </row>
    <row r="2379" spans="2:5" x14ac:dyDescent="0.25">
      <c r="B2379" s="113">
        <v>11904</v>
      </c>
      <c r="C2379" s="114" t="s">
        <v>2061</v>
      </c>
      <c r="D2379" s="299" t="s">
        <v>7</v>
      </c>
      <c r="E2379" s="112">
        <v>2265</v>
      </c>
    </row>
    <row r="2380" spans="2:5" x14ac:dyDescent="0.25">
      <c r="B2380" s="113">
        <v>11905</v>
      </c>
      <c r="C2380" s="114" t="s">
        <v>2062</v>
      </c>
      <c r="D2380" s="299" t="s">
        <v>7</v>
      </c>
      <c r="E2380" s="112">
        <v>2111</v>
      </c>
    </row>
    <row r="2381" spans="2:5" x14ac:dyDescent="0.25">
      <c r="B2381" s="113">
        <v>11906</v>
      </c>
      <c r="C2381" s="114" t="s">
        <v>2063</v>
      </c>
      <c r="D2381" s="299" t="s">
        <v>7</v>
      </c>
      <c r="E2381" s="112">
        <v>2802</v>
      </c>
    </row>
    <row r="2382" spans="2:5" x14ac:dyDescent="0.25">
      <c r="B2382" s="113">
        <v>11907</v>
      </c>
      <c r="C2382" s="114" t="s">
        <v>2064</v>
      </c>
      <c r="D2382" s="299" t="s">
        <v>7</v>
      </c>
      <c r="E2382" s="112">
        <v>4439</v>
      </c>
    </row>
    <row r="2383" spans="2:5" x14ac:dyDescent="0.25">
      <c r="B2383" s="113">
        <v>11908</v>
      </c>
      <c r="C2383" s="114" t="s">
        <v>2065</v>
      </c>
      <c r="D2383" s="299" t="s">
        <v>7</v>
      </c>
      <c r="E2383" s="112">
        <v>3996</v>
      </c>
    </row>
    <row r="2384" spans="2:5" x14ac:dyDescent="0.25">
      <c r="B2384" s="113">
        <v>11909</v>
      </c>
      <c r="C2384" s="114" t="s">
        <v>2066</v>
      </c>
      <c r="D2384" s="299" t="s">
        <v>7</v>
      </c>
      <c r="E2384" s="112">
        <v>2826</v>
      </c>
    </row>
    <row r="2385" spans="2:5" x14ac:dyDescent="0.25">
      <c r="B2385" s="113">
        <v>11910</v>
      </c>
      <c r="C2385" s="114" t="s">
        <v>2067</v>
      </c>
      <c r="D2385" s="299" t="s">
        <v>7</v>
      </c>
      <c r="E2385" s="112">
        <v>2900</v>
      </c>
    </row>
    <row r="2386" spans="2:5" x14ac:dyDescent="0.25">
      <c r="B2386" s="113">
        <v>11911</v>
      </c>
      <c r="C2386" s="114" t="s">
        <v>2068</v>
      </c>
      <c r="D2386" s="299" t="s">
        <v>7</v>
      </c>
      <c r="E2386" s="112">
        <v>3608</v>
      </c>
    </row>
    <row r="2387" spans="2:5" x14ac:dyDescent="0.25">
      <c r="B2387" s="113">
        <v>11912</v>
      </c>
      <c r="C2387" s="114" t="s">
        <v>2069</v>
      </c>
      <c r="D2387" s="299" t="s">
        <v>7</v>
      </c>
      <c r="E2387" s="112">
        <v>3400</v>
      </c>
    </row>
    <row r="2388" spans="2:5" x14ac:dyDescent="0.25">
      <c r="B2388" s="113">
        <v>11913</v>
      </c>
      <c r="C2388" s="114" t="s">
        <v>2070</v>
      </c>
      <c r="D2388" s="299" t="s">
        <v>7</v>
      </c>
      <c r="E2388" s="112">
        <v>2050</v>
      </c>
    </row>
    <row r="2389" spans="2:5" x14ac:dyDescent="0.25">
      <c r="B2389" s="113">
        <v>11914</v>
      </c>
      <c r="C2389" s="114" t="s">
        <v>2071</v>
      </c>
      <c r="D2389" s="299" t="s">
        <v>7</v>
      </c>
      <c r="E2389" s="112">
        <v>13267</v>
      </c>
    </row>
    <row r="2390" spans="2:5" x14ac:dyDescent="0.25">
      <c r="B2390" s="113">
        <v>11915</v>
      </c>
      <c r="C2390" s="114" t="s">
        <v>2072</v>
      </c>
      <c r="D2390" s="299" t="s">
        <v>7</v>
      </c>
      <c r="E2390" s="112">
        <v>49882</v>
      </c>
    </row>
    <row r="2391" spans="2:5" x14ac:dyDescent="0.25">
      <c r="B2391" s="113">
        <v>11916</v>
      </c>
      <c r="C2391" s="114" t="s">
        <v>2073</v>
      </c>
      <c r="D2391" s="299" t="s">
        <v>7</v>
      </c>
      <c r="E2391" s="112">
        <v>163832</v>
      </c>
    </row>
    <row r="2392" spans="2:5" x14ac:dyDescent="0.25">
      <c r="B2392" s="113">
        <v>11918</v>
      </c>
      <c r="C2392" s="114" t="s">
        <v>2074</v>
      </c>
      <c r="D2392" s="299" t="s">
        <v>7</v>
      </c>
      <c r="E2392" s="112">
        <v>12031</v>
      </c>
    </row>
    <row r="2393" spans="2:5" x14ac:dyDescent="0.25">
      <c r="B2393" s="113">
        <v>11919</v>
      </c>
      <c r="C2393" s="114" t="s">
        <v>2075</v>
      </c>
      <c r="D2393" s="299" t="s">
        <v>7</v>
      </c>
      <c r="E2393" s="112">
        <v>178500</v>
      </c>
    </row>
    <row r="2394" spans="2:5" x14ac:dyDescent="0.25">
      <c r="B2394" s="113">
        <v>11920</v>
      </c>
      <c r="C2394" s="114" t="s">
        <v>2076</v>
      </c>
      <c r="D2394" s="299" t="s">
        <v>7</v>
      </c>
      <c r="E2394" s="112">
        <v>232050</v>
      </c>
    </row>
    <row r="2395" spans="2:5" x14ac:dyDescent="0.25">
      <c r="B2395" s="113">
        <v>11921</v>
      </c>
      <c r="C2395" s="114" t="s">
        <v>2077</v>
      </c>
      <c r="D2395" s="299" t="s">
        <v>7</v>
      </c>
      <c r="E2395" s="112">
        <v>8128</v>
      </c>
    </row>
    <row r="2396" spans="2:5" x14ac:dyDescent="0.25">
      <c r="B2396" s="113">
        <v>11922</v>
      </c>
      <c r="C2396" s="114" t="s">
        <v>2078</v>
      </c>
      <c r="D2396" s="299" t="s">
        <v>7</v>
      </c>
      <c r="E2396" s="112">
        <v>261800</v>
      </c>
    </row>
    <row r="2397" spans="2:5" x14ac:dyDescent="0.25">
      <c r="B2397" s="113">
        <v>11923</v>
      </c>
      <c r="C2397" s="114" t="s">
        <v>2079</v>
      </c>
      <c r="D2397" s="299" t="s">
        <v>7</v>
      </c>
      <c r="E2397" s="112">
        <v>11305</v>
      </c>
    </row>
    <row r="2398" spans="2:5" x14ac:dyDescent="0.25">
      <c r="B2398" s="113">
        <v>11924</v>
      </c>
      <c r="C2398" s="114" t="s">
        <v>3636</v>
      </c>
      <c r="D2398" s="299" t="s">
        <v>7</v>
      </c>
      <c r="E2398" s="112">
        <v>232050</v>
      </c>
    </row>
    <row r="2399" spans="2:5" x14ac:dyDescent="0.25">
      <c r="B2399" s="113">
        <v>11925</v>
      </c>
      <c r="C2399" s="114" t="s">
        <v>2080</v>
      </c>
      <c r="D2399" s="299" t="s">
        <v>7</v>
      </c>
      <c r="E2399" s="112">
        <v>146155</v>
      </c>
    </row>
    <row r="2400" spans="2:5" x14ac:dyDescent="0.25">
      <c r="B2400" s="113">
        <v>11926</v>
      </c>
      <c r="C2400" s="114" t="s">
        <v>2081</v>
      </c>
      <c r="D2400" s="299" t="s">
        <v>7</v>
      </c>
      <c r="E2400" s="112">
        <v>455076</v>
      </c>
    </row>
    <row r="2401" spans="2:5" x14ac:dyDescent="0.25">
      <c r="B2401" s="113">
        <v>11927</v>
      </c>
      <c r="C2401" s="114" t="s">
        <v>2082</v>
      </c>
      <c r="D2401" s="299" t="s">
        <v>7</v>
      </c>
      <c r="E2401" s="112">
        <v>316531</v>
      </c>
    </row>
    <row r="2402" spans="2:5" x14ac:dyDescent="0.25">
      <c r="B2402" s="113">
        <v>11928</v>
      </c>
      <c r="C2402" s="114" t="s">
        <v>2083</v>
      </c>
      <c r="D2402" s="299" t="s">
        <v>7</v>
      </c>
      <c r="E2402" s="112">
        <v>538594</v>
      </c>
    </row>
    <row r="2403" spans="2:5" x14ac:dyDescent="0.25">
      <c r="B2403" s="113">
        <v>11929</v>
      </c>
      <c r="C2403" s="114" t="s">
        <v>2084</v>
      </c>
      <c r="D2403" s="299" t="s">
        <v>7</v>
      </c>
      <c r="E2403" s="112">
        <v>455076</v>
      </c>
    </row>
    <row r="2404" spans="2:5" x14ac:dyDescent="0.25">
      <c r="B2404" s="113">
        <v>11930</v>
      </c>
      <c r="C2404" s="114" t="s">
        <v>2085</v>
      </c>
      <c r="D2404" s="299" t="s">
        <v>7</v>
      </c>
      <c r="E2404" s="112">
        <v>405329</v>
      </c>
    </row>
    <row r="2405" spans="2:5" x14ac:dyDescent="0.25">
      <c r="B2405" s="113">
        <v>11936</v>
      </c>
      <c r="C2405" s="114" t="s">
        <v>2086</v>
      </c>
      <c r="D2405" s="299" t="s">
        <v>7</v>
      </c>
      <c r="E2405" s="112">
        <v>26665784</v>
      </c>
    </row>
    <row r="2406" spans="2:5" x14ac:dyDescent="0.25">
      <c r="B2406" s="113">
        <v>11938</v>
      </c>
      <c r="C2406" s="114" t="s">
        <v>2087</v>
      </c>
      <c r="D2406" s="299" t="s">
        <v>7</v>
      </c>
      <c r="E2406" s="112">
        <v>7982</v>
      </c>
    </row>
    <row r="2407" spans="2:5" x14ac:dyDescent="0.25">
      <c r="B2407" s="113">
        <v>11939</v>
      </c>
      <c r="C2407" s="114" t="s">
        <v>2088</v>
      </c>
      <c r="D2407" s="299" t="s">
        <v>7</v>
      </c>
      <c r="E2407" s="112">
        <v>7535</v>
      </c>
    </row>
    <row r="2408" spans="2:5" x14ac:dyDescent="0.25">
      <c r="B2408" s="113">
        <v>11940</v>
      </c>
      <c r="C2408" s="114" t="s">
        <v>2089</v>
      </c>
      <c r="D2408" s="299" t="s">
        <v>7</v>
      </c>
      <c r="E2408" s="112">
        <v>101261</v>
      </c>
    </row>
    <row r="2409" spans="2:5" x14ac:dyDescent="0.25">
      <c r="B2409" s="113">
        <v>11941</v>
      </c>
      <c r="C2409" s="114" t="s">
        <v>2090</v>
      </c>
      <c r="D2409" s="299" t="s">
        <v>7</v>
      </c>
      <c r="E2409" s="112">
        <v>2008</v>
      </c>
    </row>
    <row r="2410" spans="2:5" x14ac:dyDescent="0.25">
      <c r="B2410" s="113">
        <v>11942</v>
      </c>
      <c r="C2410" s="114" t="s">
        <v>2091</v>
      </c>
      <c r="D2410" s="299" t="s">
        <v>7</v>
      </c>
      <c r="E2410" s="112">
        <v>151130</v>
      </c>
    </row>
    <row r="2411" spans="2:5" x14ac:dyDescent="0.25">
      <c r="B2411" s="113">
        <v>11943</v>
      </c>
      <c r="C2411" s="114" t="s">
        <v>2092</v>
      </c>
      <c r="D2411" s="299" t="s">
        <v>7</v>
      </c>
      <c r="E2411" s="112">
        <v>121900</v>
      </c>
    </row>
    <row r="2412" spans="2:5" x14ac:dyDescent="0.25">
      <c r="B2412" s="113">
        <v>11944</v>
      </c>
      <c r="C2412" s="114" t="s">
        <v>2093</v>
      </c>
      <c r="D2412" s="299" t="s">
        <v>7</v>
      </c>
      <c r="E2412" s="112">
        <v>2276</v>
      </c>
    </row>
    <row r="2413" spans="2:5" x14ac:dyDescent="0.25">
      <c r="B2413" s="113">
        <v>11945</v>
      </c>
      <c r="C2413" s="114" t="s">
        <v>2094</v>
      </c>
      <c r="D2413" s="299" t="s">
        <v>7</v>
      </c>
      <c r="E2413" s="112">
        <v>3562</v>
      </c>
    </row>
    <row r="2414" spans="2:5" x14ac:dyDescent="0.25">
      <c r="B2414" s="113">
        <v>11946</v>
      </c>
      <c r="C2414" s="114" t="s">
        <v>2095</v>
      </c>
      <c r="D2414" s="299" t="s">
        <v>7</v>
      </c>
      <c r="E2414" s="112">
        <v>869</v>
      </c>
    </row>
    <row r="2415" spans="2:5" x14ac:dyDescent="0.25">
      <c r="B2415" s="113">
        <v>11947</v>
      </c>
      <c r="C2415" s="114" t="s">
        <v>2096</v>
      </c>
      <c r="D2415" s="299" t="s">
        <v>7</v>
      </c>
      <c r="E2415" s="112">
        <v>3193</v>
      </c>
    </row>
    <row r="2416" spans="2:5" x14ac:dyDescent="0.25">
      <c r="B2416" s="113">
        <v>11948</v>
      </c>
      <c r="C2416" s="114" t="s">
        <v>2097</v>
      </c>
      <c r="D2416" s="299" t="s">
        <v>7</v>
      </c>
      <c r="E2416" s="112">
        <v>7535</v>
      </c>
    </row>
    <row r="2417" spans="2:5" x14ac:dyDescent="0.25">
      <c r="B2417" s="113">
        <v>11949</v>
      </c>
      <c r="C2417" s="114" t="s">
        <v>2098</v>
      </c>
      <c r="D2417" s="299" t="s">
        <v>7</v>
      </c>
      <c r="E2417" s="112">
        <v>7535</v>
      </c>
    </row>
    <row r="2418" spans="2:5" x14ac:dyDescent="0.25">
      <c r="B2418" s="113">
        <v>11950</v>
      </c>
      <c r="C2418" s="114" t="s">
        <v>2099</v>
      </c>
      <c r="D2418" s="299" t="s">
        <v>7</v>
      </c>
      <c r="E2418" s="112">
        <v>9785</v>
      </c>
    </row>
    <row r="2419" spans="2:5" x14ac:dyDescent="0.25">
      <c r="B2419" s="113">
        <v>11951</v>
      </c>
      <c r="C2419" s="114" t="s">
        <v>2100</v>
      </c>
      <c r="D2419" s="299" t="s">
        <v>7</v>
      </c>
      <c r="E2419" s="112">
        <v>182070</v>
      </c>
    </row>
    <row r="2420" spans="2:5" x14ac:dyDescent="0.25">
      <c r="B2420" s="113">
        <v>11952</v>
      </c>
      <c r="C2420" s="114" t="s">
        <v>2101</v>
      </c>
      <c r="D2420" s="299" t="s">
        <v>7</v>
      </c>
      <c r="E2420" s="112">
        <v>199920</v>
      </c>
    </row>
    <row r="2421" spans="2:5" x14ac:dyDescent="0.25">
      <c r="B2421" s="113">
        <v>11953</v>
      </c>
      <c r="C2421" s="114" t="s">
        <v>2102</v>
      </c>
      <c r="D2421" s="299" t="s">
        <v>7</v>
      </c>
      <c r="E2421" s="112">
        <v>315707</v>
      </c>
    </row>
    <row r="2422" spans="2:5" x14ac:dyDescent="0.25">
      <c r="B2422" s="113">
        <v>11954</v>
      </c>
      <c r="C2422" s="114" t="s">
        <v>2103</v>
      </c>
      <c r="D2422" s="299" t="s">
        <v>7</v>
      </c>
      <c r="E2422" s="112">
        <v>174941</v>
      </c>
    </row>
    <row r="2423" spans="2:5" x14ac:dyDescent="0.25">
      <c r="B2423" s="113">
        <v>11955</v>
      </c>
      <c r="C2423" s="114" t="s">
        <v>2104</v>
      </c>
      <c r="D2423" s="299" t="s">
        <v>7</v>
      </c>
      <c r="E2423" s="112">
        <v>416463</v>
      </c>
    </row>
    <row r="2424" spans="2:5" x14ac:dyDescent="0.25">
      <c r="B2424" s="113">
        <v>11956</v>
      </c>
      <c r="C2424" s="114" t="s">
        <v>2105</v>
      </c>
      <c r="D2424" s="299" t="s">
        <v>7</v>
      </c>
      <c r="E2424" s="112">
        <v>74900</v>
      </c>
    </row>
    <row r="2425" spans="2:5" x14ac:dyDescent="0.25">
      <c r="B2425" s="113">
        <v>11957</v>
      </c>
      <c r="C2425" s="114" t="s">
        <v>2106</v>
      </c>
      <c r="D2425" s="299" t="s">
        <v>7</v>
      </c>
      <c r="E2425" s="112">
        <v>203368</v>
      </c>
    </row>
    <row r="2426" spans="2:5" x14ac:dyDescent="0.25">
      <c r="B2426" s="113">
        <v>11958</v>
      </c>
      <c r="C2426" s="114" t="s">
        <v>2107</v>
      </c>
      <c r="D2426" s="299" t="s">
        <v>7</v>
      </c>
      <c r="E2426" s="112">
        <v>292439</v>
      </c>
    </row>
    <row r="2427" spans="2:5" x14ac:dyDescent="0.25">
      <c r="B2427" s="113">
        <v>11960</v>
      </c>
      <c r="C2427" s="114" t="s">
        <v>2108</v>
      </c>
      <c r="D2427" s="299" t="s">
        <v>7</v>
      </c>
      <c r="E2427" s="112">
        <v>2299</v>
      </c>
    </row>
    <row r="2428" spans="2:5" x14ac:dyDescent="0.25">
      <c r="B2428" s="113">
        <v>11961</v>
      </c>
      <c r="C2428" s="114" t="s">
        <v>2109</v>
      </c>
      <c r="D2428" s="299" t="s">
        <v>7</v>
      </c>
      <c r="E2428" s="112">
        <v>1100</v>
      </c>
    </row>
    <row r="2429" spans="2:5" x14ac:dyDescent="0.25">
      <c r="B2429" s="113">
        <v>11965</v>
      </c>
      <c r="C2429" s="114" t="s">
        <v>2110</v>
      </c>
      <c r="D2429" s="299" t="s">
        <v>7</v>
      </c>
      <c r="E2429" s="112">
        <v>36877567</v>
      </c>
    </row>
    <row r="2430" spans="2:5" x14ac:dyDescent="0.25">
      <c r="B2430" s="113">
        <v>11968</v>
      </c>
      <c r="C2430" s="114" t="s">
        <v>3637</v>
      </c>
      <c r="D2430" s="299" t="s">
        <v>3095</v>
      </c>
      <c r="E2430" s="112">
        <v>95557</v>
      </c>
    </row>
    <row r="2431" spans="2:5" x14ac:dyDescent="0.25">
      <c r="B2431" s="113">
        <v>11969</v>
      </c>
      <c r="C2431" s="114" t="s">
        <v>2111</v>
      </c>
      <c r="D2431" s="299" t="s">
        <v>3095</v>
      </c>
      <c r="E2431" s="112">
        <v>92716</v>
      </c>
    </row>
    <row r="2432" spans="2:5" x14ac:dyDescent="0.25">
      <c r="B2432" s="113">
        <v>11970</v>
      </c>
      <c r="C2432" s="114" t="s">
        <v>2112</v>
      </c>
      <c r="D2432" s="299" t="s">
        <v>8</v>
      </c>
      <c r="E2432" s="112">
        <v>11176</v>
      </c>
    </row>
    <row r="2433" spans="2:5" x14ac:dyDescent="0.25">
      <c r="B2433" s="113">
        <v>11972</v>
      </c>
      <c r="C2433" s="114" t="s">
        <v>2113</v>
      </c>
      <c r="D2433" s="299" t="s">
        <v>7</v>
      </c>
      <c r="E2433" s="112">
        <v>1138414</v>
      </c>
    </row>
    <row r="2434" spans="2:5" x14ac:dyDescent="0.25">
      <c r="B2434" s="113">
        <v>11973</v>
      </c>
      <c r="C2434" s="114" t="s">
        <v>2114</v>
      </c>
      <c r="D2434" s="299" t="s">
        <v>7</v>
      </c>
      <c r="E2434" s="112">
        <v>496132</v>
      </c>
    </row>
    <row r="2435" spans="2:5" x14ac:dyDescent="0.25">
      <c r="B2435" s="113">
        <v>11974</v>
      </c>
      <c r="C2435" s="114" t="s">
        <v>2115</v>
      </c>
      <c r="D2435" s="299" t="s">
        <v>7</v>
      </c>
      <c r="E2435" s="112">
        <v>1128101</v>
      </c>
    </row>
    <row r="2436" spans="2:5" x14ac:dyDescent="0.25">
      <c r="B2436" s="113">
        <v>11976</v>
      </c>
      <c r="C2436" s="114" t="s">
        <v>2116</v>
      </c>
      <c r="D2436" s="299" t="s">
        <v>7</v>
      </c>
      <c r="E2436" s="112">
        <v>11768900</v>
      </c>
    </row>
    <row r="2437" spans="2:5" x14ac:dyDescent="0.25">
      <c r="B2437" s="113">
        <v>11977</v>
      </c>
      <c r="C2437" s="114" t="s">
        <v>2117</v>
      </c>
      <c r="D2437" s="299" t="s">
        <v>7</v>
      </c>
      <c r="E2437" s="112">
        <v>123936</v>
      </c>
    </row>
    <row r="2438" spans="2:5" x14ac:dyDescent="0.25">
      <c r="B2438" s="113">
        <v>11978</v>
      </c>
      <c r="C2438" s="114" t="s">
        <v>2118</v>
      </c>
      <c r="D2438" s="299" t="s">
        <v>7</v>
      </c>
      <c r="E2438" s="112">
        <v>1696940</v>
      </c>
    </row>
    <row r="2439" spans="2:5" x14ac:dyDescent="0.25">
      <c r="B2439" s="113">
        <v>11979</v>
      </c>
      <c r="C2439" s="114" t="s">
        <v>2119</v>
      </c>
      <c r="D2439" s="299" t="s">
        <v>7</v>
      </c>
      <c r="E2439" s="112">
        <v>107100</v>
      </c>
    </row>
    <row r="2440" spans="2:5" x14ac:dyDescent="0.25">
      <c r="B2440" s="113">
        <v>11981</v>
      </c>
      <c r="C2440" s="114" t="s">
        <v>3638</v>
      </c>
      <c r="D2440" s="299" t="s">
        <v>7</v>
      </c>
      <c r="E2440" s="112">
        <v>185067</v>
      </c>
    </row>
    <row r="2441" spans="2:5" x14ac:dyDescent="0.25">
      <c r="B2441" s="113">
        <v>11982</v>
      </c>
      <c r="C2441" s="114" t="s">
        <v>3639</v>
      </c>
      <c r="D2441" s="299" t="s">
        <v>7</v>
      </c>
      <c r="E2441" s="112">
        <v>293856</v>
      </c>
    </row>
    <row r="2442" spans="2:5" x14ac:dyDescent="0.25">
      <c r="B2442" s="113">
        <v>11983</v>
      </c>
      <c r="C2442" s="114" t="s">
        <v>3640</v>
      </c>
      <c r="D2442" s="299" t="s">
        <v>7</v>
      </c>
      <c r="E2442" s="112">
        <v>181316</v>
      </c>
    </row>
    <row r="2443" spans="2:5" x14ac:dyDescent="0.25">
      <c r="B2443" s="113">
        <v>11984</v>
      </c>
      <c r="C2443" s="114" t="s">
        <v>2120</v>
      </c>
      <c r="D2443" s="299" t="s">
        <v>3099</v>
      </c>
      <c r="E2443" s="112">
        <v>4446</v>
      </c>
    </row>
    <row r="2444" spans="2:5" x14ac:dyDescent="0.25">
      <c r="B2444" s="113">
        <v>11986</v>
      </c>
      <c r="C2444" s="114" t="s">
        <v>2121</v>
      </c>
      <c r="D2444" s="299" t="s">
        <v>3102</v>
      </c>
      <c r="E2444" s="112">
        <v>68827</v>
      </c>
    </row>
    <row r="2445" spans="2:5" x14ac:dyDescent="0.25">
      <c r="B2445" s="113">
        <v>11987</v>
      </c>
      <c r="C2445" s="114" t="s">
        <v>3641</v>
      </c>
      <c r="D2445" s="299" t="s">
        <v>7</v>
      </c>
      <c r="E2445" s="112">
        <v>138706</v>
      </c>
    </row>
    <row r="2446" spans="2:5" x14ac:dyDescent="0.25">
      <c r="B2446" s="113">
        <v>11988</v>
      </c>
      <c r="C2446" s="114" t="s">
        <v>2122</v>
      </c>
      <c r="D2446" s="299" t="s">
        <v>3102</v>
      </c>
      <c r="E2446" s="112">
        <v>2891</v>
      </c>
    </row>
    <row r="2447" spans="2:5" x14ac:dyDescent="0.25">
      <c r="B2447" s="113">
        <v>11989</v>
      </c>
      <c r="C2447" s="114" t="s">
        <v>2123</v>
      </c>
      <c r="D2447" s="299" t="s">
        <v>3102</v>
      </c>
      <c r="E2447" s="112">
        <v>4800</v>
      </c>
    </row>
    <row r="2448" spans="2:5" x14ac:dyDescent="0.25">
      <c r="B2448" s="113">
        <v>11990</v>
      </c>
      <c r="C2448" s="114" t="s">
        <v>3642</v>
      </c>
      <c r="D2448" s="299" t="s">
        <v>7</v>
      </c>
      <c r="E2448" s="112">
        <v>120043</v>
      </c>
    </row>
    <row r="2449" spans="2:5" x14ac:dyDescent="0.25">
      <c r="B2449" s="113">
        <v>11991</v>
      </c>
      <c r="C2449" s="114" t="s">
        <v>2124</v>
      </c>
      <c r="D2449" s="299" t="s">
        <v>3102</v>
      </c>
      <c r="E2449" s="112">
        <v>659776</v>
      </c>
    </row>
    <row r="2450" spans="2:5" x14ac:dyDescent="0.25">
      <c r="B2450" s="113">
        <v>11992</v>
      </c>
      <c r="C2450" s="114" t="s">
        <v>2125</v>
      </c>
      <c r="D2450" s="299" t="s">
        <v>3102</v>
      </c>
      <c r="E2450" s="112">
        <v>1322615</v>
      </c>
    </row>
    <row r="2451" spans="2:5" x14ac:dyDescent="0.25">
      <c r="B2451" s="113">
        <v>11993</v>
      </c>
      <c r="C2451" s="114" t="s">
        <v>2126</v>
      </c>
      <c r="D2451" s="299" t="s">
        <v>7</v>
      </c>
      <c r="E2451" s="112">
        <v>5958</v>
      </c>
    </row>
    <row r="2452" spans="2:5" x14ac:dyDescent="0.25">
      <c r="B2452" s="113">
        <v>11994</v>
      </c>
      <c r="C2452" s="114" t="s">
        <v>3643</v>
      </c>
      <c r="D2452" s="299" t="s">
        <v>7</v>
      </c>
      <c r="E2452" s="112">
        <v>585456</v>
      </c>
    </row>
    <row r="2453" spans="2:5" x14ac:dyDescent="0.25">
      <c r="B2453" s="113">
        <v>11995</v>
      </c>
      <c r="C2453" s="114" t="s">
        <v>3644</v>
      </c>
      <c r="D2453" s="299" t="s">
        <v>7</v>
      </c>
      <c r="E2453" s="112">
        <v>205269</v>
      </c>
    </row>
    <row r="2454" spans="2:5" x14ac:dyDescent="0.25">
      <c r="B2454" s="113">
        <v>11996</v>
      </c>
      <c r="C2454" s="114" t="s">
        <v>2127</v>
      </c>
      <c r="D2454" s="299" t="s">
        <v>7</v>
      </c>
      <c r="E2454" s="112">
        <v>1216299</v>
      </c>
    </row>
    <row r="2455" spans="2:5" x14ac:dyDescent="0.25">
      <c r="B2455" s="113">
        <v>11997</v>
      </c>
      <c r="C2455" s="114" t="s">
        <v>3645</v>
      </c>
      <c r="D2455" s="299" t="s">
        <v>3095</v>
      </c>
      <c r="E2455" s="112">
        <v>85680</v>
      </c>
    </row>
    <row r="2456" spans="2:5" x14ac:dyDescent="0.25">
      <c r="B2456" s="113">
        <v>11998</v>
      </c>
      <c r="C2456" s="114" t="s">
        <v>2128</v>
      </c>
      <c r="D2456" s="299" t="s">
        <v>7</v>
      </c>
      <c r="E2456" s="112">
        <v>89921</v>
      </c>
    </row>
    <row r="2457" spans="2:5" x14ac:dyDescent="0.25">
      <c r="B2457" s="113">
        <v>12002</v>
      </c>
      <c r="C2457" s="114" t="s">
        <v>2129</v>
      </c>
      <c r="D2457" s="299" t="s">
        <v>3105</v>
      </c>
      <c r="E2457" s="112">
        <v>26000</v>
      </c>
    </row>
    <row r="2458" spans="2:5" x14ac:dyDescent="0.25">
      <c r="B2458" s="113">
        <v>12003</v>
      </c>
      <c r="C2458" s="114" t="s">
        <v>2130</v>
      </c>
      <c r="D2458" s="299" t="s">
        <v>7</v>
      </c>
      <c r="E2458" s="112">
        <v>7700</v>
      </c>
    </row>
    <row r="2459" spans="2:5" x14ac:dyDescent="0.25">
      <c r="B2459" s="113">
        <v>12004</v>
      </c>
      <c r="C2459" s="114" t="s">
        <v>2131</v>
      </c>
      <c r="D2459" s="299" t="s">
        <v>7</v>
      </c>
      <c r="E2459" s="112">
        <v>59235</v>
      </c>
    </row>
    <row r="2460" spans="2:5" x14ac:dyDescent="0.25">
      <c r="B2460" s="113">
        <v>12005</v>
      </c>
      <c r="C2460" s="114" t="s">
        <v>2132</v>
      </c>
      <c r="D2460" s="299" t="s">
        <v>7</v>
      </c>
      <c r="E2460" s="112">
        <v>99900</v>
      </c>
    </row>
    <row r="2461" spans="2:5" x14ac:dyDescent="0.25">
      <c r="B2461" s="113">
        <v>12006</v>
      </c>
      <c r="C2461" s="114" t="s">
        <v>2133</v>
      </c>
      <c r="D2461" s="299" t="s">
        <v>7</v>
      </c>
      <c r="E2461" s="112">
        <v>78100</v>
      </c>
    </row>
    <row r="2462" spans="2:5" x14ac:dyDescent="0.25">
      <c r="B2462" s="113">
        <v>12010</v>
      </c>
      <c r="C2462" s="114" t="s">
        <v>2134</v>
      </c>
      <c r="D2462" s="299" t="s">
        <v>3105</v>
      </c>
      <c r="E2462" s="112">
        <v>26000</v>
      </c>
    </row>
    <row r="2463" spans="2:5" x14ac:dyDescent="0.25">
      <c r="B2463" s="113">
        <v>12011</v>
      </c>
      <c r="C2463" s="114" t="s">
        <v>2135</v>
      </c>
      <c r="D2463" s="299" t="s">
        <v>7</v>
      </c>
      <c r="E2463" s="112">
        <v>1100000</v>
      </c>
    </row>
    <row r="2464" spans="2:5" x14ac:dyDescent="0.25">
      <c r="B2464" s="113">
        <v>12015</v>
      </c>
      <c r="C2464" s="114" t="s">
        <v>2136</v>
      </c>
      <c r="D2464" s="299" t="s">
        <v>3109</v>
      </c>
      <c r="E2464" s="112">
        <v>13500</v>
      </c>
    </row>
    <row r="2465" spans="2:5" x14ac:dyDescent="0.25">
      <c r="B2465" s="113">
        <v>12017</v>
      </c>
      <c r="C2465" s="114" t="s">
        <v>2137</v>
      </c>
      <c r="D2465" s="299" t="s">
        <v>7</v>
      </c>
      <c r="E2465" s="112">
        <v>129900</v>
      </c>
    </row>
    <row r="2466" spans="2:5" x14ac:dyDescent="0.25">
      <c r="B2466" s="113">
        <v>12019</v>
      </c>
      <c r="C2466" s="114" t="s">
        <v>2138</v>
      </c>
      <c r="D2466" s="299" t="s">
        <v>7</v>
      </c>
      <c r="E2466" s="112">
        <v>59417</v>
      </c>
    </row>
    <row r="2467" spans="2:5" x14ac:dyDescent="0.25">
      <c r="B2467" s="113">
        <v>12020</v>
      </c>
      <c r="C2467" s="114" t="s">
        <v>2139</v>
      </c>
      <c r="D2467" s="299" t="s">
        <v>3095</v>
      </c>
      <c r="E2467" s="112">
        <v>29691</v>
      </c>
    </row>
    <row r="2468" spans="2:5" x14ac:dyDescent="0.25">
      <c r="B2468" s="113">
        <v>12021</v>
      </c>
      <c r="C2468" s="114" t="s">
        <v>2140</v>
      </c>
      <c r="D2468" s="299" t="s">
        <v>3099</v>
      </c>
      <c r="E2468" s="112">
        <v>1071</v>
      </c>
    </row>
    <row r="2469" spans="2:5" x14ac:dyDescent="0.25">
      <c r="B2469" s="113">
        <v>12022</v>
      </c>
      <c r="C2469" s="114" t="s">
        <v>2141</v>
      </c>
      <c r="D2469" s="299" t="s">
        <v>7</v>
      </c>
      <c r="E2469" s="112">
        <v>26686</v>
      </c>
    </row>
    <row r="2470" spans="2:5" x14ac:dyDescent="0.25">
      <c r="B2470" s="113">
        <v>12023</v>
      </c>
      <c r="C2470" s="114" t="s">
        <v>2142</v>
      </c>
      <c r="D2470" s="299" t="s">
        <v>7</v>
      </c>
      <c r="E2470" s="112">
        <v>61680</v>
      </c>
    </row>
    <row r="2471" spans="2:5" x14ac:dyDescent="0.25">
      <c r="B2471" s="113">
        <v>12024</v>
      </c>
      <c r="C2471" s="114" t="s">
        <v>2143</v>
      </c>
      <c r="D2471" s="299" t="s">
        <v>125</v>
      </c>
      <c r="E2471" s="112">
        <v>38100</v>
      </c>
    </row>
    <row r="2472" spans="2:5" x14ac:dyDescent="0.25">
      <c r="B2472" s="113">
        <v>12025</v>
      </c>
      <c r="C2472" s="114" t="s">
        <v>2144</v>
      </c>
      <c r="D2472" s="299" t="s">
        <v>125</v>
      </c>
      <c r="E2472" s="112">
        <v>11100</v>
      </c>
    </row>
    <row r="2473" spans="2:5" x14ac:dyDescent="0.25">
      <c r="B2473" s="113">
        <v>12026</v>
      </c>
      <c r="C2473" s="114" t="s">
        <v>2145</v>
      </c>
      <c r="D2473" s="299" t="s">
        <v>7</v>
      </c>
      <c r="E2473" s="112">
        <v>268</v>
      </c>
    </row>
    <row r="2474" spans="2:5" x14ac:dyDescent="0.25">
      <c r="B2474" s="113">
        <v>12027</v>
      </c>
      <c r="C2474" s="114" t="s">
        <v>2146</v>
      </c>
      <c r="D2474" s="299" t="s">
        <v>112</v>
      </c>
      <c r="E2474" s="112">
        <v>34000</v>
      </c>
    </row>
    <row r="2475" spans="2:5" x14ac:dyDescent="0.25">
      <c r="B2475" s="113">
        <v>12028</v>
      </c>
      <c r="C2475" s="114" t="s">
        <v>2147</v>
      </c>
      <c r="D2475" s="299" t="s">
        <v>3099</v>
      </c>
      <c r="E2475" s="112">
        <v>2118</v>
      </c>
    </row>
    <row r="2476" spans="2:5" x14ac:dyDescent="0.25">
      <c r="B2476" s="113">
        <v>12029</v>
      </c>
      <c r="C2476" s="114" t="s">
        <v>2148</v>
      </c>
      <c r="D2476" s="299" t="s">
        <v>7</v>
      </c>
      <c r="E2476" s="112">
        <v>20468</v>
      </c>
    </row>
    <row r="2477" spans="2:5" x14ac:dyDescent="0.25">
      <c r="B2477" s="113">
        <v>12030</v>
      </c>
      <c r="C2477" s="114" t="s">
        <v>2149</v>
      </c>
      <c r="D2477" s="299" t="s">
        <v>7</v>
      </c>
      <c r="E2477" s="112">
        <v>65000</v>
      </c>
    </row>
    <row r="2478" spans="2:5" x14ac:dyDescent="0.25">
      <c r="B2478" s="113">
        <v>12031</v>
      </c>
      <c r="C2478" s="114" t="s">
        <v>2150</v>
      </c>
      <c r="D2478" s="299" t="s">
        <v>7</v>
      </c>
      <c r="E2478" s="112">
        <v>2800</v>
      </c>
    </row>
    <row r="2479" spans="2:5" x14ac:dyDescent="0.25">
      <c r="B2479" s="113">
        <v>12039</v>
      </c>
      <c r="C2479" s="114" t="s">
        <v>2151</v>
      </c>
      <c r="D2479" s="299" t="s">
        <v>7</v>
      </c>
      <c r="E2479" s="112">
        <v>336</v>
      </c>
    </row>
    <row r="2480" spans="2:5" x14ac:dyDescent="0.25">
      <c r="B2480" s="113">
        <v>12040</v>
      </c>
      <c r="C2480" s="114" t="s">
        <v>2152</v>
      </c>
      <c r="D2480" s="299" t="s">
        <v>3109</v>
      </c>
      <c r="E2480" s="112">
        <v>2618</v>
      </c>
    </row>
    <row r="2481" spans="2:5" x14ac:dyDescent="0.25">
      <c r="B2481" s="113">
        <v>12043</v>
      </c>
      <c r="C2481" s="114" t="s">
        <v>3646</v>
      </c>
      <c r="D2481" s="299" t="s">
        <v>7</v>
      </c>
      <c r="E2481" s="112">
        <v>3118339</v>
      </c>
    </row>
    <row r="2482" spans="2:5" x14ac:dyDescent="0.25">
      <c r="B2482" s="113">
        <v>12045</v>
      </c>
      <c r="C2482" s="114" t="s">
        <v>2153</v>
      </c>
      <c r="D2482" s="299" t="s">
        <v>8</v>
      </c>
      <c r="E2482" s="112">
        <v>1522</v>
      </c>
    </row>
    <row r="2483" spans="2:5" x14ac:dyDescent="0.25">
      <c r="B2483" s="113">
        <v>12046</v>
      </c>
      <c r="C2483" s="114" t="s">
        <v>2154</v>
      </c>
      <c r="D2483" s="299" t="s">
        <v>7</v>
      </c>
      <c r="E2483" s="112">
        <v>137259</v>
      </c>
    </row>
    <row r="2484" spans="2:5" x14ac:dyDescent="0.25">
      <c r="B2484" s="113">
        <v>12048</v>
      </c>
      <c r="C2484" s="114" t="s">
        <v>2155</v>
      </c>
      <c r="D2484" s="299" t="s">
        <v>3099</v>
      </c>
      <c r="E2484" s="112">
        <v>16065</v>
      </c>
    </row>
    <row r="2485" spans="2:5" x14ac:dyDescent="0.25">
      <c r="B2485" s="113">
        <v>12050</v>
      </c>
      <c r="C2485" s="114" t="s">
        <v>2156</v>
      </c>
      <c r="D2485" s="299" t="s">
        <v>7</v>
      </c>
      <c r="E2485" s="112">
        <v>422911</v>
      </c>
    </row>
    <row r="2486" spans="2:5" x14ac:dyDescent="0.25">
      <c r="B2486" s="113">
        <v>12051</v>
      </c>
      <c r="C2486" s="114" t="s">
        <v>2157</v>
      </c>
      <c r="D2486" s="299" t="s">
        <v>3102</v>
      </c>
      <c r="E2486" s="112">
        <v>206029</v>
      </c>
    </row>
    <row r="2487" spans="2:5" x14ac:dyDescent="0.25">
      <c r="B2487" s="113">
        <v>12052</v>
      </c>
      <c r="C2487" s="114" t="s">
        <v>2158</v>
      </c>
      <c r="D2487" s="299" t="s">
        <v>7</v>
      </c>
      <c r="E2487" s="112">
        <v>214799</v>
      </c>
    </row>
    <row r="2488" spans="2:5" x14ac:dyDescent="0.25">
      <c r="B2488" s="113">
        <v>12053</v>
      </c>
      <c r="C2488" s="114" t="s">
        <v>2159</v>
      </c>
      <c r="D2488" s="299" t="s">
        <v>7</v>
      </c>
      <c r="E2488" s="112">
        <v>187324</v>
      </c>
    </row>
    <row r="2489" spans="2:5" x14ac:dyDescent="0.25">
      <c r="B2489" s="113">
        <v>12058</v>
      </c>
      <c r="C2489" s="114" t="s">
        <v>2160</v>
      </c>
      <c r="D2489" s="299" t="s">
        <v>3099</v>
      </c>
      <c r="E2489" s="112">
        <v>6526</v>
      </c>
    </row>
    <row r="2490" spans="2:5" x14ac:dyDescent="0.25">
      <c r="B2490" s="113">
        <v>12059</v>
      </c>
      <c r="C2490" s="114" t="s">
        <v>2161</v>
      </c>
      <c r="D2490" s="299" t="s">
        <v>7</v>
      </c>
      <c r="E2490" s="112">
        <v>411900</v>
      </c>
    </row>
    <row r="2491" spans="2:5" x14ac:dyDescent="0.25">
      <c r="B2491" s="113">
        <v>12090</v>
      </c>
      <c r="C2491" s="114" t="s">
        <v>2162</v>
      </c>
      <c r="D2491" s="299" t="s">
        <v>3099</v>
      </c>
      <c r="E2491" s="112">
        <v>160155</v>
      </c>
    </row>
    <row r="2492" spans="2:5" x14ac:dyDescent="0.25">
      <c r="B2492" s="113">
        <v>12091</v>
      </c>
      <c r="C2492" s="114" t="s">
        <v>2163</v>
      </c>
      <c r="D2492" s="299" t="s">
        <v>7</v>
      </c>
      <c r="E2492" s="112">
        <v>9980</v>
      </c>
    </row>
    <row r="2493" spans="2:5" x14ac:dyDescent="0.25">
      <c r="B2493" s="113">
        <v>12092</v>
      </c>
      <c r="C2493" s="114" t="s">
        <v>2164</v>
      </c>
      <c r="D2493" s="299" t="s">
        <v>7</v>
      </c>
      <c r="E2493" s="112">
        <v>16800</v>
      </c>
    </row>
    <row r="2494" spans="2:5" x14ac:dyDescent="0.25">
      <c r="B2494" s="113">
        <v>12093</v>
      </c>
      <c r="C2494" s="114" t="s">
        <v>2165</v>
      </c>
      <c r="D2494" s="299" t="s">
        <v>7</v>
      </c>
      <c r="E2494" s="112">
        <v>21291</v>
      </c>
    </row>
    <row r="2495" spans="2:5" x14ac:dyDescent="0.25">
      <c r="B2495" s="113">
        <v>12094</v>
      </c>
      <c r="C2495" s="114" t="s">
        <v>2166</v>
      </c>
      <c r="D2495" s="299" t="s">
        <v>7</v>
      </c>
      <c r="E2495" s="112">
        <v>26081</v>
      </c>
    </row>
    <row r="2496" spans="2:5" x14ac:dyDescent="0.25">
      <c r="B2496" s="113">
        <v>12095</v>
      </c>
      <c r="C2496" s="114" t="s">
        <v>2167</v>
      </c>
      <c r="D2496" s="299" t="s">
        <v>7</v>
      </c>
      <c r="E2496" s="112">
        <v>10113</v>
      </c>
    </row>
    <row r="2497" spans="2:5" x14ac:dyDescent="0.25">
      <c r="B2497" s="113">
        <v>12096</v>
      </c>
      <c r="C2497" s="114" t="s">
        <v>2168</v>
      </c>
      <c r="D2497" s="299" t="s">
        <v>7</v>
      </c>
      <c r="E2497" s="112">
        <v>21485</v>
      </c>
    </row>
    <row r="2498" spans="2:5" x14ac:dyDescent="0.25">
      <c r="B2498" s="113">
        <v>12097</v>
      </c>
      <c r="C2498" s="114" t="s">
        <v>2169</v>
      </c>
      <c r="D2498" s="299" t="s">
        <v>7</v>
      </c>
      <c r="E2498" s="112">
        <v>30150</v>
      </c>
    </row>
    <row r="2499" spans="2:5" x14ac:dyDescent="0.25">
      <c r="B2499" s="113">
        <v>12098</v>
      </c>
      <c r="C2499" s="114" t="s">
        <v>2170</v>
      </c>
      <c r="D2499" s="299" t="s">
        <v>7</v>
      </c>
      <c r="E2499" s="112">
        <v>36546</v>
      </c>
    </row>
    <row r="2500" spans="2:5" x14ac:dyDescent="0.25">
      <c r="B2500" s="113">
        <v>12229</v>
      </c>
      <c r="C2500" s="114" t="s">
        <v>2171</v>
      </c>
      <c r="D2500" s="299" t="s">
        <v>7</v>
      </c>
      <c r="E2500" s="112">
        <v>463949</v>
      </c>
    </row>
    <row r="2501" spans="2:5" x14ac:dyDescent="0.25">
      <c r="B2501" s="113">
        <v>12234</v>
      </c>
      <c r="C2501" s="114" t="s">
        <v>2172</v>
      </c>
      <c r="D2501" s="299" t="s">
        <v>7</v>
      </c>
      <c r="E2501" s="112">
        <v>2142</v>
      </c>
    </row>
    <row r="2502" spans="2:5" x14ac:dyDescent="0.25">
      <c r="B2502" s="113">
        <v>12235</v>
      </c>
      <c r="C2502" s="114" t="s">
        <v>2173</v>
      </c>
      <c r="D2502" s="299" t="s">
        <v>3099</v>
      </c>
      <c r="E2502" s="112">
        <v>55692</v>
      </c>
    </row>
    <row r="2503" spans="2:5" x14ac:dyDescent="0.25">
      <c r="B2503" s="113">
        <v>12236</v>
      </c>
      <c r="C2503" s="114" t="s">
        <v>3647</v>
      </c>
      <c r="D2503" s="299" t="s">
        <v>7</v>
      </c>
      <c r="E2503" s="112">
        <v>215866</v>
      </c>
    </row>
    <row r="2504" spans="2:5" x14ac:dyDescent="0.25">
      <c r="B2504" s="113">
        <v>12237</v>
      </c>
      <c r="C2504" s="114" t="s">
        <v>2174</v>
      </c>
      <c r="D2504" s="299" t="s">
        <v>7</v>
      </c>
      <c r="E2504" s="112">
        <v>115000</v>
      </c>
    </row>
    <row r="2505" spans="2:5" x14ac:dyDescent="0.25">
      <c r="B2505" s="113">
        <v>12238</v>
      </c>
      <c r="C2505" s="114" t="s">
        <v>2175</v>
      </c>
      <c r="D2505" s="299" t="s">
        <v>7</v>
      </c>
      <c r="E2505" s="112">
        <v>154700</v>
      </c>
    </row>
    <row r="2506" spans="2:5" x14ac:dyDescent="0.25">
      <c r="B2506" s="113">
        <v>12239</v>
      </c>
      <c r="C2506" s="114" t="s">
        <v>2176</v>
      </c>
      <c r="D2506" s="299" t="s">
        <v>3095</v>
      </c>
      <c r="E2506" s="112">
        <v>71995</v>
      </c>
    </row>
    <row r="2507" spans="2:5" x14ac:dyDescent="0.25">
      <c r="B2507" s="113">
        <v>12240</v>
      </c>
      <c r="C2507" s="114" t="s">
        <v>2177</v>
      </c>
      <c r="D2507" s="299" t="s">
        <v>3095</v>
      </c>
      <c r="E2507" s="112">
        <v>71995</v>
      </c>
    </row>
    <row r="2508" spans="2:5" x14ac:dyDescent="0.25">
      <c r="B2508" s="113">
        <v>12241</v>
      </c>
      <c r="C2508" s="114" t="s">
        <v>2178</v>
      </c>
      <c r="D2508" s="299" t="s">
        <v>3095</v>
      </c>
      <c r="E2508" s="112">
        <v>71995</v>
      </c>
    </row>
    <row r="2509" spans="2:5" x14ac:dyDescent="0.25">
      <c r="B2509" s="113">
        <v>12242</v>
      </c>
      <c r="C2509" s="114" t="s">
        <v>2179</v>
      </c>
      <c r="D2509" s="299" t="s">
        <v>3099</v>
      </c>
      <c r="E2509" s="112">
        <v>10115</v>
      </c>
    </row>
    <row r="2510" spans="2:5" x14ac:dyDescent="0.25">
      <c r="B2510" s="113">
        <v>12243</v>
      </c>
      <c r="C2510" s="114" t="s">
        <v>2180</v>
      </c>
      <c r="D2510" s="299" t="s">
        <v>3095</v>
      </c>
      <c r="E2510" s="112">
        <v>71995</v>
      </c>
    </row>
    <row r="2511" spans="2:5" x14ac:dyDescent="0.25">
      <c r="B2511" s="113">
        <v>12244</v>
      </c>
      <c r="C2511" s="114" t="s">
        <v>2181</v>
      </c>
      <c r="D2511" s="299" t="s">
        <v>3095</v>
      </c>
      <c r="E2511" s="112">
        <v>19635</v>
      </c>
    </row>
    <row r="2512" spans="2:5" x14ac:dyDescent="0.25">
      <c r="B2512" s="113">
        <v>12245</v>
      </c>
      <c r="C2512" s="114" t="s">
        <v>2182</v>
      </c>
      <c r="D2512" s="299" t="s">
        <v>3095</v>
      </c>
      <c r="E2512" s="112">
        <v>107701</v>
      </c>
    </row>
    <row r="2513" spans="2:5" x14ac:dyDescent="0.25">
      <c r="B2513" s="113">
        <v>12246</v>
      </c>
      <c r="C2513" s="114" t="s">
        <v>2183</v>
      </c>
      <c r="D2513" s="299" t="s">
        <v>3095</v>
      </c>
      <c r="E2513" s="112">
        <v>107701</v>
      </c>
    </row>
    <row r="2514" spans="2:5" x14ac:dyDescent="0.25">
      <c r="B2514" s="113">
        <v>12247</v>
      </c>
      <c r="C2514" s="114" t="s">
        <v>2184</v>
      </c>
      <c r="D2514" s="299" t="s">
        <v>3095</v>
      </c>
      <c r="E2514" s="112">
        <v>76160</v>
      </c>
    </row>
    <row r="2515" spans="2:5" x14ac:dyDescent="0.25">
      <c r="B2515" s="113">
        <v>12248</v>
      </c>
      <c r="C2515" s="114" t="s">
        <v>2185</v>
      </c>
      <c r="D2515" s="299" t="s">
        <v>3095</v>
      </c>
      <c r="E2515" s="112">
        <v>76160</v>
      </c>
    </row>
    <row r="2516" spans="2:5" x14ac:dyDescent="0.25">
      <c r="B2516" s="113">
        <v>12249</v>
      </c>
      <c r="C2516" s="114" t="s">
        <v>2186</v>
      </c>
      <c r="D2516" s="299" t="s">
        <v>3099</v>
      </c>
      <c r="E2516" s="112">
        <v>1900</v>
      </c>
    </row>
    <row r="2517" spans="2:5" x14ac:dyDescent="0.25">
      <c r="B2517" s="113">
        <v>12250</v>
      </c>
      <c r="C2517" s="114" t="s">
        <v>2187</v>
      </c>
      <c r="D2517" s="299" t="s">
        <v>3095</v>
      </c>
      <c r="E2517" s="112">
        <v>659290</v>
      </c>
    </row>
    <row r="2518" spans="2:5" x14ac:dyDescent="0.25">
      <c r="B2518" s="113">
        <v>12251</v>
      </c>
      <c r="C2518" s="114" t="s">
        <v>2188</v>
      </c>
      <c r="D2518" s="299" t="s">
        <v>3095</v>
      </c>
      <c r="E2518" s="112">
        <v>676235</v>
      </c>
    </row>
    <row r="2519" spans="2:5" x14ac:dyDescent="0.25">
      <c r="B2519" s="113">
        <v>12252</v>
      </c>
      <c r="C2519" s="114" t="s">
        <v>2189</v>
      </c>
      <c r="D2519" s="299" t="s">
        <v>3095</v>
      </c>
      <c r="E2519" s="112">
        <v>747038</v>
      </c>
    </row>
    <row r="2520" spans="2:5" x14ac:dyDescent="0.25">
      <c r="B2520" s="113">
        <v>12253</v>
      </c>
      <c r="C2520" s="114" t="s">
        <v>2190</v>
      </c>
      <c r="D2520" s="299" t="s">
        <v>3541</v>
      </c>
      <c r="E2520" s="112">
        <v>175205</v>
      </c>
    </row>
    <row r="2521" spans="2:5" x14ac:dyDescent="0.25">
      <c r="B2521" s="113">
        <v>12254</v>
      </c>
      <c r="C2521" s="114" t="s">
        <v>2191</v>
      </c>
      <c r="D2521" s="299" t="s">
        <v>3541</v>
      </c>
      <c r="E2521" s="112">
        <v>178054</v>
      </c>
    </row>
    <row r="2522" spans="2:5" x14ac:dyDescent="0.25">
      <c r="B2522" s="113">
        <v>12255</v>
      </c>
      <c r="C2522" s="114" t="s">
        <v>2192</v>
      </c>
      <c r="D2522" s="299" t="s">
        <v>3541</v>
      </c>
      <c r="E2522" s="112">
        <v>184450</v>
      </c>
    </row>
    <row r="2523" spans="2:5" x14ac:dyDescent="0.25">
      <c r="B2523" s="113">
        <v>12256</v>
      </c>
      <c r="C2523" s="114" t="s">
        <v>2193</v>
      </c>
      <c r="D2523" s="299" t="s">
        <v>3541</v>
      </c>
      <c r="E2523" s="112">
        <v>175205</v>
      </c>
    </row>
    <row r="2524" spans="2:5" x14ac:dyDescent="0.25">
      <c r="B2524" s="113">
        <v>12257</v>
      </c>
      <c r="C2524" s="114" t="s">
        <v>3648</v>
      </c>
      <c r="D2524" s="299" t="s">
        <v>7</v>
      </c>
      <c r="E2524" s="112">
        <v>97818</v>
      </c>
    </row>
    <row r="2525" spans="2:5" x14ac:dyDescent="0.25">
      <c r="B2525" s="113">
        <v>12258</v>
      </c>
      <c r="C2525" s="114" t="s">
        <v>3649</v>
      </c>
      <c r="D2525" s="299" t="s">
        <v>158</v>
      </c>
      <c r="E2525" s="112">
        <v>1410150</v>
      </c>
    </row>
    <row r="2526" spans="2:5" x14ac:dyDescent="0.25">
      <c r="B2526" s="113">
        <v>12259</v>
      </c>
      <c r="C2526" s="114" t="s">
        <v>3650</v>
      </c>
      <c r="D2526" s="299" t="s">
        <v>158</v>
      </c>
      <c r="E2526" s="112">
        <v>714000</v>
      </c>
    </row>
    <row r="2527" spans="2:5" x14ac:dyDescent="0.25">
      <c r="B2527" s="113">
        <v>12260</v>
      </c>
      <c r="C2527" s="114" t="s">
        <v>3651</v>
      </c>
      <c r="D2527" s="299" t="s">
        <v>158</v>
      </c>
      <c r="E2527" s="112">
        <v>919632</v>
      </c>
    </row>
    <row r="2528" spans="2:5" x14ac:dyDescent="0.25">
      <c r="B2528" s="113">
        <v>12261</v>
      </c>
      <c r="C2528" s="114" t="s">
        <v>3652</v>
      </c>
      <c r="D2528" s="299" t="s">
        <v>158</v>
      </c>
      <c r="E2528" s="112">
        <v>919632</v>
      </c>
    </row>
    <row r="2529" spans="2:5" x14ac:dyDescent="0.25">
      <c r="B2529" s="113">
        <v>12263</v>
      </c>
      <c r="C2529" s="114" t="s">
        <v>3653</v>
      </c>
      <c r="D2529" s="299" t="s">
        <v>158</v>
      </c>
      <c r="E2529" s="112">
        <v>919632</v>
      </c>
    </row>
    <row r="2530" spans="2:5" x14ac:dyDescent="0.25">
      <c r="B2530" s="113">
        <v>12264</v>
      </c>
      <c r="C2530" s="114" t="s">
        <v>3654</v>
      </c>
      <c r="D2530" s="299" t="s">
        <v>7</v>
      </c>
      <c r="E2530" s="112">
        <v>74375</v>
      </c>
    </row>
    <row r="2531" spans="2:5" x14ac:dyDescent="0.25">
      <c r="B2531" s="113">
        <v>12265</v>
      </c>
      <c r="C2531" s="114" t="s">
        <v>2194</v>
      </c>
      <c r="D2531" s="299" t="s">
        <v>3102</v>
      </c>
      <c r="E2531" s="112">
        <v>115550</v>
      </c>
    </row>
    <row r="2532" spans="2:5" x14ac:dyDescent="0.25">
      <c r="B2532" s="113">
        <v>12266</v>
      </c>
      <c r="C2532" s="114" t="s">
        <v>3655</v>
      </c>
      <c r="D2532" s="299" t="s">
        <v>158</v>
      </c>
      <c r="E2532" s="112">
        <v>773500</v>
      </c>
    </row>
    <row r="2533" spans="2:5" x14ac:dyDescent="0.25">
      <c r="B2533" s="113">
        <v>12267</v>
      </c>
      <c r="C2533" s="114" t="s">
        <v>2195</v>
      </c>
      <c r="D2533" s="299" t="s">
        <v>7</v>
      </c>
      <c r="E2533" s="112">
        <v>994534</v>
      </c>
    </row>
    <row r="2534" spans="2:5" x14ac:dyDescent="0.25">
      <c r="B2534" s="113">
        <v>12268</v>
      </c>
      <c r="C2534" s="114" t="s">
        <v>2196</v>
      </c>
      <c r="D2534" s="299" t="s">
        <v>7</v>
      </c>
      <c r="E2534" s="112">
        <v>207012</v>
      </c>
    </row>
    <row r="2535" spans="2:5" x14ac:dyDescent="0.25">
      <c r="B2535" s="113">
        <v>12269</v>
      </c>
      <c r="C2535" s="114" t="s">
        <v>2197</v>
      </c>
      <c r="D2535" s="299" t="s">
        <v>7</v>
      </c>
      <c r="E2535" s="112">
        <v>78100</v>
      </c>
    </row>
    <row r="2536" spans="2:5" x14ac:dyDescent="0.25">
      <c r="B2536" s="113">
        <v>12270</v>
      </c>
      <c r="C2536" s="114" t="s">
        <v>2198</v>
      </c>
      <c r="D2536" s="299" t="s">
        <v>7</v>
      </c>
      <c r="E2536" s="112">
        <v>139900</v>
      </c>
    </row>
    <row r="2537" spans="2:5" x14ac:dyDescent="0.25">
      <c r="B2537" s="113">
        <v>12271</v>
      </c>
      <c r="C2537" s="114" t="s">
        <v>2199</v>
      </c>
      <c r="D2537" s="299" t="s">
        <v>3095</v>
      </c>
      <c r="E2537" s="112">
        <v>371137</v>
      </c>
    </row>
    <row r="2538" spans="2:5" x14ac:dyDescent="0.25">
      <c r="B2538" s="113">
        <v>12272</v>
      </c>
      <c r="C2538" s="114" t="s">
        <v>2200</v>
      </c>
      <c r="D2538" s="299" t="s">
        <v>7</v>
      </c>
      <c r="E2538" s="112">
        <v>387900</v>
      </c>
    </row>
    <row r="2539" spans="2:5" x14ac:dyDescent="0.25">
      <c r="B2539" s="113">
        <v>12277</v>
      </c>
      <c r="C2539" s="114" t="s">
        <v>2201</v>
      </c>
      <c r="D2539" s="299" t="s">
        <v>3097</v>
      </c>
      <c r="E2539" s="112">
        <v>251285</v>
      </c>
    </row>
    <row r="2540" spans="2:5" x14ac:dyDescent="0.25">
      <c r="B2540" s="113">
        <v>12319</v>
      </c>
      <c r="C2540" s="114" t="s">
        <v>2202</v>
      </c>
      <c r="D2540" s="299" t="s">
        <v>3102</v>
      </c>
      <c r="E2540" s="112">
        <v>107100</v>
      </c>
    </row>
    <row r="2541" spans="2:5" x14ac:dyDescent="0.25">
      <c r="B2541" s="113">
        <v>12320</v>
      </c>
      <c r="C2541" s="114" t="s">
        <v>2203</v>
      </c>
      <c r="D2541" s="299" t="s">
        <v>3102</v>
      </c>
      <c r="E2541" s="112">
        <v>242303</v>
      </c>
    </row>
    <row r="2542" spans="2:5" x14ac:dyDescent="0.25">
      <c r="B2542" s="113">
        <v>12321</v>
      </c>
      <c r="C2542" s="114" t="s">
        <v>2204</v>
      </c>
      <c r="D2542" s="299" t="s">
        <v>3102</v>
      </c>
      <c r="E2542" s="112">
        <v>302879</v>
      </c>
    </row>
    <row r="2543" spans="2:5" x14ac:dyDescent="0.25">
      <c r="B2543" s="113">
        <v>12322</v>
      </c>
      <c r="C2543" s="114" t="s">
        <v>2205</v>
      </c>
      <c r="D2543" s="299" t="s">
        <v>3102</v>
      </c>
      <c r="E2543" s="112">
        <v>214200</v>
      </c>
    </row>
    <row r="2544" spans="2:5" x14ac:dyDescent="0.25">
      <c r="B2544" s="113">
        <v>12323</v>
      </c>
      <c r="C2544" s="114" t="s">
        <v>2206</v>
      </c>
      <c r="D2544" s="299" t="s">
        <v>3102</v>
      </c>
      <c r="E2544" s="112">
        <v>166600</v>
      </c>
    </row>
    <row r="2545" spans="2:5" x14ac:dyDescent="0.25">
      <c r="B2545" s="113">
        <v>12324</v>
      </c>
      <c r="C2545" s="114" t="s">
        <v>2207</v>
      </c>
      <c r="D2545" s="299" t="s">
        <v>3102</v>
      </c>
      <c r="E2545" s="112">
        <v>220150</v>
      </c>
    </row>
    <row r="2546" spans="2:5" x14ac:dyDescent="0.25">
      <c r="B2546" s="113">
        <v>12325</v>
      </c>
      <c r="C2546" s="114" t="s">
        <v>2208</v>
      </c>
      <c r="D2546" s="299" t="s">
        <v>3102</v>
      </c>
      <c r="E2546" s="112">
        <v>238000</v>
      </c>
    </row>
    <row r="2547" spans="2:5" x14ac:dyDescent="0.25">
      <c r="B2547" s="113">
        <v>12326</v>
      </c>
      <c r="C2547" s="114" t="s">
        <v>2209</v>
      </c>
      <c r="D2547" s="299" t="s">
        <v>3102</v>
      </c>
      <c r="E2547" s="112">
        <v>403838</v>
      </c>
    </row>
    <row r="2548" spans="2:5" x14ac:dyDescent="0.25">
      <c r="B2548" s="113">
        <v>12327</v>
      </c>
      <c r="C2548" s="114" t="s">
        <v>2210</v>
      </c>
      <c r="D2548" s="299" t="s">
        <v>3102</v>
      </c>
      <c r="E2548" s="112">
        <v>535500</v>
      </c>
    </row>
    <row r="2549" spans="2:5" x14ac:dyDescent="0.25">
      <c r="B2549" s="113">
        <v>12328</v>
      </c>
      <c r="C2549" s="114" t="s">
        <v>2211</v>
      </c>
      <c r="D2549" s="299" t="s">
        <v>3102</v>
      </c>
      <c r="E2549" s="112">
        <v>499800</v>
      </c>
    </row>
    <row r="2550" spans="2:5" x14ac:dyDescent="0.25">
      <c r="B2550" s="113">
        <v>12329</v>
      </c>
      <c r="C2550" s="114" t="s">
        <v>2212</v>
      </c>
      <c r="D2550" s="299" t="s">
        <v>7</v>
      </c>
      <c r="E2550" s="112">
        <v>3451000</v>
      </c>
    </row>
    <row r="2551" spans="2:5" x14ac:dyDescent="0.25">
      <c r="B2551" s="113">
        <v>12330</v>
      </c>
      <c r="C2551" s="114" t="s">
        <v>2213</v>
      </c>
      <c r="D2551" s="299" t="s">
        <v>7</v>
      </c>
      <c r="E2551" s="112">
        <v>3451000</v>
      </c>
    </row>
    <row r="2552" spans="2:5" x14ac:dyDescent="0.25">
      <c r="B2552" s="113">
        <v>12331</v>
      </c>
      <c r="C2552" s="114" t="s">
        <v>2214</v>
      </c>
      <c r="D2552" s="299" t="s">
        <v>7</v>
      </c>
      <c r="E2552" s="112">
        <v>4760000</v>
      </c>
    </row>
    <row r="2553" spans="2:5" x14ac:dyDescent="0.25">
      <c r="B2553" s="113">
        <v>12332</v>
      </c>
      <c r="C2553" s="114" t="s">
        <v>3656</v>
      </c>
      <c r="D2553" s="299" t="s">
        <v>7</v>
      </c>
      <c r="E2553" s="112">
        <v>1483000</v>
      </c>
    </row>
    <row r="2554" spans="2:5" x14ac:dyDescent="0.25">
      <c r="B2554" s="113">
        <v>12333</v>
      </c>
      <c r="C2554" s="114" t="s">
        <v>2215</v>
      </c>
      <c r="D2554" s="299" t="s">
        <v>7</v>
      </c>
      <c r="E2554" s="112">
        <v>1725500</v>
      </c>
    </row>
    <row r="2555" spans="2:5" x14ac:dyDescent="0.25">
      <c r="B2555" s="113">
        <v>12334</v>
      </c>
      <c r="C2555" s="114" t="s">
        <v>2216</v>
      </c>
      <c r="D2555" s="299" t="s">
        <v>7</v>
      </c>
      <c r="E2555" s="112">
        <v>348003</v>
      </c>
    </row>
    <row r="2556" spans="2:5" x14ac:dyDescent="0.25">
      <c r="B2556" s="113">
        <v>12335</v>
      </c>
      <c r="C2556" s="114" t="s">
        <v>2217</v>
      </c>
      <c r="D2556" s="299" t="s">
        <v>7</v>
      </c>
      <c r="E2556" s="112">
        <v>258230</v>
      </c>
    </row>
    <row r="2557" spans="2:5" x14ac:dyDescent="0.25">
      <c r="B2557" s="113">
        <v>12336</v>
      </c>
      <c r="C2557" s="114" t="s">
        <v>2218</v>
      </c>
      <c r="D2557" s="299" t="s">
        <v>7</v>
      </c>
      <c r="E2557" s="112">
        <v>49980</v>
      </c>
    </row>
    <row r="2558" spans="2:5" x14ac:dyDescent="0.25">
      <c r="B2558" s="113">
        <v>12341</v>
      </c>
      <c r="C2558" s="114" t="s">
        <v>2219</v>
      </c>
      <c r="D2558" s="299" t="s">
        <v>7</v>
      </c>
      <c r="E2558" s="112">
        <v>3798837</v>
      </c>
    </row>
    <row r="2559" spans="2:5" x14ac:dyDescent="0.25">
      <c r="B2559" s="113">
        <v>12346</v>
      </c>
      <c r="C2559" s="114" t="s">
        <v>2220</v>
      </c>
      <c r="D2559" s="299" t="s">
        <v>7</v>
      </c>
      <c r="E2559" s="112">
        <v>93080</v>
      </c>
    </row>
    <row r="2560" spans="2:5" x14ac:dyDescent="0.25">
      <c r="B2560" s="113">
        <v>12350</v>
      </c>
      <c r="C2560" s="114" t="s">
        <v>2224</v>
      </c>
      <c r="D2560" s="299" t="s">
        <v>158</v>
      </c>
      <c r="E2560" s="112">
        <v>32790</v>
      </c>
    </row>
    <row r="2561" spans="2:5" x14ac:dyDescent="0.25">
      <c r="B2561" s="113">
        <v>12352</v>
      </c>
      <c r="C2561" s="114" t="s">
        <v>2226</v>
      </c>
      <c r="D2561" s="299" t="s">
        <v>3317</v>
      </c>
      <c r="E2561" s="112">
        <v>211900</v>
      </c>
    </row>
    <row r="2562" spans="2:5" x14ac:dyDescent="0.25">
      <c r="B2562" s="113">
        <v>12355</v>
      </c>
      <c r="C2562" s="114" t="s">
        <v>2228</v>
      </c>
      <c r="D2562" s="299" t="s">
        <v>158</v>
      </c>
      <c r="E2562" s="112">
        <v>42119</v>
      </c>
    </row>
    <row r="2563" spans="2:5" x14ac:dyDescent="0.25">
      <c r="B2563" s="113">
        <v>12356</v>
      </c>
      <c r="C2563" s="114" t="s">
        <v>2229</v>
      </c>
      <c r="D2563" s="299" t="s">
        <v>3099</v>
      </c>
      <c r="E2563" s="112">
        <v>13804</v>
      </c>
    </row>
    <row r="2564" spans="2:5" x14ac:dyDescent="0.25">
      <c r="B2564" s="113">
        <v>12357</v>
      </c>
      <c r="C2564" s="114" t="s">
        <v>2230</v>
      </c>
      <c r="D2564" s="299" t="s">
        <v>7</v>
      </c>
      <c r="E2564" s="112">
        <v>125300</v>
      </c>
    </row>
    <row r="2565" spans="2:5" x14ac:dyDescent="0.25">
      <c r="B2565" s="113">
        <v>12358</v>
      </c>
      <c r="C2565" s="114" t="s">
        <v>2231</v>
      </c>
      <c r="D2565" s="299" t="s">
        <v>7</v>
      </c>
      <c r="E2565" s="112">
        <v>582990</v>
      </c>
    </row>
    <row r="2566" spans="2:5" x14ac:dyDescent="0.25">
      <c r="B2566" s="113">
        <v>12373</v>
      </c>
      <c r="C2566" s="114" t="s">
        <v>2246</v>
      </c>
      <c r="D2566" s="299" t="s">
        <v>3095</v>
      </c>
      <c r="E2566" s="112">
        <v>697219</v>
      </c>
    </row>
    <row r="2567" spans="2:5" x14ac:dyDescent="0.25">
      <c r="B2567" s="113">
        <v>12375</v>
      </c>
      <c r="C2567" s="114" t="s">
        <v>2248</v>
      </c>
      <c r="D2567" s="299" t="s">
        <v>7</v>
      </c>
      <c r="E2567" s="112">
        <v>11055705</v>
      </c>
    </row>
    <row r="2568" spans="2:5" x14ac:dyDescent="0.25">
      <c r="B2568" s="113">
        <v>12376</v>
      </c>
      <c r="C2568" s="114" t="s">
        <v>2249</v>
      </c>
      <c r="D2568" s="299" t="s">
        <v>7</v>
      </c>
      <c r="E2568" s="112">
        <v>549780</v>
      </c>
    </row>
    <row r="2569" spans="2:5" x14ac:dyDescent="0.25">
      <c r="B2569" s="113">
        <v>12377</v>
      </c>
      <c r="C2569" s="114" t="s">
        <v>2250</v>
      </c>
      <c r="D2569" s="299" t="s">
        <v>7</v>
      </c>
      <c r="E2569" s="112">
        <v>3037470</v>
      </c>
    </row>
    <row r="2570" spans="2:5" x14ac:dyDescent="0.25">
      <c r="B2570" s="113">
        <v>12383</v>
      </c>
      <c r="C2570" s="114" t="s">
        <v>3657</v>
      </c>
      <c r="D2570" s="299" t="s">
        <v>3102</v>
      </c>
      <c r="E2570" s="112">
        <v>2874445</v>
      </c>
    </row>
    <row r="2571" spans="2:5" x14ac:dyDescent="0.25">
      <c r="B2571" s="113">
        <v>12384</v>
      </c>
      <c r="C2571" s="114" t="s">
        <v>3658</v>
      </c>
      <c r="D2571" s="299" t="s">
        <v>3102</v>
      </c>
      <c r="E2571" s="112">
        <v>5967850</v>
      </c>
    </row>
    <row r="2572" spans="2:5" x14ac:dyDescent="0.25">
      <c r="B2572" s="113">
        <v>12390</v>
      </c>
      <c r="C2572" s="114" t="s">
        <v>2262</v>
      </c>
      <c r="D2572" s="299" t="s">
        <v>7</v>
      </c>
      <c r="E2572" s="112">
        <v>2085475</v>
      </c>
    </row>
    <row r="2573" spans="2:5" x14ac:dyDescent="0.25">
      <c r="B2573" s="113">
        <v>12391</v>
      </c>
      <c r="C2573" s="114" t="s">
        <v>2263</v>
      </c>
      <c r="D2573" s="299" t="s">
        <v>7</v>
      </c>
      <c r="E2573" s="112">
        <v>3702428</v>
      </c>
    </row>
    <row r="2574" spans="2:5" x14ac:dyDescent="0.25">
      <c r="B2574" s="113">
        <v>12392</v>
      </c>
      <c r="C2574" s="114" t="s">
        <v>2264</v>
      </c>
      <c r="D2574" s="299" t="s">
        <v>7</v>
      </c>
      <c r="E2574" s="112">
        <v>1178503</v>
      </c>
    </row>
    <row r="2575" spans="2:5" x14ac:dyDescent="0.25">
      <c r="B2575" s="113">
        <v>12393</v>
      </c>
      <c r="C2575" s="114" t="s">
        <v>2265</v>
      </c>
      <c r="D2575" s="299" t="s">
        <v>3508</v>
      </c>
      <c r="E2575" s="112">
        <v>1332800</v>
      </c>
    </row>
    <row r="2576" spans="2:5" x14ac:dyDescent="0.25">
      <c r="B2576" s="113">
        <v>12394</v>
      </c>
      <c r="C2576" s="114" t="s">
        <v>3659</v>
      </c>
      <c r="D2576" s="299" t="s">
        <v>7</v>
      </c>
      <c r="E2576" s="112">
        <v>19499839</v>
      </c>
    </row>
    <row r="2577" spans="2:5" x14ac:dyDescent="0.25">
      <c r="B2577" s="113">
        <v>12396</v>
      </c>
      <c r="C2577" s="114" t="s">
        <v>2267</v>
      </c>
      <c r="D2577" s="299" t="s">
        <v>7</v>
      </c>
      <c r="E2577" s="112">
        <v>2289000</v>
      </c>
    </row>
    <row r="2578" spans="2:5" x14ac:dyDescent="0.25">
      <c r="B2578" s="113">
        <v>12428</v>
      </c>
      <c r="C2578" s="114" t="s">
        <v>2297</v>
      </c>
      <c r="D2578" s="299" t="s">
        <v>7</v>
      </c>
      <c r="E2578" s="112">
        <v>109160</v>
      </c>
    </row>
    <row r="2579" spans="2:5" x14ac:dyDescent="0.25">
      <c r="B2579" s="113">
        <v>12429</v>
      </c>
      <c r="C2579" s="114" t="s">
        <v>2298</v>
      </c>
      <c r="D2579" s="299" t="s">
        <v>7</v>
      </c>
      <c r="E2579" s="112">
        <v>2353</v>
      </c>
    </row>
    <row r="2580" spans="2:5" x14ac:dyDescent="0.25">
      <c r="B2580" s="113">
        <v>12430</v>
      </c>
      <c r="C2580" s="114" t="s">
        <v>2299</v>
      </c>
      <c r="D2580" s="299" t="s">
        <v>3109</v>
      </c>
      <c r="E2580" s="112">
        <v>11345</v>
      </c>
    </row>
    <row r="2581" spans="2:5" x14ac:dyDescent="0.25">
      <c r="B2581" s="113">
        <v>12431</v>
      </c>
      <c r="C2581" s="114" t="s">
        <v>2300</v>
      </c>
      <c r="D2581" s="299" t="s">
        <v>7</v>
      </c>
      <c r="E2581" s="112">
        <v>10840</v>
      </c>
    </row>
    <row r="2582" spans="2:5" x14ac:dyDescent="0.25">
      <c r="B2582" s="113">
        <v>12432</v>
      </c>
      <c r="C2582" s="114" t="s">
        <v>2301</v>
      </c>
      <c r="D2582" s="299" t="s">
        <v>3095</v>
      </c>
      <c r="E2582" s="112">
        <v>311880</v>
      </c>
    </row>
    <row r="2583" spans="2:5" x14ac:dyDescent="0.25">
      <c r="B2583" s="113">
        <v>12434</v>
      </c>
      <c r="C2583" s="114" t="s">
        <v>2302</v>
      </c>
      <c r="D2583" s="299" t="s">
        <v>3109</v>
      </c>
      <c r="E2583" s="112">
        <v>2200</v>
      </c>
    </row>
    <row r="2584" spans="2:5" x14ac:dyDescent="0.25">
      <c r="B2584" s="113">
        <v>12435</v>
      </c>
      <c r="C2584" s="114" t="s">
        <v>3660</v>
      </c>
      <c r="D2584" s="299" t="s">
        <v>7</v>
      </c>
      <c r="E2584" s="112">
        <v>105294</v>
      </c>
    </row>
    <row r="2585" spans="2:5" x14ac:dyDescent="0.25">
      <c r="B2585" s="113">
        <v>12436</v>
      </c>
      <c r="C2585" s="114" t="s">
        <v>2304</v>
      </c>
      <c r="D2585" s="299" t="s">
        <v>3105</v>
      </c>
      <c r="E2585" s="112">
        <v>21849</v>
      </c>
    </row>
    <row r="2586" spans="2:5" x14ac:dyDescent="0.25">
      <c r="B2586" s="113">
        <v>12437</v>
      </c>
      <c r="C2586" s="114" t="s">
        <v>2305</v>
      </c>
      <c r="D2586" s="299" t="s">
        <v>7</v>
      </c>
      <c r="E2586" s="112">
        <v>51832</v>
      </c>
    </row>
    <row r="2587" spans="2:5" x14ac:dyDescent="0.25">
      <c r="B2587" s="113">
        <v>12438</v>
      </c>
      <c r="C2587" s="114" t="s">
        <v>3661</v>
      </c>
      <c r="D2587" s="299" t="s">
        <v>7</v>
      </c>
      <c r="E2587" s="112">
        <v>325966</v>
      </c>
    </row>
    <row r="2588" spans="2:5" x14ac:dyDescent="0.25">
      <c r="B2588" s="113">
        <v>12439</v>
      </c>
      <c r="C2588" s="114" t="s">
        <v>2307</v>
      </c>
      <c r="D2588" s="299" t="s">
        <v>7</v>
      </c>
      <c r="E2588" s="112">
        <v>924370</v>
      </c>
    </row>
    <row r="2589" spans="2:5" x14ac:dyDescent="0.25">
      <c r="B2589" s="113">
        <v>12440</v>
      </c>
      <c r="C2589" s="114" t="s">
        <v>2308</v>
      </c>
      <c r="D2589" s="299" t="s">
        <v>7</v>
      </c>
      <c r="E2589" s="112">
        <v>173960</v>
      </c>
    </row>
    <row r="2590" spans="2:5" x14ac:dyDescent="0.25">
      <c r="B2590" s="113">
        <v>12441</v>
      </c>
      <c r="C2590" s="114" t="s">
        <v>2309</v>
      </c>
      <c r="D2590" s="299" t="s">
        <v>7</v>
      </c>
      <c r="E2590" s="112">
        <v>158000</v>
      </c>
    </row>
    <row r="2591" spans="2:5" x14ac:dyDescent="0.25">
      <c r="B2591" s="113">
        <v>12442</v>
      </c>
      <c r="C2591" s="114" t="s">
        <v>2310</v>
      </c>
      <c r="D2591" s="299" t="s">
        <v>7</v>
      </c>
      <c r="E2591" s="112">
        <v>54622</v>
      </c>
    </row>
    <row r="2592" spans="2:5" x14ac:dyDescent="0.25">
      <c r="B2592" s="113">
        <v>12443</v>
      </c>
      <c r="C2592" s="114" t="s">
        <v>2311</v>
      </c>
      <c r="D2592" s="299" t="s">
        <v>7</v>
      </c>
      <c r="E2592" s="112">
        <v>1650000</v>
      </c>
    </row>
    <row r="2593" spans="2:5" x14ac:dyDescent="0.25">
      <c r="B2593" s="113">
        <v>12444</v>
      </c>
      <c r="C2593" s="114" t="s">
        <v>3662</v>
      </c>
      <c r="D2593" s="299" t="s">
        <v>3267</v>
      </c>
      <c r="E2593" s="112">
        <v>300000</v>
      </c>
    </row>
    <row r="2594" spans="2:5" x14ac:dyDescent="0.25">
      <c r="B2594" s="113">
        <v>12445</v>
      </c>
      <c r="C2594" s="114" t="s">
        <v>2313</v>
      </c>
      <c r="D2594" s="299" t="s">
        <v>7</v>
      </c>
      <c r="E2594" s="112">
        <v>12900</v>
      </c>
    </row>
    <row r="2595" spans="2:5" x14ac:dyDescent="0.25">
      <c r="B2595" s="113">
        <v>12446</v>
      </c>
      <c r="C2595" s="114" t="s">
        <v>2314</v>
      </c>
      <c r="D2595" s="299" t="s">
        <v>7</v>
      </c>
      <c r="E2595" s="112">
        <v>65630</v>
      </c>
    </row>
    <row r="2596" spans="2:5" x14ac:dyDescent="0.25">
      <c r="B2596" s="113">
        <v>12447</v>
      </c>
      <c r="C2596" s="114" t="s">
        <v>2315</v>
      </c>
      <c r="D2596" s="299" t="s">
        <v>7</v>
      </c>
      <c r="E2596" s="112">
        <v>65630</v>
      </c>
    </row>
    <row r="2597" spans="2:5" x14ac:dyDescent="0.25">
      <c r="B2597" s="113">
        <v>12448</v>
      </c>
      <c r="C2597" s="114" t="s">
        <v>2316</v>
      </c>
      <c r="D2597" s="299" t="s">
        <v>7</v>
      </c>
      <c r="E2597" s="112">
        <v>6471</v>
      </c>
    </row>
    <row r="2598" spans="2:5" x14ac:dyDescent="0.25">
      <c r="B2598" s="113">
        <v>12450</v>
      </c>
      <c r="C2598" s="114" t="s">
        <v>2317</v>
      </c>
      <c r="D2598" s="299" t="s">
        <v>7</v>
      </c>
      <c r="E2598" s="112">
        <v>17200</v>
      </c>
    </row>
    <row r="2599" spans="2:5" x14ac:dyDescent="0.25">
      <c r="B2599" s="113">
        <v>12451</v>
      </c>
      <c r="C2599" s="114" t="s">
        <v>2318</v>
      </c>
      <c r="D2599" s="299" t="s">
        <v>125</v>
      </c>
      <c r="E2599" s="112">
        <v>9328</v>
      </c>
    </row>
    <row r="2600" spans="2:5" x14ac:dyDescent="0.25">
      <c r="B2600" s="113">
        <v>12452</v>
      </c>
      <c r="C2600" s="114" t="s">
        <v>2319</v>
      </c>
      <c r="D2600" s="299" t="s">
        <v>158</v>
      </c>
      <c r="E2600" s="112">
        <v>51187</v>
      </c>
    </row>
    <row r="2601" spans="2:5" x14ac:dyDescent="0.25">
      <c r="B2601" s="113">
        <v>12453</v>
      </c>
      <c r="C2601" s="114" t="s">
        <v>2320</v>
      </c>
      <c r="D2601" s="299" t="s">
        <v>112</v>
      </c>
      <c r="E2601" s="112">
        <v>28571</v>
      </c>
    </row>
    <row r="2602" spans="2:5" x14ac:dyDescent="0.25">
      <c r="B2602" s="113">
        <v>12454</v>
      </c>
      <c r="C2602" s="114" t="s">
        <v>2321</v>
      </c>
      <c r="D2602" s="299" t="s">
        <v>3097</v>
      </c>
      <c r="E2602" s="112">
        <v>124030</v>
      </c>
    </row>
    <row r="2603" spans="2:5" x14ac:dyDescent="0.25">
      <c r="B2603" s="113">
        <v>12456</v>
      </c>
      <c r="C2603" s="114" t="s">
        <v>2323</v>
      </c>
      <c r="D2603" s="299" t="s">
        <v>7</v>
      </c>
      <c r="E2603" s="112">
        <v>835743</v>
      </c>
    </row>
    <row r="2604" spans="2:5" x14ac:dyDescent="0.25">
      <c r="B2604" s="113">
        <v>12457</v>
      </c>
      <c r="C2604" s="114" t="s">
        <v>2324</v>
      </c>
      <c r="D2604" s="299" t="s">
        <v>7</v>
      </c>
      <c r="E2604" s="112">
        <v>49930</v>
      </c>
    </row>
    <row r="2605" spans="2:5" x14ac:dyDescent="0.25">
      <c r="B2605" s="113">
        <v>12458</v>
      </c>
      <c r="C2605" s="114" t="s">
        <v>2325</v>
      </c>
      <c r="D2605" s="299" t="s">
        <v>3097</v>
      </c>
      <c r="E2605" s="112">
        <v>10500</v>
      </c>
    </row>
    <row r="2606" spans="2:5" x14ac:dyDescent="0.25">
      <c r="B2606" s="113">
        <v>12460</v>
      </c>
      <c r="C2606" s="114" t="s">
        <v>2327</v>
      </c>
      <c r="D2606" s="299" t="s">
        <v>3097</v>
      </c>
      <c r="E2606" s="112">
        <v>346764</v>
      </c>
    </row>
    <row r="2607" spans="2:5" x14ac:dyDescent="0.25">
      <c r="B2607" s="113">
        <v>12461</v>
      </c>
      <c r="C2607" s="114" t="s">
        <v>2328</v>
      </c>
      <c r="D2607" s="299" t="s">
        <v>3097</v>
      </c>
      <c r="E2607" s="112">
        <v>266665</v>
      </c>
    </row>
    <row r="2608" spans="2:5" x14ac:dyDescent="0.25">
      <c r="B2608" s="113">
        <v>12462</v>
      </c>
      <c r="C2608" s="114" t="s">
        <v>2329</v>
      </c>
      <c r="D2608" s="299" t="s">
        <v>3097</v>
      </c>
      <c r="E2608" s="112">
        <v>93143</v>
      </c>
    </row>
    <row r="2609" spans="2:5" x14ac:dyDescent="0.25">
      <c r="B2609" s="113">
        <v>12464</v>
      </c>
      <c r="C2609" s="114" t="s">
        <v>3663</v>
      </c>
      <c r="D2609" s="299" t="s">
        <v>3095</v>
      </c>
      <c r="E2609" s="112">
        <v>627618</v>
      </c>
    </row>
    <row r="2610" spans="2:5" x14ac:dyDescent="0.25">
      <c r="B2610" s="113">
        <v>12465</v>
      </c>
      <c r="C2610" s="114" t="s">
        <v>3664</v>
      </c>
      <c r="D2610" s="299" t="s">
        <v>3095</v>
      </c>
      <c r="E2610" s="112">
        <v>611740</v>
      </c>
    </row>
    <row r="2611" spans="2:5" x14ac:dyDescent="0.25">
      <c r="B2611" s="113">
        <v>12466</v>
      </c>
      <c r="C2611" s="114" t="s">
        <v>2333</v>
      </c>
      <c r="D2611" s="299" t="s">
        <v>3095</v>
      </c>
      <c r="E2611" s="112">
        <v>74000</v>
      </c>
    </row>
    <row r="2612" spans="2:5" x14ac:dyDescent="0.25">
      <c r="B2612" s="113">
        <v>12467</v>
      </c>
      <c r="C2612" s="114" t="s">
        <v>2334</v>
      </c>
      <c r="D2612" s="299" t="s">
        <v>3095</v>
      </c>
      <c r="E2612" s="112">
        <v>74000</v>
      </c>
    </row>
    <row r="2613" spans="2:5" x14ac:dyDescent="0.25">
      <c r="B2613" s="113">
        <v>12468</v>
      </c>
      <c r="C2613" s="114" t="s">
        <v>3665</v>
      </c>
      <c r="D2613" s="299" t="s">
        <v>7</v>
      </c>
      <c r="E2613" s="112">
        <v>1071000</v>
      </c>
    </row>
    <row r="2614" spans="2:5" x14ac:dyDescent="0.25">
      <c r="B2614" s="113">
        <v>12469</v>
      </c>
      <c r="C2614" s="114" t="s">
        <v>2336</v>
      </c>
      <c r="D2614" s="299" t="s">
        <v>7</v>
      </c>
      <c r="E2614" s="112">
        <v>333200</v>
      </c>
    </row>
    <row r="2615" spans="2:5" x14ac:dyDescent="0.25">
      <c r="B2615" s="113">
        <v>12470</v>
      </c>
      <c r="C2615" s="114" t="s">
        <v>3666</v>
      </c>
      <c r="D2615" s="299" t="s">
        <v>7</v>
      </c>
      <c r="E2615" s="112">
        <v>333200</v>
      </c>
    </row>
    <row r="2616" spans="2:5" x14ac:dyDescent="0.25">
      <c r="B2616" s="113">
        <v>12471</v>
      </c>
      <c r="C2616" s="114" t="s">
        <v>3667</v>
      </c>
      <c r="D2616" s="299" t="s">
        <v>7</v>
      </c>
      <c r="E2616" s="112">
        <v>981750</v>
      </c>
    </row>
    <row r="2617" spans="2:5" x14ac:dyDescent="0.25">
      <c r="B2617" s="113">
        <v>12472</v>
      </c>
      <c r="C2617" s="114" t="s">
        <v>2339</v>
      </c>
      <c r="D2617" s="299" t="s">
        <v>7</v>
      </c>
      <c r="E2617" s="112">
        <v>1119304</v>
      </c>
    </row>
    <row r="2618" spans="2:5" x14ac:dyDescent="0.25">
      <c r="B2618" s="113">
        <v>12473</v>
      </c>
      <c r="C2618" s="114" t="s">
        <v>2340</v>
      </c>
      <c r="D2618" s="299" t="s">
        <v>3099</v>
      </c>
      <c r="E2618" s="112">
        <v>1780</v>
      </c>
    </row>
    <row r="2619" spans="2:5" x14ac:dyDescent="0.25">
      <c r="B2619" s="113">
        <v>12474</v>
      </c>
      <c r="C2619" s="114" t="s">
        <v>3668</v>
      </c>
      <c r="D2619" s="299" t="s">
        <v>7</v>
      </c>
      <c r="E2619" s="112">
        <v>558467</v>
      </c>
    </row>
    <row r="2620" spans="2:5" x14ac:dyDescent="0.25">
      <c r="B2620" s="113">
        <v>12475</v>
      </c>
      <c r="C2620" s="114" t="s">
        <v>3669</v>
      </c>
      <c r="D2620" s="299" t="s">
        <v>7</v>
      </c>
      <c r="E2620" s="112">
        <v>142800</v>
      </c>
    </row>
    <row r="2621" spans="2:5" x14ac:dyDescent="0.25">
      <c r="B2621" s="113">
        <v>12476</v>
      </c>
      <c r="C2621" s="114" t="s">
        <v>3670</v>
      </c>
      <c r="D2621" s="299" t="s">
        <v>7</v>
      </c>
      <c r="E2621" s="112">
        <v>30940</v>
      </c>
    </row>
    <row r="2622" spans="2:5" x14ac:dyDescent="0.25">
      <c r="B2622" s="113">
        <v>12477</v>
      </c>
      <c r="C2622" s="114" t="s">
        <v>3671</v>
      </c>
      <c r="D2622" s="299" t="s">
        <v>7</v>
      </c>
      <c r="E2622" s="112">
        <v>45489</v>
      </c>
    </row>
    <row r="2623" spans="2:5" x14ac:dyDescent="0.25">
      <c r="B2623" s="113">
        <v>12478</v>
      </c>
      <c r="C2623" s="114" t="s">
        <v>3672</v>
      </c>
      <c r="D2623" s="299" t="s">
        <v>7</v>
      </c>
      <c r="E2623" s="112">
        <v>17870</v>
      </c>
    </row>
    <row r="2624" spans="2:5" x14ac:dyDescent="0.25">
      <c r="B2624" s="113">
        <v>12479</v>
      </c>
      <c r="C2624" s="114" t="s">
        <v>2346</v>
      </c>
      <c r="D2624" s="299" t="s">
        <v>125</v>
      </c>
      <c r="E2624" s="112">
        <v>32017</v>
      </c>
    </row>
    <row r="2625" spans="2:5" x14ac:dyDescent="0.25">
      <c r="B2625" s="113">
        <v>12480</v>
      </c>
      <c r="C2625" s="114" t="s">
        <v>3673</v>
      </c>
      <c r="D2625" s="299" t="s">
        <v>7</v>
      </c>
      <c r="E2625" s="112">
        <v>24276</v>
      </c>
    </row>
    <row r="2626" spans="2:5" x14ac:dyDescent="0.25">
      <c r="B2626" s="113">
        <v>12481</v>
      </c>
      <c r="C2626" s="114" t="s">
        <v>3674</v>
      </c>
      <c r="D2626" s="299" t="s">
        <v>7</v>
      </c>
      <c r="E2626" s="112">
        <v>142800</v>
      </c>
    </row>
    <row r="2627" spans="2:5" x14ac:dyDescent="0.25">
      <c r="B2627" s="113">
        <v>12482</v>
      </c>
      <c r="C2627" s="114" t="s">
        <v>2349</v>
      </c>
      <c r="D2627" s="299" t="s">
        <v>7</v>
      </c>
      <c r="E2627" s="112">
        <v>225</v>
      </c>
    </row>
    <row r="2628" spans="2:5" x14ac:dyDescent="0.25">
      <c r="B2628" s="113">
        <v>12485</v>
      </c>
      <c r="C2628" s="114" t="s">
        <v>2352</v>
      </c>
      <c r="D2628" s="299" t="s">
        <v>3097</v>
      </c>
      <c r="E2628" s="112">
        <v>231155</v>
      </c>
    </row>
    <row r="2629" spans="2:5" x14ac:dyDescent="0.25">
      <c r="B2629" s="113">
        <v>12487</v>
      </c>
      <c r="C2629" s="114" t="s">
        <v>2354</v>
      </c>
      <c r="D2629" s="299" t="s">
        <v>7</v>
      </c>
      <c r="E2629" s="112">
        <v>1964</v>
      </c>
    </row>
    <row r="2630" spans="2:5" x14ac:dyDescent="0.25">
      <c r="B2630" s="113">
        <v>12488</v>
      </c>
      <c r="C2630" s="114" t="s">
        <v>2355</v>
      </c>
      <c r="D2630" s="299" t="s">
        <v>158</v>
      </c>
      <c r="E2630" s="112">
        <v>142575</v>
      </c>
    </row>
    <row r="2631" spans="2:5" x14ac:dyDescent="0.25">
      <c r="B2631" s="113">
        <v>12489</v>
      </c>
      <c r="C2631" s="114" t="s">
        <v>2356</v>
      </c>
      <c r="D2631" s="299" t="s">
        <v>7</v>
      </c>
      <c r="E2631" s="112">
        <v>1067</v>
      </c>
    </row>
    <row r="2632" spans="2:5" x14ac:dyDescent="0.25">
      <c r="B2632" s="113">
        <v>12491</v>
      </c>
      <c r="C2632" s="114" t="s">
        <v>2358</v>
      </c>
      <c r="D2632" s="299" t="s">
        <v>158</v>
      </c>
      <c r="E2632" s="112">
        <v>173444</v>
      </c>
    </row>
    <row r="2633" spans="2:5" x14ac:dyDescent="0.25">
      <c r="B2633" s="113">
        <v>12492</v>
      </c>
      <c r="C2633" s="114" t="s">
        <v>2359</v>
      </c>
      <c r="D2633" s="299" t="s">
        <v>3097</v>
      </c>
      <c r="E2633" s="112">
        <v>277205</v>
      </c>
    </row>
    <row r="2634" spans="2:5" x14ac:dyDescent="0.25">
      <c r="B2634" s="113">
        <v>12493</v>
      </c>
      <c r="C2634" s="114" t="s">
        <v>2360</v>
      </c>
      <c r="D2634" s="299" t="s">
        <v>3097</v>
      </c>
      <c r="E2634" s="112">
        <v>358444</v>
      </c>
    </row>
    <row r="2635" spans="2:5" x14ac:dyDescent="0.25">
      <c r="B2635" s="113">
        <v>12494</v>
      </c>
      <c r="C2635" s="114" t="s">
        <v>2361</v>
      </c>
      <c r="D2635" s="299" t="s">
        <v>3097</v>
      </c>
      <c r="E2635" s="112">
        <v>220245</v>
      </c>
    </row>
    <row r="2636" spans="2:5" x14ac:dyDescent="0.25">
      <c r="B2636" s="113">
        <v>12495</v>
      </c>
      <c r="C2636" s="114" t="s">
        <v>2362</v>
      </c>
      <c r="D2636" s="299" t="s">
        <v>3097</v>
      </c>
      <c r="E2636" s="112">
        <v>109562</v>
      </c>
    </row>
    <row r="2637" spans="2:5" x14ac:dyDescent="0.25">
      <c r="B2637" s="113">
        <v>12496</v>
      </c>
      <c r="C2637" s="114" t="s">
        <v>2363</v>
      </c>
      <c r="D2637" s="299" t="s">
        <v>7</v>
      </c>
      <c r="E2637" s="112">
        <v>282</v>
      </c>
    </row>
    <row r="2638" spans="2:5" x14ac:dyDescent="0.25">
      <c r="B2638" s="113">
        <v>12497</v>
      </c>
      <c r="C2638" s="114" t="s">
        <v>2364</v>
      </c>
      <c r="D2638" s="299" t="s">
        <v>7</v>
      </c>
      <c r="E2638" s="112">
        <v>117563</v>
      </c>
    </row>
    <row r="2639" spans="2:5" x14ac:dyDescent="0.25">
      <c r="B2639" s="113">
        <v>12498</v>
      </c>
      <c r="C2639" s="114" t="s">
        <v>2365</v>
      </c>
      <c r="D2639" s="299" t="s">
        <v>3105</v>
      </c>
      <c r="E2639" s="112">
        <v>21849</v>
      </c>
    </row>
    <row r="2640" spans="2:5" x14ac:dyDescent="0.25">
      <c r="B2640" s="113">
        <v>12499</v>
      </c>
      <c r="C2640" s="114" t="s">
        <v>2366</v>
      </c>
      <c r="D2640" s="299" t="s">
        <v>7</v>
      </c>
      <c r="E2640" s="112">
        <v>58739</v>
      </c>
    </row>
    <row r="2641" spans="2:5" x14ac:dyDescent="0.25">
      <c r="B2641" s="113">
        <v>12500</v>
      </c>
      <c r="C2641" s="114" t="s">
        <v>2367</v>
      </c>
      <c r="D2641" s="299" t="s">
        <v>3109</v>
      </c>
      <c r="E2641" s="112">
        <v>25</v>
      </c>
    </row>
    <row r="2642" spans="2:5" x14ac:dyDescent="0.25">
      <c r="B2642" s="113">
        <v>12501</v>
      </c>
      <c r="C2642" s="114" t="s">
        <v>2368</v>
      </c>
      <c r="D2642" s="299" t="s">
        <v>7</v>
      </c>
      <c r="E2642" s="112">
        <v>35500</v>
      </c>
    </row>
    <row r="2643" spans="2:5" x14ac:dyDescent="0.25">
      <c r="B2643" s="113">
        <v>12502</v>
      </c>
      <c r="C2643" s="114" t="s">
        <v>2369</v>
      </c>
      <c r="D2643" s="299" t="s">
        <v>7</v>
      </c>
      <c r="E2643" s="112">
        <v>521</v>
      </c>
    </row>
    <row r="2644" spans="2:5" x14ac:dyDescent="0.25">
      <c r="B2644" s="113">
        <v>12503</v>
      </c>
      <c r="C2644" s="114" t="s">
        <v>2370</v>
      </c>
      <c r="D2644" s="299" t="s">
        <v>7</v>
      </c>
      <c r="E2644" s="112">
        <v>83950</v>
      </c>
    </row>
    <row r="2645" spans="2:5" x14ac:dyDescent="0.25">
      <c r="B2645" s="113">
        <v>12504</v>
      </c>
      <c r="C2645" s="114" t="s">
        <v>2371</v>
      </c>
      <c r="D2645" s="299" t="s">
        <v>7</v>
      </c>
      <c r="E2645" s="112">
        <v>29328</v>
      </c>
    </row>
    <row r="2646" spans="2:5" x14ac:dyDescent="0.25">
      <c r="B2646" s="113">
        <v>12505</v>
      </c>
      <c r="C2646" s="114" t="s">
        <v>2372</v>
      </c>
      <c r="D2646" s="299" t="s">
        <v>7</v>
      </c>
      <c r="E2646" s="112">
        <v>49777</v>
      </c>
    </row>
    <row r="2647" spans="2:5" x14ac:dyDescent="0.25">
      <c r="B2647" s="113">
        <v>12506</v>
      </c>
      <c r="C2647" s="114" t="s">
        <v>2373</v>
      </c>
      <c r="D2647" s="299" t="s">
        <v>7</v>
      </c>
      <c r="E2647" s="112">
        <v>59680</v>
      </c>
    </row>
    <row r="2648" spans="2:5" x14ac:dyDescent="0.25">
      <c r="B2648" s="113">
        <v>12507</v>
      </c>
      <c r="C2648" s="114" t="s">
        <v>2374</v>
      </c>
      <c r="D2648" s="299" t="s">
        <v>122</v>
      </c>
      <c r="E2648" s="112">
        <v>523500</v>
      </c>
    </row>
    <row r="2649" spans="2:5" x14ac:dyDescent="0.25">
      <c r="B2649" s="113">
        <v>12508</v>
      </c>
      <c r="C2649" s="114" t="s">
        <v>2375</v>
      </c>
      <c r="D2649" s="299" t="s">
        <v>7</v>
      </c>
      <c r="E2649" s="112">
        <v>22425</v>
      </c>
    </row>
    <row r="2650" spans="2:5" x14ac:dyDescent="0.25">
      <c r="B2650" s="113">
        <v>12509</v>
      </c>
      <c r="C2650" s="114" t="s">
        <v>2376</v>
      </c>
      <c r="D2650" s="299" t="s">
        <v>3101</v>
      </c>
      <c r="E2650" s="112">
        <v>209440</v>
      </c>
    </row>
    <row r="2651" spans="2:5" x14ac:dyDescent="0.25">
      <c r="B2651" s="113">
        <v>12510</v>
      </c>
      <c r="C2651" s="114" t="s">
        <v>2377</v>
      </c>
      <c r="D2651" s="299" t="s">
        <v>3101</v>
      </c>
      <c r="E2651" s="112">
        <v>209440</v>
      </c>
    </row>
    <row r="2652" spans="2:5" x14ac:dyDescent="0.25">
      <c r="B2652" s="113">
        <v>12511</v>
      </c>
      <c r="C2652" s="114" t="s">
        <v>2378</v>
      </c>
      <c r="D2652" s="299" t="s">
        <v>7</v>
      </c>
      <c r="E2652" s="112">
        <v>1080695</v>
      </c>
    </row>
    <row r="2653" spans="2:5" x14ac:dyDescent="0.25">
      <c r="B2653" s="113">
        <v>12512</v>
      </c>
      <c r="C2653" s="114" t="s">
        <v>2379</v>
      </c>
      <c r="D2653" s="299" t="s">
        <v>7</v>
      </c>
      <c r="E2653" s="112">
        <v>109160</v>
      </c>
    </row>
    <row r="2654" spans="2:5" x14ac:dyDescent="0.25">
      <c r="B2654" s="113">
        <v>12513</v>
      </c>
      <c r="C2654" s="114" t="s">
        <v>2380</v>
      </c>
      <c r="D2654" s="299" t="s">
        <v>3109</v>
      </c>
      <c r="E2654" s="112">
        <v>2200</v>
      </c>
    </row>
    <row r="2655" spans="2:5" x14ac:dyDescent="0.25">
      <c r="B2655" s="113">
        <v>12514</v>
      </c>
      <c r="C2655" s="114" t="s">
        <v>2381</v>
      </c>
      <c r="D2655" s="299" t="s">
        <v>3105</v>
      </c>
      <c r="E2655" s="112">
        <v>21849</v>
      </c>
    </row>
    <row r="2656" spans="2:5" x14ac:dyDescent="0.25">
      <c r="B2656" s="113">
        <v>12515</v>
      </c>
      <c r="C2656" s="114" t="s">
        <v>3675</v>
      </c>
      <c r="D2656" s="299" t="s">
        <v>3267</v>
      </c>
      <c r="E2656" s="112">
        <v>300000</v>
      </c>
    </row>
    <row r="2657" spans="2:5" x14ac:dyDescent="0.25">
      <c r="B2657" s="113">
        <v>12516</v>
      </c>
      <c r="C2657" s="114" t="s">
        <v>2383</v>
      </c>
      <c r="D2657" s="299" t="s">
        <v>7</v>
      </c>
      <c r="E2657" s="112">
        <v>12900</v>
      </c>
    </row>
    <row r="2658" spans="2:5" x14ac:dyDescent="0.25">
      <c r="B2658" s="113">
        <v>12517</v>
      </c>
      <c r="C2658" s="114" t="s">
        <v>2384</v>
      </c>
      <c r="D2658" s="299" t="s">
        <v>7</v>
      </c>
      <c r="E2658" s="112">
        <v>6471</v>
      </c>
    </row>
    <row r="2659" spans="2:5" x14ac:dyDescent="0.25">
      <c r="B2659" s="113">
        <v>12518</v>
      </c>
      <c r="C2659" s="114" t="s">
        <v>2385</v>
      </c>
      <c r="D2659" s="299" t="s">
        <v>7</v>
      </c>
      <c r="E2659" s="112">
        <v>835743</v>
      </c>
    </row>
    <row r="2660" spans="2:5" x14ac:dyDescent="0.25">
      <c r="B2660" s="113">
        <v>12519</v>
      </c>
      <c r="C2660" s="114" t="s">
        <v>2386</v>
      </c>
      <c r="D2660" s="299" t="s">
        <v>3095</v>
      </c>
      <c r="E2660" s="112">
        <v>311880</v>
      </c>
    </row>
    <row r="2661" spans="2:5" x14ac:dyDescent="0.25">
      <c r="B2661" s="113">
        <v>12520</v>
      </c>
      <c r="C2661" s="114" t="s">
        <v>2387</v>
      </c>
      <c r="D2661" s="299" t="s">
        <v>7</v>
      </c>
      <c r="E2661" s="112">
        <v>282</v>
      </c>
    </row>
    <row r="2662" spans="2:5" x14ac:dyDescent="0.25">
      <c r="B2662" s="113">
        <v>12521</v>
      </c>
      <c r="C2662" s="114" t="s">
        <v>2388</v>
      </c>
      <c r="D2662" s="299" t="s">
        <v>7</v>
      </c>
      <c r="E2662" s="112">
        <v>521</v>
      </c>
    </row>
    <row r="2663" spans="2:5" x14ac:dyDescent="0.25">
      <c r="B2663" s="113">
        <v>12522</v>
      </c>
      <c r="C2663" s="114" t="s">
        <v>2389</v>
      </c>
      <c r="D2663" s="299" t="s">
        <v>7</v>
      </c>
      <c r="E2663" s="112">
        <v>49777</v>
      </c>
    </row>
    <row r="2664" spans="2:5" x14ac:dyDescent="0.25">
      <c r="B2664" s="113">
        <v>12523</v>
      </c>
      <c r="C2664" s="114" t="s">
        <v>2390</v>
      </c>
      <c r="D2664" s="299" t="s">
        <v>7</v>
      </c>
      <c r="E2664" s="112">
        <v>59680</v>
      </c>
    </row>
    <row r="2665" spans="2:5" x14ac:dyDescent="0.25">
      <c r="B2665" s="113">
        <v>12524</v>
      </c>
      <c r="C2665" s="114" t="s">
        <v>2391</v>
      </c>
      <c r="D2665" s="299" t="s">
        <v>3109</v>
      </c>
      <c r="E2665" s="112">
        <v>8824</v>
      </c>
    </row>
    <row r="2666" spans="2:5" x14ac:dyDescent="0.25">
      <c r="B2666" s="113">
        <v>12525</v>
      </c>
      <c r="C2666" s="114" t="s">
        <v>2392</v>
      </c>
      <c r="D2666" s="299" t="s">
        <v>7</v>
      </c>
      <c r="E2666" s="112">
        <v>117563</v>
      </c>
    </row>
    <row r="2667" spans="2:5" x14ac:dyDescent="0.25">
      <c r="B2667" s="113">
        <v>12526</v>
      </c>
      <c r="C2667" s="114" t="s">
        <v>2393</v>
      </c>
      <c r="D2667" s="299" t="s">
        <v>3109</v>
      </c>
      <c r="E2667" s="112">
        <v>25</v>
      </c>
    </row>
    <row r="2668" spans="2:5" x14ac:dyDescent="0.25">
      <c r="B2668" s="113">
        <v>12668</v>
      </c>
      <c r="C2668" s="114" t="s">
        <v>2531</v>
      </c>
      <c r="D2668" s="299" t="s">
        <v>8</v>
      </c>
      <c r="E2668" s="112">
        <v>1585675</v>
      </c>
    </row>
    <row r="2669" spans="2:5" x14ac:dyDescent="0.25">
      <c r="B2669" s="113">
        <v>12669</v>
      </c>
      <c r="C2669" s="114" t="s">
        <v>2532</v>
      </c>
      <c r="D2669" s="299" t="s">
        <v>3102</v>
      </c>
      <c r="E2669" s="112">
        <v>815150</v>
      </c>
    </row>
    <row r="2670" spans="2:5" x14ac:dyDescent="0.25">
      <c r="B2670" s="113">
        <v>12670</v>
      </c>
      <c r="C2670" s="114" t="s">
        <v>2533</v>
      </c>
      <c r="D2670" s="299" t="s">
        <v>3102</v>
      </c>
      <c r="E2670" s="112">
        <v>145436</v>
      </c>
    </row>
    <row r="2671" spans="2:5" x14ac:dyDescent="0.25">
      <c r="B2671" s="113">
        <v>12744</v>
      </c>
      <c r="C2671" s="114" t="s">
        <v>2606</v>
      </c>
      <c r="D2671" s="299" t="s">
        <v>3102</v>
      </c>
      <c r="E2671" s="112">
        <v>743387</v>
      </c>
    </row>
    <row r="2672" spans="2:5" x14ac:dyDescent="0.25">
      <c r="B2672" s="113">
        <v>12745</v>
      </c>
      <c r="C2672" s="114" t="s">
        <v>2607</v>
      </c>
      <c r="D2672" s="299" t="s">
        <v>3102</v>
      </c>
      <c r="E2672" s="112">
        <v>743387</v>
      </c>
    </row>
    <row r="2673" spans="2:5" x14ac:dyDescent="0.25">
      <c r="B2673" s="113">
        <v>12746</v>
      </c>
      <c r="C2673" s="114" t="s">
        <v>2608</v>
      </c>
      <c r="D2673" s="299" t="s">
        <v>3102</v>
      </c>
      <c r="E2673" s="112">
        <v>810188</v>
      </c>
    </row>
    <row r="2674" spans="2:5" x14ac:dyDescent="0.25">
      <c r="B2674" s="113">
        <v>12747</v>
      </c>
      <c r="C2674" s="114" t="s">
        <v>2609</v>
      </c>
      <c r="D2674" s="299" t="s">
        <v>3102</v>
      </c>
      <c r="E2674" s="112">
        <v>1373519</v>
      </c>
    </row>
    <row r="2675" spans="2:5" x14ac:dyDescent="0.25">
      <c r="B2675" s="113">
        <v>12748</v>
      </c>
      <c r="C2675" s="114" t="s">
        <v>2610</v>
      </c>
      <c r="D2675" s="299" t="s">
        <v>3102</v>
      </c>
      <c r="E2675" s="112">
        <v>2524003</v>
      </c>
    </row>
    <row r="2676" spans="2:5" x14ac:dyDescent="0.25">
      <c r="B2676" s="113">
        <v>12778</v>
      </c>
      <c r="C2676" s="114" t="s">
        <v>2639</v>
      </c>
      <c r="D2676" s="299" t="s">
        <v>3102</v>
      </c>
      <c r="E2676" s="112">
        <v>2048267</v>
      </c>
    </row>
    <row r="2677" spans="2:5" x14ac:dyDescent="0.25">
      <c r="B2677" s="113">
        <v>12781</v>
      </c>
      <c r="C2677" s="114" t="s">
        <v>3676</v>
      </c>
      <c r="D2677" s="299" t="s">
        <v>158</v>
      </c>
      <c r="E2677" s="112">
        <v>219000</v>
      </c>
    </row>
    <row r="2678" spans="2:5" x14ac:dyDescent="0.25">
      <c r="B2678" s="113">
        <v>12782</v>
      </c>
      <c r="C2678" s="114" t="s">
        <v>3677</v>
      </c>
      <c r="D2678" s="299" t="s">
        <v>94</v>
      </c>
      <c r="E2678" s="112">
        <v>6657000</v>
      </c>
    </row>
    <row r="2679" spans="2:5" x14ac:dyDescent="0.25">
      <c r="B2679" s="113">
        <v>12783</v>
      </c>
      <c r="C2679" s="114" t="s">
        <v>3678</v>
      </c>
      <c r="D2679" s="299" t="s">
        <v>158</v>
      </c>
      <c r="E2679" s="112">
        <v>315000</v>
      </c>
    </row>
    <row r="2680" spans="2:5" x14ac:dyDescent="0.25">
      <c r="B2680" s="113">
        <v>12784</v>
      </c>
      <c r="C2680" s="114" t="s">
        <v>3679</v>
      </c>
      <c r="D2680" s="299" t="s">
        <v>94</v>
      </c>
      <c r="E2680" s="112">
        <v>9549000</v>
      </c>
    </row>
    <row r="2681" spans="2:5" x14ac:dyDescent="0.25">
      <c r="B2681" s="113">
        <v>12785</v>
      </c>
      <c r="C2681" s="114" t="s">
        <v>3680</v>
      </c>
      <c r="D2681" s="299" t="s">
        <v>158</v>
      </c>
      <c r="E2681" s="112">
        <v>300000</v>
      </c>
    </row>
    <row r="2682" spans="2:5" x14ac:dyDescent="0.25">
      <c r="B2682" s="113">
        <v>12786</v>
      </c>
      <c r="C2682" s="114" t="s">
        <v>3681</v>
      </c>
      <c r="D2682" s="299" t="s">
        <v>94</v>
      </c>
      <c r="E2682" s="112">
        <v>8949000</v>
      </c>
    </row>
    <row r="2683" spans="2:5" x14ac:dyDescent="0.25">
      <c r="B2683" s="113">
        <v>12787</v>
      </c>
      <c r="C2683" s="114" t="s">
        <v>3682</v>
      </c>
      <c r="D2683" s="299" t="s">
        <v>158</v>
      </c>
      <c r="E2683" s="112">
        <v>433000</v>
      </c>
    </row>
    <row r="2684" spans="2:5" x14ac:dyDescent="0.25">
      <c r="B2684" s="113">
        <v>12788</v>
      </c>
      <c r="C2684" s="114" t="s">
        <v>3683</v>
      </c>
      <c r="D2684" s="299" t="s">
        <v>94</v>
      </c>
      <c r="E2684" s="112">
        <v>12987000</v>
      </c>
    </row>
    <row r="2685" spans="2:5" x14ac:dyDescent="0.25">
      <c r="B2685" s="113">
        <v>12830</v>
      </c>
      <c r="C2685" s="114" t="s">
        <v>2689</v>
      </c>
      <c r="D2685" s="299" t="s">
        <v>7</v>
      </c>
      <c r="E2685" s="112">
        <v>282</v>
      </c>
    </row>
    <row r="2686" spans="2:5" x14ac:dyDescent="0.25">
      <c r="B2686" s="113">
        <v>12831</v>
      </c>
      <c r="C2686" s="114" t="s">
        <v>2690</v>
      </c>
      <c r="D2686" s="299" t="s">
        <v>7</v>
      </c>
      <c r="E2686" s="112">
        <v>521</v>
      </c>
    </row>
    <row r="2687" spans="2:5" x14ac:dyDescent="0.25">
      <c r="B2687" s="113">
        <v>12832</v>
      </c>
      <c r="C2687" s="114" t="s">
        <v>2691</v>
      </c>
      <c r="D2687" s="299" t="s">
        <v>3105</v>
      </c>
      <c r="E2687" s="112">
        <v>21849</v>
      </c>
    </row>
    <row r="2688" spans="2:5" x14ac:dyDescent="0.25">
      <c r="B2688" s="113">
        <v>12833</v>
      </c>
      <c r="C2688" s="114" t="s">
        <v>3684</v>
      </c>
      <c r="D2688" s="299" t="s">
        <v>3267</v>
      </c>
      <c r="E2688" s="112">
        <v>300000</v>
      </c>
    </row>
    <row r="2689" spans="2:5" x14ac:dyDescent="0.25">
      <c r="B2689" s="113">
        <v>12834</v>
      </c>
      <c r="C2689" s="114" t="s">
        <v>2693</v>
      </c>
      <c r="D2689" s="299" t="s">
        <v>7</v>
      </c>
      <c r="E2689" s="112">
        <v>6471</v>
      </c>
    </row>
    <row r="2690" spans="2:5" x14ac:dyDescent="0.25">
      <c r="B2690" s="113">
        <v>12835</v>
      </c>
      <c r="C2690" s="114" t="s">
        <v>2694</v>
      </c>
      <c r="D2690" s="299" t="s">
        <v>7</v>
      </c>
      <c r="E2690" s="112">
        <v>117563</v>
      </c>
    </row>
    <row r="2691" spans="2:5" x14ac:dyDescent="0.25">
      <c r="B2691" s="113">
        <v>12836</v>
      </c>
      <c r="C2691" s="114" t="s">
        <v>2695</v>
      </c>
      <c r="D2691" s="299" t="s">
        <v>3095</v>
      </c>
      <c r="E2691" s="112">
        <v>311880</v>
      </c>
    </row>
    <row r="2692" spans="2:5" x14ac:dyDescent="0.25">
      <c r="B2692" s="113">
        <v>12837</v>
      </c>
      <c r="C2692" s="114" t="s">
        <v>2696</v>
      </c>
      <c r="D2692" s="299" t="s">
        <v>7</v>
      </c>
      <c r="E2692" s="112">
        <v>835743</v>
      </c>
    </row>
    <row r="2693" spans="2:5" x14ac:dyDescent="0.25">
      <c r="B2693" s="113">
        <v>12838</v>
      </c>
      <c r="C2693" s="114" t="s">
        <v>2697</v>
      </c>
      <c r="D2693" s="299" t="s">
        <v>3109</v>
      </c>
      <c r="E2693" s="112">
        <v>8824</v>
      </c>
    </row>
    <row r="2694" spans="2:5" x14ac:dyDescent="0.25">
      <c r="B2694" s="113">
        <v>12839</v>
      </c>
      <c r="C2694" s="114" t="s">
        <v>2698</v>
      </c>
      <c r="D2694" s="299" t="s">
        <v>7</v>
      </c>
      <c r="E2694" s="112">
        <v>49777</v>
      </c>
    </row>
    <row r="2695" spans="2:5" x14ac:dyDescent="0.25">
      <c r="B2695" s="113">
        <v>12896</v>
      </c>
      <c r="C2695" s="114" t="s">
        <v>3685</v>
      </c>
      <c r="D2695" s="299" t="s">
        <v>3102</v>
      </c>
      <c r="E2695" s="112">
        <v>4971168</v>
      </c>
    </row>
    <row r="2696" spans="2:5" x14ac:dyDescent="0.25">
      <c r="B2696" s="113">
        <v>12918</v>
      </c>
      <c r="C2696" s="114" t="s">
        <v>2774</v>
      </c>
      <c r="D2696" s="299" t="s">
        <v>3097</v>
      </c>
      <c r="E2696" s="112">
        <v>15105</v>
      </c>
    </row>
    <row r="2697" spans="2:5" x14ac:dyDescent="0.25">
      <c r="B2697" s="113">
        <v>12919</v>
      </c>
      <c r="C2697" s="114" t="s">
        <v>2775</v>
      </c>
      <c r="D2697" s="299" t="s">
        <v>94</v>
      </c>
      <c r="E2697" s="112">
        <v>3704</v>
      </c>
    </row>
    <row r="2698" spans="2:5" x14ac:dyDescent="0.25">
      <c r="B2698" s="113">
        <v>12920</v>
      </c>
      <c r="C2698" s="114" t="s">
        <v>2776</v>
      </c>
      <c r="D2698" s="299" t="s">
        <v>158</v>
      </c>
      <c r="E2698" s="112">
        <v>73233</v>
      </c>
    </row>
    <row r="2699" spans="2:5" x14ac:dyDescent="0.25">
      <c r="B2699" s="113">
        <v>12925</v>
      </c>
      <c r="C2699" s="114" t="s">
        <v>3686</v>
      </c>
      <c r="D2699" s="299" t="s">
        <v>7</v>
      </c>
      <c r="E2699" s="112">
        <v>85680</v>
      </c>
    </row>
    <row r="2700" spans="2:5" x14ac:dyDescent="0.25">
      <c r="B2700" s="113">
        <v>12926</v>
      </c>
      <c r="C2700" s="114" t="s">
        <v>3687</v>
      </c>
      <c r="D2700" s="299" t="s">
        <v>7</v>
      </c>
      <c r="E2700" s="112">
        <v>18802</v>
      </c>
    </row>
    <row r="2701" spans="2:5" x14ac:dyDescent="0.25">
      <c r="B2701" s="113">
        <v>12927</v>
      </c>
      <c r="C2701" s="114" t="s">
        <v>3688</v>
      </c>
      <c r="D2701" s="299" t="s">
        <v>158</v>
      </c>
      <c r="E2701" s="112">
        <v>595000</v>
      </c>
    </row>
    <row r="2702" spans="2:5" x14ac:dyDescent="0.25">
      <c r="B2702" s="113">
        <v>13188</v>
      </c>
      <c r="C2702" s="114" t="s">
        <v>3042</v>
      </c>
      <c r="D2702" s="299" t="s">
        <v>3281</v>
      </c>
      <c r="E2702" s="112">
        <v>368424</v>
      </c>
    </row>
    <row r="2703" spans="2:5" x14ac:dyDescent="0.25">
      <c r="B2703" s="113">
        <v>13189</v>
      </c>
      <c r="C2703" s="114" t="s">
        <v>3043</v>
      </c>
      <c r="D2703" s="299" t="s">
        <v>3689</v>
      </c>
      <c r="E2703" s="112">
        <v>34658750</v>
      </c>
    </row>
    <row r="2704" spans="2:5" x14ac:dyDescent="0.25">
      <c r="B2704" s="113">
        <v>13190</v>
      </c>
      <c r="C2704" s="114" t="s">
        <v>3044</v>
      </c>
      <c r="D2704" s="299" t="s">
        <v>7</v>
      </c>
      <c r="E2704" s="112">
        <v>10317300</v>
      </c>
    </row>
    <row r="2705" spans="2:5" x14ac:dyDescent="0.25">
      <c r="B2705" s="113">
        <v>13191</v>
      </c>
      <c r="C2705" s="114" t="s">
        <v>3045</v>
      </c>
      <c r="D2705" s="299" t="s">
        <v>7</v>
      </c>
      <c r="E2705" s="112">
        <v>11900000</v>
      </c>
    </row>
    <row r="2706" spans="2:5" x14ac:dyDescent="0.25">
      <c r="B2706" s="113">
        <v>13221</v>
      </c>
      <c r="C2706" s="114" t="s">
        <v>3075</v>
      </c>
      <c r="D2706" s="299" t="s">
        <v>8</v>
      </c>
      <c r="E2706" s="112">
        <v>136138</v>
      </c>
    </row>
    <row r="2707" spans="2:5" x14ac:dyDescent="0.25">
      <c r="B2707" s="113">
        <v>13222</v>
      </c>
      <c r="C2707" s="114" t="s">
        <v>3076</v>
      </c>
      <c r="D2707" s="299" t="s">
        <v>3690</v>
      </c>
      <c r="E2707" s="112">
        <v>5355000</v>
      </c>
    </row>
    <row r="2708" spans="2:5" x14ac:dyDescent="0.25">
      <c r="B2708" s="113">
        <v>13249</v>
      </c>
      <c r="C2708" s="114" t="s">
        <v>3691</v>
      </c>
      <c r="D2708" s="299" t="s">
        <v>3095</v>
      </c>
      <c r="E2708" s="112">
        <v>776266</v>
      </c>
    </row>
    <row r="2709" spans="2:5" x14ac:dyDescent="0.25">
      <c r="B2709" s="113">
        <v>13250</v>
      </c>
      <c r="C2709" s="114" t="s">
        <v>3692</v>
      </c>
      <c r="D2709" s="299" t="s">
        <v>3095</v>
      </c>
      <c r="E2709" s="112">
        <v>758679</v>
      </c>
    </row>
    <row r="2710" spans="2:5" x14ac:dyDescent="0.25">
      <c r="B2710" s="113">
        <v>13251</v>
      </c>
      <c r="C2710" s="114" t="s">
        <v>3693</v>
      </c>
      <c r="D2710" s="299" t="s">
        <v>3095</v>
      </c>
      <c r="E2710" s="112">
        <v>1142561</v>
      </c>
    </row>
    <row r="2711" spans="2:5" x14ac:dyDescent="0.25">
      <c r="B2711" s="113">
        <v>13300</v>
      </c>
      <c r="C2711" s="114" t="s">
        <v>3694</v>
      </c>
      <c r="D2711" s="299" t="s">
        <v>3095</v>
      </c>
      <c r="E2711" s="112">
        <v>89726</v>
      </c>
    </row>
    <row r="2712" spans="2:5" x14ac:dyDescent="0.25">
      <c r="B2712" s="113">
        <v>13302</v>
      </c>
      <c r="C2712" s="114" t="s">
        <v>3695</v>
      </c>
      <c r="D2712" s="299" t="s">
        <v>7</v>
      </c>
      <c r="E2712" s="112">
        <v>6790735</v>
      </c>
    </row>
    <row r="2713" spans="2:5" x14ac:dyDescent="0.25">
      <c r="B2713" s="113">
        <v>13303</v>
      </c>
      <c r="C2713" s="114" t="s">
        <v>3696</v>
      </c>
      <c r="D2713" s="299" t="s">
        <v>7</v>
      </c>
      <c r="E2713" s="112">
        <v>9254630</v>
      </c>
    </row>
    <row r="2714" spans="2:5" x14ac:dyDescent="0.25">
      <c r="B2714" s="113">
        <v>13318</v>
      </c>
      <c r="C2714" s="114" t="s">
        <v>3697</v>
      </c>
      <c r="D2714" s="299" t="s">
        <v>3097</v>
      </c>
      <c r="E2714" s="112">
        <v>232783</v>
      </c>
    </row>
    <row r="2715" spans="2:5" x14ac:dyDescent="0.25">
      <c r="B2715" s="113">
        <v>13319</v>
      </c>
      <c r="C2715" s="114" t="s">
        <v>3698</v>
      </c>
      <c r="D2715" s="299" t="s">
        <v>7</v>
      </c>
      <c r="E2715" s="112">
        <v>840307</v>
      </c>
    </row>
    <row r="2716" spans="2:5" x14ac:dyDescent="0.25">
      <c r="B2716" s="113">
        <v>13320</v>
      </c>
      <c r="C2716" s="114" t="s">
        <v>3699</v>
      </c>
      <c r="D2716" s="299" t="s">
        <v>7</v>
      </c>
      <c r="E2716" s="112">
        <v>333010</v>
      </c>
    </row>
    <row r="2717" spans="2:5" x14ac:dyDescent="0.25">
      <c r="B2717" s="113">
        <v>13321</v>
      </c>
      <c r="C2717" s="114" t="s">
        <v>3700</v>
      </c>
      <c r="D2717" s="299" t="s">
        <v>7</v>
      </c>
      <c r="E2717" s="112">
        <v>2184840</v>
      </c>
    </row>
    <row r="2718" spans="2:5" x14ac:dyDescent="0.25">
      <c r="B2718" s="113">
        <v>13322</v>
      </c>
      <c r="C2718" s="114" t="s">
        <v>3701</v>
      </c>
      <c r="D2718" s="299" t="s">
        <v>7</v>
      </c>
      <c r="E2718" s="112">
        <v>709216</v>
      </c>
    </row>
    <row r="2719" spans="2:5" x14ac:dyDescent="0.25">
      <c r="B2719" s="113">
        <v>13323</v>
      </c>
      <c r="C2719" s="114" t="s">
        <v>3702</v>
      </c>
      <c r="D2719" s="299" t="s">
        <v>7</v>
      </c>
      <c r="E2719" s="112">
        <v>419118</v>
      </c>
    </row>
    <row r="2720" spans="2:5" x14ac:dyDescent="0.25">
      <c r="B2720" s="113">
        <v>13324</v>
      </c>
      <c r="C2720" s="114" t="s">
        <v>3703</v>
      </c>
      <c r="D2720" s="299" t="s">
        <v>7</v>
      </c>
      <c r="E2720" s="112">
        <v>849541</v>
      </c>
    </row>
    <row r="2721" spans="2:5" x14ac:dyDescent="0.25">
      <c r="B2721" s="113">
        <v>13325</v>
      </c>
      <c r="C2721" s="114" t="s">
        <v>3704</v>
      </c>
      <c r="D2721" s="299" t="s">
        <v>7</v>
      </c>
      <c r="E2721" s="112">
        <v>352121</v>
      </c>
    </row>
    <row r="2722" spans="2:5" x14ac:dyDescent="0.25">
      <c r="B2722" s="113">
        <v>13326</v>
      </c>
      <c r="C2722" s="114" t="s">
        <v>3705</v>
      </c>
      <c r="D2722" s="299" t="s">
        <v>7</v>
      </c>
      <c r="E2722" s="112">
        <v>189139</v>
      </c>
    </row>
    <row r="2723" spans="2:5" x14ac:dyDescent="0.25">
      <c r="B2723" s="113">
        <v>13327</v>
      </c>
      <c r="C2723" s="114" t="s">
        <v>3706</v>
      </c>
      <c r="D2723" s="299" t="s">
        <v>7</v>
      </c>
      <c r="E2723" s="112">
        <v>34058</v>
      </c>
    </row>
    <row r="2724" spans="2:5" x14ac:dyDescent="0.25">
      <c r="B2724" s="113">
        <v>13328</v>
      </c>
      <c r="C2724" s="114" t="s">
        <v>3707</v>
      </c>
      <c r="D2724" s="299" t="s">
        <v>7</v>
      </c>
      <c r="E2724" s="112">
        <v>514508</v>
      </c>
    </row>
    <row r="2725" spans="2:5" x14ac:dyDescent="0.25">
      <c r="B2725" s="113">
        <v>13329</v>
      </c>
      <c r="C2725" s="114" t="s">
        <v>3708</v>
      </c>
      <c r="D2725" s="299" t="s">
        <v>7</v>
      </c>
      <c r="E2725" s="112">
        <v>1163344</v>
      </c>
    </row>
    <row r="2726" spans="2:5" x14ac:dyDescent="0.25">
      <c r="B2726" s="113">
        <v>13330</v>
      </c>
      <c r="C2726" s="114" t="s">
        <v>3709</v>
      </c>
      <c r="D2726" s="299" t="s">
        <v>7</v>
      </c>
      <c r="E2726" s="112">
        <v>1606714</v>
      </c>
    </row>
    <row r="2727" spans="2:5" x14ac:dyDescent="0.25">
      <c r="B2727" s="113">
        <v>13331</v>
      </c>
      <c r="C2727" s="114" t="s">
        <v>3710</v>
      </c>
      <c r="D2727" s="299" t="s">
        <v>7</v>
      </c>
      <c r="E2727" s="112">
        <v>2065745</v>
      </c>
    </row>
    <row r="2728" spans="2:5" x14ac:dyDescent="0.25">
      <c r="B2728" s="113">
        <v>13332</v>
      </c>
      <c r="C2728" s="114" t="s">
        <v>3711</v>
      </c>
      <c r="D2728" s="299" t="s">
        <v>7</v>
      </c>
      <c r="E2728" s="112">
        <v>665734</v>
      </c>
    </row>
    <row r="2729" spans="2:5" x14ac:dyDescent="0.25">
      <c r="B2729" s="113">
        <v>13333</v>
      </c>
      <c r="C2729" s="114" t="s">
        <v>3712</v>
      </c>
      <c r="D2729" s="299" t="s">
        <v>7</v>
      </c>
      <c r="E2729" s="112">
        <v>124450</v>
      </c>
    </row>
    <row r="2730" spans="2:5" x14ac:dyDescent="0.25">
      <c r="B2730" s="113">
        <v>13334</v>
      </c>
      <c r="C2730" s="114" t="s">
        <v>3713</v>
      </c>
      <c r="D2730" s="299" t="s">
        <v>3102</v>
      </c>
      <c r="E2730" s="112">
        <v>631462</v>
      </c>
    </row>
    <row r="2731" spans="2:5" x14ac:dyDescent="0.25">
      <c r="B2731" s="113">
        <v>13336</v>
      </c>
      <c r="C2731" s="114" t="s">
        <v>3714</v>
      </c>
      <c r="D2731" s="299" t="s">
        <v>7</v>
      </c>
      <c r="E2731" s="112">
        <v>246500</v>
      </c>
    </row>
    <row r="2732" spans="2:5" x14ac:dyDescent="0.25">
      <c r="B2732" s="113">
        <v>13372</v>
      </c>
      <c r="C2732" s="114" t="s">
        <v>3715</v>
      </c>
      <c r="D2732" s="299" t="s">
        <v>8</v>
      </c>
      <c r="E2732" s="112">
        <v>7705</v>
      </c>
    </row>
    <row r="2733" spans="2:5" x14ac:dyDescent="0.25">
      <c r="B2733" s="113">
        <v>13373</v>
      </c>
      <c r="C2733" s="114" t="s">
        <v>3716</v>
      </c>
      <c r="D2733" s="299" t="s">
        <v>8</v>
      </c>
      <c r="E2733" s="112">
        <v>13090</v>
      </c>
    </row>
    <row r="2734" spans="2:5" x14ac:dyDescent="0.25">
      <c r="B2734" s="113">
        <v>13374</v>
      </c>
      <c r="C2734" s="114" t="s">
        <v>3717</v>
      </c>
      <c r="D2734" s="299" t="s">
        <v>8</v>
      </c>
      <c r="E2734" s="112">
        <v>13690</v>
      </c>
    </row>
    <row r="2735" spans="2:5" x14ac:dyDescent="0.25">
      <c r="B2735" s="113">
        <v>13375</v>
      </c>
      <c r="C2735" s="114" t="s">
        <v>3718</v>
      </c>
      <c r="D2735" s="299" t="s">
        <v>8</v>
      </c>
      <c r="E2735" s="112">
        <v>12200</v>
      </c>
    </row>
    <row r="2736" spans="2:5" x14ac:dyDescent="0.25">
      <c r="B2736" s="113">
        <v>13376</v>
      </c>
      <c r="C2736" s="114" t="s">
        <v>3719</v>
      </c>
      <c r="D2736" s="299" t="s">
        <v>7</v>
      </c>
      <c r="E2736" s="112">
        <v>129696154</v>
      </c>
    </row>
    <row r="2737" spans="2:5" x14ac:dyDescent="0.25">
      <c r="B2737" s="113">
        <v>13377</v>
      </c>
      <c r="C2737" s="114" t="s">
        <v>3720</v>
      </c>
      <c r="D2737" s="299" t="s">
        <v>7</v>
      </c>
      <c r="E2737" s="112">
        <v>147316390</v>
      </c>
    </row>
    <row r="2738" spans="2:5" x14ac:dyDescent="0.25">
      <c r="B2738" s="113">
        <v>13378</v>
      </c>
      <c r="C2738" s="114" t="s">
        <v>3721</v>
      </c>
      <c r="D2738" s="299" t="s">
        <v>7</v>
      </c>
      <c r="E2738" s="112">
        <v>163891141</v>
      </c>
    </row>
    <row r="2739" spans="2:5" x14ac:dyDescent="0.25">
      <c r="B2739" s="113">
        <v>13379</v>
      </c>
      <c r="C2739" s="114" t="s">
        <v>3722</v>
      </c>
      <c r="D2739" s="299" t="s">
        <v>7</v>
      </c>
      <c r="E2739" s="112">
        <v>1671653</v>
      </c>
    </row>
    <row r="2740" spans="2:5" x14ac:dyDescent="0.25">
      <c r="B2740" s="113">
        <v>13400</v>
      </c>
      <c r="C2740" s="114" t="s">
        <v>3723</v>
      </c>
      <c r="D2740" s="299" t="s">
        <v>7</v>
      </c>
      <c r="E2740" s="112">
        <v>28755</v>
      </c>
    </row>
    <row r="2741" spans="2:5" x14ac:dyDescent="0.25">
      <c r="B2741" s="113">
        <v>13401</v>
      </c>
      <c r="C2741" s="114" t="s">
        <v>3724</v>
      </c>
      <c r="D2741" s="299" t="s">
        <v>7</v>
      </c>
      <c r="E2741" s="112">
        <v>50516</v>
      </c>
    </row>
    <row r="2742" spans="2:5" x14ac:dyDescent="0.25">
      <c r="B2742" s="113">
        <v>13402</v>
      </c>
      <c r="C2742" s="114" t="s">
        <v>3725</v>
      </c>
      <c r="D2742" s="299" t="s">
        <v>7</v>
      </c>
      <c r="E2742" s="112">
        <v>43522</v>
      </c>
    </row>
    <row r="2743" spans="2:5" x14ac:dyDescent="0.25">
      <c r="B2743" s="113">
        <v>13403</v>
      </c>
      <c r="C2743" s="114" t="s">
        <v>3726</v>
      </c>
      <c r="D2743" s="299" t="s">
        <v>7</v>
      </c>
      <c r="E2743" s="112">
        <v>189629</v>
      </c>
    </row>
    <row r="2744" spans="2:5" x14ac:dyDescent="0.25">
      <c r="B2744" s="113">
        <v>13404</v>
      </c>
      <c r="C2744" s="114" t="s">
        <v>3727</v>
      </c>
      <c r="D2744" s="299" t="s">
        <v>3102</v>
      </c>
      <c r="E2744" s="112">
        <v>132119</v>
      </c>
    </row>
    <row r="2745" spans="2:5" x14ac:dyDescent="0.25">
      <c r="B2745" s="113">
        <v>13405</v>
      </c>
      <c r="C2745" s="114" t="s">
        <v>3728</v>
      </c>
      <c r="D2745" s="299" t="s">
        <v>7</v>
      </c>
      <c r="E2745" s="112">
        <v>1002546</v>
      </c>
    </row>
    <row r="2746" spans="2:5" x14ac:dyDescent="0.25">
      <c r="B2746" s="113">
        <v>13406</v>
      </c>
      <c r="C2746" s="114" t="s">
        <v>3729</v>
      </c>
      <c r="D2746" s="299" t="s">
        <v>7</v>
      </c>
      <c r="E2746" s="112">
        <v>1002546</v>
      </c>
    </row>
    <row r="2747" spans="2:5" x14ac:dyDescent="0.25">
      <c r="B2747" s="113">
        <v>13407</v>
      </c>
      <c r="C2747" s="114" t="s">
        <v>3730</v>
      </c>
      <c r="D2747" s="299" t="s">
        <v>7</v>
      </c>
      <c r="E2747" s="112">
        <v>1002546</v>
      </c>
    </row>
    <row r="2748" spans="2:5" x14ac:dyDescent="0.25">
      <c r="B2748" s="113">
        <v>13408</v>
      </c>
      <c r="C2748" s="114" t="s">
        <v>3731</v>
      </c>
      <c r="D2748" s="299" t="s">
        <v>7</v>
      </c>
      <c r="E2748" s="112">
        <v>1381404</v>
      </c>
    </row>
    <row r="2749" spans="2:5" x14ac:dyDescent="0.25">
      <c r="B2749" s="113">
        <v>13409</v>
      </c>
      <c r="C2749" s="114" t="s">
        <v>3732</v>
      </c>
      <c r="D2749" s="299" t="s">
        <v>7</v>
      </c>
      <c r="E2749" s="112">
        <v>1002546</v>
      </c>
    </row>
    <row r="2750" spans="2:5" x14ac:dyDescent="0.25">
      <c r="B2750" s="113">
        <v>13410</v>
      </c>
      <c r="C2750" s="114" t="s">
        <v>3733</v>
      </c>
      <c r="D2750" s="299" t="s">
        <v>7</v>
      </c>
      <c r="E2750" s="112">
        <v>2609649</v>
      </c>
    </row>
    <row r="2751" spans="2:5" x14ac:dyDescent="0.25">
      <c r="B2751" s="113">
        <v>13411</v>
      </c>
      <c r="C2751" s="114" t="s">
        <v>3734</v>
      </c>
      <c r="D2751" s="299" t="s">
        <v>7</v>
      </c>
      <c r="E2751" s="112">
        <v>2969601</v>
      </c>
    </row>
    <row r="2752" spans="2:5" x14ac:dyDescent="0.25">
      <c r="B2752" s="113">
        <v>13412</v>
      </c>
      <c r="C2752" s="114" t="s">
        <v>3735</v>
      </c>
      <c r="D2752" s="299" t="s">
        <v>7</v>
      </c>
      <c r="E2752" s="112">
        <v>2875522</v>
      </c>
    </row>
    <row r="2753" spans="2:5" x14ac:dyDescent="0.25">
      <c r="B2753" s="113">
        <v>13413</v>
      </c>
      <c r="C2753" s="114" t="s">
        <v>3736</v>
      </c>
      <c r="D2753" s="299" t="s">
        <v>7</v>
      </c>
      <c r="E2753" s="112">
        <v>3509528</v>
      </c>
    </row>
    <row r="2754" spans="2:5" x14ac:dyDescent="0.25">
      <c r="B2754" s="113">
        <v>13414</v>
      </c>
      <c r="C2754" s="114" t="s">
        <v>3737</v>
      </c>
      <c r="D2754" s="299" t="s">
        <v>7</v>
      </c>
      <c r="E2754" s="112">
        <v>10414054</v>
      </c>
    </row>
    <row r="2755" spans="2:5" x14ac:dyDescent="0.25">
      <c r="B2755" s="113">
        <v>13415</v>
      </c>
      <c r="C2755" s="114" t="s">
        <v>3738</v>
      </c>
      <c r="D2755" s="299" t="s">
        <v>7</v>
      </c>
      <c r="E2755" s="112">
        <v>13289577</v>
      </c>
    </row>
    <row r="2756" spans="2:5" x14ac:dyDescent="0.25">
      <c r="B2756" s="113">
        <v>13416</v>
      </c>
      <c r="C2756" s="114" t="s">
        <v>3739</v>
      </c>
      <c r="D2756" s="299" t="s">
        <v>3097</v>
      </c>
      <c r="E2756" s="112">
        <v>24544</v>
      </c>
    </row>
    <row r="2757" spans="2:5" x14ac:dyDescent="0.25">
      <c r="B2757" s="113">
        <v>13417</v>
      </c>
      <c r="C2757" s="114" t="s">
        <v>3740</v>
      </c>
      <c r="D2757" s="299" t="s">
        <v>3095</v>
      </c>
      <c r="E2757" s="112">
        <v>120000</v>
      </c>
    </row>
    <row r="2758" spans="2:5" x14ac:dyDescent="0.25">
      <c r="B2758" s="113">
        <v>13418</v>
      </c>
      <c r="C2758" s="114" t="s">
        <v>3741</v>
      </c>
      <c r="D2758" s="299" t="s">
        <v>94</v>
      </c>
      <c r="E2758" s="112">
        <v>2142000</v>
      </c>
    </row>
    <row r="2759" spans="2:5" x14ac:dyDescent="0.25">
      <c r="B2759" s="113">
        <v>13419</v>
      </c>
      <c r="C2759" s="114" t="s">
        <v>3742</v>
      </c>
      <c r="D2759" s="299" t="s">
        <v>158</v>
      </c>
      <c r="E2759" s="112">
        <v>107100</v>
      </c>
    </row>
    <row r="2760" spans="2:5" x14ac:dyDescent="0.25">
      <c r="B2760" s="113">
        <v>13420</v>
      </c>
      <c r="C2760" s="114" t="s">
        <v>3743</v>
      </c>
      <c r="D2760" s="299" t="s">
        <v>94</v>
      </c>
      <c r="E2760" s="112">
        <v>2499000</v>
      </c>
    </row>
    <row r="2761" spans="2:5" x14ac:dyDescent="0.25">
      <c r="B2761" s="113">
        <v>13421</v>
      </c>
      <c r="C2761" s="114" t="s">
        <v>3744</v>
      </c>
      <c r="D2761" s="299" t="s">
        <v>94</v>
      </c>
      <c r="E2761" s="112">
        <v>952000</v>
      </c>
    </row>
    <row r="2762" spans="2:5" x14ac:dyDescent="0.25">
      <c r="B2762" s="113">
        <v>13422</v>
      </c>
      <c r="C2762" s="114" t="s">
        <v>3745</v>
      </c>
      <c r="D2762" s="299" t="s">
        <v>158</v>
      </c>
      <c r="E2762" s="112">
        <v>47600</v>
      </c>
    </row>
    <row r="2763" spans="2:5" x14ac:dyDescent="0.25">
      <c r="B2763" s="113">
        <v>13423</v>
      </c>
      <c r="C2763" s="114" t="s">
        <v>3746</v>
      </c>
      <c r="D2763" s="299" t="s">
        <v>158</v>
      </c>
      <c r="E2763" s="112">
        <v>321300</v>
      </c>
    </row>
    <row r="2764" spans="2:5" x14ac:dyDescent="0.25">
      <c r="B2764" s="113">
        <v>13424</v>
      </c>
      <c r="C2764" s="114" t="s">
        <v>3747</v>
      </c>
      <c r="D2764" s="299" t="s">
        <v>7</v>
      </c>
      <c r="E2764" s="112">
        <v>273700</v>
      </c>
    </row>
    <row r="2765" spans="2:5" x14ac:dyDescent="0.25">
      <c r="B2765" s="113">
        <v>13425</v>
      </c>
      <c r="C2765" s="114" t="s">
        <v>3748</v>
      </c>
      <c r="D2765" s="299" t="s">
        <v>7</v>
      </c>
      <c r="E2765" s="112">
        <v>196350</v>
      </c>
    </row>
    <row r="2766" spans="2:5" x14ac:dyDescent="0.25">
      <c r="B2766" s="113">
        <v>13426</v>
      </c>
      <c r="C2766" s="114" t="s">
        <v>3749</v>
      </c>
      <c r="D2766" s="299" t="s">
        <v>7</v>
      </c>
      <c r="E2766" s="112">
        <v>1225700</v>
      </c>
    </row>
    <row r="2767" spans="2:5" x14ac:dyDescent="0.25">
      <c r="B2767" s="113">
        <v>13427</v>
      </c>
      <c r="C2767" s="114" t="s">
        <v>3750</v>
      </c>
      <c r="D2767" s="299" t="s">
        <v>7</v>
      </c>
      <c r="E2767" s="112">
        <v>856800</v>
      </c>
    </row>
    <row r="2768" spans="2:5" x14ac:dyDescent="0.25">
      <c r="B2768" s="113">
        <v>13428</v>
      </c>
      <c r="C2768" s="114" t="s">
        <v>3751</v>
      </c>
      <c r="D2768" s="299" t="s">
        <v>7</v>
      </c>
      <c r="E2768" s="112">
        <v>343700</v>
      </c>
    </row>
    <row r="2769" spans="2:5" x14ac:dyDescent="0.25">
      <c r="B2769" s="113">
        <v>13429</v>
      </c>
      <c r="C2769" s="114" t="s">
        <v>3752</v>
      </c>
      <c r="D2769" s="299" t="s">
        <v>8</v>
      </c>
      <c r="E2769" s="112">
        <v>27711</v>
      </c>
    </row>
    <row r="2770" spans="2:5" x14ac:dyDescent="0.25">
      <c r="B2770" s="113">
        <v>13430</v>
      </c>
      <c r="C2770" s="114" t="s">
        <v>3753</v>
      </c>
      <c r="D2770" s="299" t="s">
        <v>3102</v>
      </c>
      <c r="E2770" s="112">
        <v>11792</v>
      </c>
    </row>
    <row r="2771" spans="2:5" x14ac:dyDescent="0.25">
      <c r="B2771" s="113">
        <v>13431</v>
      </c>
      <c r="C2771" s="114" t="s">
        <v>3754</v>
      </c>
      <c r="D2771" s="299" t="s">
        <v>3267</v>
      </c>
      <c r="E2771" s="112">
        <v>1400000</v>
      </c>
    </row>
    <row r="2772" spans="2:5" x14ac:dyDescent="0.25">
      <c r="B2772" s="113">
        <v>13432</v>
      </c>
      <c r="C2772" s="114" t="s">
        <v>3755</v>
      </c>
      <c r="D2772" s="299" t="s">
        <v>3267</v>
      </c>
      <c r="E2772" s="112">
        <v>1500000</v>
      </c>
    </row>
    <row r="2773" spans="2:5" x14ac:dyDescent="0.25">
      <c r="B2773" s="113">
        <v>13433</v>
      </c>
      <c r="C2773" s="114" t="s">
        <v>3756</v>
      </c>
      <c r="D2773" s="299" t="s">
        <v>3267</v>
      </c>
      <c r="E2773" s="112">
        <v>2000000</v>
      </c>
    </row>
    <row r="2774" spans="2:5" x14ac:dyDescent="0.25">
      <c r="B2774" s="113">
        <v>13434</v>
      </c>
      <c r="C2774" s="114" t="s">
        <v>3757</v>
      </c>
      <c r="D2774" s="299" t="s">
        <v>3267</v>
      </c>
      <c r="E2774" s="112">
        <v>2500000</v>
      </c>
    </row>
    <row r="2775" spans="2:5" x14ac:dyDescent="0.25">
      <c r="B2775" s="113">
        <v>13435</v>
      </c>
      <c r="C2775" s="114" t="s">
        <v>3758</v>
      </c>
      <c r="D2775" s="299" t="s">
        <v>3267</v>
      </c>
      <c r="E2775" s="112">
        <v>3000000</v>
      </c>
    </row>
    <row r="2776" spans="2:5" x14ac:dyDescent="0.25">
      <c r="B2776" s="113">
        <v>13436</v>
      </c>
      <c r="C2776" s="114" t="s">
        <v>3759</v>
      </c>
      <c r="D2776" s="299" t="s">
        <v>3267</v>
      </c>
      <c r="E2776" s="112">
        <v>3000000</v>
      </c>
    </row>
    <row r="2777" spans="2:5" x14ac:dyDescent="0.25">
      <c r="B2777" s="113">
        <v>13437</v>
      </c>
      <c r="C2777" s="114" t="s">
        <v>3760</v>
      </c>
      <c r="D2777" s="299" t="s">
        <v>3095</v>
      </c>
      <c r="E2777" s="112">
        <v>95557</v>
      </c>
    </row>
    <row r="2778" spans="2:5" x14ac:dyDescent="0.25">
      <c r="B2778" s="113">
        <v>13438</v>
      </c>
      <c r="C2778" s="114" t="s">
        <v>3761</v>
      </c>
      <c r="D2778" s="299" t="s">
        <v>3095</v>
      </c>
      <c r="E2778" s="112">
        <v>85680</v>
      </c>
    </row>
    <row r="2779" spans="2:5" x14ac:dyDescent="0.25">
      <c r="B2779" s="113">
        <v>13439</v>
      </c>
      <c r="C2779" s="114" t="s">
        <v>3762</v>
      </c>
      <c r="D2779" s="299" t="s">
        <v>3095</v>
      </c>
      <c r="E2779" s="112">
        <v>690081</v>
      </c>
    </row>
    <row r="2780" spans="2:5" x14ac:dyDescent="0.25">
      <c r="B2780" s="113">
        <v>13440</v>
      </c>
      <c r="C2780" s="114" t="s">
        <v>3763</v>
      </c>
      <c r="D2780" s="299" t="s">
        <v>3095</v>
      </c>
      <c r="E2780" s="112">
        <v>709121</v>
      </c>
    </row>
    <row r="2781" spans="2:5" x14ac:dyDescent="0.25">
      <c r="B2781" s="113">
        <v>13441</v>
      </c>
      <c r="C2781" s="114" t="s">
        <v>3764</v>
      </c>
      <c r="D2781" s="299" t="s">
        <v>3095</v>
      </c>
      <c r="E2781" s="112">
        <v>728161</v>
      </c>
    </row>
    <row r="2782" spans="2:5" x14ac:dyDescent="0.25">
      <c r="B2782" s="113">
        <v>13442</v>
      </c>
      <c r="C2782" s="114" t="s">
        <v>3765</v>
      </c>
      <c r="D2782" s="299" t="s">
        <v>94</v>
      </c>
      <c r="E2782" s="112">
        <v>6648839</v>
      </c>
    </row>
    <row r="2783" spans="2:5" x14ac:dyDescent="0.25">
      <c r="B2783" s="113">
        <v>13443</v>
      </c>
      <c r="C2783" s="114" t="s">
        <v>3766</v>
      </c>
      <c r="D2783" s="299" t="s">
        <v>94</v>
      </c>
      <c r="E2783" s="112">
        <v>3925227</v>
      </c>
    </row>
    <row r="2784" spans="2:5" x14ac:dyDescent="0.25">
      <c r="B2784" s="113">
        <v>13444</v>
      </c>
      <c r="C2784" s="114" t="s">
        <v>3767</v>
      </c>
      <c r="D2784" s="299" t="s">
        <v>94</v>
      </c>
      <c r="E2784" s="112">
        <v>5162558</v>
      </c>
    </row>
    <row r="2785" spans="2:5" x14ac:dyDescent="0.25">
      <c r="B2785" s="113">
        <v>13445</v>
      </c>
      <c r="C2785" s="114" t="s">
        <v>3768</v>
      </c>
      <c r="D2785" s="299" t="s">
        <v>94</v>
      </c>
      <c r="E2785" s="112">
        <v>3325131</v>
      </c>
    </row>
    <row r="2786" spans="2:5" x14ac:dyDescent="0.25">
      <c r="B2786" s="113">
        <v>13505</v>
      </c>
      <c r="C2786" s="114" t="s">
        <v>3769</v>
      </c>
      <c r="D2786" s="299" t="s">
        <v>7</v>
      </c>
      <c r="E2786" s="112">
        <v>16438422</v>
      </c>
    </row>
    <row r="2787" spans="2:5" x14ac:dyDescent="0.25">
      <c r="B2787" s="113">
        <v>13513</v>
      </c>
      <c r="C2787" s="114" t="s">
        <v>3770</v>
      </c>
      <c r="D2787" s="299" t="s">
        <v>3102</v>
      </c>
      <c r="E2787" s="112">
        <v>733303</v>
      </c>
    </row>
    <row r="2788" spans="2:5" x14ac:dyDescent="0.25">
      <c r="B2788" s="113">
        <v>13514</v>
      </c>
      <c r="C2788" s="114" t="s">
        <v>3771</v>
      </c>
      <c r="D2788" s="299" t="s">
        <v>3102</v>
      </c>
      <c r="E2788" s="112">
        <v>1041106</v>
      </c>
    </row>
    <row r="2789" spans="2:5" x14ac:dyDescent="0.25">
      <c r="B2789" s="113">
        <v>13515</v>
      </c>
      <c r="C2789" s="114" t="s">
        <v>3772</v>
      </c>
      <c r="D2789" s="299" t="s">
        <v>3102</v>
      </c>
      <c r="E2789" s="112">
        <v>1436925</v>
      </c>
    </row>
    <row r="2790" spans="2:5" x14ac:dyDescent="0.25">
      <c r="B2790" s="113">
        <v>13516</v>
      </c>
      <c r="C2790" s="114" t="s">
        <v>3773</v>
      </c>
      <c r="D2790" s="299" t="s">
        <v>3102</v>
      </c>
      <c r="E2790" s="112">
        <v>1829822</v>
      </c>
    </row>
    <row r="2791" spans="2:5" x14ac:dyDescent="0.25">
      <c r="B2791" s="113">
        <v>13517</v>
      </c>
      <c r="C2791" s="114" t="s">
        <v>3774</v>
      </c>
      <c r="D2791" s="299" t="s">
        <v>3102</v>
      </c>
      <c r="E2791" s="112">
        <v>2618539</v>
      </c>
    </row>
    <row r="2792" spans="2:5" x14ac:dyDescent="0.25">
      <c r="B2792" s="113">
        <v>13518</v>
      </c>
      <c r="C2792" s="114" t="s">
        <v>3775</v>
      </c>
      <c r="D2792" s="299" t="s">
        <v>3102</v>
      </c>
      <c r="E2792" s="112">
        <v>6365310</v>
      </c>
    </row>
    <row r="2793" spans="2:5" x14ac:dyDescent="0.25">
      <c r="B2793" s="113">
        <v>13519</v>
      </c>
      <c r="C2793" s="114" t="s">
        <v>3776</v>
      </c>
      <c r="D2793" s="299" t="s">
        <v>3102</v>
      </c>
      <c r="E2793" s="112">
        <v>6473243</v>
      </c>
    </row>
    <row r="2794" spans="2:5" x14ac:dyDescent="0.25">
      <c r="B2794" s="113">
        <v>13520</v>
      </c>
      <c r="C2794" s="114" t="s">
        <v>3777</v>
      </c>
      <c r="D2794" s="299" t="s">
        <v>3102</v>
      </c>
      <c r="E2794" s="112">
        <v>7613744</v>
      </c>
    </row>
    <row r="2795" spans="2:5" x14ac:dyDescent="0.25">
      <c r="B2795" s="113">
        <v>12347</v>
      </c>
      <c r="C2795" s="114" t="s">
        <v>2221</v>
      </c>
      <c r="D2795" s="299"/>
      <c r="E2795" s="299">
        <v>285576</v>
      </c>
    </row>
    <row r="2796" spans="2:5" x14ac:dyDescent="0.25">
      <c r="B2796" s="113">
        <v>12348</v>
      </c>
      <c r="C2796" s="114" t="s">
        <v>2222</v>
      </c>
      <c r="D2796" s="299"/>
      <c r="E2796" s="299">
        <v>642600</v>
      </c>
    </row>
    <row r="2797" spans="2:5" x14ac:dyDescent="0.25">
      <c r="B2797" s="113">
        <v>12349</v>
      </c>
      <c r="C2797" s="114" t="s">
        <v>2223</v>
      </c>
      <c r="D2797" s="299"/>
      <c r="E2797" s="299">
        <v>45432</v>
      </c>
    </row>
    <row r="2798" spans="2:5" x14ac:dyDescent="0.25">
      <c r="B2798" s="113">
        <v>12350</v>
      </c>
      <c r="C2798" s="114" t="s">
        <v>2224</v>
      </c>
      <c r="D2798" s="299"/>
      <c r="E2798" s="299">
        <v>15765</v>
      </c>
    </row>
    <row r="2799" spans="2:5" x14ac:dyDescent="0.25">
      <c r="B2799" s="113">
        <v>12351</v>
      </c>
      <c r="C2799" s="114" t="s">
        <v>2225</v>
      </c>
      <c r="D2799" s="299"/>
      <c r="E2799" s="299">
        <v>12252126</v>
      </c>
    </row>
    <row r="2800" spans="2:5" x14ac:dyDescent="0.25">
      <c r="B2800" s="113">
        <v>12352</v>
      </c>
      <c r="C2800" s="114" t="s">
        <v>2226</v>
      </c>
      <c r="D2800" s="299"/>
      <c r="E2800" s="299">
        <v>150900</v>
      </c>
    </row>
    <row r="2801" spans="2:5" x14ac:dyDescent="0.25">
      <c r="B2801" s="113">
        <v>12353</v>
      </c>
      <c r="C2801" s="114" t="s">
        <v>2227</v>
      </c>
      <c r="D2801" s="299"/>
      <c r="E2801" s="299">
        <v>963900</v>
      </c>
    </row>
    <row r="2802" spans="2:5" x14ac:dyDescent="0.25">
      <c r="B2802" s="113">
        <v>12355</v>
      </c>
      <c r="C2802" s="114" t="s">
        <v>2228</v>
      </c>
      <c r="D2802" s="299"/>
      <c r="E2802" s="299">
        <v>22003</v>
      </c>
    </row>
    <row r="2803" spans="2:5" x14ac:dyDescent="0.25">
      <c r="B2803" s="113">
        <v>12356</v>
      </c>
      <c r="C2803" s="114" t="s">
        <v>2229</v>
      </c>
      <c r="D2803" s="299"/>
      <c r="E2803" s="299">
        <v>6962</v>
      </c>
    </row>
    <row r="2804" spans="2:5" x14ac:dyDescent="0.25">
      <c r="B2804" s="113">
        <v>12357</v>
      </c>
      <c r="C2804" s="114" t="s">
        <v>2230</v>
      </c>
      <c r="D2804" s="299"/>
      <c r="E2804" s="299">
        <v>88000</v>
      </c>
    </row>
    <row r="2805" spans="2:5" x14ac:dyDescent="0.25">
      <c r="B2805" s="113">
        <v>12358</v>
      </c>
      <c r="C2805" s="114" t="s">
        <v>2231</v>
      </c>
      <c r="D2805" s="299"/>
      <c r="E2805" s="299">
        <v>702100</v>
      </c>
    </row>
    <row r="2806" spans="2:5" x14ac:dyDescent="0.25">
      <c r="B2806" s="113">
        <v>12359</v>
      </c>
      <c r="C2806" s="114" t="s">
        <v>2232</v>
      </c>
      <c r="D2806" s="299"/>
      <c r="E2806" s="299">
        <v>27206489</v>
      </c>
    </row>
    <row r="2807" spans="2:5" x14ac:dyDescent="0.25">
      <c r="B2807" s="113">
        <v>12360</v>
      </c>
      <c r="C2807" s="114" t="s">
        <v>2233</v>
      </c>
      <c r="D2807" s="299"/>
      <c r="E2807" s="299">
        <v>6580224</v>
      </c>
    </row>
    <row r="2808" spans="2:5" x14ac:dyDescent="0.25">
      <c r="B2808" s="113">
        <v>12361</v>
      </c>
      <c r="C2808" s="114" t="s">
        <v>2234</v>
      </c>
      <c r="D2808" s="299"/>
      <c r="E2808" s="299">
        <v>4401453</v>
      </c>
    </row>
    <row r="2809" spans="2:5" x14ac:dyDescent="0.25">
      <c r="B2809" s="113">
        <v>12362</v>
      </c>
      <c r="C2809" s="114" t="s">
        <v>2235</v>
      </c>
      <c r="D2809" s="299"/>
      <c r="E2809" s="299">
        <v>4076000</v>
      </c>
    </row>
    <row r="2810" spans="2:5" x14ac:dyDescent="0.25">
      <c r="B2810" s="113">
        <v>12363</v>
      </c>
      <c r="C2810" s="114" t="s">
        <v>2236</v>
      </c>
      <c r="D2810" s="299"/>
      <c r="E2810" s="299">
        <v>1551649</v>
      </c>
    </row>
    <row r="2811" spans="2:5" x14ac:dyDescent="0.25">
      <c r="B2811" s="113">
        <v>12364</v>
      </c>
      <c r="C2811" s="114" t="s">
        <v>2237</v>
      </c>
      <c r="D2811" s="299"/>
      <c r="E2811" s="299">
        <v>173712</v>
      </c>
    </row>
    <row r="2812" spans="2:5" x14ac:dyDescent="0.25">
      <c r="B2812" s="113">
        <v>12365</v>
      </c>
      <c r="C2812" s="114" t="s">
        <v>2238</v>
      </c>
      <c r="D2812" s="299"/>
      <c r="E2812" s="299">
        <v>40425</v>
      </c>
    </row>
    <row r="2813" spans="2:5" x14ac:dyDescent="0.25">
      <c r="B2813" s="113">
        <v>12366</v>
      </c>
      <c r="C2813" s="114" t="s">
        <v>2239</v>
      </c>
      <c r="D2813" s="299"/>
      <c r="E2813" s="299">
        <v>1793167</v>
      </c>
    </row>
    <row r="2814" spans="2:5" x14ac:dyDescent="0.25">
      <c r="B2814" s="113">
        <v>12367</v>
      </c>
      <c r="C2814" s="114" t="s">
        <v>2240</v>
      </c>
      <c r="D2814" s="299"/>
      <c r="E2814" s="299">
        <v>2069383</v>
      </c>
    </row>
    <row r="2815" spans="2:5" x14ac:dyDescent="0.25">
      <c r="B2815" s="113">
        <v>12368</v>
      </c>
      <c r="C2815" s="114" t="s">
        <v>2241</v>
      </c>
      <c r="D2815" s="299"/>
      <c r="E2815" s="299">
        <v>3100</v>
      </c>
    </row>
    <row r="2816" spans="2:5" x14ac:dyDescent="0.25">
      <c r="B2816" s="113">
        <v>12369</v>
      </c>
      <c r="C2816" s="114" t="s">
        <v>2242</v>
      </c>
      <c r="D2816" s="299"/>
      <c r="E2816" s="299">
        <v>17816</v>
      </c>
    </row>
    <row r="2817" spans="2:5" x14ac:dyDescent="0.25">
      <c r="B2817" s="113">
        <v>12370</v>
      </c>
      <c r="C2817" s="114" t="s">
        <v>2243</v>
      </c>
      <c r="D2817" s="299"/>
      <c r="E2817" s="299">
        <v>11545</v>
      </c>
    </row>
    <row r="2818" spans="2:5" x14ac:dyDescent="0.25">
      <c r="B2818" s="113">
        <v>12371</v>
      </c>
      <c r="C2818" s="114" t="s">
        <v>2244</v>
      </c>
      <c r="D2818" s="299"/>
      <c r="E2818" s="299">
        <v>8449000</v>
      </c>
    </row>
    <row r="2819" spans="2:5" x14ac:dyDescent="0.25">
      <c r="B2819" s="113">
        <v>12372</v>
      </c>
      <c r="C2819" s="114" t="s">
        <v>2245</v>
      </c>
      <c r="D2819" s="299"/>
      <c r="E2819" s="299">
        <v>912580</v>
      </c>
    </row>
    <row r="2820" spans="2:5" x14ac:dyDescent="0.25">
      <c r="B2820" s="113">
        <v>12373</v>
      </c>
      <c r="C2820" s="114" t="s">
        <v>2246</v>
      </c>
      <c r="D2820" s="299"/>
      <c r="E2820" s="299">
        <v>478266</v>
      </c>
    </row>
    <row r="2821" spans="2:5" x14ac:dyDescent="0.25">
      <c r="B2821" s="113">
        <v>12374</v>
      </c>
      <c r="C2821" s="114" t="s">
        <v>2247</v>
      </c>
      <c r="D2821" s="299"/>
      <c r="E2821" s="299">
        <v>7316</v>
      </c>
    </row>
    <row r="2822" spans="2:5" x14ac:dyDescent="0.25">
      <c r="B2822" s="113">
        <v>12375</v>
      </c>
      <c r="C2822" s="114" t="s">
        <v>2248</v>
      </c>
      <c r="D2822" s="299"/>
      <c r="E2822" s="299">
        <v>8994957</v>
      </c>
    </row>
    <row r="2823" spans="2:5" x14ac:dyDescent="0.25">
      <c r="B2823" s="113">
        <v>12376</v>
      </c>
      <c r="C2823" s="114" t="s">
        <v>2249</v>
      </c>
      <c r="D2823" s="299"/>
      <c r="E2823" s="299">
        <v>442014</v>
      </c>
    </row>
    <row r="2824" spans="2:5" x14ac:dyDescent="0.25">
      <c r="B2824" s="113">
        <v>12377</v>
      </c>
      <c r="C2824" s="114" t="s">
        <v>2250</v>
      </c>
      <c r="D2824" s="299"/>
      <c r="E2824" s="299">
        <v>2935020</v>
      </c>
    </row>
    <row r="2825" spans="2:5" x14ac:dyDescent="0.25">
      <c r="B2825" s="113">
        <v>12378</v>
      </c>
      <c r="C2825" s="114" t="s">
        <v>2251</v>
      </c>
      <c r="D2825" s="299"/>
      <c r="E2825" s="299">
        <v>403609</v>
      </c>
    </row>
    <row r="2826" spans="2:5" x14ac:dyDescent="0.25">
      <c r="B2826" s="113">
        <v>12379</v>
      </c>
      <c r="C2826" s="114" t="s">
        <v>2252</v>
      </c>
      <c r="D2826" s="299"/>
      <c r="E2826" s="299">
        <v>53265610</v>
      </c>
    </row>
    <row r="2827" spans="2:5" x14ac:dyDescent="0.25">
      <c r="B2827" s="113">
        <v>12380</v>
      </c>
      <c r="C2827" s="114" t="s">
        <v>2253</v>
      </c>
      <c r="D2827" s="299"/>
      <c r="E2827" s="299">
        <v>279888</v>
      </c>
    </row>
    <row r="2828" spans="2:5" x14ac:dyDescent="0.25">
      <c r="B2828" s="113">
        <v>12381</v>
      </c>
      <c r="C2828" s="114" t="s">
        <v>2254</v>
      </c>
      <c r="D2828" s="299"/>
      <c r="E2828" s="299">
        <v>618464</v>
      </c>
    </row>
    <row r="2829" spans="2:5" x14ac:dyDescent="0.25">
      <c r="B2829" s="113">
        <v>12382</v>
      </c>
      <c r="C2829" s="114" t="s">
        <v>2255</v>
      </c>
      <c r="D2829" s="299"/>
      <c r="E2829" s="299">
        <v>29833</v>
      </c>
    </row>
    <row r="2830" spans="2:5" x14ac:dyDescent="0.25">
      <c r="B2830" s="113">
        <v>12383</v>
      </c>
      <c r="C2830" s="114" t="s">
        <v>2256</v>
      </c>
      <c r="D2830" s="299"/>
      <c r="E2830" s="299">
        <v>1148350</v>
      </c>
    </row>
    <row r="2831" spans="2:5" x14ac:dyDescent="0.25">
      <c r="B2831" s="113">
        <v>12384</v>
      </c>
      <c r="C2831" s="114" t="s">
        <v>2257</v>
      </c>
      <c r="D2831" s="299"/>
      <c r="E2831" s="299">
        <v>2679126</v>
      </c>
    </row>
    <row r="2832" spans="2:5" x14ac:dyDescent="0.25">
      <c r="B2832" s="113">
        <v>12386</v>
      </c>
      <c r="C2832" s="114" t="s">
        <v>2258</v>
      </c>
      <c r="D2832" s="299"/>
      <c r="E2832" s="299">
        <v>2298790</v>
      </c>
    </row>
    <row r="2833" spans="2:5" x14ac:dyDescent="0.25">
      <c r="B2833" s="113">
        <v>12387</v>
      </c>
      <c r="C2833" s="114" t="s">
        <v>2259</v>
      </c>
      <c r="D2833" s="299"/>
      <c r="E2833" s="299">
        <v>10115</v>
      </c>
    </row>
    <row r="2834" spans="2:5" x14ac:dyDescent="0.25">
      <c r="B2834" s="113">
        <v>12388</v>
      </c>
      <c r="C2834" s="114" t="s">
        <v>2260</v>
      </c>
      <c r="D2834" s="299"/>
      <c r="E2834" s="299">
        <v>22427</v>
      </c>
    </row>
    <row r="2835" spans="2:5" x14ac:dyDescent="0.25">
      <c r="B2835" s="113">
        <v>12389</v>
      </c>
      <c r="C2835" s="114" t="s">
        <v>2261</v>
      </c>
      <c r="D2835" s="299"/>
      <c r="E2835" s="299">
        <v>160844</v>
      </c>
    </row>
    <row r="2836" spans="2:5" x14ac:dyDescent="0.25">
      <c r="B2836" s="113">
        <v>12390</v>
      </c>
      <c r="C2836" s="114" t="s">
        <v>2262</v>
      </c>
      <c r="D2836" s="299"/>
      <c r="E2836" s="299">
        <v>1885000</v>
      </c>
    </row>
    <row r="2837" spans="2:5" x14ac:dyDescent="0.25">
      <c r="B2837" s="113">
        <v>12391</v>
      </c>
      <c r="C2837" s="114" t="s">
        <v>2263</v>
      </c>
      <c r="D2837" s="299"/>
      <c r="E2837" s="299">
        <v>2942431</v>
      </c>
    </row>
    <row r="2838" spans="2:5" x14ac:dyDescent="0.25">
      <c r="B2838" s="113">
        <v>12392</v>
      </c>
      <c r="C2838" s="114" t="s">
        <v>2264</v>
      </c>
      <c r="D2838" s="299"/>
      <c r="E2838" s="299">
        <v>1133965</v>
      </c>
    </row>
    <row r="2839" spans="2:5" x14ac:dyDescent="0.25">
      <c r="B2839" s="113">
        <v>12393</v>
      </c>
      <c r="C2839" s="114" t="s">
        <v>2265</v>
      </c>
      <c r="D2839" s="299"/>
      <c r="E2839" s="299">
        <v>1106700</v>
      </c>
    </row>
    <row r="2840" spans="2:5" x14ac:dyDescent="0.25">
      <c r="B2840" s="113">
        <v>12394</v>
      </c>
      <c r="C2840" s="114" t="s">
        <v>2266</v>
      </c>
      <c r="D2840" s="299"/>
      <c r="E2840" s="299">
        <v>15291500</v>
      </c>
    </row>
    <row r="2841" spans="2:5" x14ac:dyDescent="0.25">
      <c r="B2841" s="113">
        <v>12396</v>
      </c>
      <c r="C2841" s="114" t="s">
        <v>2267</v>
      </c>
      <c r="D2841" s="299"/>
      <c r="E2841" s="299">
        <v>1605888</v>
      </c>
    </row>
    <row r="2842" spans="2:5" x14ac:dyDescent="0.25">
      <c r="B2842" s="113">
        <v>12397</v>
      </c>
      <c r="C2842" s="114" t="s">
        <v>2268</v>
      </c>
      <c r="D2842" s="299"/>
      <c r="E2842" s="299">
        <v>1753</v>
      </c>
    </row>
    <row r="2843" spans="2:5" x14ac:dyDescent="0.25">
      <c r="B2843" s="113">
        <v>12398</v>
      </c>
      <c r="C2843" s="114" t="s">
        <v>2269</v>
      </c>
      <c r="D2843" s="299"/>
      <c r="E2843" s="299">
        <v>576576</v>
      </c>
    </row>
    <row r="2844" spans="2:5" x14ac:dyDescent="0.25">
      <c r="B2844" s="113">
        <v>12399</v>
      </c>
      <c r="C2844" s="114" t="s">
        <v>2270</v>
      </c>
      <c r="D2844" s="299"/>
      <c r="E2844" s="299">
        <v>380334</v>
      </c>
    </row>
    <row r="2845" spans="2:5" x14ac:dyDescent="0.25">
      <c r="B2845" s="113">
        <v>12400</v>
      </c>
      <c r="C2845" s="114" t="s">
        <v>2271</v>
      </c>
      <c r="D2845" s="299"/>
      <c r="E2845" s="299">
        <v>295270</v>
      </c>
    </row>
    <row r="2846" spans="2:5" x14ac:dyDescent="0.25">
      <c r="B2846" s="113">
        <v>12401</v>
      </c>
      <c r="C2846" s="114" t="s">
        <v>2272</v>
      </c>
      <c r="D2846" s="299"/>
      <c r="E2846" s="299">
        <v>13875400</v>
      </c>
    </row>
    <row r="2847" spans="2:5" x14ac:dyDescent="0.25">
      <c r="B2847" s="113">
        <v>12402</v>
      </c>
      <c r="C2847" s="114" t="s">
        <v>2273</v>
      </c>
      <c r="D2847" s="299"/>
      <c r="E2847" s="299">
        <v>4401453</v>
      </c>
    </row>
    <row r="2848" spans="2:5" x14ac:dyDescent="0.25">
      <c r="B2848" s="113">
        <v>12403</v>
      </c>
      <c r="C2848" s="114" t="s">
        <v>2274</v>
      </c>
      <c r="D2848" s="299"/>
      <c r="E2848" s="299">
        <v>4684435</v>
      </c>
    </row>
    <row r="2849" spans="2:5" x14ac:dyDescent="0.25">
      <c r="B2849" s="113">
        <v>12404</v>
      </c>
      <c r="C2849" s="114" t="s">
        <v>2275</v>
      </c>
      <c r="D2849" s="299"/>
      <c r="E2849" s="299">
        <v>129185</v>
      </c>
    </row>
    <row r="2850" spans="2:5" x14ac:dyDescent="0.25">
      <c r="B2850" s="113">
        <v>12405</v>
      </c>
      <c r="C2850" s="114" t="s">
        <v>2276</v>
      </c>
      <c r="D2850" s="299"/>
      <c r="E2850" s="299">
        <v>156538</v>
      </c>
    </row>
    <row r="2851" spans="2:5" x14ac:dyDescent="0.25">
      <c r="B2851" s="113">
        <v>12406</v>
      </c>
      <c r="C2851" s="114" t="s">
        <v>2277</v>
      </c>
      <c r="D2851" s="299"/>
      <c r="E2851" s="299">
        <v>552160</v>
      </c>
    </row>
    <row r="2852" spans="2:5" x14ac:dyDescent="0.25">
      <c r="B2852" s="113">
        <v>12407</v>
      </c>
      <c r="C2852" s="114" t="s">
        <v>2278</v>
      </c>
      <c r="D2852" s="299"/>
      <c r="E2852" s="299">
        <v>88298</v>
      </c>
    </row>
    <row r="2853" spans="2:5" x14ac:dyDescent="0.25">
      <c r="B2853" s="113">
        <v>12408</v>
      </c>
      <c r="C2853" s="114" t="s">
        <v>2279</v>
      </c>
      <c r="D2853" s="299"/>
      <c r="E2853" s="299">
        <v>10056</v>
      </c>
    </row>
    <row r="2854" spans="2:5" x14ac:dyDescent="0.25">
      <c r="B2854" s="113">
        <v>12410</v>
      </c>
      <c r="C2854" s="114" t="s">
        <v>2280</v>
      </c>
      <c r="D2854" s="299"/>
      <c r="E2854" s="299">
        <v>94129089</v>
      </c>
    </row>
    <row r="2855" spans="2:5" x14ac:dyDescent="0.25">
      <c r="B2855" s="113">
        <v>12411</v>
      </c>
      <c r="C2855" s="114" t="s">
        <v>2281</v>
      </c>
      <c r="D2855" s="299"/>
      <c r="E2855" s="299">
        <v>5355000</v>
      </c>
    </row>
    <row r="2856" spans="2:5" x14ac:dyDescent="0.25">
      <c r="B2856" s="113">
        <v>12412</v>
      </c>
      <c r="C2856" s="114" t="s">
        <v>2282</v>
      </c>
      <c r="D2856" s="299"/>
      <c r="E2856" s="299">
        <v>48195</v>
      </c>
    </row>
    <row r="2857" spans="2:5" x14ac:dyDescent="0.25">
      <c r="B2857" s="113">
        <v>12413</v>
      </c>
      <c r="C2857" s="114" t="s">
        <v>2283</v>
      </c>
      <c r="D2857" s="299"/>
      <c r="E2857" s="299">
        <v>362950</v>
      </c>
    </row>
    <row r="2858" spans="2:5" x14ac:dyDescent="0.25">
      <c r="B2858" s="113">
        <v>12414</v>
      </c>
      <c r="C2858" s="114" t="s">
        <v>2284</v>
      </c>
      <c r="D2858" s="299"/>
      <c r="E2858" s="299">
        <v>95903</v>
      </c>
    </row>
    <row r="2859" spans="2:5" x14ac:dyDescent="0.25">
      <c r="B2859" s="113">
        <v>12415</v>
      </c>
      <c r="C2859" s="114" t="s">
        <v>2285</v>
      </c>
      <c r="D2859" s="299"/>
      <c r="E2859" s="299">
        <v>261800</v>
      </c>
    </row>
    <row r="2860" spans="2:5" x14ac:dyDescent="0.25">
      <c r="B2860" s="113">
        <v>12416</v>
      </c>
      <c r="C2860" s="114" t="s">
        <v>2286</v>
      </c>
      <c r="D2860" s="299"/>
      <c r="E2860" s="299">
        <v>20</v>
      </c>
    </row>
    <row r="2861" spans="2:5" x14ac:dyDescent="0.25">
      <c r="B2861" s="113">
        <v>12417</v>
      </c>
      <c r="C2861" s="114" t="s">
        <v>2287</v>
      </c>
      <c r="D2861" s="299"/>
      <c r="E2861" s="299">
        <v>99</v>
      </c>
    </row>
    <row r="2862" spans="2:5" x14ac:dyDescent="0.25">
      <c r="B2862" s="113">
        <v>12418</v>
      </c>
      <c r="C2862" s="114" t="s">
        <v>2288</v>
      </c>
      <c r="D2862" s="299"/>
      <c r="E2862" s="299">
        <v>12078500</v>
      </c>
    </row>
    <row r="2863" spans="2:5" x14ac:dyDescent="0.25">
      <c r="B2863" s="113">
        <v>12419</v>
      </c>
      <c r="C2863" s="114" t="s">
        <v>2289</v>
      </c>
      <c r="D2863" s="299"/>
      <c r="E2863" s="299">
        <v>11387917</v>
      </c>
    </row>
    <row r="2864" spans="2:5" x14ac:dyDescent="0.25">
      <c r="B2864" s="113">
        <v>12420</v>
      </c>
      <c r="C2864" s="114" t="s">
        <v>2290</v>
      </c>
      <c r="D2864" s="299"/>
      <c r="E2864" s="299">
        <v>297500</v>
      </c>
    </row>
    <row r="2865" spans="2:5" x14ac:dyDescent="0.25">
      <c r="B2865" s="113">
        <v>12421</v>
      </c>
      <c r="C2865" s="114" t="s">
        <v>2291</v>
      </c>
      <c r="D2865" s="299"/>
      <c r="E2865" s="299">
        <v>218575</v>
      </c>
    </row>
    <row r="2866" spans="2:5" x14ac:dyDescent="0.25">
      <c r="B2866" s="113">
        <v>12422</v>
      </c>
      <c r="C2866" s="114" t="s">
        <v>2292</v>
      </c>
      <c r="D2866" s="299"/>
      <c r="E2866" s="299">
        <v>85855</v>
      </c>
    </row>
    <row r="2867" spans="2:5" x14ac:dyDescent="0.25">
      <c r="B2867" s="113">
        <v>12423</v>
      </c>
      <c r="C2867" s="114" t="s">
        <v>2293</v>
      </c>
      <c r="D2867" s="299"/>
      <c r="E2867" s="299">
        <v>3129450</v>
      </c>
    </row>
    <row r="2868" spans="2:5" x14ac:dyDescent="0.25">
      <c r="B2868" s="113">
        <v>12424</v>
      </c>
      <c r="C2868" s="114" t="s">
        <v>2294</v>
      </c>
      <c r="D2868" s="299"/>
      <c r="E2868" s="299">
        <v>4848333</v>
      </c>
    </row>
    <row r="2869" spans="2:5" x14ac:dyDescent="0.25">
      <c r="B2869" s="113">
        <v>12425</v>
      </c>
      <c r="C2869" s="114" t="s">
        <v>2295</v>
      </c>
      <c r="D2869" s="299"/>
      <c r="E2869" s="299">
        <v>2796315</v>
      </c>
    </row>
    <row r="2870" spans="2:5" x14ac:dyDescent="0.25">
      <c r="B2870" s="113">
        <v>12426</v>
      </c>
      <c r="C2870" s="114" t="s">
        <v>2296</v>
      </c>
      <c r="D2870" s="299"/>
      <c r="E2870" s="299">
        <v>5055603</v>
      </c>
    </row>
    <row r="2871" spans="2:5" x14ac:dyDescent="0.25">
      <c r="B2871" s="113">
        <v>12428</v>
      </c>
      <c r="C2871" s="114" t="s">
        <v>2297</v>
      </c>
      <c r="D2871" s="299"/>
      <c r="E2871" s="299">
        <v>79748</v>
      </c>
    </row>
    <row r="2872" spans="2:5" x14ac:dyDescent="0.25">
      <c r="B2872" s="113">
        <v>12429</v>
      </c>
      <c r="C2872" s="114" t="s">
        <v>2298</v>
      </c>
      <c r="D2872" s="299"/>
      <c r="E2872" s="299">
        <v>2800</v>
      </c>
    </row>
    <row r="2873" spans="2:5" x14ac:dyDescent="0.25">
      <c r="B2873" s="113">
        <v>12430</v>
      </c>
      <c r="C2873" s="114" t="s">
        <v>2299</v>
      </c>
      <c r="D2873" s="299"/>
      <c r="E2873" s="299">
        <v>9368</v>
      </c>
    </row>
    <row r="2874" spans="2:5" x14ac:dyDescent="0.25">
      <c r="B2874" s="113">
        <v>12431</v>
      </c>
      <c r="C2874" s="114" t="s">
        <v>2300</v>
      </c>
      <c r="D2874" s="299"/>
      <c r="E2874" s="299">
        <v>10042</v>
      </c>
    </row>
    <row r="2875" spans="2:5" x14ac:dyDescent="0.25">
      <c r="B2875" s="113">
        <v>12432</v>
      </c>
      <c r="C2875" s="114" t="s">
        <v>2301</v>
      </c>
      <c r="D2875" s="299"/>
      <c r="E2875" s="299">
        <v>250000</v>
      </c>
    </row>
    <row r="2876" spans="2:5" x14ac:dyDescent="0.25">
      <c r="B2876" s="113">
        <v>12434</v>
      </c>
      <c r="C2876" s="114" t="s">
        <v>2302</v>
      </c>
      <c r="D2876" s="299"/>
      <c r="E2876" s="299">
        <v>1902</v>
      </c>
    </row>
    <row r="2877" spans="2:5" x14ac:dyDescent="0.25">
      <c r="B2877" s="113">
        <v>12435</v>
      </c>
      <c r="C2877" s="114" t="s">
        <v>2303</v>
      </c>
      <c r="D2877" s="299"/>
      <c r="E2877" s="299">
        <v>88000</v>
      </c>
    </row>
    <row r="2878" spans="2:5" x14ac:dyDescent="0.25">
      <c r="B2878" s="113">
        <v>12436</v>
      </c>
      <c r="C2878" s="114" t="s">
        <v>2304</v>
      </c>
      <c r="D2878" s="299"/>
      <c r="E2878" s="299">
        <v>20500</v>
      </c>
    </row>
    <row r="2879" spans="2:5" x14ac:dyDescent="0.25">
      <c r="B2879" s="113">
        <v>12437</v>
      </c>
      <c r="C2879" s="114" t="s">
        <v>2305</v>
      </c>
      <c r="D2879" s="299"/>
      <c r="E2879" s="299">
        <v>36891</v>
      </c>
    </row>
    <row r="2880" spans="2:5" x14ac:dyDescent="0.25">
      <c r="B2880" s="113">
        <v>12438</v>
      </c>
      <c r="C2880" s="114" t="s">
        <v>2306</v>
      </c>
      <c r="D2880" s="299"/>
      <c r="E2880" s="299">
        <v>339900</v>
      </c>
    </row>
    <row r="2881" spans="2:5" x14ac:dyDescent="0.25">
      <c r="B2881" s="113">
        <v>12439</v>
      </c>
      <c r="C2881" s="114" t="s">
        <v>2307</v>
      </c>
      <c r="D2881" s="299"/>
      <c r="E2881" s="299">
        <v>882353</v>
      </c>
    </row>
    <row r="2882" spans="2:5" x14ac:dyDescent="0.25">
      <c r="B2882" s="113">
        <v>12440</v>
      </c>
      <c r="C2882" s="114" t="s">
        <v>2308</v>
      </c>
      <c r="D2882" s="299"/>
      <c r="E2882" s="299">
        <v>154700</v>
      </c>
    </row>
    <row r="2883" spans="2:5" x14ac:dyDescent="0.25">
      <c r="B2883" s="113">
        <v>12441</v>
      </c>
      <c r="C2883" s="114" t="s">
        <v>2309</v>
      </c>
      <c r="D2883" s="299"/>
      <c r="E2883" s="299">
        <v>126050</v>
      </c>
    </row>
    <row r="2884" spans="2:5" x14ac:dyDescent="0.25">
      <c r="B2884" s="113">
        <v>12442</v>
      </c>
      <c r="C2884" s="114" t="s">
        <v>2310</v>
      </c>
      <c r="D2884" s="299"/>
      <c r="E2884" s="299">
        <v>64622</v>
      </c>
    </row>
    <row r="2885" spans="2:5" x14ac:dyDescent="0.25">
      <c r="B2885" s="113">
        <v>12443</v>
      </c>
      <c r="C2885" s="114" t="s">
        <v>2311</v>
      </c>
      <c r="D2885" s="299"/>
      <c r="E2885" s="299">
        <v>1050000</v>
      </c>
    </row>
    <row r="2886" spans="2:5" x14ac:dyDescent="0.25">
      <c r="B2886" s="113">
        <v>12444</v>
      </c>
      <c r="C2886" s="114" t="s">
        <v>2312</v>
      </c>
      <c r="D2886" s="299"/>
      <c r="E2886" s="299">
        <v>210000</v>
      </c>
    </row>
    <row r="2887" spans="2:5" x14ac:dyDescent="0.25">
      <c r="B2887" s="113">
        <v>12445</v>
      </c>
      <c r="C2887" s="114" t="s">
        <v>2313</v>
      </c>
      <c r="D2887" s="299"/>
      <c r="E2887" s="299">
        <v>10900</v>
      </c>
    </row>
    <row r="2888" spans="2:5" x14ac:dyDescent="0.25">
      <c r="B2888" s="113">
        <v>12446</v>
      </c>
      <c r="C2888" s="114" t="s">
        <v>2314</v>
      </c>
      <c r="D2888" s="299"/>
      <c r="E2888" s="299">
        <v>110000</v>
      </c>
    </row>
    <row r="2889" spans="2:5" x14ac:dyDescent="0.25">
      <c r="B2889" s="113">
        <v>12447</v>
      </c>
      <c r="C2889" s="114" t="s">
        <v>2315</v>
      </c>
      <c r="D2889" s="299"/>
      <c r="E2889" s="299">
        <v>110000</v>
      </c>
    </row>
    <row r="2890" spans="2:5" x14ac:dyDescent="0.25">
      <c r="B2890" s="113">
        <v>12448</v>
      </c>
      <c r="C2890" s="114" t="s">
        <v>2316</v>
      </c>
      <c r="D2890" s="299"/>
      <c r="E2890" s="299">
        <v>4454</v>
      </c>
    </row>
    <row r="2891" spans="2:5" x14ac:dyDescent="0.25">
      <c r="B2891" s="113">
        <v>12450</v>
      </c>
      <c r="C2891" s="114" t="s">
        <v>2317</v>
      </c>
      <c r="D2891" s="299"/>
      <c r="E2891" s="299">
        <v>11765</v>
      </c>
    </row>
    <row r="2892" spans="2:5" x14ac:dyDescent="0.25">
      <c r="B2892" s="113">
        <v>12451</v>
      </c>
      <c r="C2892" s="114" t="s">
        <v>2318</v>
      </c>
      <c r="D2892" s="299"/>
      <c r="E2892" s="299">
        <v>7815</v>
      </c>
    </row>
    <row r="2893" spans="2:5" x14ac:dyDescent="0.25">
      <c r="B2893" s="113">
        <v>12452</v>
      </c>
      <c r="C2893" s="114" t="s">
        <v>2319</v>
      </c>
      <c r="D2893" s="299"/>
      <c r="E2893" s="299">
        <v>79405</v>
      </c>
    </row>
    <row r="2894" spans="2:5" x14ac:dyDescent="0.25">
      <c r="B2894" s="113">
        <v>12453</v>
      </c>
      <c r="C2894" s="114" t="s">
        <v>2320</v>
      </c>
      <c r="D2894" s="299"/>
      <c r="E2894" s="299">
        <v>18487</v>
      </c>
    </row>
    <row r="2895" spans="2:5" x14ac:dyDescent="0.25">
      <c r="B2895" s="113">
        <v>12454</v>
      </c>
      <c r="C2895" s="114" t="s">
        <v>2321</v>
      </c>
      <c r="D2895" s="299"/>
      <c r="E2895" s="299">
        <v>102803</v>
      </c>
    </row>
    <row r="2896" spans="2:5" x14ac:dyDescent="0.25">
      <c r="B2896" s="113">
        <v>12455</v>
      </c>
      <c r="C2896" s="114" t="s">
        <v>2322</v>
      </c>
      <c r="D2896" s="299"/>
      <c r="E2896" s="299">
        <v>118741</v>
      </c>
    </row>
    <row r="2897" spans="2:5" x14ac:dyDescent="0.25">
      <c r="B2897" s="113">
        <v>12456</v>
      </c>
      <c r="C2897" s="114" t="s">
        <v>2323</v>
      </c>
      <c r="D2897" s="299"/>
      <c r="E2897" s="299">
        <v>882353</v>
      </c>
    </row>
    <row r="2898" spans="2:5" x14ac:dyDescent="0.25">
      <c r="B2898" s="113">
        <v>12457</v>
      </c>
      <c r="C2898" s="114" t="s">
        <v>2324</v>
      </c>
      <c r="D2898" s="299"/>
      <c r="E2898" s="299">
        <v>49930</v>
      </c>
    </row>
    <row r="2899" spans="2:5" x14ac:dyDescent="0.25">
      <c r="B2899" s="113">
        <v>12458</v>
      </c>
      <c r="C2899" s="114" t="s">
        <v>2325</v>
      </c>
      <c r="D2899" s="299"/>
      <c r="E2899" s="299">
        <v>10500</v>
      </c>
    </row>
    <row r="2900" spans="2:5" x14ac:dyDescent="0.25">
      <c r="B2900" s="113">
        <v>12459</v>
      </c>
      <c r="C2900" s="114" t="s">
        <v>2326</v>
      </c>
      <c r="D2900" s="299"/>
      <c r="E2900" s="299">
        <v>39986732</v>
      </c>
    </row>
    <row r="2901" spans="2:5" x14ac:dyDescent="0.25">
      <c r="B2901" s="113">
        <v>12460</v>
      </c>
      <c r="C2901" s="114" t="s">
        <v>2327</v>
      </c>
      <c r="D2901" s="299"/>
      <c r="E2901" s="299">
        <v>184000</v>
      </c>
    </row>
    <row r="2902" spans="2:5" x14ac:dyDescent="0.25">
      <c r="B2902" s="113">
        <v>12461</v>
      </c>
      <c r="C2902" s="114" t="s">
        <v>2328</v>
      </c>
      <c r="D2902" s="299"/>
      <c r="E2902" s="299">
        <v>241627</v>
      </c>
    </row>
    <row r="2903" spans="2:5" x14ac:dyDescent="0.25">
      <c r="B2903" s="113">
        <v>12462</v>
      </c>
      <c r="C2903" s="114" t="s">
        <v>2329</v>
      </c>
      <c r="D2903" s="299"/>
      <c r="E2903" s="299">
        <v>125545</v>
      </c>
    </row>
    <row r="2904" spans="2:5" x14ac:dyDescent="0.25">
      <c r="B2904" s="113">
        <v>12463</v>
      </c>
      <c r="C2904" s="114" t="s">
        <v>2330</v>
      </c>
      <c r="D2904" s="299"/>
      <c r="E2904" s="299">
        <v>535292</v>
      </c>
    </row>
    <row r="2905" spans="2:5" x14ac:dyDescent="0.25">
      <c r="B2905" s="113">
        <v>12464</v>
      </c>
      <c r="C2905" s="114" t="s">
        <v>2331</v>
      </c>
      <c r="D2905" s="299"/>
      <c r="E2905" s="299">
        <v>481058</v>
      </c>
    </row>
    <row r="2906" spans="2:5" x14ac:dyDescent="0.25">
      <c r="B2906" s="113">
        <v>12465</v>
      </c>
      <c r="C2906" s="114" t="s">
        <v>2332</v>
      </c>
      <c r="D2906" s="299"/>
      <c r="E2906" s="299">
        <v>473433</v>
      </c>
    </row>
    <row r="2907" spans="2:5" x14ac:dyDescent="0.25">
      <c r="B2907" s="113">
        <v>12466</v>
      </c>
      <c r="C2907" s="114" t="s">
        <v>2333</v>
      </c>
      <c r="D2907" s="299"/>
      <c r="E2907" s="299">
        <v>57120</v>
      </c>
    </row>
    <row r="2908" spans="2:5" x14ac:dyDescent="0.25">
      <c r="B2908" s="113">
        <v>12467</v>
      </c>
      <c r="C2908" s="114" t="s">
        <v>2334</v>
      </c>
      <c r="D2908" s="299"/>
      <c r="E2908" s="299">
        <v>57120</v>
      </c>
    </row>
    <row r="2909" spans="2:5" x14ac:dyDescent="0.25">
      <c r="B2909" s="113">
        <v>12468</v>
      </c>
      <c r="C2909" s="114" t="s">
        <v>2335</v>
      </c>
      <c r="D2909" s="299"/>
      <c r="E2909" s="299">
        <v>1071000</v>
      </c>
    </row>
    <row r="2910" spans="2:5" x14ac:dyDescent="0.25">
      <c r="B2910" s="113">
        <v>12469</v>
      </c>
      <c r="C2910" s="114" t="s">
        <v>2336</v>
      </c>
      <c r="D2910" s="299"/>
      <c r="E2910" s="299">
        <v>333200</v>
      </c>
    </row>
    <row r="2911" spans="2:5" x14ac:dyDescent="0.25">
      <c r="B2911" s="113">
        <v>12470</v>
      </c>
      <c r="C2911" s="114" t="s">
        <v>2337</v>
      </c>
      <c r="D2911" s="299"/>
      <c r="E2911" s="299">
        <v>333200</v>
      </c>
    </row>
    <row r="2912" spans="2:5" x14ac:dyDescent="0.25">
      <c r="B2912" s="113">
        <v>12471</v>
      </c>
      <c r="C2912" s="114" t="s">
        <v>2338</v>
      </c>
      <c r="D2912" s="299"/>
      <c r="E2912" s="299">
        <v>987585</v>
      </c>
    </row>
    <row r="2913" spans="2:5" x14ac:dyDescent="0.25">
      <c r="B2913" s="113">
        <v>12472</v>
      </c>
      <c r="C2913" s="114" t="s">
        <v>2339</v>
      </c>
      <c r="D2913" s="299"/>
      <c r="E2913" s="299">
        <v>991500</v>
      </c>
    </row>
    <row r="2914" spans="2:5" x14ac:dyDescent="0.25">
      <c r="B2914" s="113">
        <v>12473</v>
      </c>
      <c r="C2914" s="114" t="s">
        <v>2340</v>
      </c>
      <c r="D2914" s="299"/>
      <c r="E2914" s="299">
        <v>1411</v>
      </c>
    </row>
    <row r="2915" spans="2:5" x14ac:dyDescent="0.25">
      <c r="B2915" s="113">
        <v>12474</v>
      </c>
      <c r="C2915" s="114" t="s">
        <v>2341</v>
      </c>
      <c r="D2915" s="299"/>
      <c r="E2915" s="299">
        <v>535500</v>
      </c>
    </row>
    <row r="2916" spans="2:5" x14ac:dyDescent="0.25">
      <c r="B2916" s="113">
        <v>12475</v>
      </c>
      <c r="C2916" s="114" t="s">
        <v>2342</v>
      </c>
      <c r="D2916" s="299"/>
      <c r="E2916" s="299">
        <v>117810</v>
      </c>
    </row>
    <row r="2917" spans="2:5" x14ac:dyDescent="0.25">
      <c r="B2917" s="113">
        <v>12476</v>
      </c>
      <c r="C2917" s="114" t="s">
        <v>2343</v>
      </c>
      <c r="D2917" s="299"/>
      <c r="E2917" s="299">
        <v>28560</v>
      </c>
    </row>
    <row r="2918" spans="2:5" x14ac:dyDescent="0.25">
      <c r="B2918" s="113">
        <v>12477</v>
      </c>
      <c r="C2918" s="114" t="s">
        <v>2344</v>
      </c>
      <c r="D2918" s="299"/>
      <c r="E2918" s="299">
        <v>28560</v>
      </c>
    </row>
    <row r="2919" spans="2:5" x14ac:dyDescent="0.25">
      <c r="B2919" s="113">
        <v>12478</v>
      </c>
      <c r="C2919" s="114" t="s">
        <v>2345</v>
      </c>
      <c r="D2919" s="299"/>
      <c r="E2919" s="299">
        <v>10948</v>
      </c>
    </row>
    <row r="2920" spans="2:5" x14ac:dyDescent="0.25">
      <c r="B2920" s="113">
        <v>12479</v>
      </c>
      <c r="C2920" s="114" t="s">
        <v>2346</v>
      </c>
      <c r="D2920" s="299"/>
      <c r="E2920" s="299">
        <v>31933</v>
      </c>
    </row>
    <row r="2921" spans="2:5" x14ac:dyDescent="0.25">
      <c r="B2921" s="113">
        <v>12480</v>
      </c>
      <c r="C2921" s="114" t="s">
        <v>2347</v>
      </c>
      <c r="D2921" s="299"/>
      <c r="E2921" s="299">
        <v>16398</v>
      </c>
    </row>
    <row r="2922" spans="2:5" x14ac:dyDescent="0.25">
      <c r="B2922" s="113">
        <v>12481</v>
      </c>
      <c r="C2922" s="114" t="s">
        <v>2348</v>
      </c>
      <c r="D2922" s="299"/>
      <c r="E2922" s="299">
        <v>119000</v>
      </c>
    </row>
    <row r="2923" spans="2:5" x14ac:dyDescent="0.25">
      <c r="B2923" s="113">
        <v>12482</v>
      </c>
      <c r="C2923" s="114" t="s">
        <v>2349</v>
      </c>
      <c r="D2923" s="299"/>
      <c r="E2923" s="299">
        <v>210</v>
      </c>
    </row>
    <row r="2924" spans="2:5" x14ac:dyDescent="0.25">
      <c r="B2924" s="113">
        <v>12483</v>
      </c>
      <c r="C2924" s="114" t="s">
        <v>2350</v>
      </c>
      <c r="D2924" s="299"/>
      <c r="E2924" s="299">
        <v>863</v>
      </c>
    </row>
    <row r="2925" spans="2:5" x14ac:dyDescent="0.25">
      <c r="B2925" s="113">
        <v>12484</v>
      </c>
      <c r="C2925" s="114" t="s">
        <v>2351</v>
      </c>
      <c r="D2925" s="299"/>
      <c r="E2925" s="299">
        <v>863</v>
      </c>
    </row>
    <row r="2926" spans="2:5" x14ac:dyDescent="0.25">
      <c r="B2926" s="113">
        <v>12485</v>
      </c>
      <c r="C2926" s="114" t="s">
        <v>2352</v>
      </c>
      <c r="D2926" s="299"/>
      <c r="E2926" s="299">
        <v>195287</v>
      </c>
    </row>
    <row r="2927" spans="2:5" x14ac:dyDescent="0.25">
      <c r="B2927" s="113">
        <v>12486</v>
      </c>
      <c r="C2927" s="114" t="s">
        <v>2353</v>
      </c>
      <c r="D2927" s="299"/>
      <c r="E2927" s="299">
        <v>876</v>
      </c>
    </row>
    <row r="2928" spans="2:5" x14ac:dyDescent="0.25">
      <c r="B2928" s="113">
        <v>12487</v>
      </c>
      <c r="C2928" s="114" t="s">
        <v>2354</v>
      </c>
      <c r="D2928" s="299"/>
      <c r="E2928" s="299">
        <v>1503</v>
      </c>
    </row>
    <row r="2929" spans="2:5" x14ac:dyDescent="0.25">
      <c r="B2929" s="113">
        <v>12488</v>
      </c>
      <c r="C2929" s="114" t="s">
        <v>2355</v>
      </c>
      <c r="D2929" s="299"/>
      <c r="E2929" s="299">
        <v>154187</v>
      </c>
    </row>
    <row r="2930" spans="2:5" x14ac:dyDescent="0.25">
      <c r="B2930" s="113">
        <v>12489</v>
      </c>
      <c r="C2930" s="114" t="s">
        <v>2356</v>
      </c>
      <c r="D2930" s="299"/>
      <c r="E2930" s="299">
        <v>800</v>
      </c>
    </row>
    <row r="2931" spans="2:5" x14ac:dyDescent="0.25">
      <c r="B2931" s="113">
        <v>12490</v>
      </c>
      <c r="C2931" s="114" t="s">
        <v>2357</v>
      </c>
      <c r="D2931" s="299"/>
      <c r="E2931" s="299">
        <v>1240282</v>
      </c>
    </row>
    <row r="2932" spans="2:5" x14ac:dyDescent="0.25">
      <c r="B2932" s="113">
        <v>12491</v>
      </c>
      <c r="C2932" s="114" t="s">
        <v>2358</v>
      </c>
      <c r="D2932" s="299"/>
      <c r="E2932" s="299">
        <v>312245</v>
      </c>
    </row>
    <row r="2933" spans="2:5" x14ac:dyDescent="0.25">
      <c r="B2933" s="113">
        <v>12492</v>
      </c>
      <c r="C2933" s="114" t="s">
        <v>2359</v>
      </c>
      <c r="D2933" s="299"/>
      <c r="E2933" s="299">
        <v>218960</v>
      </c>
    </row>
    <row r="2934" spans="2:5" x14ac:dyDescent="0.25">
      <c r="B2934" s="113">
        <v>12493</v>
      </c>
      <c r="C2934" s="114" t="s">
        <v>2360</v>
      </c>
      <c r="D2934" s="299"/>
      <c r="E2934" s="299">
        <v>256802</v>
      </c>
    </row>
    <row r="2935" spans="2:5" x14ac:dyDescent="0.25">
      <c r="B2935" s="113">
        <v>12494</v>
      </c>
      <c r="C2935" s="114" t="s">
        <v>2361</v>
      </c>
      <c r="D2935" s="299"/>
      <c r="E2935" s="299">
        <v>199248</v>
      </c>
    </row>
    <row r="2936" spans="2:5" x14ac:dyDescent="0.25">
      <c r="B2936" s="113">
        <v>12495</v>
      </c>
      <c r="C2936" s="114" t="s">
        <v>2362</v>
      </c>
      <c r="D2936" s="299"/>
      <c r="E2936" s="299">
        <v>68384</v>
      </c>
    </row>
    <row r="2937" spans="2:5" x14ac:dyDescent="0.25">
      <c r="B2937" s="113">
        <v>12496</v>
      </c>
      <c r="C2937" s="114" t="s">
        <v>2363</v>
      </c>
      <c r="D2937" s="299"/>
      <c r="E2937" s="299">
        <v>300</v>
      </c>
    </row>
    <row r="2938" spans="2:5" x14ac:dyDescent="0.25">
      <c r="B2938" s="113">
        <v>12497</v>
      </c>
      <c r="C2938" s="114" t="s">
        <v>2364</v>
      </c>
      <c r="D2938" s="299"/>
      <c r="E2938" s="299">
        <v>70000</v>
      </c>
    </row>
    <row r="2939" spans="2:5" x14ac:dyDescent="0.25">
      <c r="B2939" s="113">
        <v>12498</v>
      </c>
      <c r="C2939" s="114" t="s">
        <v>2365</v>
      </c>
      <c r="D2939" s="299"/>
      <c r="E2939" s="299">
        <v>20200</v>
      </c>
    </row>
    <row r="2940" spans="2:5" x14ac:dyDescent="0.25">
      <c r="B2940" s="113">
        <v>12499</v>
      </c>
      <c r="C2940" s="114" t="s">
        <v>2366</v>
      </c>
      <c r="D2940" s="299"/>
      <c r="E2940" s="299">
        <v>83950</v>
      </c>
    </row>
    <row r="2941" spans="2:5" x14ac:dyDescent="0.25">
      <c r="B2941" s="113">
        <v>12500</v>
      </c>
      <c r="C2941" s="114" t="s">
        <v>2367</v>
      </c>
      <c r="D2941" s="299"/>
      <c r="E2941" s="299">
        <v>21</v>
      </c>
    </row>
    <row r="2942" spans="2:5" x14ac:dyDescent="0.25">
      <c r="B2942" s="113">
        <v>12501</v>
      </c>
      <c r="C2942" s="114" t="s">
        <v>2368</v>
      </c>
      <c r="D2942" s="299"/>
      <c r="E2942" s="299">
        <v>29000</v>
      </c>
    </row>
    <row r="2943" spans="2:5" x14ac:dyDescent="0.25">
      <c r="B2943" s="113">
        <v>12502</v>
      </c>
      <c r="C2943" s="114" t="s">
        <v>2369</v>
      </c>
      <c r="D2943" s="299"/>
      <c r="E2943" s="299">
        <v>620</v>
      </c>
    </row>
    <row r="2944" spans="2:5" x14ac:dyDescent="0.25">
      <c r="B2944" s="113">
        <v>12503</v>
      </c>
      <c r="C2944" s="114" t="s">
        <v>2370</v>
      </c>
      <c r="D2944" s="299"/>
      <c r="E2944" s="299">
        <v>69706</v>
      </c>
    </row>
    <row r="2945" spans="2:5" x14ac:dyDescent="0.25">
      <c r="B2945" s="113">
        <v>12504</v>
      </c>
      <c r="C2945" s="114" t="s">
        <v>2371</v>
      </c>
      <c r="D2945" s="299"/>
      <c r="E2945" s="299">
        <v>19766</v>
      </c>
    </row>
    <row r="2946" spans="2:5" x14ac:dyDescent="0.25">
      <c r="B2946" s="113">
        <v>12505</v>
      </c>
      <c r="C2946" s="114" t="s">
        <v>2372</v>
      </c>
      <c r="D2946" s="299"/>
      <c r="E2946" s="299">
        <v>36681</v>
      </c>
    </row>
    <row r="2947" spans="2:5" x14ac:dyDescent="0.25">
      <c r="B2947" s="113">
        <v>12506</v>
      </c>
      <c r="C2947" s="114" t="s">
        <v>2373</v>
      </c>
      <c r="D2947" s="299"/>
      <c r="E2947" s="299">
        <v>37395</v>
      </c>
    </row>
    <row r="2948" spans="2:5" x14ac:dyDescent="0.25">
      <c r="B2948" s="113">
        <v>12507</v>
      </c>
      <c r="C2948" s="114" t="s">
        <v>2374</v>
      </c>
      <c r="D2948" s="299"/>
      <c r="E2948" s="299">
        <v>452200</v>
      </c>
    </row>
    <row r="2949" spans="2:5" x14ac:dyDescent="0.25">
      <c r="B2949" s="113">
        <v>12508</v>
      </c>
      <c r="C2949" s="114" t="s">
        <v>2375</v>
      </c>
      <c r="D2949" s="299"/>
      <c r="E2949" s="299">
        <v>19500</v>
      </c>
    </row>
    <row r="2950" spans="2:5" x14ac:dyDescent="0.25">
      <c r="B2950" s="113">
        <v>12509</v>
      </c>
      <c r="C2950" s="114" t="s">
        <v>2376</v>
      </c>
      <c r="D2950" s="299"/>
      <c r="E2950" s="299">
        <v>135660</v>
      </c>
    </row>
    <row r="2951" spans="2:5" x14ac:dyDescent="0.25">
      <c r="B2951" s="113">
        <v>12510</v>
      </c>
      <c r="C2951" s="114" t="s">
        <v>2377</v>
      </c>
      <c r="D2951" s="299"/>
      <c r="E2951" s="299">
        <v>149940</v>
      </c>
    </row>
    <row r="2952" spans="2:5" x14ac:dyDescent="0.25">
      <c r="B2952" s="113">
        <v>12511</v>
      </c>
      <c r="C2952" s="114" t="s">
        <v>2378</v>
      </c>
      <c r="D2952" s="299"/>
      <c r="E2952" s="299">
        <v>1018851</v>
      </c>
    </row>
    <row r="2953" spans="2:5" x14ac:dyDescent="0.25">
      <c r="B2953" s="113">
        <v>12512</v>
      </c>
      <c r="C2953" s="114" t="s">
        <v>2379</v>
      </c>
      <c r="D2953" s="299"/>
      <c r="E2953" s="299">
        <v>79748</v>
      </c>
    </row>
    <row r="2954" spans="2:5" x14ac:dyDescent="0.25">
      <c r="B2954" s="113">
        <v>12513</v>
      </c>
      <c r="C2954" s="114" t="s">
        <v>2380</v>
      </c>
      <c r="D2954" s="299"/>
      <c r="E2954" s="299">
        <v>1902</v>
      </c>
    </row>
    <row r="2955" spans="2:5" x14ac:dyDescent="0.25">
      <c r="B2955" s="113">
        <v>12514</v>
      </c>
      <c r="C2955" s="114" t="s">
        <v>2381</v>
      </c>
      <c r="D2955" s="299"/>
      <c r="E2955" s="299">
        <v>20500</v>
      </c>
    </row>
    <row r="2956" spans="2:5" x14ac:dyDescent="0.25">
      <c r="B2956" s="113">
        <v>12515</v>
      </c>
      <c r="C2956" s="114" t="s">
        <v>2382</v>
      </c>
      <c r="D2956" s="299"/>
      <c r="E2956" s="299">
        <v>210000</v>
      </c>
    </row>
    <row r="2957" spans="2:5" x14ac:dyDescent="0.25">
      <c r="B2957" s="113">
        <v>12516</v>
      </c>
      <c r="C2957" s="114" t="s">
        <v>2383</v>
      </c>
      <c r="D2957" s="299"/>
      <c r="E2957" s="299">
        <v>10900</v>
      </c>
    </row>
    <row r="2958" spans="2:5" x14ac:dyDescent="0.25">
      <c r="B2958" s="113">
        <v>12517</v>
      </c>
      <c r="C2958" s="114" t="s">
        <v>2384</v>
      </c>
      <c r="D2958" s="299"/>
      <c r="E2958" s="299">
        <v>4454</v>
      </c>
    </row>
    <row r="2959" spans="2:5" x14ac:dyDescent="0.25">
      <c r="B2959" s="113">
        <v>12518</v>
      </c>
      <c r="C2959" s="114" t="s">
        <v>2385</v>
      </c>
      <c r="D2959" s="299"/>
      <c r="E2959" s="299">
        <v>882353</v>
      </c>
    </row>
    <row r="2960" spans="2:5" x14ac:dyDescent="0.25">
      <c r="B2960" s="113">
        <v>12519</v>
      </c>
      <c r="C2960" s="114" t="s">
        <v>2386</v>
      </c>
      <c r="D2960" s="299"/>
      <c r="E2960" s="299">
        <v>250000</v>
      </c>
    </row>
    <row r="2961" spans="2:5" x14ac:dyDescent="0.25">
      <c r="B2961" s="113">
        <v>12520</v>
      </c>
      <c r="C2961" s="114" t="s">
        <v>2387</v>
      </c>
      <c r="D2961" s="299"/>
      <c r="E2961" s="299">
        <v>300</v>
      </c>
    </row>
    <row r="2962" spans="2:5" x14ac:dyDescent="0.25">
      <c r="B2962" s="113">
        <v>12521</v>
      </c>
      <c r="C2962" s="114" t="s">
        <v>2388</v>
      </c>
      <c r="D2962" s="299"/>
      <c r="E2962" s="299">
        <v>620</v>
      </c>
    </row>
    <row r="2963" spans="2:5" x14ac:dyDescent="0.25">
      <c r="B2963" s="113">
        <v>12522</v>
      </c>
      <c r="C2963" s="114" t="s">
        <v>2389</v>
      </c>
      <c r="D2963" s="299"/>
      <c r="E2963" s="299">
        <v>36681</v>
      </c>
    </row>
    <row r="2964" spans="2:5" x14ac:dyDescent="0.25">
      <c r="B2964" s="113">
        <v>12523</v>
      </c>
      <c r="C2964" s="114" t="s">
        <v>2390</v>
      </c>
      <c r="D2964" s="299"/>
      <c r="E2964" s="299">
        <v>37395</v>
      </c>
    </row>
    <row r="2965" spans="2:5" x14ac:dyDescent="0.25">
      <c r="B2965" s="113">
        <v>12524</v>
      </c>
      <c r="C2965" s="114" t="s">
        <v>2391</v>
      </c>
      <c r="D2965" s="299"/>
      <c r="E2965" s="299">
        <v>8218</v>
      </c>
    </row>
    <row r="2966" spans="2:5" x14ac:dyDescent="0.25">
      <c r="B2966" s="113">
        <v>12525</v>
      </c>
      <c r="C2966" s="114" t="s">
        <v>2392</v>
      </c>
      <c r="D2966" s="299"/>
      <c r="E2966" s="299">
        <v>70000</v>
      </c>
    </row>
    <row r="2967" spans="2:5" x14ac:dyDescent="0.25">
      <c r="B2967" s="113">
        <v>12526</v>
      </c>
      <c r="C2967" s="114" t="s">
        <v>2393</v>
      </c>
      <c r="D2967" s="299"/>
      <c r="E2967" s="299">
        <v>21</v>
      </c>
    </row>
    <row r="2968" spans="2:5" x14ac:dyDescent="0.25">
      <c r="B2968" s="113">
        <v>12529</v>
      </c>
      <c r="C2968" s="114" t="s">
        <v>2394</v>
      </c>
      <c r="D2968" s="299"/>
      <c r="E2968" s="299">
        <v>200000</v>
      </c>
    </row>
    <row r="2969" spans="2:5" x14ac:dyDescent="0.25">
      <c r="B2969" s="113">
        <v>12530</v>
      </c>
      <c r="C2969" s="114" t="s">
        <v>2395</v>
      </c>
      <c r="D2969" s="299"/>
      <c r="E2969" s="299">
        <v>17010</v>
      </c>
    </row>
    <row r="2970" spans="2:5" x14ac:dyDescent="0.25">
      <c r="B2970" s="113">
        <v>12531</v>
      </c>
      <c r="C2970" s="114" t="s">
        <v>2396</v>
      </c>
      <c r="D2970" s="299"/>
      <c r="E2970" s="299">
        <v>6189637</v>
      </c>
    </row>
    <row r="2971" spans="2:5" x14ac:dyDescent="0.25">
      <c r="B2971" s="113">
        <v>12532</v>
      </c>
      <c r="C2971" s="114" t="s">
        <v>2397</v>
      </c>
      <c r="D2971" s="299"/>
      <c r="E2971" s="299">
        <v>10001027</v>
      </c>
    </row>
    <row r="2972" spans="2:5" x14ac:dyDescent="0.25">
      <c r="B2972" s="113">
        <v>12533</v>
      </c>
      <c r="C2972" s="114" t="s">
        <v>2398</v>
      </c>
      <c r="D2972" s="299"/>
      <c r="E2972" s="299">
        <v>574900</v>
      </c>
    </row>
    <row r="2973" spans="2:5" x14ac:dyDescent="0.25">
      <c r="B2973" s="113">
        <v>12534</v>
      </c>
      <c r="C2973" s="114" t="s">
        <v>2399</v>
      </c>
      <c r="D2973" s="299"/>
      <c r="E2973" s="299">
        <v>45423</v>
      </c>
    </row>
    <row r="2974" spans="2:5" x14ac:dyDescent="0.25">
      <c r="B2974" s="113">
        <v>12535</v>
      </c>
      <c r="C2974" s="114" t="s">
        <v>2400</v>
      </c>
      <c r="D2974" s="299"/>
      <c r="E2974" s="299">
        <v>18453</v>
      </c>
    </row>
    <row r="2975" spans="2:5" x14ac:dyDescent="0.25">
      <c r="B2975" s="113">
        <v>12536</v>
      </c>
      <c r="C2975" s="114" t="s">
        <v>2401</v>
      </c>
      <c r="D2975" s="299"/>
      <c r="E2975" s="299">
        <v>2165800</v>
      </c>
    </row>
    <row r="2976" spans="2:5" x14ac:dyDescent="0.25">
      <c r="B2976" s="113">
        <v>12537</v>
      </c>
      <c r="C2976" s="114" t="s">
        <v>2402</v>
      </c>
      <c r="D2976" s="299"/>
      <c r="E2976" s="299">
        <v>17000</v>
      </c>
    </row>
    <row r="2977" spans="2:5" x14ac:dyDescent="0.25">
      <c r="B2977" s="113">
        <v>12538</v>
      </c>
      <c r="C2977" s="114" t="s">
        <v>2403</v>
      </c>
      <c r="D2977" s="299"/>
      <c r="E2977" s="299">
        <v>1006</v>
      </c>
    </row>
    <row r="2978" spans="2:5" x14ac:dyDescent="0.25">
      <c r="B2978" s="113">
        <v>12539</v>
      </c>
      <c r="C2978" s="114" t="s">
        <v>2404</v>
      </c>
      <c r="D2978" s="299"/>
      <c r="E2978" s="299">
        <v>1006</v>
      </c>
    </row>
    <row r="2979" spans="2:5" x14ac:dyDescent="0.25">
      <c r="B2979" s="113">
        <v>12540</v>
      </c>
      <c r="C2979" s="114" t="s">
        <v>2405</v>
      </c>
      <c r="D2979" s="299"/>
      <c r="E2979" s="299">
        <v>357</v>
      </c>
    </row>
    <row r="2980" spans="2:5" x14ac:dyDescent="0.25">
      <c r="B2980" s="113">
        <v>12541</v>
      </c>
      <c r="C2980" s="114" t="s">
        <v>2406</v>
      </c>
      <c r="D2980" s="299"/>
      <c r="E2980" s="299">
        <v>480</v>
      </c>
    </row>
    <row r="2981" spans="2:5" x14ac:dyDescent="0.25">
      <c r="B2981" s="113">
        <v>12542</v>
      </c>
      <c r="C2981" s="114" t="s">
        <v>2407</v>
      </c>
      <c r="D2981" s="299"/>
      <c r="E2981" s="299">
        <v>41650</v>
      </c>
    </row>
    <row r="2982" spans="2:5" x14ac:dyDescent="0.25">
      <c r="B2982" s="113">
        <v>12543</v>
      </c>
      <c r="C2982" s="114" t="s">
        <v>2408</v>
      </c>
      <c r="D2982" s="299"/>
      <c r="E2982" s="299">
        <v>22677</v>
      </c>
    </row>
    <row r="2983" spans="2:5" x14ac:dyDescent="0.25">
      <c r="B2983" s="113">
        <v>12544</v>
      </c>
      <c r="C2983" s="114" t="s">
        <v>2409</v>
      </c>
      <c r="D2983" s="299"/>
      <c r="E2983" s="299">
        <v>17255</v>
      </c>
    </row>
    <row r="2984" spans="2:5" x14ac:dyDescent="0.25">
      <c r="B2984" s="113">
        <v>12545</v>
      </c>
      <c r="C2984" s="114" t="s">
        <v>2410</v>
      </c>
      <c r="D2984" s="299"/>
      <c r="E2984" s="299">
        <v>118550</v>
      </c>
    </row>
    <row r="2985" spans="2:5" x14ac:dyDescent="0.25">
      <c r="B2985" s="113">
        <v>12546</v>
      </c>
      <c r="C2985" s="114" t="s">
        <v>2411</v>
      </c>
      <c r="D2985" s="299"/>
      <c r="E2985" s="299">
        <v>6490</v>
      </c>
    </row>
    <row r="2986" spans="2:5" x14ac:dyDescent="0.25">
      <c r="B2986" s="113">
        <v>12547</v>
      </c>
      <c r="C2986" s="114" t="s">
        <v>2412</v>
      </c>
      <c r="D2986" s="299"/>
      <c r="E2986" s="299">
        <v>6545</v>
      </c>
    </row>
    <row r="2987" spans="2:5" x14ac:dyDescent="0.25">
      <c r="B2987" s="113">
        <v>12548</v>
      </c>
      <c r="C2987" s="114" t="s">
        <v>2413</v>
      </c>
      <c r="D2987" s="299"/>
      <c r="E2987" s="299">
        <v>130000</v>
      </c>
    </row>
    <row r="2988" spans="2:5" x14ac:dyDescent="0.25">
      <c r="B2988" s="113">
        <v>12549</v>
      </c>
      <c r="C2988" s="114" t="s">
        <v>2414</v>
      </c>
      <c r="D2988" s="299"/>
      <c r="E2988" s="299">
        <v>81396</v>
      </c>
    </row>
    <row r="2989" spans="2:5" x14ac:dyDescent="0.25">
      <c r="B2989" s="113">
        <v>12550</v>
      </c>
      <c r="C2989" s="114" t="s">
        <v>2415</v>
      </c>
      <c r="D2989" s="299"/>
      <c r="E2989" s="299">
        <v>2499000</v>
      </c>
    </row>
    <row r="2990" spans="2:5" x14ac:dyDescent="0.25">
      <c r="B2990" s="113">
        <v>12551</v>
      </c>
      <c r="C2990" s="114" t="s">
        <v>2416</v>
      </c>
      <c r="D2990" s="299"/>
      <c r="E2990" s="299">
        <v>1904000</v>
      </c>
    </row>
    <row r="2991" spans="2:5" x14ac:dyDescent="0.25">
      <c r="B2991" s="113">
        <v>12552</v>
      </c>
      <c r="C2991" s="114" t="s">
        <v>2417</v>
      </c>
      <c r="D2991" s="299"/>
      <c r="E2991" s="299">
        <v>1904000</v>
      </c>
    </row>
    <row r="2992" spans="2:5" x14ac:dyDescent="0.25">
      <c r="B2992" s="113">
        <v>12553</v>
      </c>
      <c r="C2992" s="114" t="s">
        <v>2418</v>
      </c>
      <c r="D2992" s="299"/>
      <c r="E2992" s="299">
        <v>157900</v>
      </c>
    </row>
    <row r="2993" spans="2:5" x14ac:dyDescent="0.25">
      <c r="B2993" s="113">
        <v>12554</v>
      </c>
      <c r="C2993" s="114" t="s">
        <v>2419</v>
      </c>
      <c r="D2993" s="299"/>
      <c r="E2993" s="299">
        <v>15000</v>
      </c>
    </row>
    <row r="2994" spans="2:5" x14ac:dyDescent="0.25">
      <c r="B2994" s="113">
        <v>12555</v>
      </c>
      <c r="C2994" s="114" t="s">
        <v>2420</v>
      </c>
      <c r="D2994" s="299"/>
      <c r="E2994" s="299">
        <v>81432</v>
      </c>
    </row>
    <row r="2995" spans="2:5" x14ac:dyDescent="0.25">
      <c r="B2995" s="113">
        <v>12556</v>
      </c>
      <c r="C2995" s="114" t="s">
        <v>2421</v>
      </c>
      <c r="D2995" s="299"/>
      <c r="E2995" s="299">
        <v>300</v>
      </c>
    </row>
    <row r="2996" spans="2:5" x14ac:dyDescent="0.25">
      <c r="B2996" s="113">
        <v>12557</v>
      </c>
      <c r="C2996" s="114" t="s">
        <v>2422</v>
      </c>
      <c r="D2996" s="299"/>
      <c r="E2996" s="299">
        <v>380098</v>
      </c>
    </row>
    <row r="2997" spans="2:5" x14ac:dyDescent="0.25">
      <c r="B2997" s="113">
        <v>12558</v>
      </c>
      <c r="C2997" s="114" t="s">
        <v>2423</v>
      </c>
      <c r="D2997" s="299"/>
      <c r="E2997" s="299">
        <v>17993</v>
      </c>
    </row>
    <row r="2998" spans="2:5" x14ac:dyDescent="0.25">
      <c r="B2998" s="113">
        <v>12559</v>
      </c>
      <c r="C2998" s="114" t="s">
        <v>2424</v>
      </c>
      <c r="D2998" s="299"/>
      <c r="E2998" s="299">
        <v>12400</v>
      </c>
    </row>
    <row r="2999" spans="2:5" x14ac:dyDescent="0.25">
      <c r="B2999" s="113">
        <v>12560</v>
      </c>
      <c r="C2999" s="114" t="s">
        <v>2425</v>
      </c>
      <c r="D2999" s="299"/>
      <c r="E2999" s="299">
        <v>55000</v>
      </c>
    </row>
    <row r="3000" spans="2:5" x14ac:dyDescent="0.25">
      <c r="B3000" s="113">
        <v>12561</v>
      </c>
      <c r="C3000" s="114" t="s">
        <v>2426</v>
      </c>
      <c r="D3000" s="299"/>
      <c r="E3000" s="299">
        <v>2597034</v>
      </c>
    </row>
    <row r="3001" spans="2:5" x14ac:dyDescent="0.25">
      <c r="B3001" s="113">
        <v>12562</v>
      </c>
      <c r="C3001" s="114" t="s">
        <v>2427</v>
      </c>
      <c r="D3001" s="299"/>
      <c r="E3001" s="299">
        <v>298</v>
      </c>
    </row>
    <row r="3002" spans="2:5" x14ac:dyDescent="0.25">
      <c r="B3002" s="113">
        <v>12564</v>
      </c>
      <c r="C3002" s="114" t="s">
        <v>2428</v>
      </c>
      <c r="D3002" s="299"/>
      <c r="E3002" s="299">
        <v>3700</v>
      </c>
    </row>
    <row r="3003" spans="2:5" x14ac:dyDescent="0.25">
      <c r="B3003" s="113">
        <v>12565</v>
      </c>
      <c r="C3003" s="114" t="s">
        <v>2429</v>
      </c>
      <c r="D3003" s="299"/>
      <c r="E3003" s="299">
        <v>6600</v>
      </c>
    </row>
    <row r="3004" spans="2:5" x14ac:dyDescent="0.25">
      <c r="B3004" s="113">
        <v>12566</v>
      </c>
      <c r="C3004" s="114" t="s">
        <v>2430</v>
      </c>
      <c r="D3004" s="299"/>
      <c r="E3004" s="299">
        <v>1401</v>
      </c>
    </row>
    <row r="3005" spans="2:5" x14ac:dyDescent="0.25">
      <c r="B3005" s="113">
        <v>12567</v>
      </c>
      <c r="C3005" s="114" t="s">
        <v>2431</v>
      </c>
      <c r="D3005" s="299"/>
      <c r="E3005" s="299">
        <v>2300</v>
      </c>
    </row>
    <row r="3006" spans="2:5" x14ac:dyDescent="0.25">
      <c r="B3006" s="113">
        <v>12568</v>
      </c>
      <c r="C3006" s="114" t="s">
        <v>2432</v>
      </c>
      <c r="D3006" s="299"/>
      <c r="E3006" s="299">
        <v>1334</v>
      </c>
    </row>
    <row r="3007" spans="2:5" x14ac:dyDescent="0.25">
      <c r="B3007" s="113">
        <v>12569</v>
      </c>
      <c r="C3007" s="114" t="s">
        <v>2433</v>
      </c>
      <c r="D3007" s="299"/>
      <c r="E3007" s="299">
        <v>29750</v>
      </c>
    </row>
    <row r="3008" spans="2:5" x14ac:dyDescent="0.25">
      <c r="B3008" s="113">
        <v>12570</v>
      </c>
      <c r="C3008" s="114" t="s">
        <v>2434</v>
      </c>
      <c r="D3008" s="299"/>
      <c r="E3008" s="299">
        <v>2011</v>
      </c>
    </row>
    <row r="3009" spans="2:5" x14ac:dyDescent="0.25">
      <c r="B3009" s="113">
        <v>12571</v>
      </c>
      <c r="C3009" s="114" t="s">
        <v>2435</v>
      </c>
      <c r="D3009" s="299"/>
      <c r="E3009" s="299">
        <v>388</v>
      </c>
    </row>
    <row r="3010" spans="2:5" x14ac:dyDescent="0.25">
      <c r="B3010" s="113">
        <v>12572</v>
      </c>
      <c r="C3010" s="114" t="s">
        <v>2436</v>
      </c>
      <c r="D3010" s="299"/>
      <c r="E3010" s="299">
        <v>95179</v>
      </c>
    </row>
    <row r="3011" spans="2:5" x14ac:dyDescent="0.25">
      <c r="B3011" s="113">
        <v>12573</v>
      </c>
      <c r="C3011" s="114" t="s">
        <v>2437</v>
      </c>
      <c r="D3011" s="299"/>
      <c r="E3011" s="299">
        <v>10900</v>
      </c>
    </row>
    <row r="3012" spans="2:5" x14ac:dyDescent="0.25">
      <c r="B3012" s="113">
        <v>12574</v>
      </c>
      <c r="C3012" s="114" t="s">
        <v>2438</v>
      </c>
      <c r="D3012" s="299"/>
      <c r="E3012" s="299">
        <v>895</v>
      </c>
    </row>
    <row r="3013" spans="2:5" x14ac:dyDescent="0.25">
      <c r="B3013" s="113">
        <v>12575</v>
      </c>
      <c r="C3013" s="114" t="s">
        <v>2439</v>
      </c>
      <c r="D3013" s="299"/>
      <c r="E3013" s="299">
        <v>39626</v>
      </c>
    </row>
    <row r="3014" spans="2:5" x14ac:dyDescent="0.25">
      <c r="B3014" s="113">
        <v>12576</v>
      </c>
      <c r="C3014" s="114" t="s">
        <v>2440</v>
      </c>
      <c r="D3014" s="299"/>
      <c r="E3014" s="299">
        <v>132999</v>
      </c>
    </row>
    <row r="3015" spans="2:5" x14ac:dyDescent="0.25">
      <c r="B3015" s="113">
        <v>12577</v>
      </c>
      <c r="C3015" s="114" t="s">
        <v>2441</v>
      </c>
      <c r="D3015" s="299"/>
      <c r="E3015" s="299">
        <v>81852</v>
      </c>
    </row>
    <row r="3016" spans="2:5" x14ac:dyDescent="0.25">
      <c r="B3016" s="113">
        <v>12578</v>
      </c>
      <c r="C3016" s="114" t="s">
        <v>2442</v>
      </c>
      <c r="D3016" s="299"/>
      <c r="E3016" s="299">
        <v>95315</v>
      </c>
    </row>
    <row r="3017" spans="2:5" x14ac:dyDescent="0.25">
      <c r="B3017" s="113">
        <v>12579</v>
      </c>
      <c r="C3017" s="114" t="s">
        <v>2443</v>
      </c>
      <c r="D3017" s="299"/>
      <c r="E3017" s="299">
        <v>205498</v>
      </c>
    </row>
    <row r="3018" spans="2:5" x14ac:dyDescent="0.25">
      <c r="B3018" s="113">
        <v>12580</v>
      </c>
      <c r="C3018" s="114" t="s">
        <v>2444</v>
      </c>
      <c r="D3018" s="299"/>
      <c r="E3018" s="299">
        <v>118</v>
      </c>
    </row>
    <row r="3019" spans="2:5" x14ac:dyDescent="0.25">
      <c r="B3019" s="113">
        <v>12581</v>
      </c>
      <c r="C3019" s="114" t="s">
        <v>2445</v>
      </c>
      <c r="D3019" s="299"/>
      <c r="E3019" s="299">
        <v>772629</v>
      </c>
    </row>
    <row r="3020" spans="2:5" x14ac:dyDescent="0.25">
      <c r="B3020" s="113">
        <v>12582</v>
      </c>
      <c r="C3020" s="114" t="s">
        <v>2446</v>
      </c>
      <c r="D3020" s="299"/>
      <c r="E3020" s="299">
        <v>7800</v>
      </c>
    </row>
    <row r="3021" spans="2:5" x14ac:dyDescent="0.25">
      <c r="B3021" s="113">
        <v>12583</v>
      </c>
      <c r="C3021" s="114" t="s">
        <v>2447</v>
      </c>
      <c r="D3021" s="299"/>
      <c r="E3021" s="299">
        <v>589050</v>
      </c>
    </row>
    <row r="3022" spans="2:5" x14ac:dyDescent="0.25">
      <c r="B3022" s="113">
        <v>12584</v>
      </c>
      <c r="C3022" s="114" t="s">
        <v>2448</v>
      </c>
      <c r="D3022" s="299"/>
      <c r="E3022" s="299">
        <v>425636</v>
      </c>
    </row>
    <row r="3023" spans="2:5" x14ac:dyDescent="0.25">
      <c r="B3023" s="113">
        <v>12585</v>
      </c>
      <c r="C3023" s="114" t="s">
        <v>2449</v>
      </c>
      <c r="D3023" s="299"/>
      <c r="E3023" s="299">
        <v>531930</v>
      </c>
    </row>
    <row r="3024" spans="2:5" x14ac:dyDescent="0.25">
      <c r="B3024" s="113">
        <v>12586</v>
      </c>
      <c r="C3024" s="114" t="s">
        <v>2450</v>
      </c>
      <c r="D3024" s="299"/>
      <c r="E3024" s="299">
        <v>372470</v>
      </c>
    </row>
    <row r="3025" spans="2:5" x14ac:dyDescent="0.25">
      <c r="B3025" s="113">
        <v>12587</v>
      </c>
      <c r="C3025" s="114" t="s">
        <v>2451</v>
      </c>
      <c r="D3025" s="299"/>
      <c r="E3025" s="299">
        <v>355810</v>
      </c>
    </row>
    <row r="3026" spans="2:5" x14ac:dyDescent="0.25">
      <c r="B3026" s="113">
        <v>12588</v>
      </c>
      <c r="C3026" s="114" t="s">
        <v>2452</v>
      </c>
      <c r="D3026" s="299"/>
      <c r="E3026" s="299">
        <v>52000</v>
      </c>
    </row>
    <row r="3027" spans="2:5" x14ac:dyDescent="0.25">
      <c r="B3027" s="113">
        <v>12589</v>
      </c>
      <c r="C3027" s="114" t="s">
        <v>2453</v>
      </c>
      <c r="D3027" s="299"/>
      <c r="E3027" s="299">
        <v>177533</v>
      </c>
    </row>
    <row r="3028" spans="2:5" x14ac:dyDescent="0.25">
      <c r="B3028" s="113">
        <v>12590</v>
      </c>
      <c r="C3028" s="114" t="s">
        <v>2454</v>
      </c>
      <c r="D3028" s="299"/>
      <c r="E3028" s="299">
        <v>2956</v>
      </c>
    </row>
    <row r="3029" spans="2:5" x14ac:dyDescent="0.25">
      <c r="B3029" s="113">
        <v>12591</v>
      </c>
      <c r="C3029" s="114" t="s">
        <v>2455</v>
      </c>
      <c r="D3029" s="299"/>
      <c r="E3029" s="299">
        <v>82586</v>
      </c>
    </row>
    <row r="3030" spans="2:5" x14ac:dyDescent="0.25">
      <c r="B3030" s="113">
        <v>12592</v>
      </c>
      <c r="C3030" s="114" t="s">
        <v>2456</v>
      </c>
      <c r="D3030" s="299"/>
      <c r="E3030" s="299">
        <v>80900</v>
      </c>
    </row>
    <row r="3031" spans="2:5" x14ac:dyDescent="0.25">
      <c r="B3031" s="113">
        <v>12593</v>
      </c>
      <c r="C3031" s="114" t="s">
        <v>2457</v>
      </c>
      <c r="D3031" s="299"/>
      <c r="E3031" s="299">
        <v>80802</v>
      </c>
    </row>
    <row r="3032" spans="2:5" x14ac:dyDescent="0.25">
      <c r="B3032" s="113">
        <v>12594</v>
      </c>
      <c r="C3032" s="114" t="s">
        <v>2458</v>
      </c>
      <c r="D3032" s="299"/>
      <c r="E3032" s="299">
        <v>31699</v>
      </c>
    </row>
    <row r="3033" spans="2:5" x14ac:dyDescent="0.25">
      <c r="B3033" s="113">
        <v>12595</v>
      </c>
      <c r="C3033" s="114" t="s">
        <v>2459</v>
      </c>
      <c r="D3033" s="299"/>
      <c r="E3033" s="299">
        <v>278832</v>
      </c>
    </row>
    <row r="3034" spans="2:5" x14ac:dyDescent="0.25">
      <c r="B3034" s="113">
        <v>12596</v>
      </c>
      <c r="C3034" s="114" t="s">
        <v>2460</v>
      </c>
      <c r="D3034" s="299"/>
      <c r="E3034" s="299">
        <v>34998</v>
      </c>
    </row>
    <row r="3035" spans="2:5" x14ac:dyDescent="0.25">
      <c r="B3035" s="113">
        <v>12597</v>
      </c>
      <c r="C3035" s="114" t="s">
        <v>2461</v>
      </c>
      <c r="D3035" s="299"/>
      <c r="E3035" s="299">
        <v>10353</v>
      </c>
    </row>
    <row r="3036" spans="2:5" x14ac:dyDescent="0.25">
      <c r="B3036" s="113">
        <v>12598</v>
      </c>
      <c r="C3036" s="114" t="s">
        <v>2462</v>
      </c>
      <c r="D3036" s="299"/>
      <c r="E3036" s="299">
        <v>29036</v>
      </c>
    </row>
    <row r="3037" spans="2:5" x14ac:dyDescent="0.25">
      <c r="B3037" s="113">
        <v>12599</v>
      </c>
      <c r="C3037" s="114" t="s">
        <v>2463</v>
      </c>
      <c r="D3037" s="299"/>
      <c r="E3037" s="299">
        <v>311931</v>
      </c>
    </row>
    <row r="3038" spans="2:5" x14ac:dyDescent="0.25">
      <c r="B3038" s="113">
        <v>12600</v>
      </c>
      <c r="C3038" s="114" t="s">
        <v>2464</v>
      </c>
      <c r="D3038" s="299"/>
      <c r="E3038" s="299">
        <v>1079345</v>
      </c>
    </row>
    <row r="3039" spans="2:5" x14ac:dyDescent="0.25">
      <c r="B3039" s="113">
        <v>12601</v>
      </c>
      <c r="C3039" s="114" t="s">
        <v>2465</v>
      </c>
      <c r="D3039" s="299"/>
      <c r="E3039" s="299">
        <v>261800</v>
      </c>
    </row>
    <row r="3040" spans="2:5" x14ac:dyDescent="0.25">
      <c r="B3040" s="113">
        <v>12602</v>
      </c>
      <c r="C3040" s="114" t="s">
        <v>2466</v>
      </c>
      <c r="D3040" s="299"/>
      <c r="E3040" s="299">
        <v>436031</v>
      </c>
    </row>
    <row r="3041" spans="2:5" x14ac:dyDescent="0.25">
      <c r="B3041" s="113">
        <v>12603</v>
      </c>
      <c r="C3041" s="114" t="s">
        <v>2467</v>
      </c>
      <c r="D3041" s="299"/>
      <c r="E3041" s="299">
        <v>579557</v>
      </c>
    </row>
    <row r="3042" spans="2:5" x14ac:dyDescent="0.25">
      <c r="B3042" s="113">
        <v>12604</v>
      </c>
      <c r="C3042" s="114" t="s">
        <v>2468</v>
      </c>
      <c r="D3042" s="299"/>
      <c r="E3042" s="299">
        <v>478380</v>
      </c>
    </row>
    <row r="3043" spans="2:5" x14ac:dyDescent="0.25">
      <c r="B3043" s="113">
        <v>12605</v>
      </c>
      <c r="C3043" s="114" t="s">
        <v>2469</v>
      </c>
      <c r="D3043" s="299"/>
      <c r="E3043" s="299">
        <v>327250</v>
      </c>
    </row>
    <row r="3044" spans="2:5" x14ac:dyDescent="0.25">
      <c r="B3044" s="113">
        <v>12606</v>
      </c>
      <c r="C3044" s="114" t="s">
        <v>2470</v>
      </c>
      <c r="D3044" s="299"/>
      <c r="E3044" s="299">
        <v>261800</v>
      </c>
    </row>
    <row r="3045" spans="2:5" x14ac:dyDescent="0.25">
      <c r="B3045" s="113">
        <v>12607</v>
      </c>
      <c r="C3045" s="114" t="s">
        <v>2471</v>
      </c>
      <c r="D3045" s="299"/>
      <c r="E3045" s="299">
        <v>294525</v>
      </c>
    </row>
    <row r="3046" spans="2:5" x14ac:dyDescent="0.25">
      <c r="B3046" s="113">
        <v>12608</v>
      </c>
      <c r="C3046" s="114" t="s">
        <v>2472</v>
      </c>
      <c r="D3046" s="299"/>
      <c r="E3046" s="299">
        <v>11582</v>
      </c>
    </row>
    <row r="3047" spans="2:5" x14ac:dyDescent="0.25">
      <c r="B3047" s="113">
        <v>12609</v>
      </c>
      <c r="C3047" s="114" t="s">
        <v>2473</v>
      </c>
      <c r="D3047" s="299"/>
      <c r="E3047" s="299">
        <v>10710</v>
      </c>
    </row>
    <row r="3048" spans="2:5" x14ac:dyDescent="0.25">
      <c r="B3048" s="113">
        <v>12610</v>
      </c>
      <c r="C3048" s="114" t="s">
        <v>2474</v>
      </c>
      <c r="D3048" s="299"/>
      <c r="E3048" s="299">
        <v>11543</v>
      </c>
    </row>
    <row r="3049" spans="2:5" x14ac:dyDescent="0.25">
      <c r="B3049" s="113">
        <v>12611</v>
      </c>
      <c r="C3049" s="114" t="s">
        <v>2475</v>
      </c>
      <c r="D3049" s="299"/>
      <c r="E3049" s="299">
        <v>12733</v>
      </c>
    </row>
    <row r="3050" spans="2:5" x14ac:dyDescent="0.25">
      <c r="B3050" s="113">
        <v>12612</v>
      </c>
      <c r="C3050" s="114" t="s">
        <v>2476</v>
      </c>
      <c r="D3050" s="299"/>
      <c r="E3050" s="299">
        <v>14399</v>
      </c>
    </row>
    <row r="3051" spans="2:5" x14ac:dyDescent="0.25">
      <c r="B3051" s="113">
        <v>12613</v>
      </c>
      <c r="C3051" s="114" t="s">
        <v>2477</v>
      </c>
      <c r="D3051" s="299"/>
      <c r="E3051" s="299">
        <v>24106</v>
      </c>
    </row>
    <row r="3052" spans="2:5" x14ac:dyDescent="0.25">
      <c r="B3052" s="113">
        <v>12614</v>
      </c>
      <c r="C3052" s="114" t="s">
        <v>2478</v>
      </c>
      <c r="D3052" s="299"/>
      <c r="E3052" s="299">
        <v>61880</v>
      </c>
    </row>
    <row r="3053" spans="2:5" x14ac:dyDescent="0.25">
      <c r="B3053" s="113">
        <v>12615</v>
      </c>
      <c r="C3053" s="114" t="s">
        <v>2479</v>
      </c>
      <c r="D3053" s="299"/>
      <c r="E3053" s="299">
        <v>37891</v>
      </c>
    </row>
    <row r="3054" spans="2:5" x14ac:dyDescent="0.25">
      <c r="B3054" s="113">
        <v>12616</v>
      </c>
      <c r="C3054" s="114" t="s">
        <v>2480</v>
      </c>
      <c r="D3054" s="299"/>
      <c r="E3054" s="299">
        <v>1607</v>
      </c>
    </row>
    <row r="3055" spans="2:5" x14ac:dyDescent="0.25">
      <c r="B3055" s="113">
        <v>12617</v>
      </c>
      <c r="C3055" s="114" t="s">
        <v>2481</v>
      </c>
      <c r="D3055" s="299"/>
      <c r="E3055" s="299">
        <v>193970000</v>
      </c>
    </row>
    <row r="3056" spans="2:5" x14ac:dyDescent="0.25">
      <c r="B3056" s="113">
        <v>12618</v>
      </c>
      <c r="C3056" s="114" t="s">
        <v>2482</v>
      </c>
      <c r="D3056" s="299"/>
      <c r="E3056" s="299">
        <v>1726</v>
      </c>
    </row>
    <row r="3057" spans="2:5" x14ac:dyDescent="0.25">
      <c r="B3057" s="113">
        <v>12619</v>
      </c>
      <c r="C3057" s="114" t="s">
        <v>2483</v>
      </c>
      <c r="D3057" s="299"/>
      <c r="E3057" s="299">
        <v>1845</v>
      </c>
    </row>
    <row r="3058" spans="2:5" x14ac:dyDescent="0.25">
      <c r="B3058" s="113">
        <v>12620</v>
      </c>
      <c r="C3058" s="114" t="s">
        <v>2484</v>
      </c>
      <c r="D3058" s="299"/>
      <c r="E3058" s="299">
        <v>1964</v>
      </c>
    </row>
    <row r="3059" spans="2:5" x14ac:dyDescent="0.25">
      <c r="B3059" s="113">
        <v>12621</v>
      </c>
      <c r="C3059" s="114" t="s">
        <v>2485</v>
      </c>
      <c r="D3059" s="299"/>
      <c r="E3059" s="299">
        <v>3451</v>
      </c>
    </row>
    <row r="3060" spans="2:5" x14ac:dyDescent="0.25">
      <c r="B3060" s="113">
        <v>12622</v>
      </c>
      <c r="C3060" s="114" t="s">
        <v>2486</v>
      </c>
      <c r="D3060" s="299"/>
      <c r="E3060" s="299">
        <v>4701</v>
      </c>
    </row>
    <row r="3061" spans="2:5" x14ac:dyDescent="0.25">
      <c r="B3061" s="113">
        <v>12623</v>
      </c>
      <c r="C3061" s="114" t="s">
        <v>2487</v>
      </c>
      <c r="D3061" s="299"/>
      <c r="E3061" s="299">
        <v>39556</v>
      </c>
    </row>
    <row r="3062" spans="2:5" x14ac:dyDescent="0.25">
      <c r="B3062" s="113">
        <v>12624</v>
      </c>
      <c r="C3062" s="114" t="s">
        <v>2488</v>
      </c>
      <c r="D3062" s="299"/>
      <c r="E3062" s="299">
        <v>58800</v>
      </c>
    </row>
    <row r="3063" spans="2:5" x14ac:dyDescent="0.25">
      <c r="B3063" s="113">
        <v>12625</v>
      </c>
      <c r="C3063" s="114" t="s">
        <v>2489</v>
      </c>
      <c r="D3063" s="299"/>
      <c r="E3063" s="299">
        <v>944</v>
      </c>
    </row>
    <row r="3064" spans="2:5" x14ac:dyDescent="0.25">
      <c r="B3064" s="113">
        <v>12626</v>
      </c>
      <c r="C3064" s="114" t="s">
        <v>2490</v>
      </c>
      <c r="D3064" s="299"/>
      <c r="E3064" s="299">
        <v>215033</v>
      </c>
    </row>
    <row r="3065" spans="2:5" x14ac:dyDescent="0.25">
      <c r="B3065" s="113">
        <v>12627</v>
      </c>
      <c r="C3065" s="114" t="s">
        <v>2491</v>
      </c>
      <c r="D3065" s="299"/>
      <c r="E3065" s="299">
        <v>372463</v>
      </c>
    </row>
    <row r="3066" spans="2:5" x14ac:dyDescent="0.25">
      <c r="B3066" s="113">
        <v>12628</v>
      </c>
      <c r="C3066" s="114" t="s">
        <v>2492</v>
      </c>
      <c r="D3066" s="299"/>
      <c r="E3066" s="299">
        <v>202678</v>
      </c>
    </row>
    <row r="3067" spans="2:5" x14ac:dyDescent="0.25">
      <c r="B3067" s="113">
        <v>12629</v>
      </c>
      <c r="C3067" s="114" t="s">
        <v>2493</v>
      </c>
      <c r="D3067" s="299"/>
      <c r="E3067" s="299">
        <v>234276</v>
      </c>
    </row>
    <row r="3068" spans="2:5" x14ac:dyDescent="0.25">
      <c r="B3068" s="113">
        <v>12630</v>
      </c>
      <c r="C3068" s="114" t="s">
        <v>2494</v>
      </c>
      <c r="D3068" s="299"/>
      <c r="E3068" s="299">
        <v>335104</v>
      </c>
    </row>
    <row r="3069" spans="2:5" x14ac:dyDescent="0.25">
      <c r="B3069" s="113">
        <v>12631</v>
      </c>
      <c r="C3069" s="114" t="s">
        <v>2495</v>
      </c>
      <c r="D3069" s="299"/>
      <c r="E3069" s="299">
        <v>292264</v>
      </c>
    </row>
    <row r="3070" spans="2:5" x14ac:dyDescent="0.25">
      <c r="B3070" s="113">
        <v>12632</v>
      </c>
      <c r="C3070" s="114" t="s">
        <v>2496</v>
      </c>
      <c r="D3070" s="299"/>
      <c r="E3070" s="299">
        <v>128000</v>
      </c>
    </row>
    <row r="3071" spans="2:5" x14ac:dyDescent="0.25">
      <c r="B3071" s="113">
        <v>12633</v>
      </c>
      <c r="C3071" s="114" t="s">
        <v>2497</v>
      </c>
      <c r="D3071" s="299"/>
      <c r="E3071" s="299">
        <v>950</v>
      </c>
    </row>
    <row r="3072" spans="2:5" x14ac:dyDescent="0.25">
      <c r="B3072" s="113">
        <v>12634</v>
      </c>
      <c r="C3072" s="114" t="s">
        <v>2498</v>
      </c>
      <c r="D3072" s="299"/>
      <c r="E3072" s="299">
        <v>5400</v>
      </c>
    </row>
    <row r="3073" spans="2:5" x14ac:dyDescent="0.25">
      <c r="B3073" s="113">
        <v>12635</v>
      </c>
      <c r="C3073" s="114" t="s">
        <v>2499</v>
      </c>
      <c r="D3073" s="299"/>
      <c r="E3073" s="299">
        <v>87204</v>
      </c>
    </row>
    <row r="3074" spans="2:5" x14ac:dyDescent="0.25">
      <c r="B3074" s="113">
        <v>12636</v>
      </c>
      <c r="C3074" s="114" t="s">
        <v>2500</v>
      </c>
      <c r="D3074" s="299"/>
      <c r="E3074" s="299">
        <v>100374</v>
      </c>
    </row>
    <row r="3075" spans="2:5" x14ac:dyDescent="0.25">
      <c r="B3075" s="113">
        <v>12637</v>
      </c>
      <c r="C3075" s="114" t="s">
        <v>2501</v>
      </c>
      <c r="D3075" s="299"/>
      <c r="E3075" s="299">
        <v>10800</v>
      </c>
    </row>
    <row r="3076" spans="2:5" x14ac:dyDescent="0.25">
      <c r="B3076" s="113">
        <v>12638</v>
      </c>
      <c r="C3076" s="114" t="s">
        <v>2502</v>
      </c>
      <c r="D3076" s="299"/>
      <c r="E3076" s="299">
        <v>31817</v>
      </c>
    </row>
    <row r="3077" spans="2:5" x14ac:dyDescent="0.25">
      <c r="B3077" s="113">
        <v>12639</v>
      </c>
      <c r="C3077" s="114" t="s">
        <v>2503</v>
      </c>
      <c r="D3077" s="299"/>
      <c r="E3077" s="299">
        <v>2900</v>
      </c>
    </row>
    <row r="3078" spans="2:5" x14ac:dyDescent="0.25">
      <c r="B3078" s="113">
        <v>12640</v>
      </c>
      <c r="C3078" s="114" t="s">
        <v>2504</v>
      </c>
      <c r="D3078" s="299"/>
      <c r="E3078" s="299">
        <v>11290</v>
      </c>
    </row>
    <row r="3079" spans="2:5" x14ac:dyDescent="0.25">
      <c r="B3079" s="113">
        <v>12641</v>
      </c>
      <c r="C3079" s="114" t="s">
        <v>2505</v>
      </c>
      <c r="D3079" s="299"/>
      <c r="E3079" s="299">
        <v>26490</v>
      </c>
    </row>
    <row r="3080" spans="2:5" x14ac:dyDescent="0.25">
      <c r="B3080" s="113">
        <v>12642</v>
      </c>
      <c r="C3080" s="114" t="s">
        <v>2506</v>
      </c>
      <c r="D3080" s="299"/>
      <c r="E3080" s="299">
        <v>36790</v>
      </c>
    </row>
    <row r="3081" spans="2:5" x14ac:dyDescent="0.25">
      <c r="B3081" s="113">
        <v>12643</v>
      </c>
      <c r="C3081" s="114" t="s">
        <v>2507</v>
      </c>
      <c r="D3081" s="299"/>
      <c r="E3081" s="299">
        <v>36800</v>
      </c>
    </row>
    <row r="3082" spans="2:5" x14ac:dyDescent="0.25">
      <c r="B3082" s="113">
        <v>12644</v>
      </c>
      <c r="C3082" s="114" t="s">
        <v>2508</v>
      </c>
      <c r="D3082" s="299"/>
      <c r="E3082" s="299">
        <v>13685</v>
      </c>
    </row>
    <row r="3083" spans="2:5" x14ac:dyDescent="0.25">
      <c r="B3083" s="113">
        <v>12645</v>
      </c>
      <c r="C3083" s="114" t="s">
        <v>2509</v>
      </c>
      <c r="D3083" s="299"/>
      <c r="E3083" s="299">
        <v>4300</v>
      </c>
    </row>
    <row r="3084" spans="2:5" x14ac:dyDescent="0.25">
      <c r="B3084" s="113">
        <v>12646</v>
      </c>
      <c r="C3084" s="114" t="s">
        <v>2510</v>
      </c>
      <c r="D3084" s="299"/>
      <c r="E3084" s="299">
        <v>6951</v>
      </c>
    </row>
    <row r="3085" spans="2:5" x14ac:dyDescent="0.25">
      <c r="B3085" s="113">
        <v>12647</v>
      </c>
      <c r="C3085" s="114" t="s">
        <v>2511</v>
      </c>
      <c r="D3085" s="299"/>
      <c r="E3085" s="299">
        <v>29117</v>
      </c>
    </row>
    <row r="3086" spans="2:5" x14ac:dyDescent="0.25">
      <c r="B3086" s="113">
        <v>12648</v>
      </c>
      <c r="C3086" s="114" t="s">
        <v>2512</v>
      </c>
      <c r="D3086" s="299"/>
      <c r="E3086" s="299">
        <v>4100</v>
      </c>
    </row>
    <row r="3087" spans="2:5" x14ac:dyDescent="0.25">
      <c r="B3087" s="113">
        <v>12649</v>
      </c>
      <c r="C3087" s="114" t="s">
        <v>2513</v>
      </c>
      <c r="D3087" s="299"/>
      <c r="E3087" s="299">
        <v>8100</v>
      </c>
    </row>
    <row r="3088" spans="2:5" x14ac:dyDescent="0.25">
      <c r="B3088" s="113">
        <v>12650</v>
      </c>
      <c r="C3088" s="114" t="s">
        <v>2514</v>
      </c>
      <c r="D3088" s="299"/>
      <c r="E3088" s="299">
        <v>21933</v>
      </c>
    </row>
    <row r="3089" spans="2:5" x14ac:dyDescent="0.25">
      <c r="B3089" s="113">
        <v>12651</v>
      </c>
      <c r="C3089" s="114" t="s">
        <v>2515</v>
      </c>
      <c r="D3089" s="299"/>
      <c r="E3089" s="299">
        <v>11500</v>
      </c>
    </row>
    <row r="3090" spans="2:5" x14ac:dyDescent="0.25">
      <c r="B3090" s="113">
        <v>12652</v>
      </c>
      <c r="C3090" s="114" t="s">
        <v>2516</v>
      </c>
      <c r="D3090" s="299"/>
      <c r="E3090" s="299">
        <v>100</v>
      </c>
    </row>
    <row r="3091" spans="2:5" x14ac:dyDescent="0.25">
      <c r="B3091" s="113">
        <v>12653</v>
      </c>
      <c r="C3091" s="114" t="s">
        <v>2517</v>
      </c>
      <c r="D3091" s="299"/>
      <c r="E3091" s="299">
        <v>4436</v>
      </c>
    </row>
    <row r="3092" spans="2:5" x14ac:dyDescent="0.25">
      <c r="B3092" s="113">
        <v>12654</v>
      </c>
      <c r="C3092" s="114" t="s">
        <v>2518</v>
      </c>
      <c r="D3092" s="299"/>
      <c r="E3092" s="299">
        <v>268966</v>
      </c>
    </row>
    <row r="3093" spans="2:5" x14ac:dyDescent="0.25">
      <c r="B3093" s="113">
        <v>12655</v>
      </c>
      <c r="C3093" s="114" t="s">
        <v>2519</v>
      </c>
      <c r="D3093" s="299"/>
      <c r="E3093" s="299">
        <v>777500</v>
      </c>
    </row>
    <row r="3094" spans="2:5" x14ac:dyDescent="0.25">
      <c r="B3094" s="113">
        <v>12656</v>
      </c>
      <c r="C3094" s="114" t="s">
        <v>2520</v>
      </c>
      <c r="D3094" s="299"/>
      <c r="E3094" s="299">
        <v>179900</v>
      </c>
    </row>
    <row r="3095" spans="2:5" x14ac:dyDescent="0.25">
      <c r="B3095" s="113">
        <v>12657</v>
      </c>
      <c r="C3095" s="114" t="s">
        <v>2521</v>
      </c>
      <c r="D3095" s="299"/>
      <c r="E3095" s="299">
        <v>3200</v>
      </c>
    </row>
    <row r="3096" spans="2:5" x14ac:dyDescent="0.25">
      <c r="B3096" s="113">
        <v>12658</v>
      </c>
      <c r="C3096" s="114" t="s">
        <v>2522</v>
      </c>
      <c r="D3096" s="299"/>
      <c r="E3096" s="299">
        <v>240000</v>
      </c>
    </row>
    <row r="3097" spans="2:5" x14ac:dyDescent="0.25">
      <c r="B3097" s="113">
        <v>12659</v>
      </c>
      <c r="C3097" s="114" t="s">
        <v>2523</v>
      </c>
      <c r="D3097" s="299"/>
      <c r="E3097" s="299">
        <v>340000</v>
      </c>
    </row>
    <row r="3098" spans="2:5" x14ac:dyDescent="0.25">
      <c r="B3098" s="113">
        <v>12660</v>
      </c>
      <c r="C3098" s="114" t="s">
        <v>2524</v>
      </c>
      <c r="D3098" s="299"/>
      <c r="E3098" s="299">
        <v>24499</v>
      </c>
    </row>
    <row r="3099" spans="2:5" x14ac:dyDescent="0.25">
      <c r="B3099" s="113">
        <v>12661</v>
      </c>
      <c r="C3099" s="114" t="s">
        <v>2525</v>
      </c>
      <c r="D3099" s="299"/>
      <c r="E3099" s="299">
        <v>45000</v>
      </c>
    </row>
    <row r="3100" spans="2:5" x14ac:dyDescent="0.25">
      <c r="B3100" s="113">
        <v>12662</v>
      </c>
      <c r="C3100" s="114" t="s">
        <v>2526</v>
      </c>
      <c r="D3100" s="299"/>
      <c r="E3100" s="299">
        <v>2654</v>
      </c>
    </row>
    <row r="3101" spans="2:5" x14ac:dyDescent="0.25">
      <c r="B3101" s="113">
        <v>12663</v>
      </c>
      <c r="C3101" s="114" t="s">
        <v>2527</v>
      </c>
      <c r="D3101" s="299"/>
      <c r="E3101" s="299">
        <v>12505</v>
      </c>
    </row>
    <row r="3102" spans="2:5" x14ac:dyDescent="0.25">
      <c r="B3102" s="113">
        <v>12664</v>
      </c>
      <c r="C3102" s="114" t="s">
        <v>2528</v>
      </c>
      <c r="D3102" s="299"/>
      <c r="E3102" s="299">
        <v>2500</v>
      </c>
    </row>
    <row r="3103" spans="2:5" x14ac:dyDescent="0.25">
      <c r="B3103" s="113">
        <v>12665</v>
      </c>
      <c r="C3103" s="114" t="s">
        <v>2529</v>
      </c>
      <c r="D3103" s="299"/>
      <c r="E3103" s="299">
        <v>1600</v>
      </c>
    </row>
    <row r="3104" spans="2:5" x14ac:dyDescent="0.25">
      <c r="B3104" s="113">
        <v>12666</v>
      </c>
      <c r="C3104" s="114" t="s">
        <v>2530</v>
      </c>
      <c r="D3104" s="299"/>
      <c r="E3104" s="299">
        <v>2500</v>
      </c>
    </row>
    <row r="3105" spans="2:5" x14ac:dyDescent="0.25">
      <c r="B3105" s="113">
        <v>12668</v>
      </c>
      <c r="C3105" s="114" t="s">
        <v>2531</v>
      </c>
      <c r="D3105" s="299"/>
      <c r="E3105" s="299">
        <v>912891</v>
      </c>
    </row>
    <row r="3106" spans="2:5" x14ac:dyDescent="0.25">
      <c r="B3106" s="113">
        <v>12669</v>
      </c>
      <c r="C3106" s="114" t="s">
        <v>2532</v>
      </c>
      <c r="D3106" s="299"/>
      <c r="E3106" s="299">
        <v>510157</v>
      </c>
    </row>
    <row r="3107" spans="2:5" x14ac:dyDescent="0.25">
      <c r="B3107" s="113">
        <v>12670</v>
      </c>
      <c r="C3107" s="114" t="s">
        <v>2533</v>
      </c>
      <c r="D3107" s="299"/>
      <c r="E3107" s="299">
        <v>145436</v>
      </c>
    </row>
    <row r="3108" spans="2:5" x14ac:dyDescent="0.25">
      <c r="B3108" s="113">
        <v>12671</v>
      </c>
      <c r="C3108" s="114" t="s">
        <v>2534</v>
      </c>
      <c r="D3108" s="299"/>
      <c r="E3108" s="299">
        <v>12000</v>
      </c>
    </row>
    <row r="3109" spans="2:5" x14ac:dyDescent="0.25">
      <c r="B3109" s="113">
        <v>12672</v>
      </c>
      <c r="C3109" s="114" t="s">
        <v>2535</v>
      </c>
      <c r="D3109" s="299"/>
      <c r="E3109" s="299">
        <v>15000</v>
      </c>
    </row>
    <row r="3110" spans="2:5" x14ac:dyDescent="0.25">
      <c r="B3110" s="113">
        <v>12673</v>
      </c>
      <c r="C3110" s="114" t="s">
        <v>2536</v>
      </c>
      <c r="D3110" s="299"/>
      <c r="E3110" s="299">
        <v>27568</v>
      </c>
    </row>
    <row r="3111" spans="2:5" x14ac:dyDescent="0.25">
      <c r="B3111" s="113">
        <v>12674</v>
      </c>
      <c r="C3111" s="114" t="s">
        <v>2537</v>
      </c>
      <c r="D3111" s="299"/>
      <c r="E3111" s="299">
        <v>3190</v>
      </c>
    </row>
    <row r="3112" spans="2:5" x14ac:dyDescent="0.25">
      <c r="B3112" s="113">
        <v>12675</v>
      </c>
      <c r="C3112" s="114" t="s">
        <v>2538</v>
      </c>
      <c r="D3112" s="299"/>
      <c r="E3112" s="299">
        <v>254541</v>
      </c>
    </row>
    <row r="3113" spans="2:5" x14ac:dyDescent="0.25">
      <c r="B3113" s="113">
        <v>12676</v>
      </c>
      <c r="C3113" s="114" t="s">
        <v>2539</v>
      </c>
      <c r="D3113" s="299"/>
      <c r="E3113" s="299">
        <v>8900</v>
      </c>
    </row>
    <row r="3114" spans="2:5" x14ac:dyDescent="0.25">
      <c r="B3114" s="113">
        <v>12677</v>
      </c>
      <c r="C3114" s="114" t="s">
        <v>2540</v>
      </c>
      <c r="D3114" s="299"/>
      <c r="E3114" s="299">
        <v>31066</v>
      </c>
    </row>
    <row r="3115" spans="2:5" x14ac:dyDescent="0.25">
      <c r="B3115" s="113">
        <v>12678</v>
      </c>
      <c r="C3115" s="114" t="s">
        <v>2541</v>
      </c>
      <c r="D3115" s="299"/>
      <c r="E3115" s="299">
        <v>6600</v>
      </c>
    </row>
    <row r="3116" spans="2:5" x14ac:dyDescent="0.25">
      <c r="B3116" s="113">
        <v>12679</v>
      </c>
      <c r="C3116" s="114" t="s">
        <v>2542</v>
      </c>
      <c r="D3116" s="299"/>
      <c r="E3116" s="299">
        <v>3276296</v>
      </c>
    </row>
    <row r="3117" spans="2:5" x14ac:dyDescent="0.25">
      <c r="B3117" s="113">
        <v>12680</v>
      </c>
      <c r="C3117" s="114" t="s">
        <v>2543</v>
      </c>
      <c r="D3117" s="299"/>
      <c r="E3117" s="299">
        <v>6600</v>
      </c>
    </row>
    <row r="3118" spans="2:5" x14ac:dyDescent="0.25">
      <c r="B3118" s="113">
        <v>12681</v>
      </c>
      <c r="C3118" s="114" t="s">
        <v>2544</v>
      </c>
      <c r="D3118" s="299"/>
      <c r="E3118" s="299">
        <v>483712</v>
      </c>
    </row>
    <row r="3119" spans="2:5" x14ac:dyDescent="0.25">
      <c r="B3119" s="113">
        <v>12682</v>
      </c>
      <c r="C3119" s="114" t="s">
        <v>2545</v>
      </c>
      <c r="D3119" s="299"/>
      <c r="E3119" s="299">
        <v>326695</v>
      </c>
    </row>
    <row r="3120" spans="2:5" x14ac:dyDescent="0.25">
      <c r="B3120" s="113">
        <v>12683</v>
      </c>
      <c r="C3120" s="114" t="s">
        <v>2546</v>
      </c>
      <c r="D3120" s="299"/>
      <c r="E3120" s="299">
        <v>7833</v>
      </c>
    </row>
    <row r="3121" spans="2:5" x14ac:dyDescent="0.25">
      <c r="B3121" s="113">
        <v>12684</v>
      </c>
      <c r="C3121" s="114" t="s">
        <v>2547</v>
      </c>
      <c r="D3121" s="299"/>
      <c r="E3121" s="299">
        <v>52500</v>
      </c>
    </row>
    <row r="3122" spans="2:5" x14ac:dyDescent="0.25">
      <c r="B3122" s="113">
        <v>12685</v>
      </c>
      <c r="C3122" s="114" t="s">
        <v>2548</v>
      </c>
      <c r="D3122" s="299"/>
      <c r="E3122" s="299">
        <v>3500</v>
      </c>
    </row>
    <row r="3123" spans="2:5" x14ac:dyDescent="0.25">
      <c r="B3123" s="113">
        <v>12686</v>
      </c>
      <c r="C3123" s="114" t="s">
        <v>2549</v>
      </c>
      <c r="D3123" s="299"/>
      <c r="E3123" s="299">
        <v>2900</v>
      </c>
    </row>
    <row r="3124" spans="2:5" x14ac:dyDescent="0.25">
      <c r="B3124" s="113">
        <v>12687</v>
      </c>
      <c r="C3124" s="114" t="s">
        <v>2550</v>
      </c>
      <c r="D3124" s="299"/>
      <c r="E3124" s="299">
        <v>1601</v>
      </c>
    </row>
    <row r="3125" spans="2:5" x14ac:dyDescent="0.25">
      <c r="B3125" s="113">
        <v>12688</v>
      </c>
      <c r="C3125" s="114" t="s">
        <v>2551</v>
      </c>
      <c r="D3125" s="299"/>
      <c r="E3125" s="299">
        <v>18753</v>
      </c>
    </row>
    <row r="3126" spans="2:5" x14ac:dyDescent="0.25">
      <c r="B3126" s="113">
        <v>12689</v>
      </c>
      <c r="C3126" s="114" t="s">
        <v>2552</v>
      </c>
      <c r="D3126" s="299"/>
      <c r="E3126" s="299">
        <v>2226490</v>
      </c>
    </row>
    <row r="3127" spans="2:5" x14ac:dyDescent="0.25">
      <c r="B3127" s="113">
        <v>12690</v>
      </c>
      <c r="C3127" s="114" t="s">
        <v>2553</v>
      </c>
      <c r="D3127" s="299"/>
      <c r="E3127" s="299">
        <v>11578700</v>
      </c>
    </row>
    <row r="3128" spans="2:5" x14ac:dyDescent="0.25">
      <c r="B3128" s="113">
        <v>12691</v>
      </c>
      <c r="C3128" s="114" t="s">
        <v>2554</v>
      </c>
      <c r="D3128" s="299"/>
      <c r="E3128" s="299">
        <v>172357815</v>
      </c>
    </row>
    <row r="3129" spans="2:5" x14ac:dyDescent="0.25">
      <c r="B3129" s="113">
        <v>12692</v>
      </c>
      <c r="C3129" s="114" t="s">
        <v>2555</v>
      </c>
      <c r="D3129" s="299"/>
      <c r="E3129" s="299">
        <v>57715</v>
      </c>
    </row>
    <row r="3130" spans="2:5" x14ac:dyDescent="0.25">
      <c r="B3130" s="113">
        <v>12693</v>
      </c>
      <c r="C3130" s="114" t="s">
        <v>2556</v>
      </c>
      <c r="D3130" s="299"/>
      <c r="E3130" s="299">
        <v>160560</v>
      </c>
    </row>
    <row r="3131" spans="2:5" x14ac:dyDescent="0.25">
      <c r="B3131" s="113">
        <v>12694</v>
      </c>
      <c r="C3131" s="114" t="s">
        <v>2557</v>
      </c>
      <c r="D3131" s="299"/>
      <c r="E3131" s="299">
        <v>45729</v>
      </c>
    </row>
    <row r="3132" spans="2:5" x14ac:dyDescent="0.25">
      <c r="B3132" s="113">
        <v>12695</v>
      </c>
      <c r="C3132" s="114" t="s">
        <v>2558</v>
      </c>
      <c r="D3132" s="299"/>
      <c r="E3132" s="299">
        <v>7830</v>
      </c>
    </row>
    <row r="3133" spans="2:5" x14ac:dyDescent="0.25">
      <c r="B3133" s="113">
        <v>12696</v>
      </c>
      <c r="C3133" s="114" t="s">
        <v>2559</v>
      </c>
      <c r="D3133" s="299"/>
      <c r="E3133" s="299">
        <v>235759</v>
      </c>
    </row>
    <row r="3134" spans="2:5" x14ac:dyDescent="0.25">
      <c r="B3134" s="113">
        <v>12697</v>
      </c>
      <c r="C3134" s="114" t="s">
        <v>2560</v>
      </c>
      <c r="D3134" s="299"/>
      <c r="E3134" s="299">
        <v>404652</v>
      </c>
    </row>
    <row r="3135" spans="2:5" x14ac:dyDescent="0.25">
      <c r="B3135" s="113">
        <v>12698</v>
      </c>
      <c r="C3135" s="114" t="s">
        <v>2561</v>
      </c>
      <c r="D3135" s="299"/>
      <c r="E3135" s="299">
        <v>1957207</v>
      </c>
    </row>
    <row r="3136" spans="2:5" x14ac:dyDescent="0.25">
      <c r="B3136" s="113">
        <v>12699</v>
      </c>
      <c r="C3136" s="114" t="s">
        <v>2562</v>
      </c>
      <c r="D3136" s="299"/>
      <c r="E3136" s="299">
        <v>134784</v>
      </c>
    </row>
    <row r="3137" spans="2:5" x14ac:dyDescent="0.25">
      <c r="B3137" s="113">
        <v>12700</v>
      </c>
      <c r="C3137" s="114" t="s">
        <v>2563</v>
      </c>
      <c r="D3137" s="299"/>
      <c r="E3137" s="299">
        <v>7833</v>
      </c>
    </row>
    <row r="3138" spans="2:5" x14ac:dyDescent="0.25">
      <c r="B3138" s="113">
        <v>12701</v>
      </c>
      <c r="C3138" s="114" t="s">
        <v>2564</v>
      </c>
      <c r="D3138" s="299"/>
      <c r="E3138" s="299">
        <v>3190</v>
      </c>
    </row>
    <row r="3139" spans="2:5" x14ac:dyDescent="0.25">
      <c r="B3139" s="113">
        <v>12702</v>
      </c>
      <c r="C3139" s="114" t="s">
        <v>2565</v>
      </c>
      <c r="D3139" s="299"/>
      <c r="E3139" s="299">
        <v>4401</v>
      </c>
    </row>
    <row r="3140" spans="2:5" x14ac:dyDescent="0.25">
      <c r="B3140" s="113">
        <v>12703</v>
      </c>
      <c r="C3140" s="114" t="s">
        <v>2566</v>
      </c>
      <c r="D3140" s="299"/>
      <c r="E3140" s="299">
        <v>3800</v>
      </c>
    </row>
    <row r="3141" spans="2:5" x14ac:dyDescent="0.25">
      <c r="B3141" s="113">
        <v>12704</v>
      </c>
      <c r="C3141" s="114" t="s">
        <v>2567</v>
      </c>
      <c r="D3141" s="299"/>
      <c r="E3141" s="299">
        <v>46500</v>
      </c>
    </row>
    <row r="3142" spans="2:5" x14ac:dyDescent="0.25">
      <c r="B3142" s="113">
        <v>12705</v>
      </c>
      <c r="C3142" s="114" t="s">
        <v>2568</v>
      </c>
      <c r="D3142" s="299"/>
      <c r="E3142" s="299">
        <v>89900</v>
      </c>
    </row>
    <row r="3143" spans="2:5" x14ac:dyDescent="0.25">
      <c r="B3143" s="113">
        <v>12706</v>
      </c>
      <c r="C3143" s="114" t="s">
        <v>2569</v>
      </c>
      <c r="D3143" s="299"/>
      <c r="E3143" s="299">
        <v>66901</v>
      </c>
    </row>
    <row r="3144" spans="2:5" x14ac:dyDescent="0.25">
      <c r="B3144" s="113">
        <v>12707</v>
      </c>
      <c r="C3144" s="114" t="s">
        <v>2570</v>
      </c>
      <c r="D3144" s="299"/>
      <c r="E3144" s="299">
        <v>763618</v>
      </c>
    </row>
    <row r="3145" spans="2:5" x14ac:dyDescent="0.25">
      <c r="B3145" s="113">
        <v>12708</v>
      </c>
      <c r="C3145" s="114" t="s">
        <v>2571</v>
      </c>
      <c r="D3145" s="299"/>
      <c r="E3145" s="299">
        <v>19933</v>
      </c>
    </row>
    <row r="3146" spans="2:5" x14ac:dyDescent="0.25">
      <c r="B3146" s="113">
        <v>12709</v>
      </c>
      <c r="C3146" s="114" t="s">
        <v>2572</v>
      </c>
      <c r="D3146" s="299"/>
      <c r="E3146" s="299">
        <v>314051</v>
      </c>
    </row>
    <row r="3147" spans="2:5" x14ac:dyDescent="0.25">
      <c r="B3147" s="113">
        <v>12710</v>
      </c>
      <c r="C3147" s="114" t="s">
        <v>2573</v>
      </c>
      <c r="D3147" s="299"/>
      <c r="E3147" s="299">
        <v>55900</v>
      </c>
    </row>
    <row r="3148" spans="2:5" x14ac:dyDescent="0.25">
      <c r="B3148" s="113">
        <v>12711</v>
      </c>
      <c r="C3148" s="114" t="s">
        <v>2574</v>
      </c>
      <c r="D3148" s="299"/>
      <c r="E3148" s="299">
        <v>344127</v>
      </c>
    </row>
    <row r="3149" spans="2:5" x14ac:dyDescent="0.25">
      <c r="B3149" s="113">
        <v>12712</v>
      </c>
      <c r="C3149" s="114" t="s">
        <v>2575</v>
      </c>
      <c r="D3149" s="299"/>
      <c r="E3149" s="299">
        <v>1418425</v>
      </c>
    </row>
    <row r="3150" spans="2:5" x14ac:dyDescent="0.25">
      <c r="B3150" s="113">
        <v>12713</v>
      </c>
      <c r="C3150" s="114" t="s">
        <v>2576</v>
      </c>
      <c r="D3150" s="299"/>
      <c r="E3150" s="299">
        <v>11863</v>
      </c>
    </row>
    <row r="3151" spans="2:5" x14ac:dyDescent="0.25">
      <c r="B3151" s="113">
        <v>12714</v>
      </c>
      <c r="C3151" s="114" t="s">
        <v>2577</v>
      </c>
      <c r="D3151" s="299"/>
      <c r="E3151" s="299">
        <v>37001</v>
      </c>
    </row>
    <row r="3152" spans="2:5" x14ac:dyDescent="0.25">
      <c r="B3152" s="113">
        <v>12715</v>
      </c>
      <c r="C3152" s="114" t="s">
        <v>2578</v>
      </c>
      <c r="D3152" s="299"/>
      <c r="E3152" s="299">
        <v>719405</v>
      </c>
    </row>
    <row r="3153" spans="2:5" x14ac:dyDescent="0.25">
      <c r="B3153" s="113">
        <v>12716</v>
      </c>
      <c r="C3153" s="114" t="s">
        <v>2579</v>
      </c>
      <c r="D3153" s="299"/>
      <c r="E3153" s="299">
        <v>379029</v>
      </c>
    </row>
    <row r="3154" spans="2:5" x14ac:dyDescent="0.25">
      <c r="B3154" s="113">
        <v>12717</v>
      </c>
      <c r="C3154" s="114" t="s">
        <v>2580</v>
      </c>
      <c r="D3154" s="299"/>
      <c r="E3154" s="299">
        <v>72508</v>
      </c>
    </row>
    <row r="3155" spans="2:5" x14ac:dyDescent="0.25">
      <c r="B3155" s="113">
        <v>12718</v>
      </c>
      <c r="C3155" s="114" t="s">
        <v>2581</v>
      </c>
      <c r="D3155" s="299"/>
      <c r="E3155" s="299">
        <v>6300</v>
      </c>
    </row>
    <row r="3156" spans="2:5" x14ac:dyDescent="0.25">
      <c r="B3156" s="113">
        <v>12719</v>
      </c>
      <c r="C3156" s="114" t="s">
        <v>2582</v>
      </c>
      <c r="D3156" s="299"/>
      <c r="E3156" s="299">
        <v>833000</v>
      </c>
    </row>
    <row r="3157" spans="2:5" x14ac:dyDescent="0.25">
      <c r="B3157" s="113">
        <v>12720</v>
      </c>
      <c r="C3157" s="114" t="s">
        <v>2583</v>
      </c>
      <c r="D3157" s="299"/>
      <c r="E3157" s="299">
        <v>1130500</v>
      </c>
    </row>
    <row r="3158" spans="2:5" x14ac:dyDescent="0.25">
      <c r="B3158" s="113">
        <v>12721</v>
      </c>
      <c r="C3158" s="114" t="s">
        <v>2584</v>
      </c>
      <c r="D3158" s="299"/>
      <c r="E3158" s="299">
        <v>20610</v>
      </c>
    </row>
    <row r="3159" spans="2:5" x14ac:dyDescent="0.25">
      <c r="B3159" s="113">
        <v>12722</v>
      </c>
      <c r="C3159" s="114" t="s">
        <v>2585</v>
      </c>
      <c r="D3159" s="299"/>
      <c r="E3159" s="299">
        <v>17612</v>
      </c>
    </row>
    <row r="3160" spans="2:5" x14ac:dyDescent="0.25">
      <c r="B3160" s="113">
        <v>12723</v>
      </c>
      <c r="C3160" s="114" t="s">
        <v>2586</v>
      </c>
      <c r="D3160" s="299"/>
      <c r="E3160" s="299">
        <v>24930</v>
      </c>
    </row>
    <row r="3161" spans="2:5" x14ac:dyDescent="0.25">
      <c r="B3161" s="113">
        <v>12724</v>
      </c>
      <c r="C3161" s="114" t="s">
        <v>2587</v>
      </c>
      <c r="D3161" s="299"/>
      <c r="E3161" s="299">
        <v>857221</v>
      </c>
    </row>
    <row r="3162" spans="2:5" x14ac:dyDescent="0.25">
      <c r="B3162" s="113">
        <v>12725</v>
      </c>
      <c r="C3162" s="114" t="s">
        <v>2588</v>
      </c>
      <c r="D3162" s="299"/>
      <c r="E3162" s="299">
        <v>40086</v>
      </c>
    </row>
    <row r="3163" spans="2:5" x14ac:dyDescent="0.25">
      <c r="B3163" s="113">
        <v>12726</v>
      </c>
      <c r="C3163" s="114" t="s">
        <v>2589</v>
      </c>
      <c r="D3163" s="299"/>
      <c r="E3163" s="299">
        <v>3085184</v>
      </c>
    </row>
    <row r="3164" spans="2:5" x14ac:dyDescent="0.25">
      <c r="B3164" s="113">
        <v>12727</v>
      </c>
      <c r="C3164" s="114" t="s">
        <v>2590</v>
      </c>
      <c r="D3164" s="299"/>
      <c r="E3164" s="299">
        <v>58372262</v>
      </c>
    </row>
    <row r="3165" spans="2:5" x14ac:dyDescent="0.25">
      <c r="B3165" s="113">
        <v>12728</v>
      </c>
      <c r="C3165" s="114" t="s">
        <v>2591</v>
      </c>
      <c r="D3165" s="299"/>
      <c r="E3165" s="299">
        <v>23849536</v>
      </c>
    </row>
    <row r="3166" spans="2:5" x14ac:dyDescent="0.25">
      <c r="B3166" s="113">
        <v>12729</v>
      </c>
      <c r="C3166" s="114" t="s">
        <v>2592</v>
      </c>
      <c r="D3166" s="299"/>
      <c r="E3166" s="299">
        <v>9377457</v>
      </c>
    </row>
    <row r="3167" spans="2:5" x14ac:dyDescent="0.25">
      <c r="B3167" s="113">
        <v>12730</v>
      </c>
      <c r="C3167" s="114" t="s">
        <v>2593</v>
      </c>
      <c r="D3167" s="299"/>
      <c r="E3167" s="299">
        <v>70696840</v>
      </c>
    </row>
    <row r="3168" spans="2:5" x14ac:dyDescent="0.25">
      <c r="B3168" s="113">
        <v>12731</v>
      </c>
      <c r="C3168" s="114" t="s">
        <v>2594</v>
      </c>
      <c r="D3168" s="299"/>
      <c r="E3168" s="299">
        <v>36347945</v>
      </c>
    </row>
    <row r="3169" spans="2:5" x14ac:dyDescent="0.25">
      <c r="B3169" s="113">
        <v>12732</v>
      </c>
      <c r="C3169" s="114" t="s">
        <v>2595</v>
      </c>
      <c r="D3169" s="299"/>
      <c r="E3169" s="299">
        <v>4273578</v>
      </c>
    </row>
    <row r="3170" spans="2:5" x14ac:dyDescent="0.25">
      <c r="B3170" s="113">
        <v>12733</v>
      </c>
      <c r="C3170" s="114" t="s">
        <v>2596</v>
      </c>
      <c r="D3170" s="299"/>
      <c r="E3170" s="299">
        <v>7477321</v>
      </c>
    </row>
    <row r="3171" spans="2:5" x14ac:dyDescent="0.25">
      <c r="B3171" s="113">
        <v>12734</v>
      </c>
      <c r="C3171" s="114" t="s">
        <v>2597</v>
      </c>
      <c r="D3171" s="299"/>
      <c r="E3171" s="299">
        <v>2938611</v>
      </c>
    </row>
    <row r="3172" spans="2:5" x14ac:dyDescent="0.25">
      <c r="B3172" s="113">
        <v>12735</v>
      </c>
      <c r="C3172" s="114" t="s">
        <v>2598</v>
      </c>
      <c r="D3172" s="299"/>
      <c r="E3172" s="299">
        <v>6108402</v>
      </c>
    </row>
    <row r="3173" spans="2:5" x14ac:dyDescent="0.25">
      <c r="B3173" s="113">
        <v>12736</v>
      </c>
      <c r="C3173" s="114" t="s">
        <v>2599</v>
      </c>
      <c r="D3173" s="299"/>
      <c r="E3173" s="299">
        <v>5341516</v>
      </c>
    </row>
    <row r="3174" spans="2:5" x14ac:dyDescent="0.25">
      <c r="B3174" s="113">
        <v>12737</v>
      </c>
      <c r="C3174" s="114" t="s">
        <v>2600</v>
      </c>
      <c r="D3174" s="299"/>
      <c r="E3174" s="299">
        <v>55243314</v>
      </c>
    </row>
    <row r="3175" spans="2:5" x14ac:dyDescent="0.25">
      <c r="B3175" s="113">
        <v>12738</v>
      </c>
      <c r="C3175" s="114" t="s">
        <v>2601</v>
      </c>
      <c r="D3175" s="299"/>
      <c r="E3175" s="299">
        <v>10900</v>
      </c>
    </row>
    <row r="3176" spans="2:5" x14ac:dyDescent="0.25">
      <c r="B3176" s="113">
        <v>12739</v>
      </c>
      <c r="C3176" s="114" t="s">
        <v>2602</v>
      </c>
      <c r="D3176" s="299"/>
      <c r="E3176" s="299">
        <v>15910</v>
      </c>
    </row>
    <row r="3177" spans="2:5" x14ac:dyDescent="0.25">
      <c r="B3177" s="113">
        <v>12740</v>
      </c>
      <c r="C3177" s="114" t="s">
        <v>2603</v>
      </c>
      <c r="D3177" s="299"/>
      <c r="E3177" s="299">
        <v>295748</v>
      </c>
    </row>
    <row r="3178" spans="2:5" x14ac:dyDescent="0.25">
      <c r="B3178" s="113">
        <v>12741</v>
      </c>
      <c r="C3178" s="114" t="s">
        <v>2604</v>
      </c>
      <c r="D3178" s="299"/>
      <c r="E3178" s="299">
        <v>29000</v>
      </c>
    </row>
    <row r="3179" spans="2:5" x14ac:dyDescent="0.25">
      <c r="B3179" s="113">
        <v>12742</v>
      </c>
      <c r="C3179" s="114" t="s">
        <v>2605</v>
      </c>
      <c r="D3179" s="299"/>
      <c r="E3179" s="299">
        <v>97899</v>
      </c>
    </row>
    <row r="3180" spans="2:5" x14ac:dyDescent="0.25">
      <c r="B3180" s="113">
        <v>12744</v>
      </c>
      <c r="C3180" s="114" t="s">
        <v>2606</v>
      </c>
      <c r="D3180" s="299"/>
      <c r="E3180" s="299">
        <v>743387</v>
      </c>
    </row>
    <row r="3181" spans="2:5" x14ac:dyDescent="0.25">
      <c r="B3181" s="113">
        <v>12745</v>
      </c>
      <c r="C3181" s="114" t="s">
        <v>2607</v>
      </c>
      <c r="D3181" s="299"/>
      <c r="E3181" s="299">
        <v>743387</v>
      </c>
    </row>
    <row r="3182" spans="2:5" x14ac:dyDescent="0.25">
      <c r="B3182" s="113">
        <v>12746</v>
      </c>
      <c r="C3182" s="114" t="s">
        <v>2608</v>
      </c>
      <c r="D3182" s="299"/>
      <c r="E3182" s="299">
        <v>810188</v>
      </c>
    </row>
    <row r="3183" spans="2:5" x14ac:dyDescent="0.25">
      <c r="B3183" s="113">
        <v>12747</v>
      </c>
      <c r="C3183" s="114" t="s">
        <v>2609</v>
      </c>
      <c r="D3183" s="299"/>
      <c r="E3183" s="299">
        <v>1373519</v>
      </c>
    </row>
    <row r="3184" spans="2:5" x14ac:dyDescent="0.25">
      <c r="B3184" s="113">
        <v>12748</v>
      </c>
      <c r="C3184" s="114" t="s">
        <v>2610</v>
      </c>
      <c r="D3184" s="299"/>
      <c r="E3184" s="299">
        <v>2165567</v>
      </c>
    </row>
    <row r="3185" spans="2:5" x14ac:dyDescent="0.25">
      <c r="B3185" s="113">
        <v>12749</v>
      </c>
      <c r="C3185" s="114" t="s">
        <v>2611</v>
      </c>
      <c r="D3185" s="299"/>
      <c r="E3185" s="299">
        <v>7448</v>
      </c>
    </row>
    <row r="3186" spans="2:5" x14ac:dyDescent="0.25">
      <c r="B3186" s="113">
        <v>12750</v>
      </c>
      <c r="C3186" s="114" t="s">
        <v>2612</v>
      </c>
      <c r="D3186" s="299"/>
      <c r="E3186" s="299">
        <v>553000</v>
      </c>
    </row>
    <row r="3187" spans="2:5" x14ac:dyDescent="0.25">
      <c r="B3187" s="113">
        <v>12751</v>
      </c>
      <c r="C3187" s="114" t="s">
        <v>2613</v>
      </c>
      <c r="D3187" s="299"/>
      <c r="E3187" s="299">
        <v>20687</v>
      </c>
    </row>
    <row r="3188" spans="2:5" x14ac:dyDescent="0.25">
      <c r="B3188" s="113">
        <v>12752</v>
      </c>
      <c r="C3188" s="114" t="s">
        <v>2614</v>
      </c>
      <c r="D3188" s="299"/>
      <c r="E3188" s="299">
        <v>79001</v>
      </c>
    </row>
    <row r="3189" spans="2:5" x14ac:dyDescent="0.25">
      <c r="B3189" s="113">
        <v>12753</v>
      </c>
      <c r="C3189" s="114" t="s">
        <v>2615</v>
      </c>
      <c r="D3189" s="299"/>
      <c r="E3189" s="299">
        <v>101000</v>
      </c>
    </row>
    <row r="3190" spans="2:5" x14ac:dyDescent="0.25">
      <c r="B3190" s="113">
        <v>12754</v>
      </c>
      <c r="C3190" s="114" t="s">
        <v>2616</v>
      </c>
      <c r="D3190" s="299"/>
      <c r="E3190" s="299">
        <v>505036</v>
      </c>
    </row>
    <row r="3191" spans="2:5" x14ac:dyDescent="0.25">
      <c r="B3191" s="113">
        <v>12755</v>
      </c>
      <c r="C3191" s="114" t="s">
        <v>2617</v>
      </c>
      <c r="D3191" s="299"/>
      <c r="E3191" s="299">
        <v>526337</v>
      </c>
    </row>
    <row r="3192" spans="2:5" x14ac:dyDescent="0.25">
      <c r="B3192" s="113">
        <v>12756</v>
      </c>
      <c r="C3192" s="114" t="s">
        <v>2618</v>
      </c>
      <c r="D3192" s="299"/>
      <c r="E3192" s="299">
        <v>587027</v>
      </c>
    </row>
    <row r="3193" spans="2:5" x14ac:dyDescent="0.25">
      <c r="B3193" s="113">
        <v>12757</v>
      </c>
      <c r="C3193" s="114" t="s">
        <v>2619</v>
      </c>
      <c r="D3193" s="299"/>
      <c r="E3193" s="299">
        <v>433755</v>
      </c>
    </row>
    <row r="3194" spans="2:5" x14ac:dyDescent="0.25">
      <c r="B3194" s="113">
        <v>12758</v>
      </c>
      <c r="C3194" s="114" t="s">
        <v>2620</v>
      </c>
      <c r="D3194" s="299"/>
      <c r="E3194" s="299">
        <v>405266</v>
      </c>
    </row>
    <row r="3195" spans="2:5" x14ac:dyDescent="0.25">
      <c r="B3195" s="113">
        <v>12759</v>
      </c>
      <c r="C3195" s="114" t="s">
        <v>2621</v>
      </c>
      <c r="D3195" s="299"/>
      <c r="E3195" s="299">
        <v>474572</v>
      </c>
    </row>
    <row r="3196" spans="2:5" x14ac:dyDescent="0.25">
      <c r="B3196" s="113">
        <v>12760</v>
      </c>
      <c r="C3196" s="114" t="s">
        <v>2622</v>
      </c>
      <c r="D3196" s="299"/>
      <c r="E3196" s="299">
        <v>433755</v>
      </c>
    </row>
    <row r="3197" spans="2:5" x14ac:dyDescent="0.25">
      <c r="B3197" s="113">
        <v>12761</v>
      </c>
      <c r="C3197" s="114" t="s">
        <v>2623</v>
      </c>
      <c r="D3197" s="299"/>
      <c r="E3197" s="299">
        <v>375647</v>
      </c>
    </row>
    <row r="3198" spans="2:5" x14ac:dyDescent="0.25">
      <c r="B3198" s="113">
        <v>12762</v>
      </c>
      <c r="C3198" s="114" t="s">
        <v>2624</v>
      </c>
      <c r="D3198" s="299"/>
      <c r="E3198" s="299">
        <v>452200</v>
      </c>
    </row>
    <row r="3199" spans="2:5" x14ac:dyDescent="0.25">
      <c r="B3199" s="113">
        <v>12763</v>
      </c>
      <c r="C3199" s="114" t="s">
        <v>2625</v>
      </c>
      <c r="D3199" s="299"/>
      <c r="E3199" s="299">
        <v>1024352</v>
      </c>
    </row>
    <row r="3200" spans="2:5" x14ac:dyDescent="0.25">
      <c r="B3200" s="113">
        <v>12764</v>
      </c>
      <c r="C3200" s="114" t="s">
        <v>2626</v>
      </c>
      <c r="D3200" s="299"/>
      <c r="E3200" s="299">
        <v>2236009</v>
      </c>
    </row>
    <row r="3201" spans="2:5" x14ac:dyDescent="0.25">
      <c r="B3201" s="113">
        <v>12765</v>
      </c>
      <c r="C3201" s="114" t="s">
        <v>2627</v>
      </c>
      <c r="D3201" s="299"/>
      <c r="E3201" s="299">
        <v>67594</v>
      </c>
    </row>
    <row r="3202" spans="2:5" x14ac:dyDescent="0.25">
      <c r="B3202" s="113">
        <v>12766</v>
      </c>
      <c r="C3202" s="114" t="s">
        <v>2628</v>
      </c>
      <c r="D3202" s="299"/>
      <c r="E3202" s="299">
        <v>116000</v>
      </c>
    </row>
    <row r="3203" spans="2:5" x14ac:dyDescent="0.25">
      <c r="B3203" s="113">
        <v>12767</v>
      </c>
      <c r="C3203" s="114" t="s">
        <v>2629</v>
      </c>
      <c r="D3203" s="299"/>
      <c r="E3203" s="299">
        <v>138000</v>
      </c>
    </row>
    <row r="3204" spans="2:5" x14ac:dyDescent="0.25">
      <c r="B3204" s="113">
        <v>12768</v>
      </c>
      <c r="C3204" s="114" t="s">
        <v>2630</v>
      </c>
      <c r="D3204" s="299"/>
      <c r="E3204" s="299">
        <v>11603</v>
      </c>
    </row>
    <row r="3205" spans="2:5" x14ac:dyDescent="0.25">
      <c r="B3205" s="113">
        <v>12769</v>
      </c>
      <c r="C3205" s="114" t="s">
        <v>2631</v>
      </c>
      <c r="D3205" s="299"/>
      <c r="E3205" s="299">
        <v>77350000</v>
      </c>
    </row>
    <row r="3206" spans="2:5" x14ac:dyDescent="0.25">
      <c r="B3206" s="113">
        <v>12770</v>
      </c>
      <c r="C3206" s="114" t="s">
        <v>2632</v>
      </c>
      <c r="D3206" s="299"/>
      <c r="E3206" s="299">
        <v>206661</v>
      </c>
    </row>
    <row r="3207" spans="2:5" x14ac:dyDescent="0.25">
      <c r="B3207" s="113">
        <v>12771</v>
      </c>
      <c r="C3207" s="114" t="s">
        <v>2633</v>
      </c>
      <c r="D3207" s="299"/>
      <c r="E3207" s="299">
        <v>12900</v>
      </c>
    </row>
    <row r="3208" spans="2:5" x14ac:dyDescent="0.25">
      <c r="B3208" s="113">
        <v>12772</v>
      </c>
      <c r="C3208" s="114" t="s">
        <v>2634</v>
      </c>
      <c r="D3208" s="299"/>
      <c r="E3208" s="299">
        <v>118</v>
      </c>
    </row>
    <row r="3209" spans="2:5" x14ac:dyDescent="0.25">
      <c r="B3209" s="113">
        <v>12773</v>
      </c>
      <c r="C3209" s="114" t="s">
        <v>2635</v>
      </c>
      <c r="D3209" s="299"/>
      <c r="E3209" s="299">
        <v>658391</v>
      </c>
    </row>
    <row r="3210" spans="2:5" x14ac:dyDescent="0.25">
      <c r="B3210" s="113">
        <v>12774</v>
      </c>
      <c r="C3210" s="114" t="s">
        <v>2636</v>
      </c>
      <c r="D3210" s="299"/>
      <c r="E3210" s="299">
        <v>207500</v>
      </c>
    </row>
    <row r="3211" spans="2:5" x14ac:dyDescent="0.25">
      <c r="B3211" s="113">
        <v>12775</v>
      </c>
      <c r="C3211" s="114" t="s">
        <v>2637</v>
      </c>
      <c r="D3211" s="299"/>
      <c r="E3211" s="299">
        <v>255000</v>
      </c>
    </row>
    <row r="3212" spans="2:5" x14ac:dyDescent="0.25">
      <c r="B3212" s="113">
        <v>12776</v>
      </c>
      <c r="C3212" s="114" t="s">
        <v>2638</v>
      </c>
      <c r="D3212" s="299"/>
      <c r="E3212" s="299">
        <v>341000</v>
      </c>
    </row>
    <row r="3213" spans="2:5" x14ac:dyDescent="0.25">
      <c r="B3213" s="113">
        <v>12778</v>
      </c>
      <c r="C3213" s="114" t="s">
        <v>2639</v>
      </c>
      <c r="D3213" s="299"/>
      <c r="E3213" s="299">
        <v>2048267</v>
      </c>
    </row>
    <row r="3214" spans="2:5" x14ac:dyDescent="0.25">
      <c r="B3214" s="113">
        <v>12781</v>
      </c>
      <c r="C3214" s="114" t="s">
        <v>2640</v>
      </c>
      <c r="D3214" s="299"/>
      <c r="E3214" s="299">
        <v>190000</v>
      </c>
    </row>
    <row r="3215" spans="2:5" x14ac:dyDescent="0.25">
      <c r="B3215" s="113">
        <v>12782</v>
      </c>
      <c r="C3215" s="114" t="s">
        <v>2641</v>
      </c>
      <c r="D3215" s="299"/>
      <c r="E3215" s="299">
        <v>5791000</v>
      </c>
    </row>
    <row r="3216" spans="2:5" x14ac:dyDescent="0.25">
      <c r="B3216" s="113">
        <v>12783</v>
      </c>
      <c r="C3216" s="114" t="s">
        <v>2642</v>
      </c>
      <c r="D3216" s="299"/>
      <c r="E3216" s="299">
        <v>274000</v>
      </c>
    </row>
    <row r="3217" spans="2:5" x14ac:dyDescent="0.25">
      <c r="B3217" s="113">
        <v>12784</v>
      </c>
      <c r="C3217" s="114" t="s">
        <v>2643</v>
      </c>
      <c r="D3217" s="299"/>
      <c r="E3217" s="299">
        <v>8306000</v>
      </c>
    </row>
    <row r="3218" spans="2:5" x14ac:dyDescent="0.25">
      <c r="B3218" s="113">
        <v>12785</v>
      </c>
      <c r="C3218" s="114" t="s">
        <v>2644</v>
      </c>
      <c r="D3218" s="299"/>
      <c r="E3218" s="299">
        <v>261000</v>
      </c>
    </row>
    <row r="3219" spans="2:5" x14ac:dyDescent="0.25">
      <c r="B3219" s="113">
        <v>12786</v>
      </c>
      <c r="C3219" s="114" t="s">
        <v>2645</v>
      </c>
      <c r="D3219" s="299"/>
      <c r="E3219" s="299">
        <v>7785000</v>
      </c>
    </row>
    <row r="3220" spans="2:5" x14ac:dyDescent="0.25">
      <c r="B3220" s="113">
        <v>12787</v>
      </c>
      <c r="C3220" s="114" t="s">
        <v>2646</v>
      </c>
      <c r="D3220" s="299"/>
      <c r="E3220" s="299">
        <v>377000</v>
      </c>
    </row>
    <row r="3221" spans="2:5" x14ac:dyDescent="0.25">
      <c r="B3221" s="113">
        <v>12788</v>
      </c>
      <c r="C3221" s="114" t="s">
        <v>2647</v>
      </c>
      <c r="D3221" s="299"/>
      <c r="E3221" s="299">
        <v>11297000</v>
      </c>
    </row>
    <row r="3222" spans="2:5" x14ac:dyDescent="0.25">
      <c r="B3222" s="113">
        <v>12789</v>
      </c>
      <c r="C3222" s="114" t="s">
        <v>2648</v>
      </c>
      <c r="D3222" s="299"/>
      <c r="E3222" s="299">
        <v>3260065</v>
      </c>
    </row>
    <row r="3223" spans="2:5" x14ac:dyDescent="0.25">
      <c r="B3223" s="113">
        <v>12790</v>
      </c>
      <c r="C3223" s="114" t="s">
        <v>2649</v>
      </c>
      <c r="D3223" s="299"/>
      <c r="E3223" s="299">
        <v>1584961</v>
      </c>
    </row>
    <row r="3224" spans="2:5" x14ac:dyDescent="0.25">
      <c r="B3224" s="113">
        <v>12791</v>
      </c>
      <c r="C3224" s="114" t="s">
        <v>2650</v>
      </c>
      <c r="D3224" s="299"/>
      <c r="E3224" s="299">
        <v>1019711</v>
      </c>
    </row>
    <row r="3225" spans="2:5" x14ac:dyDescent="0.25">
      <c r="B3225" s="113">
        <v>12792</v>
      </c>
      <c r="C3225" s="114" t="s">
        <v>2651</v>
      </c>
      <c r="D3225" s="299"/>
      <c r="E3225" s="299">
        <v>492041</v>
      </c>
    </row>
    <row r="3226" spans="2:5" x14ac:dyDescent="0.25">
      <c r="B3226" s="113">
        <v>12793</v>
      </c>
      <c r="C3226" s="114" t="s">
        <v>2652</v>
      </c>
      <c r="D3226" s="299"/>
      <c r="E3226" s="299">
        <v>20632458</v>
      </c>
    </row>
    <row r="3227" spans="2:5" x14ac:dyDescent="0.25">
      <c r="B3227" s="113">
        <v>12794</v>
      </c>
      <c r="C3227" s="114" t="s">
        <v>2653</v>
      </c>
      <c r="D3227" s="299"/>
      <c r="E3227" s="299">
        <v>3500000</v>
      </c>
    </row>
    <row r="3228" spans="2:5" x14ac:dyDescent="0.25">
      <c r="B3228" s="113">
        <v>12795</v>
      </c>
      <c r="C3228" s="114" t="s">
        <v>2654</v>
      </c>
      <c r="D3228" s="299"/>
      <c r="E3228" s="299">
        <v>56373904</v>
      </c>
    </row>
    <row r="3229" spans="2:5" x14ac:dyDescent="0.25">
      <c r="B3229" s="113">
        <v>12796</v>
      </c>
      <c r="C3229" s="114" t="s">
        <v>2655</v>
      </c>
      <c r="D3229" s="299"/>
      <c r="E3229" s="299">
        <v>1754511</v>
      </c>
    </row>
    <row r="3230" spans="2:5" x14ac:dyDescent="0.25">
      <c r="B3230" s="113">
        <v>12797</v>
      </c>
      <c r="C3230" s="114" t="s">
        <v>2656</v>
      </c>
      <c r="D3230" s="299"/>
      <c r="E3230" s="299">
        <v>47506</v>
      </c>
    </row>
    <row r="3231" spans="2:5" x14ac:dyDescent="0.25">
      <c r="B3231" s="113">
        <v>12798</v>
      </c>
      <c r="C3231" s="114" t="s">
        <v>2657</v>
      </c>
      <c r="D3231" s="299"/>
      <c r="E3231" s="299">
        <v>151425</v>
      </c>
    </row>
    <row r="3232" spans="2:5" x14ac:dyDescent="0.25">
      <c r="B3232" s="113">
        <v>12799</v>
      </c>
      <c r="C3232" s="114" t="s">
        <v>2658</v>
      </c>
      <c r="D3232" s="299"/>
      <c r="E3232" s="299">
        <v>1621257</v>
      </c>
    </row>
    <row r="3233" spans="2:5" x14ac:dyDescent="0.25">
      <c r="B3233" s="113">
        <v>12800</v>
      </c>
      <c r="C3233" s="114" t="s">
        <v>2659</v>
      </c>
      <c r="D3233" s="299"/>
      <c r="E3233" s="299">
        <v>1832243</v>
      </c>
    </row>
    <row r="3234" spans="2:5" x14ac:dyDescent="0.25">
      <c r="B3234" s="113">
        <v>12801</v>
      </c>
      <c r="C3234" s="114" t="s">
        <v>2660</v>
      </c>
      <c r="D3234" s="299"/>
      <c r="E3234" s="299">
        <v>4744650</v>
      </c>
    </row>
    <row r="3235" spans="2:5" x14ac:dyDescent="0.25">
      <c r="B3235" s="113">
        <v>12802</v>
      </c>
      <c r="C3235" s="114" t="s">
        <v>2661</v>
      </c>
      <c r="D3235" s="299"/>
      <c r="E3235" s="299">
        <v>161520</v>
      </c>
    </row>
    <row r="3236" spans="2:5" x14ac:dyDescent="0.25">
      <c r="B3236" s="113">
        <v>12803</v>
      </c>
      <c r="C3236" s="114" t="s">
        <v>2662</v>
      </c>
      <c r="D3236" s="299"/>
      <c r="E3236" s="299">
        <v>2927550</v>
      </c>
    </row>
    <row r="3237" spans="2:5" x14ac:dyDescent="0.25">
      <c r="B3237" s="113">
        <v>12804</v>
      </c>
      <c r="C3237" s="114" t="s">
        <v>2663</v>
      </c>
      <c r="D3237" s="299"/>
      <c r="E3237" s="299">
        <v>1922694</v>
      </c>
    </row>
    <row r="3238" spans="2:5" x14ac:dyDescent="0.25">
      <c r="B3238" s="113">
        <v>12805</v>
      </c>
      <c r="C3238" s="114" t="s">
        <v>2664</v>
      </c>
      <c r="D3238" s="299"/>
      <c r="E3238" s="299">
        <v>1922694</v>
      </c>
    </row>
    <row r="3239" spans="2:5" x14ac:dyDescent="0.25">
      <c r="B3239" s="113">
        <v>12806</v>
      </c>
      <c r="C3239" s="114" t="s">
        <v>2665</v>
      </c>
      <c r="D3239" s="299"/>
      <c r="E3239" s="299">
        <v>2523750</v>
      </c>
    </row>
    <row r="3240" spans="2:5" x14ac:dyDescent="0.25">
      <c r="B3240" s="113">
        <v>12807</v>
      </c>
      <c r="C3240" s="114" t="s">
        <v>2666</v>
      </c>
      <c r="D3240" s="299"/>
      <c r="E3240" s="299">
        <v>9499395</v>
      </c>
    </row>
    <row r="3241" spans="2:5" x14ac:dyDescent="0.25">
      <c r="B3241" s="113">
        <v>12808</v>
      </c>
      <c r="C3241" s="114" t="s">
        <v>2667</v>
      </c>
      <c r="D3241" s="299"/>
      <c r="E3241" s="299">
        <v>15122310</v>
      </c>
    </row>
    <row r="3242" spans="2:5" x14ac:dyDescent="0.25">
      <c r="B3242" s="113">
        <v>12809</v>
      </c>
      <c r="C3242" s="114" t="s">
        <v>2668</v>
      </c>
      <c r="D3242" s="299"/>
      <c r="E3242" s="299">
        <v>3456653</v>
      </c>
    </row>
    <row r="3243" spans="2:5" x14ac:dyDescent="0.25">
      <c r="B3243" s="113">
        <v>12810</v>
      </c>
      <c r="C3243" s="114" t="s">
        <v>2669</v>
      </c>
      <c r="D3243" s="299"/>
      <c r="E3243" s="299">
        <v>5508842</v>
      </c>
    </row>
    <row r="3244" spans="2:5" x14ac:dyDescent="0.25">
      <c r="B3244" s="113">
        <v>12811</v>
      </c>
      <c r="C3244" s="114" t="s">
        <v>2670</v>
      </c>
      <c r="D3244" s="299"/>
      <c r="E3244" s="299">
        <v>408848</v>
      </c>
    </row>
    <row r="3245" spans="2:5" x14ac:dyDescent="0.25">
      <c r="B3245" s="113">
        <v>12812</v>
      </c>
      <c r="C3245" s="114" t="s">
        <v>2671</v>
      </c>
      <c r="D3245" s="299"/>
      <c r="E3245" s="299">
        <v>10710000</v>
      </c>
    </row>
    <row r="3246" spans="2:5" x14ac:dyDescent="0.25">
      <c r="B3246" s="113">
        <v>12813</v>
      </c>
      <c r="C3246" s="114" t="s">
        <v>2672</v>
      </c>
      <c r="D3246" s="299"/>
      <c r="E3246" s="299">
        <v>17850</v>
      </c>
    </row>
    <row r="3247" spans="2:5" x14ac:dyDescent="0.25">
      <c r="B3247" s="113">
        <v>12814</v>
      </c>
      <c r="C3247" s="114" t="s">
        <v>2673</v>
      </c>
      <c r="D3247" s="299"/>
      <c r="E3247" s="299">
        <v>1005000</v>
      </c>
    </row>
    <row r="3248" spans="2:5" x14ac:dyDescent="0.25">
      <c r="B3248" s="113">
        <v>12815</v>
      </c>
      <c r="C3248" s="114" t="s">
        <v>2674</v>
      </c>
      <c r="D3248" s="299"/>
      <c r="E3248" s="299">
        <v>7553621</v>
      </c>
    </row>
    <row r="3249" spans="2:5" x14ac:dyDescent="0.25">
      <c r="B3249" s="113">
        <v>12816</v>
      </c>
      <c r="C3249" s="114" t="s">
        <v>2675</v>
      </c>
      <c r="D3249" s="299"/>
      <c r="E3249" s="299">
        <v>16966</v>
      </c>
    </row>
    <row r="3250" spans="2:5" x14ac:dyDescent="0.25">
      <c r="B3250" s="113">
        <v>12817</v>
      </c>
      <c r="C3250" s="114" t="s">
        <v>2676</v>
      </c>
      <c r="D3250" s="299"/>
      <c r="E3250" s="299">
        <v>16065</v>
      </c>
    </row>
    <row r="3251" spans="2:5" x14ac:dyDescent="0.25">
      <c r="B3251" s="113">
        <v>12818</v>
      </c>
      <c r="C3251" s="114" t="s">
        <v>2677</v>
      </c>
      <c r="D3251" s="299"/>
      <c r="E3251" s="299">
        <v>45900</v>
      </c>
    </row>
    <row r="3252" spans="2:5" x14ac:dyDescent="0.25">
      <c r="B3252" s="113">
        <v>12819</v>
      </c>
      <c r="C3252" s="114" t="s">
        <v>2678</v>
      </c>
      <c r="D3252" s="299"/>
      <c r="E3252" s="299">
        <v>19728</v>
      </c>
    </row>
    <row r="3253" spans="2:5" x14ac:dyDescent="0.25">
      <c r="B3253" s="113">
        <v>12820</v>
      </c>
      <c r="C3253" s="114" t="s">
        <v>2679</v>
      </c>
      <c r="D3253" s="299"/>
      <c r="E3253" s="299">
        <v>2892</v>
      </c>
    </row>
    <row r="3254" spans="2:5" x14ac:dyDescent="0.25">
      <c r="B3254" s="113">
        <v>12821</v>
      </c>
      <c r="C3254" s="114" t="s">
        <v>2680</v>
      </c>
      <c r="D3254" s="299"/>
      <c r="E3254" s="299">
        <v>15544</v>
      </c>
    </row>
    <row r="3255" spans="2:5" x14ac:dyDescent="0.25">
      <c r="B3255" s="113">
        <v>12822</v>
      </c>
      <c r="C3255" s="114" t="s">
        <v>2681</v>
      </c>
      <c r="D3255" s="299"/>
      <c r="E3255" s="299">
        <v>29</v>
      </c>
    </row>
    <row r="3256" spans="2:5" x14ac:dyDescent="0.25">
      <c r="B3256" s="113">
        <v>12823</v>
      </c>
      <c r="C3256" s="114" t="s">
        <v>2682</v>
      </c>
      <c r="D3256" s="299"/>
      <c r="E3256" s="299">
        <v>118</v>
      </c>
    </row>
    <row r="3257" spans="2:5" x14ac:dyDescent="0.25">
      <c r="B3257" s="113">
        <v>12824</v>
      </c>
      <c r="C3257" s="114" t="s">
        <v>2683</v>
      </c>
      <c r="D3257" s="299"/>
      <c r="E3257" s="299">
        <v>4000</v>
      </c>
    </row>
    <row r="3258" spans="2:5" x14ac:dyDescent="0.25">
      <c r="B3258" s="113">
        <v>12825</v>
      </c>
      <c r="C3258" s="114" t="s">
        <v>2684</v>
      </c>
      <c r="D3258" s="299"/>
      <c r="E3258" s="299">
        <v>4179</v>
      </c>
    </row>
    <row r="3259" spans="2:5" x14ac:dyDescent="0.25">
      <c r="B3259" s="113">
        <v>12826</v>
      </c>
      <c r="C3259" s="114" t="s">
        <v>2685</v>
      </c>
      <c r="D3259" s="299"/>
      <c r="E3259" s="299">
        <v>2300</v>
      </c>
    </row>
    <row r="3260" spans="2:5" x14ac:dyDescent="0.25">
      <c r="B3260" s="113">
        <v>12827</v>
      </c>
      <c r="C3260" s="114" t="s">
        <v>2686</v>
      </c>
      <c r="D3260" s="299"/>
      <c r="E3260" s="299">
        <v>9796080</v>
      </c>
    </row>
    <row r="3261" spans="2:5" x14ac:dyDescent="0.25">
      <c r="B3261" s="113">
        <v>12828</v>
      </c>
      <c r="C3261" s="114" t="s">
        <v>2687</v>
      </c>
      <c r="D3261" s="299"/>
      <c r="E3261" s="299">
        <v>5593000</v>
      </c>
    </row>
    <row r="3262" spans="2:5" x14ac:dyDescent="0.25">
      <c r="B3262" s="113">
        <v>12829</v>
      </c>
      <c r="C3262" s="114" t="s">
        <v>2688</v>
      </c>
      <c r="D3262" s="299"/>
      <c r="E3262" s="299">
        <v>2482</v>
      </c>
    </row>
    <row r="3263" spans="2:5" x14ac:dyDescent="0.25">
      <c r="B3263" s="113">
        <v>12830</v>
      </c>
      <c r="C3263" s="114" t="s">
        <v>2689</v>
      </c>
      <c r="D3263" s="299"/>
      <c r="E3263" s="299">
        <v>300</v>
      </c>
    </row>
    <row r="3264" spans="2:5" x14ac:dyDescent="0.25">
      <c r="B3264" s="113">
        <v>12831</v>
      </c>
      <c r="C3264" s="114" t="s">
        <v>2690</v>
      </c>
      <c r="D3264" s="299"/>
      <c r="E3264" s="299">
        <v>620</v>
      </c>
    </row>
    <row r="3265" spans="2:5" x14ac:dyDescent="0.25">
      <c r="B3265" s="113">
        <v>12832</v>
      </c>
      <c r="C3265" s="114" t="s">
        <v>2691</v>
      </c>
      <c r="D3265" s="299"/>
      <c r="E3265" s="299">
        <v>20500</v>
      </c>
    </row>
    <row r="3266" spans="2:5" x14ac:dyDescent="0.25">
      <c r="B3266" s="113">
        <v>12833</v>
      </c>
      <c r="C3266" s="114" t="s">
        <v>2692</v>
      </c>
      <c r="D3266" s="299"/>
      <c r="E3266" s="299">
        <v>210000</v>
      </c>
    </row>
    <row r="3267" spans="2:5" x14ac:dyDescent="0.25">
      <c r="B3267" s="113">
        <v>12834</v>
      </c>
      <c r="C3267" s="114" t="s">
        <v>2693</v>
      </c>
      <c r="D3267" s="299"/>
      <c r="E3267" s="299">
        <v>4454</v>
      </c>
    </row>
    <row r="3268" spans="2:5" x14ac:dyDescent="0.25">
      <c r="B3268" s="113">
        <v>12835</v>
      </c>
      <c r="C3268" s="114" t="s">
        <v>2694</v>
      </c>
      <c r="D3268" s="299"/>
      <c r="E3268" s="299">
        <v>70000</v>
      </c>
    </row>
    <row r="3269" spans="2:5" x14ac:dyDescent="0.25">
      <c r="B3269" s="113">
        <v>12836</v>
      </c>
      <c r="C3269" s="114" t="s">
        <v>2695</v>
      </c>
      <c r="D3269" s="299"/>
      <c r="E3269" s="299">
        <v>250000</v>
      </c>
    </row>
    <row r="3270" spans="2:5" x14ac:dyDescent="0.25">
      <c r="B3270" s="113">
        <v>12837</v>
      </c>
      <c r="C3270" s="114" t="s">
        <v>2696</v>
      </c>
      <c r="D3270" s="299"/>
      <c r="E3270" s="299">
        <v>882353</v>
      </c>
    </row>
    <row r="3271" spans="2:5" x14ac:dyDescent="0.25">
      <c r="B3271" s="113">
        <v>12838</v>
      </c>
      <c r="C3271" s="114" t="s">
        <v>2697</v>
      </c>
      <c r="D3271" s="299"/>
      <c r="E3271" s="299">
        <v>8218</v>
      </c>
    </row>
    <row r="3272" spans="2:5" x14ac:dyDescent="0.25">
      <c r="B3272" s="113">
        <v>12839</v>
      </c>
      <c r="C3272" s="114" t="s">
        <v>2698</v>
      </c>
      <c r="D3272" s="299"/>
      <c r="E3272" s="299">
        <v>36681</v>
      </c>
    </row>
    <row r="3273" spans="2:5" x14ac:dyDescent="0.25">
      <c r="B3273" s="113">
        <v>12840</v>
      </c>
      <c r="C3273" s="114" t="s">
        <v>2699</v>
      </c>
      <c r="D3273" s="299"/>
      <c r="E3273" s="299">
        <v>8406636</v>
      </c>
    </row>
    <row r="3274" spans="2:5" x14ac:dyDescent="0.25">
      <c r="B3274" s="113">
        <v>12841</v>
      </c>
      <c r="C3274" s="114" t="s">
        <v>2700</v>
      </c>
      <c r="D3274" s="299"/>
      <c r="E3274" s="299">
        <v>7397840</v>
      </c>
    </row>
    <row r="3275" spans="2:5" x14ac:dyDescent="0.25">
      <c r="B3275" s="113">
        <v>12842</v>
      </c>
      <c r="C3275" s="114" t="s">
        <v>2701</v>
      </c>
      <c r="D3275" s="299"/>
      <c r="E3275" s="299">
        <v>7070612</v>
      </c>
    </row>
    <row r="3276" spans="2:5" x14ac:dyDescent="0.25">
      <c r="B3276" s="113">
        <v>12843</v>
      </c>
      <c r="C3276" s="114" t="s">
        <v>2702</v>
      </c>
      <c r="D3276" s="299"/>
      <c r="E3276" s="299">
        <v>10194292</v>
      </c>
    </row>
    <row r="3277" spans="2:5" x14ac:dyDescent="0.25">
      <c r="B3277" s="113">
        <v>12844</v>
      </c>
      <c r="C3277" s="114" t="s">
        <v>2703</v>
      </c>
      <c r="D3277" s="299"/>
      <c r="E3277" s="299">
        <v>9399483</v>
      </c>
    </row>
    <row r="3278" spans="2:5" x14ac:dyDescent="0.25">
      <c r="B3278" s="113">
        <v>12845</v>
      </c>
      <c r="C3278" s="114" t="s">
        <v>2704</v>
      </c>
      <c r="D3278" s="299"/>
      <c r="E3278" s="299">
        <v>4250501</v>
      </c>
    </row>
    <row r="3279" spans="2:5" x14ac:dyDescent="0.25">
      <c r="B3279" s="113">
        <v>12846</v>
      </c>
      <c r="C3279" s="115" t="s">
        <v>2705</v>
      </c>
      <c r="D3279" s="299"/>
      <c r="E3279" s="299">
        <v>4008603</v>
      </c>
    </row>
    <row r="3280" spans="2:5" x14ac:dyDescent="0.25">
      <c r="B3280" s="113">
        <v>12847</v>
      </c>
      <c r="C3280" s="115" t="s">
        <v>2706</v>
      </c>
      <c r="D3280" s="299"/>
      <c r="E3280" s="299">
        <v>9503154</v>
      </c>
    </row>
    <row r="3281" spans="2:5" x14ac:dyDescent="0.25">
      <c r="B3281" s="113">
        <v>12848</v>
      </c>
      <c r="C3281" s="115" t="s">
        <v>2707</v>
      </c>
      <c r="D3281" s="299"/>
      <c r="E3281" s="299">
        <v>9589546</v>
      </c>
    </row>
    <row r="3282" spans="2:5" x14ac:dyDescent="0.25">
      <c r="B3282" s="113">
        <v>12849</v>
      </c>
      <c r="C3282" s="115" t="s">
        <v>2708</v>
      </c>
      <c r="D3282" s="299"/>
      <c r="E3282" s="299">
        <v>5252652</v>
      </c>
    </row>
    <row r="3283" spans="2:5" x14ac:dyDescent="0.25">
      <c r="B3283" s="113">
        <v>12850</v>
      </c>
      <c r="C3283" s="115" t="s">
        <v>2709</v>
      </c>
      <c r="D3283" s="299"/>
      <c r="E3283" s="299">
        <v>5736449</v>
      </c>
    </row>
    <row r="3284" spans="2:5" x14ac:dyDescent="0.25">
      <c r="B3284" s="113">
        <v>12851</v>
      </c>
      <c r="C3284" s="115" t="s">
        <v>2710</v>
      </c>
      <c r="D3284" s="299"/>
      <c r="E3284" s="299">
        <v>7239675</v>
      </c>
    </row>
    <row r="3285" spans="2:5" x14ac:dyDescent="0.25">
      <c r="B3285" s="113">
        <v>12852</v>
      </c>
      <c r="C3285" s="115" t="s">
        <v>2711</v>
      </c>
      <c r="D3285" s="299"/>
      <c r="E3285" s="299">
        <v>5598221</v>
      </c>
    </row>
    <row r="3286" spans="2:5" x14ac:dyDescent="0.25">
      <c r="B3286" s="113">
        <v>12853</v>
      </c>
      <c r="C3286" s="115" t="s">
        <v>2712</v>
      </c>
      <c r="D3286" s="299"/>
      <c r="E3286" s="299">
        <v>3369300</v>
      </c>
    </row>
    <row r="3287" spans="2:5" x14ac:dyDescent="0.25">
      <c r="B3287" s="113">
        <v>12854</v>
      </c>
      <c r="C3287" s="115" t="s">
        <v>2713</v>
      </c>
      <c r="D3287" s="299"/>
      <c r="E3287" s="299">
        <v>13822769</v>
      </c>
    </row>
    <row r="3288" spans="2:5" x14ac:dyDescent="0.25">
      <c r="B3288" s="113">
        <v>12855</v>
      </c>
      <c r="C3288" s="115" t="s">
        <v>2714</v>
      </c>
      <c r="D3288" s="299"/>
      <c r="E3288" s="299">
        <v>388</v>
      </c>
    </row>
    <row r="3289" spans="2:5" x14ac:dyDescent="0.25">
      <c r="B3289" s="113">
        <v>12856</v>
      </c>
      <c r="C3289" s="115" t="s">
        <v>2715</v>
      </c>
      <c r="D3289" s="299"/>
      <c r="E3289" s="299">
        <v>2892</v>
      </c>
    </row>
    <row r="3290" spans="2:5" x14ac:dyDescent="0.25">
      <c r="B3290" s="113">
        <v>12857</v>
      </c>
      <c r="C3290" s="115" t="s">
        <v>2716</v>
      </c>
      <c r="D3290" s="299"/>
      <c r="E3290" s="299">
        <v>38550</v>
      </c>
    </row>
    <row r="3291" spans="2:5" x14ac:dyDescent="0.25">
      <c r="B3291" s="113">
        <v>12858</v>
      </c>
      <c r="C3291" s="115" t="s">
        <v>2717</v>
      </c>
      <c r="D3291" s="299"/>
      <c r="E3291" s="299">
        <v>59600</v>
      </c>
    </row>
    <row r="3292" spans="2:5" x14ac:dyDescent="0.25">
      <c r="B3292" s="113">
        <v>12859</v>
      </c>
      <c r="C3292" s="115" t="s">
        <v>2718</v>
      </c>
      <c r="D3292" s="299"/>
      <c r="E3292" s="299">
        <v>46900</v>
      </c>
    </row>
    <row r="3293" spans="2:5" x14ac:dyDescent="0.25">
      <c r="B3293" s="113">
        <v>12860</v>
      </c>
      <c r="C3293" s="115" t="s">
        <v>2719</v>
      </c>
      <c r="D3293" s="299"/>
      <c r="E3293" s="299">
        <v>48000</v>
      </c>
    </row>
    <row r="3294" spans="2:5" x14ac:dyDescent="0.25">
      <c r="B3294" s="113">
        <v>12861</v>
      </c>
      <c r="C3294" s="115" t="s">
        <v>2720</v>
      </c>
      <c r="D3294" s="299"/>
      <c r="E3294" s="299">
        <v>17400</v>
      </c>
    </row>
    <row r="3295" spans="2:5" x14ac:dyDescent="0.25">
      <c r="B3295" s="113">
        <v>12862</v>
      </c>
      <c r="C3295" s="115" t="s">
        <v>2721</v>
      </c>
      <c r="D3295" s="299"/>
      <c r="E3295" s="299">
        <v>60000</v>
      </c>
    </row>
    <row r="3296" spans="2:5" x14ac:dyDescent="0.25">
      <c r="B3296" s="113">
        <v>12863</v>
      </c>
      <c r="C3296" s="115" t="s">
        <v>2722</v>
      </c>
      <c r="D3296" s="299"/>
      <c r="E3296" s="299">
        <v>95920</v>
      </c>
    </row>
    <row r="3297" spans="2:5" x14ac:dyDescent="0.25">
      <c r="B3297" s="113">
        <v>12864</v>
      </c>
      <c r="C3297" s="115" t="s">
        <v>2723</v>
      </c>
      <c r="D3297" s="299"/>
      <c r="E3297" s="299">
        <v>12900</v>
      </c>
    </row>
    <row r="3298" spans="2:5" x14ac:dyDescent="0.25">
      <c r="B3298" s="113">
        <v>12865</v>
      </c>
      <c r="C3298" s="115" t="s">
        <v>2724</v>
      </c>
      <c r="D3298" s="299"/>
      <c r="E3298" s="299">
        <v>261800</v>
      </c>
    </row>
    <row r="3299" spans="2:5" x14ac:dyDescent="0.25">
      <c r="B3299" s="113">
        <v>12866</v>
      </c>
      <c r="C3299" s="115" t="s">
        <v>2725</v>
      </c>
      <c r="D3299" s="299"/>
      <c r="E3299" s="299">
        <v>7069</v>
      </c>
    </row>
    <row r="3300" spans="2:5" x14ac:dyDescent="0.25">
      <c r="B3300" s="113">
        <v>12867</v>
      </c>
      <c r="C3300" s="115" t="s">
        <v>2726</v>
      </c>
      <c r="D3300" s="299"/>
      <c r="E3300" s="299">
        <v>68680</v>
      </c>
    </row>
    <row r="3301" spans="2:5" x14ac:dyDescent="0.25">
      <c r="B3301" s="113">
        <v>12868</v>
      </c>
      <c r="C3301" s="115" t="s">
        <v>2727</v>
      </c>
      <c r="D3301" s="299"/>
      <c r="E3301" s="299">
        <v>3650</v>
      </c>
    </row>
    <row r="3302" spans="2:5" x14ac:dyDescent="0.25">
      <c r="B3302" s="113">
        <v>12869</v>
      </c>
      <c r="C3302" s="115" t="s">
        <v>2728</v>
      </c>
      <c r="D3302" s="299"/>
      <c r="E3302" s="299">
        <v>20230</v>
      </c>
    </row>
    <row r="3303" spans="2:5" x14ac:dyDescent="0.25">
      <c r="B3303" s="113">
        <v>12870</v>
      </c>
      <c r="C3303" s="115" t="s">
        <v>2729</v>
      </c>
      <c r="D3303" s="299"/>
      <c r="E3303" s="299">
        <v>31654</v>
      </c>
    </row>
    <row r="3304" spans="2:5" x14ac:dyDescent="0.25">
      <c r="B3304" s="113">
        <v>12871</v>
      </c>
      <c r="C3304" s="115" t="s">
        <v>2730</v>
      </c>
      <c r="D3304" s="299"/>
      <c r="E3304" s="299">
        <v>51765</v>
      </c>
    </row>
    <row r="3305" spans="2:5" x14ac:dyDescent="0.25">
      <c r="B3305" s="113">
        <v>12872</v>
      </c>
      <c r="C3305" s="115" t="s">
        <v>2731</v>
      </c>
      <c r="D3305" s="299"/>
      <c r="E3305" s="299">
        <v>58262</v>
      </c>
    </row>
    <row r="3306" spans="2:5" x14ac:dyDescent="0.25">
      <c r="B3306" s="113">
        <v>12873</v>
      </c>
      <c r="C3306" s="115" t="s">
        <v>2732</v>
      </c>
      <c r="D3306" s="299"/>
      <c r="E3306" s="299">
        <v>92772</v>
      </c>
    </row>
    <row r="3307" spans="2:5" x14ac:dyDescent="0.25">
      <c r="B3307" s="113">
        <v>12874</v>
      </c>
      <c r="C3307" s="115" t="s">
        <v>2733</v>
      </c>
      <c r="D3307" s="299"/>
      <c r="E3307" s="299">
        <v>85283</v>
      </c>
    </row>
    <row r="3308" spans="2:5" x14ac:dyDescent="0.25">
      <c r="B3308" s="113">
        <v>12875</v>
      </c>
      <c r="C3308" s="115" t="s">
        <v>2734</v>
      </c>
      <c r="D3308" s="299"/>
      <c r="E3308" s="299">
        <v>147724</v>
      </c>
    </row>
    <row r="3309" spans="2:5" x14ac:dyDescent="0.25">
      <c r="B3309" s="113">
        <v>12876</v>
      </c>
      <c r="C3309" s="115" t="s">
        <v>2735</v>
      </c>
      <c r="D3309" s="299"/>
      <c r="E3309" s="299">
        <v>66441</v>
      </c>
    </row>
    <row r="3310" spans="2:5" x14ac:dyDescent="0.25">
      <c r="B3310" s="113">
        <v>12877</v>
      </c>
      <c r="C3310" s="115" t="s">
        <v>2736</v>
      </c>
      <c r="D3310" s="299"/>
      <c r="E3310" s="299">
        <v>51000</v>
      </c>
    </row>
    <row r="3311" spans="2:5" x14ac:dyDescent="0.25">
      <c r="B3311" s="113">
        <v>12878</v>
      </c>
      <c r="C3311" s="115" t="s">
        <v>2737</v>
      </c>
      <c r="D3311" s="299"/>
      <c r="E3311" s="299">
        <v>27568</v>
      </c>
    </row>
    <row r="3312" spans="2:5" x14ac:dyDescent="0.25">
      <c r="B3312" s="113">
        <v>12879</v>
      </c>
      <c r="C3312" s="115" t="s">
        <v>2738</v>
      </c>
      <c r="D3312" s="299"/>
      <c r="E3312" s="299">
        <v>238900</v>
      </c>
    </row>
    <row r="3313" spans="2:5" x14ac:dyDescent="0.25">
      <c r="B3313" s="113">
        <v>12880</v>
      </c>
      <c r="C3313" s="115" t="s">
        <v>2739</v>
      </c>
      <c r="D3313" s="299"/>
      <c r="E3313" s="299">
        <v>823</v>
      </c>
    </row>
    <row r="3314" spans="2:5" x14ac:dyDescent="0.25">
      <c r="B3314" s="113">
        <v>12881</v>
      </c>
      <c r="C3314" s="115" t="s">
        <v>2740</v>
      </c>
      <c r="D3314" s="299"/>
      <c r="E3314" s="299">
        <v>2900</v>
      </c>
    </row>
    <row r="3315" spans="2:5" x14ac:dyDescent="0.25">
      <c r="B3315" s="113">
        <v>12882</v>
      </c>
      <c r="C3315" s="115" t="s">
        <v>2741</v>
      </c>
      <c r="D3315" s="299"/>
      <c r="E3315" s="299">
        <v>5533500</v>
      </c>
    </row>
    <row r="3316" spans="2:5" x14ac:dyDescent="0.25">
      <c r="B3316" s="113">
        <v>12883</v>
      </c>
      <c r="C3316" s="115" t="s">
        <v>2742</v>
      </c>
      <c r="D3316" s="299"/>
      <c r="E3316" s="299">
        <v>4641000</v>
      </c>
    </row>
    <row r="3317" spans="2:5" x14ac:dyDescent="0.25">
      <c r="B3317" s="113">
        <v>12884</v>
      </c>
      <c r="C3317" s="115" t="s">
        <v>2743</v>
      </c>
      <c r="D3317" s="299"/>
      <c r="E3317" s="299">
        <v>4414900</v>
      </c>
    </row>
    <row r="3318" spans="2:5" x14ac:dyDescent="0.25">
      <c r="B3318" s="113">
        <v>12885</v>
      </c>
      <c r="C3318" s="115" t="s">
        <v>2744</v>
      </c>
      <c r="D3318" s="299"/>
      <c r="E3318" s="299">
        <v>2900</v>
      </c>
    </row>
    <row r="3319" spans="2:5" x14ac:dyDescent="0.25">
      <c r="B3319" s="113">
        <v>12886</v>
      </c>
      <c r="C3319" s="115" t="s">
        <v>2745</v>
      </c>
      <c r="D3319" s="299"/>
      <c r="E3319" s="299">
        <v>3706</v>
      </c>
    </row>
    <row r="3320" spans="2:5" x14ac:dyDescent="0.25">
      <c r="B3320" s="113">
        <v>12887</v>
      </c>
      <c r="C3320" s="115" t="s">
        <v>2746</v>
      </c>
      <c r="D3320" s="299"/>
      <c r="E3320" s="299">
        <v>1826055</v>
      </c>
    </row>
    <row r="3321" spans="2:5" x14ac:dyDescent="0.25">
      <c r="B3321" s="113">
        <v>12888</v>
      </c>
      <c r="C3321" s="115" t="s">
        <v>2747</v>
      </c>
      <c r="D3321" s="299"/>
      <c r="E3321" s="299">
        <v>4619580</v>
      </c>
    </row>
    <row r="3322" spans="2:5" x14ac:dyDescent="0.25">
      <c r="B3322" s="113">
        <v>12889</v>
      </c>
      <c r="C3322" s="115" t="s">
        <v>2748</v>
      </c>
      <c r="D3322" s="299"/>
      <c r="E3322" s="299">
        <v>254138</v>
      </c>
    </row>
    <row r="3323" spans="2:5" x14ac:dyDescent="0.25">
      <c r="B3323" s="113">
        <v>12890</v>
      </c>
      <c r="C3323" s="115" t="s">
        <v>2749</v>
      </c>
      <c r="D3323" s="299"/>
      <c r="E3323" s="299">
        <v>132801546</v>
      </c>
    </row>
    <row r="3324" spans="2:5" x14ac:dyDescent="0.25">
      <c r="B3324" s="113">
        <v>12891</v>
      </c>
      <c r="C3324" s="115" t="s">
        <v>2750</v>
      </c>
      <c r="D3324" s="299"/>
      <c r="E3324" s="299">
        <v>22000</v>
      </c>
    </row>
    <row r="3325" spans="2:5" x14ac:dyDescent="0.25">
      <c r="B3325" s="113">
        <v>12892</v>
      </c>
      <c r="C3325" s="115" t="s">
        <v>2751</v>
      </c>
      <c r="D3325" s="299"/>
      <c r="E3325" s="299">
        <v>23562</v>
      </c>
    </row>
    <row r="3326" spans="2:5" x14ac:dyDescent="0.25">
      <c r="B3326" s="113">
        <v>12893</v>
      </c>
      <c r="C3326" s="115" t="s">
        <v>2752</v>
      </c>
      <c r="D3326" s="299"/>
      <c r="E3326" s="299">
        <v>116375</v>
      </c>
    </row>
    <row r="3327" spans="2:5" x14ac:dyDescent="0.25">
      <c r="B3327" s="113">
        <v>12895</v>
      </c>
      <c r="C3327" s="115" t="s">
        <v>2753</v>
      </c>
      <c r="D3327" s="299"/>
      <c r="E3327" s="299">
        <v>416500</v>
      </c>
    </row>
    <row r="3328" spans="2:5" x14ac:dyDescent="0.25">
      <c r="B3328" s="113">
        <v>12896</v>
      </c>
      <c r="C3328" s="115" t="s">
        <v>2754</v>
      </c>
      <c r="D3328" s="299"/>
      <c r="E3328" s="299">
        <v>4391885</v>
      </c>
    </row>
    <row r="3329" spans="2:5" x14ac:dyDescent="0.25">
      <c r="B3329" s="113">
        <v>12899</v>
      </c>
      <c r="C3329" s="115" t="s">
        <v>2755</v>
      </c>
      <c r="D3329" s="299"/>
      <c r="E3329" s="299">
        <v>21411609</v>
      </c>
    </row>
    <row r="3330" spans="2:5" x14ac:dyDescent="0.25">
      <c r="B3330" s="113">
        <v>12900</v>
      </c>
      <c r="C3330" s="115" t="s">
        <v>2756</v>
      </c>
      <c r="D3330" s="299"/>
      <c r="E3330" s="299">
        <v>1368500</v>
      </c>
    </row>
    <row r="3331" spans="2:5" x14ac:dyDescent="0.25">
      <c r="B3331" s="113">
        <v>12901</v>
      </c>
      <c r="C3331" s="115" t="s">
        <v>2757</v>
      </c>
      <c r="D3331" s="299"/>
      <c r="E3331" s="299">
        <v>2391</v>
      </c>
    </row>
    <row r="3332" spans="2:5" x14ac:dyDescent="0.25">
      <c r="B3332" s="113">
        <v>12902</v>
      </c>
      <c r="C3332" s="115" t="s">
        <v>2758</v>
      </c>
      <c r="D3332" s="299"/>
      <c r="E3332" s="299">
        <v>1432</v>
      </c>
    </row>
    <row r="3333" spans="2:5" x14ac:dyDescent="0.25">
      <c r="B3333" s="113">
        <v>12903</v>
      </c>
      <c r="C3333" s="115" t="s">
        <v>2759</v>
      </c>
      <c r="D3333" s="299"/>
      <c r="E3333" s="299">
        <v>703</v>
      </c>
    </row>
    <row r="3334" spans="2:5" x14ac:dyDescent="0.25">
      <c r="B3334" s="113">
        <v>12904</v>
      </c>
      <c r="C3334" s="115" t="s">
        <v>2760</v>
      </c>
      <c r="D3334" s="299"/>
      <c r="E3334" s="299">
        <v>226100</v>
      </c>
    </row>
    <row r="3335" spans="2:5" x14ac:dyDescent="0.25">
      <c r="B3335" s="113">
        <v>12905</v>
      </c>
      <c r="C3335" s="115" t="s">
        <v>2761</v>
      </c>
      <c r="D3335" s="299"/>
      <c r="E3335" s="299">
        <v>1414910</v>
      </c>
    </row>
    <row r="3336" spans="2:5" x14ac:dyDescent="0.25">
      <c r="B3336" s="113">
        <v>12906</v>
      </c>
      <c r="C3336" s="115" t="s">
        <v>2762</v>
      </c>
      <c r="D3336" s="299"/>
      <c r="E3336" s="299">
        <v>13983</v>
      </c>
    </row>
    <row r="3337" spans="2:5" x14ac:dyDescent="0.25">
      <c r="B3337" s="113">
        <v>12907</v>
      </c>
      <c r="C3337" s="115" t="s">
        <v>2763</v>
      </c>
      <c r="D3337" s="299"/>
      <c r="E3337" s="299">
        <v>159200</v>
      </c>
    </row>
    <row r="3338" spans="2:5" x14ac:dyDescent="0.25">
      <c r="B3338" s="113">
        <v>12908</v>
      </c>
      <c r="C3338" s="115" t="s">
        <v>2764</v>
      </c>
      <c r="D3338" s="299"/>
      <c r="E3338" s="299">
        <v>32861</v>
      </c>
    </row>
    <row r="3339" spans="2:5" x14ac:dyDescent="0.25">
      <c r="B3339" s="113">
        <v>12909</v>
      </c>
      <c r="C3339" s="115" t="s">
        <v>2765</v>
      </c>
      <c r="D3339" s="299"/>
      <c r="E3339" s="299">
        <v>220</v>
      </c>
    </row>
    <row r="3340" spans="2:5" x14ac:dyDescent="0.25">
      <c r="B3340" s="113">
        <v>12910</v>
      </c>
      <c r="C3340" s="115" t="s">
        <v>2766</v>
      </c>
      <c r="D3340" s="299"/>
      <c r="E3340" s="299">
        <v>8800</v>
      </c>
    </row>
    <row r="3341" spans="2:5" x14ac:dyDescent="0.25">
      <c r="B3341" s="113">
        <v>12911</v>
      </c>
      <c r="C3341" s="115" t="s">
        <v>2767</v>
      </c>
      <c r="D3341" s="299"/>
      <c r="E3341" s="299">
        <v>10305</v>
      </c>
    </row>
    <row r="3342" spans="2:5" x14ac:dyDescent="0.25">
      <c r="B3342" s="113">
        <v>12912</v>
      </c>
      <c r="C3342" s="115" t="s">
        <v>2768</v>
      </c>
      <c r="D3342" s="299"/>
      <c r="E3342" s="299">
        <v>71400000</v>
      </c>
    </row>
    <row r="3343" spans="2:5" x14ac:dyDescent="0.25">
      <c r="B3343" s="113">
        <v>12913</v>
      </c>
      <c r="C3343" s="115" t="s">
        <v>2769</v>
      </c>
      <c r="D3343" s="299"/>
      <c r="E3343" s="299">
        <v>844601</v>
      </c>
    </row>
    <row r="3344" spans="2:5" x14ac:dyDescent="0.25">
      <c r="B3344" s="113">
        <v>12914</v>
      </c>
      <c r="C3344" s="115" t="s">
        <v>2770</v>
      </c>
      <c r="D3344" s="299"/>
      <c r="E3344" s="299">
        <v>403800000</v>
      </c>
    </row>
    <row r="3345" spans="2:5" x14ac:dyDescent="0.25">
      <c r="B3345" s="113">
        <v>12915</v>
      </c>
      <c r="C3345" s="115" t="s">
        <v>2771</v>
      </c>
      <c r="D3345" s="299"/>
      <c r="E3345" s="299">
        <v>3555691184</v>
      </c>
    </row>
    <row r="3346" spans="2:5" x14ac:dyDescent="0.25">
      <c r="B3346" s="113">
        <v>12916</v>
      </c>
      <c r="C3346" s="115" t="s">
        <v>2772</v>
      </c>
      <c r="D3346" s="299"/>
      <c r="E3346" s="299">
        <v>178689</v>
      </c>
    </row>
    <row r="3347" spans="2:5" x14ac:dyDescent="0.25">
      <c r="B3347" s="113">
        <v>12917</v>
      </c>
      <c r="C3347" s="115" t="s">
        <v>2773</v>
      </c>
      <c r="D3347" s="299"/>
      <c r="E3347" s="299">
        <v>163268</v>
      </c>
    </row>
    <row r="3348" spans="2:5" x14ac:dyDescent="0.25">
      <c r="B3348" s="113">
        <v>12918</v>
      </c>
      <c r="C3348" s="115" t="s">
        <v>2774</v>
      </c>
      <c r="D3348" s="299"/>
      <c r="E3348" s="299">
        <v>15697</v>
      </c>
    </row>
    <row r="3349" spans="2:5" x14ac:dyDescent="0.25">
      <c r="B3349" s="113">
        <v>12919</v>
      </c>
      <c r="C3349" s="115" t="s">
        <v>2775</v>
      </c>
      <c r="D3349" s="299"/>
      <c r="E3349" s="299">
        <v>3213</v>
      </c>
    </row>
    <row r="3350" spans="2:5" x14ac:dyDescent="0.25">
      <c r="B3350" s="113">
        <v>12920</v>
      </c>
      <c r="C3350" s="115" t="s">
        <v>2776</v>
      </c>
      <c r="D3350" s="299"/>
      <c r="E3350" s="299">
        <v>31654</v>
      </c>
    </row>
    <row r="3351" spans="2:5" x14ac:dyDescent="0.25">
      <c r="B3351" s="113">
        <v>12921</v>
      </c>
      <c r="C3351" s="115" t="s">
        <v>2777</v>
      </c>
      <c r="D3351" s="299"/>
      <c r="E3351" s="299">
        <v>637</v>
      </c>
    </row>
    <row r="3352" spans="2:5" x14ac:dyDescent="0.25">
      <c r="B3352" s="113">
        <v>12922</v>
      </c>
      <c r="C3352" s="115" t="s">
        <v>2778</v>
      </c>
      <c r="D3352" s="299"/>
      <c r="E3352" s="299">
        <v>1027</v>
      </c>
    </row>
    <row r="3353" spans="2:5" x14ac:dyDescent="0.25">
      <c r="B3353" s="113">
        <v>12923</v>
      </c>
      <c r="C3353" s="115" t="s">
        <v>2779</v>
      </c>
      <c r="D3353" s="299"/>
      <c r="E3353" s="299">
        <v>65320061</v>
      </c>
    </row>
    <row r="3354" spans="2:5" x14ac:dyDescent="0.25">
      <c r="B3354" s="113">
        <v>12924</v>
      </c>
      <c r="C3354" s="115" t="s">
        <v>2780</v>
      </c>
      <c r="D3354" s="299"/>
      <c r="E3354" s="299">
        <v>8562202</v>
      </c>
    </row>
    <row r="3355" spans="2:5" x14ac:dyDescent="0.25">
      <c r="B3355" s="113">
        <v>12925</v>
      </c>
      <c r="C3355" s="115" t="s">
        <v>2781</v>
      </c>
      <c r="D3355" s="299"/>
      <c r="E3355" s="299">
        <v>85680</v>
      </c>
    </row>
    <row r="3356" spans="2:5" x14ac:dyDescent="0.25">
      <c r="B3356" s="113">
        <v>12926</v>
      </c>
      <c r="C3356" s="115" t="s">
        <v>2782</v>
      </c>
      <c r="D3356" s="299"/>
      <c r="E3356" s="299">
        <v>128520</v>
      </c>
    </row>
    <row r="3357" spans="2:5" x14ac:dyDescent="0.25">
      <c r="B3357" s="113">
        <v>12927</v>
      </c>
      <c r="C3357" s="115" t="s">
        <v>2783</v>
      </c>
      <c r="D3357" s="299"/>
      <c r="E3357" s="299">
        <v>535500</v>
      </c>
    </row>
    <row r="3358" spans="2:5" x14ac:dyDescent="0.25">
      <c r="B3358" s="113">
        <v>12928</v>
      </c>
      <c r="C3358" s="115" t="s">
        <v>2784</v>
      </c>
      <c r="D3358" s="299"/>
      <c r="E3358" s="299">
        <v>3092810</v>
      </c>
    </row>
    <row r="3359" spans="2:5" x14ac:dyDescent="0.25">
      <c r="B3359" s="113">
        <v>12929</v>
      </c>
      <c r="C3359" s="115" t="s">
        <v>2785</v>
      </c>
      <c r="D3359" s="299"/>
      <c r="E3359" s="299">
        <v>2827440</v>
      </c>
    </row>
    <row r="3360" spans="2:5" x14ac:dyDescent="0.25">
      <c r="B3360" s="113">
        <v>12930</v>
      </c>
      <c r="C3360" s="115" t="s">
        <v>2786</v>
      </c>
      <c r="D3360" s="299"/>
      <c r="E3360" s="299">
        <v>708050</v>
      </c>
    </row>
    <row r="3361" spans="2:5" x14ac:dyDescent="0.25">
      <c r="B3361" s="113">
        <v>12931</v>
      </c>
      <c r="C3361" s="115" t="s">
        <v>2787</v>
      </c>
      <c r="D3361" s="299"/>
      <c r="E3361" s="299">
        <v>9137739</v>
      </c>
    </row>
    <row r="3362" spans="2:5" x14ac:dyDescent="0.25">
      <c r="B3362" s="113">
        <v>12932</v>
      </c>
      <c r="C3362" s="115" t="s">
        <v>2788</v>
      </c>
      <c r="D3362" s="299"/>
      <c r="E3362" s="299">
        <v>1237600</v>
      </c>
    </row>
    <row r="3363" spans="2:5" x14ac:dyDescent="0.25">
      <c r="B3363" s="113">
        <v>12933</v>
      </c>
      <c r="C3363" s="115" t="s">
        <v>2789</v>
      </c>
      <c r="D3363" s="299"/>
      <c r="E3363" s="299">
        <v>4764021</v>
      </c>
    </row>
    <row r="3364" spans="2:5" x14ac:dyDescent="0.25">
      <c r="B3364" s="113">
        <v>12934</v>
      </c>
      <c r="C3364" s="115" t="s">
        <v>2790</v>
      </c>
      <c r="D3364" s="299"/>
      <c r="E3364" s="299">
        <v>279650</v>
      </c>
    </row>
    <row r="3365" spans="2:5" x14ac:dyDescent="0.25">
      <c r="B3365" s="113">
        <v>12935</v>
      </c>
      <c r="C3365" s="115" t="s">
        <v>2791</v>
      </c>
      <c r="D3365" s="299"/>
      <c r="E3365" s="299">
        <v>470050</v>
      </c>
    </row>
    <row r="3366" spans="2:5" x14ac:dyDescent="0.25">
      <c r="B3366" s="113">
        <v>12936</v>
      </c>
      <c r="C3366" s="115" t="s">
        <v>2792</v>
      </c>
      <c r="D3366" s="299"/>
      <c r="E3366" s="299">
        <v>8108660</v>
      </c>
    </row>
    <row r="3367" spans="2:5" x14ac:dyDescent="0.25">
      <c r="B3367" s="113">
        <v>12937</v>
      </c>
      <c r="C3367" s="115" t="s">
        <v>2793</v>
      </c>
      <c r="D3367" s="299"/>
      <c r="E3367" s="299">
        <v>5346313</v>
      </c>
    </row>
    <row r="3368" spans="2:5" x14ac:dyDescent="0.25">
      <c r="B3368" s="113">
        <v>12938</v>
      </c>
      <c r="C3368" s="115" t="s">
        <v>2794</v>
      </c>
      <c r="D3368" s="299"/>
      <c r="E3368" s="299">
        <v>461720</v>
      </c>
    </row>
    <row r="3369" spans="2:5" x14ac:dyDescent="0.25">
      <c r="B3369" s="113">
        <v>12939</v>
      </c>
      <c r="C3369" s="115" t="s">
        <v>2795</v>
      </c>
      <c r="D3369" s="299"/>
      <c r="E3369" s="299">
        <v>566440</v>
      </c>
    </row>
    <row r="3370" spans="2:5" x14ac:dyDescent="0.25">
      <c r="B3370" s="113">
        <v>12940</v>
      </c>
      <c r="C3370" s="115" t="s">
        <v>2796</v>
      </c>
      <c r="D3370" s="299"/>
      <c r="E3370" s="299">
        <v>2740570</v>
      </c>
    </row>
    <row r="3371" spans="2:5" x14ac:dyDescent="0.25">
      <c r="B3371" s="113">
        <v>12941</v>
      </c>
      <c r="C3371" s="115" t="s">
        <v>2797</v>
      </c>
      <c r="D3371" s="299"/>
      <c r="E3371" s="299">
        <v>6914019</v>
      </c>
    </row>
    <row r="3372" spans="2:5" x14ac:dyDescent="0.25">
      <c r="B3372" s="113">
        <v>12942</v>
      </c>
      <c r="C3372" s="115" t="s">
        <v>2798</v>
      </c>
      <c r="D3372" s="299"/>
      <c r="E3372" s="299">
        <v>3740170</v>
      </c>
    </row>
    <row r="3373" spans="2:5" x14ac:dyDescent="0.25">
      <c r="B3373" s="113">
        <v>12943</v>
      </c>
      <c r="C3373" s="115" t="s">
        <v>2799</v>
      </c>
      <c r="D3373" s="299"/>
      <c r="E3373" s="299">
        <v>130900</v>
      </c>
    </row>
    <row r="3374" spans="2:5" x14ac:dyDescent="0.25">
      <c r="B3374" s="113">
        <v>12944</v>
      </c>
      <c r="C3374" s="115" t="s">
        <v>2800</v>
      </c>
      <c r="D3374" s="299"/>
      <c r="E3374" s="299">
        <v>717570</v>
      </c>
    </row>
    <row r="3375" spans="2:5" x14ac:dyDescent="0.25">
      <c r="B3375" s="113">
        <v>12945</v>
      </c>
      <c r="C3375" s="115" t="s">
        <v>2801</v>
      </c>
      <c r="D3375" s="299"/>
      <c r="E3375" s="299">
        <v>961401</v>
      </c>
    </row>
    <row r="3376" spans="2:5" x14ac:dyDescent="0.25">
      <c r="B3376" s="113">
        <v>12946</v>
      </c>
      <c r="C3376" s="115" t="s">
        <v>2802</v>
      </c>
      <c r="D3376" s="299"/>
      <c r="E3376" s="299">
        <v>921060</v>
      </c>
    </row>
    <row r="3377" spans="2:5" x14ac:dyDescent="0.25">
      <c r="B3377" s="113">
        <v>12947</v>
      </c>
      <c r="C3377" s="115" t="s">
        <v>2803</v>
      </c>
      <c r="D3377" s="299"/>
      <c r="E3377" s="299">
        <v>360570</v>
      </c>
    </row>
    <row r="3378" spans="2:5" x14ac:dyDescent="0.25">
      <c r="B3378" s="113">
        <v>12948</v>
      </c>
      <c r="C3378" s="115" t="s">
        <v>2804</v>
      </c>
      <c r="D3378" s="299"/>
      <c r="E3378" s="299">
        <v>25347000</v>
      </c>
    </row>
    <row r="3379" spans="2:5" x14ac:dyDescent="0.25">
      <c r="B3379" s="113">
        <v>12949</v>
      </c>
      <c r="C3379" s="116" t="s">
        <v>2805</v>
      </c>
      <c r="D3379" s="299"/>
      <c r="E3379" s="299">
        <v>1475719</v>
      </c>
    </row>
    <row r="3380" spans="2:5" x14ac:dyDescent="0.25">
      <c r="B3380" s="113">
        <v>12950</v>
      </c>
      <c r="C3380" s="115" t="s">
        <v>2806</v>
      </c>
      <c r="D3380" s="299"/>
      <c r="E3380" s="299">
        <v>1812370</v>
      </c>
    </row>
    <row r="3381" spans="2:5" x14ac:dyDescent="0.25">
      <c r="B3381" s="113">
        <v>12951</v>
      </c>
      <c r="C3381" s="115" t="s">
        <v>2807</v>
      </c>
      <c r="D3381" s="299"/>
      <c r="E3381" s="299">
        <v>39143382</v>
      </c>
    </row>
    <row r="3382" spans="2:5" x14ac:dyDescent="0.25">
      <c r="B3382" s="113">
        <v>12952</v>
      </c>
      <c r="C3382" s="115" t="s">
        <v>2808</v>
      </c>
      <c r="D3382" s="299"/>
      <c r="E3382" s="299">
        <v>7343490</v>
      </c>
    </row>
    <row r="3383" spans="2:5" x14ac:dyDescent="0.25">
      <c r="B3383" s="113">
        <v>12953</v>
      </c>
      <c r="C3383" s="115" t="s">
        <v>2809</v>
      </c>
      <c r="D3383" s="299"/>
      <c r="E3383" s="299">
        <v>938910</v>
      </c>
    </row>
    <row r="3384" spans="2:5" x14ac:dyDescent="0.25">
      <c r="B3384" s="113">
        <v>12954</v>
      </c>
      <c r="C3384" s="115" t="s">
        <v>2810</v>
      </c>
      <c r="D3384" s="299"/>
      <c r="E3384" s="299">
        <v>67290</v>
      </c>
    </row>
    <row r="3385" spans="2:5" x14ac:dyDescent="0.25">
      <c r="B3385" s="113">
        <v>12955</v>
      </c>
      <c r="C3385" s="115" t="s">
        <v>2811</v>
      </c>
      <c r="D3385" s="299"/>
      <c r="E3385" s="299">
        <v>723996</v>
      </c>
    </row>
    <row r="3386" spans="2:5" x14ac:dyDescent="0.25">
      <c r="B3386" s="113">
        <v>12956</v>
      </c>
      <c r="C3386" s="115" t="s">
        <v>2812</v>
      </c>
      <c r="D3386" s="299"/>
      <c r="E3386" s="299">
        <v>2254812</v>
      </c>
    </row>
    <row r="3387" spans="2:5" x14ac:dyDescent="0.25">
      <c r="B3387" s="113">
        <v>12957</v>
      </c>
      <c r="C3387" s="115" t="s">
        <v>2813</v>
      </c>
      <c r="D3387" s="299"/>
      <c r="E3387" s="299">
        <v>5903828</v>
      </c>
    </row>
    <row r="3388" spans="2:5" x14ac:dyDescent="0.25">
      <c r="B3388" s="113">
        <v>12958</v>
      </c>
      <c r="C3388" s="115" t="s">
        <v>2814</v>
      </c>
      <c r="D3388" s="299"/>
      <c r="E3388" s="299">
        <v>2634541</v>
      </c>
    </row>
    <row r="3389" spans="2:5" x14ac:dyDescent="0.25">
      <c r="B3389" s="113">
        <v>12959</v>
      </c>
      <c r="C3389" s="115" t="s">
        <v>2815</v>
      </c>
      <c r="D3389" s="299"/>
      <c r="E3389" s="299">
        <v>2610265</v>
      </c>
    </row>
    <row r="3390" spans="2:5" x14ac:dyDescent="0.25">
      <c r="B3390" s="113">
        <v>12960</v>
      </c>
      <c r="C3390" s="115" t="s">
        <v>2816</v>
      </c>
      <c r="D3390" s="299"/>
      <c r="E3390" s="299">
        <v>4455122</v>
      </c>
    </row>
    <row r="3391" spans="2:5" x14ac:dyDescent="0.25">
      <c r="B3391" s="113">
        <v>12961</v>
      </c>
      <c r="C3391" s="115" t="s">
        <v>2817</v>
      </c>
      <c r="D3391" s="299"/>
      <c r="E3391" s="299">
        <v>2823870</v>
      </c>
    </row>
    <row r="3392" spans="2:5" x14ac:dyDescent="0.25">
      <c r="B3392" s="113">
        <v>12962</v>
      </c>
      <c r="C3392" s="115" t="s">
        <v>2818</v>
      </c>
      <c r="D3392" s="299"/>
      <c r="E3392" s="299">
        <v>2806258</v>
      </c>
    </row>
    <row r="3393" spans="2:5" x14ac:dyDescent="0.25">
      <c r="B3393" s="113">
        <v>12963</v>
      </c>
      <c r="C3393" s="115" t="s">
        <v>2819</v>
      </c>
      <c r="D3393" s="299"/>
      <c r="E3393" s="299">
        <v>3568929</v>
      </c>
    </row>
    <row r="3394" spans="2:5" x14ac:dyDescent="0.25">
      <c r="B3394" s="113">
        <v>12964</v>
      </c>
      <c r="C3394" s="115" t="s">
        <v>2820</v>
      </c>
      <c r="D3394" s="299"/>
      <c r="E3394" s="299">
        <v>9819642</v>
      </c>
    </row>
    <row r="3395" spans="2:5" x14ac:dyDescent="0.25">
      <c r="B3395" s="113">
        <v>12965</v>
      </c>
      <c r="C3395" s="115" t="s">
        <v>2821</v>
      </c>
      <c r="D3395" s="299"/>
      <c r="E3395" s="299">
        <v>10568628</v>
      </c>
    </row>
    <row r="3396" spans="2:5" x14ac:dyDescent="0.25">
      <c r="B3396" s="113">
        <v>12966</v>
      </c>
      <c r="C3396" s="115" t="s">
        <v>2822</v>
      </c>
      <c r="D3396" s="299"/>
      <c r="E3396" s="299">
        <v>5584670</v>
      </c>
    </row>
    <row r="3397" spans="2:5" x14ac:dyDescent="0.25">
      <c r="B3397" s="113">
        <v>12967</v>
      </c>
      <c r="C3397" s="115" t="s">
        <v>2823</v>
      </c>
      <c r="D3397" s="299"/>
      <c r="E3397" s="299">
        <v>7153090</v>
      </c>
    </row>
    <row r="3398" spans="2:5" x14ac:dyDescent="0.25">
      <c r="B3398" s="113">
        <v>12968</v>
      </c>
      <c r="C3398" s="115" t="s">
        <v>2824</v>
      </c>
      <c r="D3398" s="299"/>
      <c r="E3398" s="299">
        <v>504560</v>
      </c>
    </row>
    <row r="3399" spans="2:5" x14ac:dyDescent="0.25">
      <c r="B3399" s="113">
        <v>12969</v>
      </c>
      <c r="C3399" s="115" t="s">
        <v>2825</v>
      </c>
      <c r="D3399" s="299"/>
      <c r="E3399" s="299">
        <v>12129849</v>
      </c>
    </row>
    <row r="3400" spans="2:5" x14ac:dyDescent="0.25">
      <c r="B3400" s="113">
        <v>12970</v>
      </c>
      <c r="C3400" s="115" t="s">
        <v>2826</v>
      </c>
      <c r="D3400" s="299"/>
      <c r="E3400" s="299">
        <v>53506349</v>
      </c>
    </row>
    <row r="3401" spans="2:5" x14ac:dyDescent="0.25">
      <c r="B3401" s="113">
        <v>12971</v>
      </c>
      <c r="C3401" s="115" t="s">
        <v>2827</v>
      </c>
      <c r="D3401" s="299"/>
      <c r="E3401" s="299">
        <v>1050</v>
      </c>
    </row>
    <row r="3402" spans="2:5" x14ac:dyDescent="0.25">
      <c r="B3402" s="113">
        <v>12972</v>
      </c>
      <c r="C3402" s="115" t="s">
        <v>2828</v>
      </c>
      <c r="D3402" s="299"/>
      <c r="E3402" s="299">
        <v>112327</v>
      </c>
    </row>
    <row r="3403" spans="2:5" x14ac:dyDescent="0.25">
      <c r="B3403" s="113">
        <v>12973</v>
      </c>
      <c r="C3403" s="115" t="s">
        <v>2829</v>
      </c>
      <c r="D3403" s="299"/>
      <c r="E3403" s="299">
        <v>11907735</v>
      </c>
    </row>
    <row r="3404" spans="2:5" x14ac:dyDescent="0.25">
      <c r="B3404" s="113">
        <v>12974</v>
      </c>
      <c r="C3404" s="115" t="s">
        <v>2830</v>
      </c>
      <c r="D3404" s="299"/>
      <c r="E3404" s="299">
        <v>6885340</v>
      </c>
    </row>
    <row r="3405" spans="2:5" x14ac:dyDescent="0.25">
      <c r="B3405" s="113">
        <v>12975</v>
      </c>
      <c r="C3405" s="115" t="s">
        <v>2831</v>
      </c>
      <c r="D3405" s="299"/>
      <c r="E3405" s="299">
        <v>4715970</v>
      </c>
    </row>
    <row r="3406" spans="2:5" x14ac:dyDescent="0.25">
      <c r="B3406" s="113">
        <v>12976</v>
      </c>
      <c r="C3406" s="115" t="s">
        <v>2832</v>
      </c>
      <c r="D3406" s="299"/>
      <c r="E3406" s="299">
        <v>2329425</v>
      </c>
    </row>
    <row r="3407" spans="2:5" x14ac:dyDescent="0.25">
      <c r="B3407" s="113">
        <v>12977</v>
      </c>
      <c r="C3407" s="115" t="s">
        <v>2833</v>
      </c>
      <c r="D3407" s="299"/>
      <c r="E3407" s="299">
        <v>950096</v>
      </c>
    </row>
    <row r="3408" spans="2:5" x14ac:dyDescent="0.25">
      <c r="B3408" s="113">
        <v>12978</v>
      </c>
      <c r="C3408" s="115" t="s">
        <v>2834</v>
      </c>
      <c r="D3408" s="299"/>
      <c r="E3408" s="299">
        <v>686749</v>
      </c>
    </row>
    <row r="3409" spans="2:5" x14ac:dyDescent="0.25">
      <c r="B3409" s="113">
        <v>12979</v>
      </c>
      <c r="C3409" s="115" t="s">
        <v>2835</v>
      </c>
      <c r="D3409" s="299"/>
      <c r="E3409" s="299">
        <v>510986</v>
      </c>
    </row>
    <row r="3410" spans="2:5" x14ac:dyDescent="0.25">
      <c r="B3410" s="113">
        <v>12980</v>
      </c>
      <c r="C3410" s="115" t="s">
        <v>2836</v>
      </c>
      <c r="D3410" s="299"/>
      <c r="E3410" s="299">
        <v>4163810</v>
      </c>
    </row>
    <row r="3411" spans="2:5" x14ac:dyDescent="0.25">
      <c r="B3411" s="113">
        <v>12981</v>
      </c>
      <c r="C3411" s="115" t="s">
        <v>2837</v>
      </c>
      <c r="D3411" s="299"/>
      <c r="E3411" s="299">
        <v>2033710</v>
      </c>
    </row>
    <row r="3412" spans="2:5" x14ac:dyDescent="0.25">
      <c r="B3412" s="113">
        <v>12982</v>
      </c>
      <c r="C3412" s="115" t="s">
        <v>2838</v>
      </c>
      <c r="D3412" s="299"/>
      <c r="E3412" s="299">
        <v>1980160</v>
      </c>
    </row>
    <row r="3413" spans="2:5" x14ac:dyDescent="0.25">
      <c r="B3413" s="113">
        <v>12983</v>
      </c>
      <c r="C3413" s="115" t="s">
        <v>2839</v>
      </c>
      <c r="D3413" s="299"/>
      <c r="E3413" s="299">
        <v>320110</v>
      </c>
    </row>
    <row r="3414" spans="2:5" x14ac:dyDescent="0.25">
      <c r="B3414" s="113">
        <v>12984</v>
      </c>
      <c r="C3414" s="115" t="s">
        <v>2840</v>
      </c>
      <c r="D3414" s="299"/>
      <c r="E3414" s="299">
        <v>2193170</v>
      </c>
    </row>
    <row r="3415" spans="2:5" x14ac:dyDescent="0.25">
      <c r="B3415" s="113">
        <v>12985</v>
      </c>
      <c r="C3415" s="115" t="s">
        <v>2841</v>
      </c>
      <c r="D3415" s="299"/>
      <c r="E3415" s="299">
        <v>232050</v>
      </c>
    </row>
    <row r="3416" spans="2:5" x14ac:dyDescent="0.25">
      <c r="B3416" s="113">
        <v>12986</v>
      </c>
      <c r="C3416" s="115" t="s">
        <v>2842</v>
      </c>
      <c r="D3416" s="299"/>
      <c r="E3416" s="299">
        <v>584290</v>
      </c>
    </row>
    <row r="3417" spans="2:5" x14ac:dyDescent="0.25">
      <c r="B3417" s="113">
        <v>12987</v>
      </c>
      <c r="C3417" s="115" t="s">
        <v>2843</v>
      </c>
      <c r="D3417" s="299"/>
      <c r="E3417" s="299">
        <v>1750490</v>
      </c>
    </row>
    <row r="3418" spans="2:5" x14ac:dyDescent="0.25">
      <c r="B3418" s="113">
        <v>12988</v>
      </c>
      <c r="C3418" s="115" t="s">
        <v>2844</v>
      </c>
      <c r="D3418" s="299"/>
      <c r="E3418" s="299">
        <v>2651320</v>
      </c>
    </row>
    <row r="3419" spans="2:5" x14ac:dyDescent="0.25">
      <c r="B3419" s="113">
        <v>12989</v>
      </c>
      <c r="C3419" s="115" t="s">
        <v>2845</v>
      </c>
      <c r="D3419" s="299"/>
      <c r="E3419" s="299">
        <v>6185620</v>
      </c>
    </row>
    <row r="3420" spans="2:5" x14ac:dyDescent="0.25">
      <c r="B3420" s="113">
        <v>12990</v>
      </c>
      <c r="C3420" s="115" t="s">
        <v>2846</v>
      </c>
      <c r="D3420" s="299"/>
      <c r="E3420" s="299">
        <v>3079720</v>
      </c>
    </row>
    <row r="3421" spans="2:5" x14ac:dyDescent="0.25">
      <c r="B3421" s="113">
        <v>12991</v>
      </c>
      <c r="C3421" s="115" t="s">
        <v>2847</v>
      </c>
      <c r="D3421" s="299"/>
      <c r="E3421" s="299">
        <v>861882</v>
      </c>
    </row>
    <row r="3422" spans="2:5" x14ac:dyDescent="0.25">
      <c r="B3422" s="113">
        <v>12992</v>
      </c>
      <c r="C3422" s="115" t="s">
        <v>2848</v>
      </c>
      <c r="D3422" s="299"/>
      <c r="E3422" s="299">
        <v>4759286</v>
      </c>
    </row>
    <row r="3423" spans="2:5" x14ac:dyDescent="0.25">
      <c r="B3423" s="113">
        <v>12993</v>
      </c>
      <c r="C3423" s="115" t="s">
        <v>2849</v>
      </c>
      <c r="D3423" s="299"/>
      <c r="E3423" s="299">
        <v>8257172</v>
      </c>
    </row>
    <row r="3424" spans="2:5" x14ac:dyDescent="0.25">
      <c r="B3424" s="113">
        <v>12994</v>
      </c>
      <c r="C3424" s="115" t="s">
        <v>2850</v>
      </c>
      <c r="D3424" s="299"/>
      <c r="E3424" s="299">
        <v>1730260</v>
      </c>
    </row>
    <row r="3425" spans="2:5" x14ac:dyDescent="0.25">
      <c r="B3425" s="113">
        <v>12995</v>
      </c>
      <c r="C3425" s="115" t="s">
        <v>2851</v>
      </c>
      <c r="D3425" s="299"/>
      <c r="E3425" s="299">
        <v>1300789</v>
      </c>
    </row>
    <row r="3426" spans="2:5" x14ac:dyDescent="0.25">
      <c r="B3426" s="113">
        <v>12996</v>
      </c>
      <c r="C3426" s="115" t="s">
        <v>2852</v>
      </c>
      <c r="D3426" s="299"/>
      <c r="E3426" s="299">
        <v>871199</v>
      </c>
    </row>
    <row r="3427" spans="2:5" x14ac:dyDescent="0.25">
      <c r="B3427" s="113">
        <v>12997</v>
      </c>
      <c r="C3427" s="115" t="s">
        <v>2853</v>
      </c>
      <c r="D3427" s="299"/>
      <c r="E3427" s="299">
        <v>98436</v>
      </c>
    </row>
    <row r="3428" spans="2:5" x14ac:dyDescent="0.25">
      <c r="B3428" s="113">
        <v>12998</v>
      </c>
      <c r="C3428" s="115" t="s">
        <v>2854</v>
      </c>
      <c r="D3428" s="299"/>
      <c r="E3428" s="299">
        <v>8935710</v>
      </c>
    </row>
    <row r="3429" spans="2:5" x14ac:dyDescent="0.25">
      <c r="B3429" s="113">
        <v>12999</v>
      </c>
      <c r="C3429" s="115" t="s">
        <v>2855</v>
      </c>
      <c r="D3429" s="299"/>
      <c r="E3429" s="299">
        <v>4564602</v>
      </c>
    </row>
    <row r="3430" spans="2:5" x14ac:dyDescent="0.25">
      <c r="B3430" s="113">
        <v>13000</v>
      </c>
      <c r="C3430" s="115" t="s">
        <v>2856</v>
      </c>
      <c r="D3430" s="299"/>
      <c r="E3430" s="299">
        <v>1753</v>
      </c>
    </row>
    <row r="3431" spans="2:5" x14ac:dyDescent="0.25">
      <c r="B3431" s="113">
        <v>13001</v>
      </c>
      <c r="C3431" s="115" t="s">
        <v>2857</v>
      </c>
      <c r="D3431" s="299"/>
      <c r="E3431" s="299">
        <v>7979250</v>
      </c>
    </row>
    <row r="3432" spans="2:5" x14ac:dyDescent="0.25">
      <c r="B3432" s="113">
        <v>13002</v>
      </c>
      <c r="C3432" s="115" t="s">
        <v>2858</v>
      </c>
      <c r="D3432" s="299"/>
      <c r="E3432" s="299">
        <v>7140000</v>
      </c>
    </row>
    <row r="3433" spans="2:5" x14ac:dyDescent="0.25">
      <c r="B3433" s="113">
        <v>13003</v>
      </c>
      <c r="C3433" s="115" t="s">
        <v>2859</v>
      </c>
      <c r="D3433" s="299"/>
      <c r="E3433" s="299">
        <v>2161459</v>
      </c>
    </row>
    <row r="3434" spans="2:5" x14ac:dyDescent="0.25">
      <c r="B3434" s="113">
        <v>13004</v>
      </c>
      <c r="C3434" s="115" t="s">
        <v>2860</v>
      </c>
      <c r="D3434" s="299"/>
      <c r="E3434" s="299">
        <v>22765246</v>
      </c>
    </row>
    <row r="3435" spans="2:5" x14ac:dyDescent="0.25">
      <c r="B3435" s="113">
        <v>13005</v>
      </c>
      <c r="C3435" s="115" t="s">
        <v>2861</v>
      </c>
      <c r="D3435" s="299"/>
      <c r="E3435" s="299">
        <v>19040</v>
      </c>
    </row>
    <row r="3436" spans="2:5" x14ac:dyDescent="0.25">
      <c r="B3436" s="113">
        <v>13006</v>
      </c>
      <c r="C3436" s="115" t="s">
        <v>2862</v>
      </c>
      <c r="D3436" s="299"/>
      <c r="E3436" s="299">
        <v>17444</v>
      </c>
    </row>
    <row r="3437" spans="2:5" x14ac:dyDescent="0.25">
      <c r="B3437" s="113">
        <v>13007</v>
      </c>
      <c r="C3437" s="115" t="s">
        <v>2863</v>
      </c>
      <c r="D3437" s="299"/>
      <c r="E3437" s="299">
        <v>286</v>
      </c>
    </row>
    <row r="3438" spans="2:5" x14ac:dyDescent="0.25">
      <c r="B3438" s="113">
        <v>13008</v>
      </c>
      <c r="C3438" s="115" t="s">
        <v>2864</v>
      </c>
      <c r="D3438" s="299"/>
      <c r="E3438" s="299">
        <v>77350</v>
      </c>
    </row>
    <row r="3439" spans="2:5" x14ac:dyDescent="0.25">
      <c r="B3439" s="113">
        <v>13009</v>
      </c>
      <c r="C3439" s="115" t="s">
        <v>2865</v>
      </c>
      <c r="D3439" s="299"/>
      <c r="E3439" s="299">
        <v>493000</v>
      </c>
    </row>
    <row r="3440" spans="2:5" x14ac:dyDescent="0.25">
      <c r="B3440" s="113">
        <v>13010</v>
      </c>
      <c r="C3440" s="115" t="s">
        <v>2866</v>
      </c>
      <c r="D3440" s="299"/>
      <c r="E3440" s="299">
        <v>242175</v>
      </c>
    </row>
    <row r="3441" spans="2:5" x14ac:dyDescent="0.25">
      <c r="B3441" s="113">
        <v>13011</v>
      </c>
      <c r="C3441" s="115" t="s">
        <v>2867</v>
      </c>
      <c r="D3441" s="299"/>
      <c r="E3441" s="299">
        <v>276971</v>
      </c>
    </row>
    <row r="3442" spans="2:5" x14ac:dyDescent="0.25">
      <c r="B3442" s="113">
        <v>13012</v>
      </c>
      <c r="C3442" s="115" t="s">
        <v>2868</v>
      </c>
      <c r="D3442" s="299"/>
      <c r="E3442" s="299">
        <v>82308</v>
      </c>
    </row>
    <row r="3443" spans="2:5" x14ac:dyDescent="0.25">
      <c r="B3443" s="113">
        <v>13013</v>
      </c>
      <c r="C3443" s="115" t="s">
        <v>2869</v>
      </c>
      <c r="D3443" s="299"/>
      <c r="E3443" s="299">
        <v>50566</v>
      </c>
    </row>
    <row r="3444" spans="2:5" x14ac:dyDescent="0.25">
      <c r="B3444" s="113">
        <v>13014</v>
      </c>
      <c r="C3444" s="115" t="s">
        <v>2870</v>
      </c>
      <c r="D3444" s="299"/>
      <c r="E3444" s="299">
        <v>63000</v>
      </c>
    </row>
    <row r="3445" spans="2:5" x14ac:dyDescent="0.25">
      <c r="B3445" s="113">
        <v>13015</v>
      </c>
      <c r="C3445" s="115" t="s">
        <v>2871</v>
      </c>
      <c r="D3445" s="299"/>
      <c r="E3445" s="299">
        <v>55930</v>
      </c>
    </row>
    <row r="3446" spans="2:5" x14ac:dyDescent="0.25">
      <c r="B3446" s="113">
        <v>13016</v>
      </c>
      <c r="C3446" s="115" t="s">
        <v>2872</v>
      </c>
      <c r="D3446" s="299"/>
      <c r="E3446" s="299">
        <v>322371</v>
      </c>
    </row>
    <row r="3447" spans="2:5" x14ac:dyDescent="0.25">
      <c r="B3447" s="113">
        <v>13017</v>
      </c>
      <c r="C3447" s="115" t="s">
        <v>2873</v>
      </c>
      <c r="D3447" s="299"/>
      <c r="E3447" s="299">
        <v>6127</v>
      </c>
    </row>
    <row r="3448" spans="2:5" x14ac:dyDescent="0.25">
      <c r="B3448" s="113">
        <v>13018</v>
      </c>
      <c r="C3448" s="115" t="s">
        <v>2874</v>
      </c>
      <c r="D3448" s="299"/>
      <c r="E3448" s="299">
        <v>220</v>
      </c>
    </row>
    <row r="3449" spans="2:5" x14ac:dyDescent="0.25">
      <c r="B3449" s="113">
        <v>13019</v>
      </c>
      <c r="C3449" s="115" t="s">
        <v>2875</v>
      </c>
      <c r="D3449" s="299"/>
      <c r="E3449" s="299">
        <v>46053</v>
      </c>
    </row>
    <row r="3450" spans="2:5" x14ac:dyDescent="0.25">
      <c r="B3450" s="113">
        <v>13020</v>
      </c>
      <c r="C3450" s="115" t="s">
        <v>2876</v>
      </c>
      <c r="D3450" s="299"/>
      <c r="E3450" s="299">
        <v>286</v>
      </c>
    </row>
    <row r="3451" spans="2:5" x14ac:dyDescent="0.25">
      <c r="B3451" s="113">
        <v>13021</v>
      </c>
      <c r="C3451" s="115" t="s">
        <v>2877</v>
      </c>
      <c r="D3451" s="299"/>
      <c r="E3451" s="299">
        <v>77350</v>
      </c>
    </row>
    <row r="3452" spans="2:5" x14ac:dyDescent="0.25">
      <c r="B3452" s="113">
        <v>13022</v>
      </c>
      <c r="C3452" s="115" t="s">
        <v>2878</v>
      </c>
      <c r="D3452" s="299"/>
      <c r="E3452" s="299">
        <v>493000</v>
      </c>
    </row>
    <row r="3453" spans="2:5" x14ac:dyDescent="0.25">
      <c r="B3453" s="113">
        <v>13023</v>
      </c>
      <c r="C3453" s="115" t="s">
        <v>2879</v>
      </c>
      <c r="D3453" s="299"/>
      <c r="E3453" s="299">
        <v>1809212</v>
      </c>
    </row>
    <row r="3454" spans="2:5" x14ac:dyDescent="0.25">
      <c r="B3454" s="113">
        <v>13024</v>
      </c>
      <c r="C3454" s="115" t="s">
        <v>2880</v>
      </c>
      <c r="D3454" s="299"/>
      <c r="E3454" s="299">
        <v>186075</v>
      </c>
    </row>
    <row r="3455" spans="2:5" x14ac:dyDescent="0.25">
      <c r="B3455" s="113">
        <v>13025</v>
      </c>
      <c r="C3455" s="115" t="s">
        <v>2881</v>
      </c>
      <c r="D3455" s="299"/>
      <c r="E3455" s="299">
        <v>8076000</v>
      </c>
    </row>
    <row r="3456" spans="2:5" x14ac:dyDescent="0.25">
      <c r="B3456" s="113">
        <v>13026</v>
      </c>
      <c r="C3456" s="115" t="s">
        <v>2882</v>
      </c>
      <c r="D3456" s="299"/>
      <c r="E3456" s="299">
        <v>4970928</v>
      </c>
    </row>
    <row r="3457" spans="2:5" x14ac:dyDescent="0.25">
      <c r="B3457" s="113">
        <v>13027</v>
      </c>
      <c r="C3457" s="115" t="s">
        <v>2883</v>
      </c>
      <c r="D3457" s="299"/>
      <c r="E3457" s="299">
        <v>4543777</v>
      </c>
    </row>
    <row r="3458" spans="2:5" x14ac:dyDescent="0.25">
      <c r="B3458" s="113">
        <v>13028</v>
      </c>
      <c r="C3458" s="115" t="s">
        <v>2884</v>
      </c>
      <c r="D3458" s="299"/>
      <c r="E3458" s="299">
        <v>833000</v>
      </c>
    </row>
    <row r="3459" spans="2:5" x14ac:dyDescent="0.25">
      <c r="B3459" s="113">
        <v>13029</v>
      </c>
      <c r="C3459" s="115" t="s">
        <v>2885</v>
      </c>
      <c r="D3459" s="299"/>
      <c r="E3459" s="299">
        <v>604750</v>
      </c>
    </row>
    <row r="3460" spans="2:5" x14ac:dyDescent="0.25">
      <c r="B3460" s="113">
        <v>13030</v>
      </c>
      <c r="C3460" s="115" t="s">
        <v>2886</v>
      </c>
      <c r="D3460" s="299"/>
      <c r="E3460" s="299">
        <v>3184542</v>
      </c>
    </row>
    <row r="3461" spans="2:5" x14ac:dyDescent="0.25">
      <c r="B3461" s="113">
        <v>13031</v>
      </c>
      <c r="C3461" s="115" t="s">
        <v>2887</v>
      </c>
      <c r="D3461" s="299"/>
      <c r="E3461" s="299">
        <v>2230763</v>
      </c>
    </row>
    <row r="3462" spans="2:5" x14ac:dyDescent="0.25">
      <c r="B3462" s="113">
        <v>13032</v>
      </c>
      <c r="C3462" s="115" t="s">
        <v>2888</v>
      </c>
      <c r="D3462" s="299"/>
      <c r="E3462" s="299">
        <v>36719794</v>
      </c>
    </row>
    <row r="3463" spans="2:5" x14ac:dyDescent="0.25">
      <c r="B3463" s="113">
        <v>13033</v>
      </c>
      <c r="C3463" s="115" t="s">
        <v>2889</v>
      </c>
      <c r="D3463" s="299"/>
      <c r="E3463" s="299">
        <v>44710900</v>
      </c>
    </row>
    <row r="3464" spans="2:5" x14ac:dyDescent="0.25">
      <c r="B3464" s="113">
        <v>13035</v>
      </c>
      <c r="C3464" s="115" t="s">
        <v>2890</v>
      </c>
      <c r="D3464" s="299"/>
      <c r="E3464" s="299">
        <v>1413300</v>
      </c>
    </row>
    <row r="3465" spans="2:5" x14ac:dyDescent="0.25">
      <c r="B3465" s="113">
        <v>13036</v>
      </c>
      <c r="C3465" s="115" t="s">
        <v>2891</v>
      </c>
      <c r="D3465" s="299"/>
      <c r="E3465" s="299">
        <v>800715</v>
      </c>
    </row>
    <row r="3466" spans="2:5" x14ac:dyDescent="0.25">
      <c r="B3466" s="113">
        <v>13037</v>
      </c>
      <c r="C3466" s="115" t="s">
        <v>2892</v>
      </c>
      <c r="D3466" s="299"/>
      <c r="E3466" s="299">
        <v>130226</v>
      </c>
    </row>
    <row r="3467" spans="2:5" x14ac:dyDescent="0.25">
      <c r="B3467" s="113">
        <v>13038</v>
      </c>
      <c r="C3467" s="115" t="s">
        <v>2893</v>
      </c>
      <c r="D3467" s="299"/>
      <c r="E3467" s="299">
        <v>279650</v>
      </c>
    </row>
    <row r="3468" spans="2:5" x14ac:dyDescent="0.25">
      <c r="B3468" s="113">
        <v>13039</v>
      </c>
      <c r="C3468" s="115" t="s">
        <v>2894</v>
      </c>
      <c r="D3468" s="299"/>
      <c r="E3468" s="299">
        <v>4748100</v>
      </c>
    </row>
    <row r="3469" spans="2:5" x14ac:dyDescent="0.25">
      <c r="B3469" s="113">
        <v>13040</v>
      </c>
      <c r="C3469" s="115" t="s">
        <v>2895</v>
      </c>
      <c r="D3469" s="299"/>
      <c r="E3469" s="299">
        <v>470050</v>
      </c>
    </row>
    <row r="3470" spans="2:5" x14ac:dyDescent="0.25">
      <c r="B3470" s="113">
        <v>13041</v>
      </c>
      <c r="C3470" s="115" t="s">
        <v>2896</v>
      </c>
      <c r="D3470" s="299"/>
      <c r="E3470" s="299">
        <v>41055</v>
      </c>
    </row>
    <row r="3471" spans="2:5" x14ac:dyDescent="0.25">
      <c r="B3471" s="113">
        <v>13042</v>
      </c>
      <c r="C3471" s="115" t="s">
        <v>2897</v>
      </c>
      <c r="D3471" s="299"/>
      <c r="E3471" s="299">
        <v>3403400</v>
      </c>
    </row>
    <row r="3472" spans="2:5" x14ac:dyDescent="0.25">
      <c r="B3472" s="113">
        <v>13043</v>
      </c>
      <c r="C3472" s="115" t="s">
        <v>2898</v>
      </c>
      <c r="D3472" s="299"/>
      <c r="E3472" s="299">
        <v>1606500</v>
      </c>
    </row>
    <row r="3473" spans="2:5" x14ac:dyDescent="0.25">
      <c r="B3473" s="113">
        <v>13044</v>
      </c>
      <c r="C3473" s="115" t="s">
        <v>2899</v>
      </c>
      <c r="D3473" s="299"/>
      <c r="E3473" s="299">
        <v>921060</v>
      </c>
    </row>
    <row r="3474" spans="2:5" x14ac:dyDescent="0.25">
      <c r="B3474" s="113">
        <v>13045</v>
      </c>
      <c r="C3474" s="115" t="s">
        <v>2900</v>
      </c>
      <c r="D3474" s="299"/>
      <c r="E3474" s="299">
        <v>1610218</v>
      </c>
    </row>
    <row r="3475" spans="2:5" x14ac:dyDescent="0.25">
      <c r="B3475" s="113">
        <v>13046</v>
      </c>
      <c r="C3475" s="115" t="s">
        <v>2901</v>
      </c>
      <c r="D3475" s="299"/>
      <c r="E3475" s="299">
        <v>797907</v>
      </c>
    </row>
    <row r="3476" spans="2:5" x14ac:dyDescent="0.25">
      <c r="B3476" s="113">
        <v>13047</v>
      </c>
      <c r="C3476" s="115" t="s">
        <v>2902</v>
      </c>
      <c r="D3476" s="299"/>
      <c r="E3476" s="299">
        <v>2600000</v>
      </c>
    </row>
    <row r="3477" spans="2:5" x14ac:dyDescent="0.25">
      <c r="B3477" s="113">
        <v>13048</v>
      </c>
      <c r="C3477" s="115" t="s">
        <v>2903</v>
      </c>
      <c r="D3477" s="299"/>
      <c r="E3477" s="299">
        <v>2677500</v>
      </c>
    </row>
    <row r="3478" spans="2:5" x14ac:dyDescent="0.25">
      <c r="B3478" s="113">
        <v>13049</v>
      </c>
      <c r="C3478" s="115" t="s">
        <v>2904</v>
      </c>
      <c r="D3478" s="299"/>
      <c r="E3478" s="299">
        <v>1368143</v>
      </c>
    </row>
    <row r="3479" spans="2:5" x14ac:dyDescent="0.25">
      <c r="B3479" s="113">
        <v>13050</v>
      </c>
      <c r="C3479" s="115" t="s">
        <v>2905</v>
      </c>
      <c r="D3479" s="299"/>
      <c r="E3479" s="299">
        <v>4960000</v>
      </c>
    </row>
    <row r="3480" spans="2:5" x14ac:dyDescent="0.25">
      <c r="B3480" s="113">
        <v>13051</v>
      </c>
      <c r="C3480" s="115" t="s">
        <v>2906</v>
      </c>
      <c r="D3480" s="299"/>
      <c r="E3480" s="299">
        <v>690200</v>
      </c>
    </row>
    <row r="3481" spans="2:5" x14ac:dyDescent="0.25">
      <c r="B3481" s="113">
        <v>13052</v>
      </c>
      <c r="C3481" s="115" t="s">
        <v>2907</v>
      </c>
      <c r="D3481" s="299"/>
      <c r="E3481" s="299">
        <v>447550</v>
      </c>
    </row>
    <row r="3482" spans="2:5" x14ac:dyDescent="0.25">
      <c r="B3482" s="113">
        <v>13053</v>
      </c>
      <c r="C3482" s="115" t="s">
        <v>2908</v>
      </c>
      <c r="D3482" s="299"/>
      <c r="E3482" s="299">
        <v>3781696</v>
      </c>
    </row>
    <row r="3483" spans="2:5" x14ac:dyDescent="0.25">
      <c r="B3483" s="113">
        <v>13054</v>
      </c>
      <c r="C3483" s="115" t="s">
        <v>2909</v>
      </c>
      <c r="D3483" s="299"/>
      <c r="E3483" s="299">
        <v>384370</v>
      </c>
    </row>
    <row r="3484" spans="2:5" x14ac:dyDescent="0.25">
      <c r="B3484" s="113">
        <v>13055</v>
      </c>
      <c r="C3484" s="115" t="s">
        <v>2910</v>
      </c>
      <c r="D3484" s="299"/>
      <c r="E3484" s="299">
        <v>140800</v>
      </c>
    </row>
    <row r="3485" spans="2:5" x14ac:dyDescent="0.25">
      <c r="B3485" s="113">
        <v>13056</v>
      </c>
      <c r="C3485" s="115" t="s">
        <v>2911</v>
      </c>
      <c r="D3485" s="299"/>
      <c r="E3485" s="299">
        <v>384370</v>
      </c>
    </row>
    <row r="3486" spans="2:5" x14ac:dyDescent="0.25">
      <c r="B3486" s="113">
        <v>13057</v>
      </c>
      <c r="C3486" s="115" t="s">
        <v>2912</v>
      </c>
      <c r="D3486" s="299"/>
      <c r="E3486" s="299">
        <v>111865</v>
      </c>
    </row>
    <row r="3487" spans="2:5" x14ac:dyDescent="0.25">
      <c r="B3487" s="113">
        <v>13058</v>
      </c>
      <c r="C3487" s="115" t="s">
        <v>2913</v>
      </c>
      <c r="D3487" s="299"/>
      <c r="E3487" s="299">
        <v>1011000</v>
      </c>
    </row>
    <row r="3488" spans="2:5" x14ac:dyDescent="0.25">
      <c r="B3488" s="113">
        <v>13059</v>
      </c>
      <c r="C3488" s="115" t="s">
        <v>2914</v>
      </c>
      <c r="D3488" s="299"/>
      <c r="E3488" s="299">
        <v>179450</v>
      </c>
    </row>
    <row r="3489" spans="2:5" x14ac:dyDescent="0.25">
      <c r="B3489" s="113">
        <v>13060</v>
      </c>
      <c r="C3489" s="115" t="s">
        <v>2915</v>
      </c>
      <c r="D3489" s="299"/>
      <c r="E3489" s="299">
        <v>1584162</v>
      </c>
    </row>
    <row r="3490" spans="2:5" x14ac:dyDescent="0.25">
      <c r="B3490" s="113">
        <v>13061</v>
      </c>
      <c r="C3490" s="115" t="s">
        <v>2916</v>
      </c>
      <c r="D3490" s="299"/>
      <c r="E3490" s="299">
        <v>1201707</v>
      </c>
    </row>
    <row r="3491" spans="2:5" x14ac:dyDescent="0.25">
      <c r="B3491" s="113">
        <v>13062</v>
      </c>
      <c r="C3491" s="115" t="s">
        <v>2917</v>
      </c>
      <c r="D3491" s="299"/>
      <c r="E3491" s="299">
        <v>11016</v>
      </c>
    </row>
    <row r="3492" spans="2:5" x14ac:dyDescent="0.25">
      <c r="B3492" s="113">
        <v>13063</v>
      </c>
      <c r="C3492" s="115" t="s">
        <v>2918</v>
      </c>
      <c r="D3492" s="299"/>
      <c r="E3492" s="299">
        <v>861883</v>
      </c>
    </row>
    <row r="3493" spans="2:5" x14ac:dyDescent="0.25">
      <c r="B3493" s="113">
        <v>13064</v>
      </c>
      <c r="C3493" s="115" t="s">
        <v>2919</v>
      </c>
      <c r="D3493" s="299"/>
      <c r="E3493" s="299">
        <v>609280</v>
      </c>
    </row>
    <row r="3494" spans="2:5" x14ac:dyDescent="0.25">
      <c r="B3494" s="113">
        <v>13065</v>
      </c>
      <c r="C3494" s="115" t="s">
        <v>2920</v>
      </c>
      <c r="D3494" s="299"/>
      <c r="E3494" s="299">
        <v>384370</v>
      </c>
    </row>
    <row r="3495" spans="2:5" x14ac:dyDescent="0.25">
      <c r="B3495" s="113">
        <v>13066</v>
      </c>
      <c r="C3495" s="115" t="s">
        <v>2921</v>
      </c>
      <c r="D3495" s="299"/>
      <c r="E3495" s="299">
        <v>261317</v>
      </c>
    </row>
    <row r="3496" spans="2:5" x14ac:dyDescent="0.25">
      <c r="B3496" s="113">
        <v>13067</v>
      </c>
      <c r="C3496" s="115" t="s">
        <v>2922</v>
      </c>
      <c r="D3496" s="299"/>
      <c r="E3496" s="299">
        <v>105250</v>
      </c>
    </row>
    <row r="3497" spans="2:5" x14ac:dyDescent="0.25">
      <c r="B3497" s="113">
        <v>13068</v>
      </c>
      <c r="C3497" s="115" t="s">
        <v>2923</v>
      </c>
      <c r="D3497" s="299"/>
      <c r="E3497" s="299">
        <v>35991</v>
      </c>
    </row>
    <row r="3498" spans="2:5" x14ac:dyDescent="0.25">
      <c r="B3498" s="113">
        <v>13069</v>
      </c>
      <c r="C3498" s="115" t="s">
        <v>2924</v>
      </c>
      <c r="D3498" s="299"/>
      <c r="E3498" s="299">
        <v>6440</v>
      </c>
    </row>
    <row r="3499" spans="2:5" x14ac:dyDescent="0.25">
      <c r="B3499" s="113">
        <v>13070</v>
      </c>
      <c r="C3499" s="115" t="s">
        <v>2925</v>
      </c>
      <c r="D3499" s="299"/>
      <c r="E3499" s="299">
        <v>85617</v>
      </c>
    </row>
    <row r="3500" spans="2:5" x14ac:dyDescent="0.25">
      <c r="B3500" s="113">
        <v>13071</v>
      </c>
      <c r="C3500" s="115" t="s">
        <v>2926</v>
      </c>
      <c r="D3500" s="299"/>
      <c r="E3500" s="299">
        <v>1624071</v>
      </c>
    </row>
    <row r="3501" spans="2:5" x14ac:dyDescent="0.25">
      <c r="B3501" s="113">
        <v>13072</v>
      </c>
      <c r="C3501" s="115" t="s">
        <v>2927</v>
      </c>
      <c r="D3501" s="299"/>
      <c r="E3501" s="299">
        <v>1606500</v>
      </c>
    </row>
    <row r="3502" spans="2:5" x14ac:dyDescent="0.25">
      <c r="B3502" s="113">
        <v>13073</v>
      </c>
      <c r="C3502" s="115" t="s">
        <v>2928</v>
      </c>
      <c r="D3502" s="299"/>
      <c r="E3502" s="299">
        <v>63267</v>
      </c>
    </row>
    <row r="3503" spans="2:5" x14ac:dyDescent="0.25">
      <c r="B3503" s="113">
        <v>13074</v>
      </c>
      <c r="C3503" s="115" t="s">
        <v>2929</v>
      </c>
      <c r="D3503" s="299"/>
      <c r="E3503" s="299">
        <v>9800</v>
      </c>
    </row>
    <row r="3504" spans="2:5" x14ac:dyDescent="0.25">
      <c r="B3504" s="113">
        <v>13075</v>
      </c>
      <c r="C3504" s="115" t="s">
        <v>2930</v>
      </c>
      <c r="D3504" s="299"/>
      <c r="E3504" s="299">
        <v>3079720</v>
      </c>
    </row>
    <row r="3505" spans="2:5" x14ac:dyDescent="0.25">
      <c r="B3505" s="113">
        <v>13076</v>
      </c>
      <c r="C3505" s="115" t="s">
        <v>2931</v>
      </c>
      <c r="D3505" s="299"/>
      <c r="E3505" s="299">
        <v>1594600</v>
      </c>
    </row>
    <row r="3506" spans="2:5" x14ac:dyDescent="0.25">
      <c r="B3506" s="113">
        <v>13077</v>
      </c>
      <c r="C3506" s="115" t="s">
        <v>2932</v>
      </c>
      <c r="D3506" s="299"/>
      <c r="E3506" s="299">
        <v>29870184</v>
      </c>
    </row>
    <row r="3507" spans="2:5" x14ac:dyDescent="0.25">
      <c r="B3507" s="113">
        <v>13078</v>
      </c>
      <c r="C3507" s="115" t="s">
        <v>2933</v>
      </c>
      <c r="D3507" s="299"/>
      <c r="E3507" s="299">
        <v>1874250</v>
      </c>
    </row>
    <row r="3508" spans="2:5" x14ac:dyDescent="0.25">
      <c r="B3508" s="113">
        <v>13079</v>
      </c>
      <c r="C3508" s="115" t="s">
        <v>2934</v>
      </c>
      <c r="D3508" s="299"/>
      <c r="E3508" s="299">
        <v>42266807</v>
      </c>
    </row>
    <row r="3509" spans="2:5" x14ac:dyDescent="0.25">
      <c r="B3509" s="113">
        <v>13080</v>
      </c>
      <c r="C3509" s="115" t="s">
        <v>2935</v>
      </c>
      <c r="D3509" s="299"/>
      <c r="E3509" s="299">
        <v>11662000</v>
      </c>
    </row>
    <row r="3510" spans="2:5" x14ac:dyDescent="0.25">
      <c r="B3510" s="113">
        <v>13081</v>
      </c>
      <c r="C3510" s="115" t="s">
        <v>2936</v>
      </c>
      <c r="D3510" s="299"/>
      <c r="E3510" s="299">
        <v>11907140</v>
      </c>
    </row>
    <row r="3511" spans="2:5" x14ac:dyDescent="0.25">
      <c r="B3511" s="113">
        <v>13082</v>
      </c>
      <c r="C3511" s="115" t="s">
        <v>2937</v>
      </c>
      <c r="D3511" s="299"/>
      <c r="E3511" s="299">
        <v>1427762</v>
      </c>
    </row>
    <row r="3512" spans="2:5" x14ac:dyDescent="0.25">
      <c r="B3512" s="113">
        <v>13083</v>
      </c>
      <c r="C3512" s="115" t="s">
        <v>2938</v>
      </c>
      <c r="D3512" s="299"/>
      <c r="E3512" s="299">
        <v>9639</v>
      </c>
    </row>
    <row r="3513" spans="2:5" x14ac:dyDescent="0.25">
      <c r="B3513" s="113">
        <v>13084</v>
      </c>
      <c r="C3513" s="115" t="s">
        <v>2939</v>
      </c>
      <c r="D3513" s="299"/>
      <c r="E3513" s="299">
        <v>7080500</v>
      </c>
    </row>
    <row r="3514" spans="2:5" x14ac:dyDescent="0.25">
      <c r="B3514" s="113">
        <v>13085</v>
      </c>
      <c r="C3514" s="115" t="s">
        <v>2940</v>
      </c>
      <c r="D3514" s="299"/>
      <c r="E3514" s="299">
        <v>8009890</v>
      </c>
    </row>
    <row r="3515" spans="2:5" x14ac:dyDescent="0.25">
      <c r="B3515" s="113">
        <v>13086</v>
      </c>
      <c r="C3515" s="115" t="s">
        <v>2941</v>
      </c>
      <c r="D3515" s="299"/>
      <c r="E3515" s="299">
        <v>818125</v>
      </c>
    </row>
    <row r="3516" spans="2:5" x14ac:dyDescent="0.25">
      <c r="B3516" s="113">
        <v>13087</v>
      </c>
      <c r="C3516" s="115" t="s">
        <v>2942</v>
      </c>
      <c r="D3516" s="299"/>
      <c r="E3516" s="299">
        <v>1025071</v>
      </c>
    </row>
    <row r="3517" spans="2:5" x14ac:dyDescent="0.25">
      <c r="B3517" s="113">
        <v>13088</v>
      </c>
      <c r="C3517" s="115" t="s">
        <v>2943</v>
      </c>
      <c r="D3517" s="299"/>
      <c r="E3517" s="299">
        <v>58599</v>
      </c>
    </row>
    <row r="3518" spans="2:5" x14ac:dyDescent="0.25">
      <c r="B3518" s="113">
        <v>13089</v>
      </c>
      <c r="C3518" s="115" t="s">
        <v>2944</v>
      </c>
      <c r="D3518" s="299"/>
      <c r="E3518" s="299">
        <v>52371</v>
      </c>
    </row>
    <row r="3519" spans="2:5" x14ac:dyDescent="0.25">
      <c r="B3519" s="113">
        <v>13090</v>
      </c>
      <c r="C3519" s="115" t="s">
        <v>2945</v>
      </c>
      <c r="D3519" s="299"/>
      <c r="E3519" s="299">
        <v>5271492</v>
      </c>
    </row>
    <row r="3520" spans="2:5" x14ac:dyDescent="0.25">
      <c r="B3520" s="113">
        <v>13091</v>
      </c>
      <c r="C3520" s="115" t="s">
        <v>2946</v>
      </c>
      <c r="D3520" s="299"/>
      <c r="E3520" s="299">
        <v>818125</v>
      </c>
    </row>
    <row r="3521" spans="2:5" x14ac:dyDescent="0.25">
      <c r="B3521" s="113">
        <v>13092</v>
      </c>
      <c r="C3521" s="115" t="s">
        <v>2947</v>
      </c>
      <c r="D3521" s="299"/>
      <c r="E3521" s="299">
        <v>290240</v>
      </c>
    </row>
    <row r="3522" spans="2:5" x14ac:dyDescent="0.25">
      <c r="B3522" s="113">
        <v>13093</v>
      </c>
      <c r="C3522" s="115" t="s">
        <v>2948</v>
      </c>
      <c r="D3522" s="299"/>
      <c r="E3522" s="299">
        <v>3059490</v>
      </c>
    </row>
    <row r="3523" spans="2:5" x14ac:dyDescent="0.25">
      <c r="B3523" s="113">
        <v>13094</v>
      </c>
      <c r="C3523" s="115" t="s">
        <v>2949</v>
      </c>
      <c r="D3523" s="299"/>
      <c r="E3523" s="299">
        <v>406335</v>
      </c>
    </row>
    <row r="3524" spans="2:5" x14ac:dyDescent="0.25">
      <c r="B3524" s="113">
        <v>13095</v>
      </c>
      <c r="C3524" s="115" t="s">
        <v>2950</v>
      </c>
      <c r="D3524" s="299"/>
      <c r="E3524" s="299">
        <v>345075</v>
      </c>
    </row>
    <row r="3525" spans="2:5" x14ac:dyDescent="0.25">
      <c r="B3525" s="113">
        <v>13096</v>
      </c>
      <c r="C3525" s="115" t="s">
        <v>2951</v>
      </c>
      <c r="D3525" s="299"/>
      <c r="E3525" s="299">
        <v>302513</v>
      </c>
    </row>
    <row r="3526" spans="2:5" x14ac:dyDescent="0.25">
      <c r="B3526" s="113">
        <v>13097</v>
      </c>
      <c r="C3526" s="115" t="s">
        <v>2952</v>
      </c>
      <c r="D3526" s="299"/>
      <c r="E3526" s="299">
        <v>3211</v>
      </c>
    </row>
    <row r="3527" spans="2:5" x14ac:dyDescent="0.25">
      <c r="B3527" s="113">
        <v>13098</v>
      </c>
      <c r="C3527" s="115" t="s">
        <v>2953</v>
      </c>
      <c r="D3527" s="299"/>
      <c r="E3527" s="299">
        <v>174620</v>
      </c>
    </row>
    <row r="3528" spans="2:5" x14ac:dyDescent="0.25">
      <c r="B3528" s="113">
        <v>13099</v>
      </c>
      <c r="C3528" s="115" t="s">
        <v>2954</v>
      </c>
      <c r="D3528" s="299"/>
      <c r="E3528" s="299">
        <v>378132</v>
      </c>
    </row>
    <row r="3529" spans="2:5" x14ac:dyDescent="0.25">
      <c r="B3529" s="113">
        <v>13100</v>
      </c>
      <c r="C3529" s="115" t="s">
        <v>2955</v>
      </c>
      <c r="D3529" s="299"/>
      <c r="E3529" s="299">
        <v>134368</v>
      </c>
    </row>
    <row r="3530" spans="2:5" x14ac:dyDescent="0.25">
      <c r="B3530" s="113">
        <v>13101</v>
      </c>
      <c r="C3530" s="115" t="s">
        <v>2956</v>
      </c>
      <c r="D3530" s="299"/>
      <c r="E3530" s="299">
        <v>136252</v>
      </c>
    </row>
    <row r="3531" spans="2:5" x14ac:dyDescent="0.25">
      <c r="B3531" s="113">
        <v>13102</v>
      </c>
      <c r="C3531" s="115" t="s">
        <v>2957</v>
      </c>
      <c r="D3531" s="299"/>
      <c r="E3531" s="299">
        <v>1728300</v>
      </c>
    </row>
    <row r="3532" spans="2:5" x14ac:dyDescent="0.25">
      <c r="B3532" s="113">
        <v>13103</v>
      </c>
      <c r="C3532" s="115" t="s">
        <v>2958</v>
      </c>
      <c r="D3532" s="299"/>
      <c r="E3532" s="299">
        <v>136252</v>
      </c>
    </row>
    <row r="3533" spans="2:5" x14ac:dyDescent="0.25">
      <c r="B3533" s="113">
        <v>13104</v>
      </c>
      <c r="C3533" s="115" t="s">
        <v>2959</v>
      </c>
      <c r="D3533" s="299"/>
      <c r="E3533" s="299">
        <v>350258</v>
      </c>
    </row>
    <row r="3534" spans="2:5" x14ac:dyDescent="0.25">
      <c r="B3534" s="113">
        <v>13105</v>
      </c>
      <c r="C3534" s="115" t="s">
        <v>2960</v>
      </c>
      <c r="D3534" s="299"/>
      <c r="E3534" s="299">
        <v>561681</v>
      </c>
    </row>
    <row r="3535" spans="2:5" x14ac:dyDescent="0.25">
      <c r="B3535" s="113">
        <v>13106</v>
      </c>
      <c r="C3535" s="115" t="s">
        <v>2961</v>
      </c>
      <c r="D3535" s="299"/>
      <c r="E3535" s="299">
        <v>11524</v>
      </c>
    </row>
    <row r="3536" spans="2:5" x14ac:dyDescent="0.25">
      <c r="B3536" s="113">
        <v>13107</v>
      </c>
      <c r="C3536" s="115" t="s">
        <v>2962</v>
      </c>
      <c r="D3536" s="299"/>
      <c r="E3536" s="299">
        <v>202446</v>
      </c>
    </row>
    <row r="3537" spans="2:5" x14ac:dyDescent="0.25">
      <c r="B3537" s="113">
        <v>13108</v>
      </c>
      <c r="C3537" s="115" t="s">
        <v>2963</v>
      </c>
      <c r="D3537" s="299"/>
      <c r="E3537" s="299">
        <v>22690766</v>
      </c>
    </row>
    <row r="3538" spans="2:5" x14ac:dyDescent="0.25">
      <c r="B3538" s="113">
        <v>13109</v>
      </c>
      <c r="C3538" s="115" t="s">
        <v>2964</v>
      </c>
      <c r="D3538" s="299"/>
      <c r="E3538" s="299">
        <v>395067</v>
      </c>
    </row>
    <row r="3539" spans="2:5" x14ac:dyDescent="0.25">
      <c r="B3539" s="113">
        <v>13110</v>
      </c>
      <c r="C3539" s="115" t="s">
        <v>2965</v>
      </c>
      <c r="D3539" s="299"/>
      <c r="E3539" s="299">
        <v>109690</v>
      </c>
    </row>
    <row r="3540" spans="2:5" x14ac:dyDescent="0.25">
      <c r="B3540" s="113">
        <v>13111</v>
      </c>
      <c r="C3540" s="115" t="s">
        <v>2966</v>
      </c>
      <c r="D3540" s="299"/>
      <c r="E3540" s="299">
        <v>4140304</v>
      </c>
    </row>
    <row r="3541" spans="2:5" x14ac:dyDescent="0.25">
      <c r="B3541" s="113">
        <v>13112</v>
      </c>
      <c r="C3541" s="115" t="s">
        <v>2967</v>
      </c>
      <c r="D3541" s="299"/>
      <c r="E3541" s="299">
        <v>116120592</v>
      </c>
    </row>
    <row r="3542" spans="2:5" x14ac:dyDescent="0.25">
      <c r="B3542" s="113">
        <v>13113</v>
      </c>
      <c r="C3542" s="115" t="s">
        <v>2968</v>
      </c>
      <c r="D3542" s="299"/>
      <c r="E3542" s="299">
        <v>674730</v>
      </c>
    </row>
    <row r="3543" spans="2:5" x14ac:dyDescent="0.25">
      <c r="B3543" s="113">
        <v>13114</v>
      </c>
      <c r="C3543" s="115" t="s">
        <v>2969</v>
      </c>
      <c r="D3543" s="299"/>
      <c r="E3543" s="299">
        <v>5940627</v>
      </c>
    </row>
    <row r="3544" spans="2:5" x14ac:dyDescent="0.25">
      <c r="B3544" s="113">
        <v>13115</v>
      </c>
      <c r="C3544" s="115" t="s">
        <v>2970</v>
      </c>
      <c r="D3544" s="299"/>
      <c r="E3544" s="299">
        <v>5538407</v>
      </c>
    </row>
    <row r="3545" spans="2:5" x14ac:dyDescent="0.25">
      <c r="B3545" s="113">
        <v>13116</v>
      </c>
      <c r="C3545" s="115" t="s">
        <v>2971</v>
      </c>
      <c r="D3545" s="299"/>
      <c r="E3545" s="299">
        <v>291048</v>
      </c>
    </row>
    <row r="3546" spans="2:5" x14ac:dyDescent="0.25">
      <c r="B3546" s="113">
        <v>13117</v>
      </c>
      <c r="C3546" s="115" t="s">
        <v>2972</v>
      </c>
      <c r="D3546" s="299"/>
      <c r="E3546" s="299">
        <v>6609407</v>
      </c>
    </row>
    <row r="3547" spans="2:5" x14ac:dyDescent="0.25">
      <c r="B3547" s="113">
        <v>13118</v>
      </c>
      <c r="C3547" s="115" t="s">
        <v>2973</v>
      </c>
      <c r="D3547" s="299"/>
      <c r="E3547" s="299">
        <v>277102</v>
      </c>
    </row>
    <row r="3548" spans="2:5" x14ac:dyDescent="0.25">
      <c r="B3548" s="113">
        <v>13119</v>
      </c>
      <c r="C3548" s="115" t="s">
        <v>2974</v>
      </c>
      <c r="D3548" s="299"/>
      <c r="E3548" s="299">
        <v>408634</v>
      </c>
    </row>
    <row r="3549" spans="2:5" x14ac:dyDescent="0.25">
      <c r="B3549" s="113">
        <v>13120</v>
      </c>
      <c r="C3549" s="115" t="s">
        <v>2975</v>
      </c>
      <c r="D3549" s="299"/>
      <c r="E3549" s="299">
        <v>200158</v>
      </c>
    </row>
    <row r="3550" spans="2:5" x14ac:dyDescent="0.25">
      <c r="B3550" s="113">
        <v>13121</v>
      </c>
      <c r="C3550" s="115" t="s">
        <v>2976</v>
      </c>
      <c r="D3550" s="299"/>
      <c r="E3550" s="299">
        <v>5676368</v>
      </c>
    </row>
    <row r="3551" spans="2:5" x14ac:dyDescent="0.25">
      <c r="B3551" s="113">
        <v>13122</v>
      </c>
      <c r="C3551" s="115" t="s">
        <v>2977</v>
      </c>
      <c r="D3551" s="299"/>
      <c r="E3551" s="299">
        <v>1933543</v>
      </c>
    </row>
    <row r="3552" spans="2:5" x14ac:dyDescent="0.25">
      <c r="B3552" s="113">
        <v>13123</v>
      </c>
      <c r="C3552" s="115" t="s">
        <v>2978</v>
      </c>
      <c r="D3552" s="299"/>
      <c r="E3552" s="299">
        <v>354591</v>
      </c>
    </row>
    <row r="3553" spans="2:5" x14ac:dyDescent="0.25">
      <c r="B3553" s="113">
        <v>13124</v>
      </c>
      <c r="C3553" s="115" t="s">
        <v>2979</v>
      </c>
      <c r="D3553" s="299"/>
      <c r="E3553" s="299">
        <v>28110</v>
      </c>
    </row>
    <row r="3554" spans="2:5" x14ac:dyDescent="0.25">
      <c r="B3554" s="113">
        <v>13126</v>
      </c>
      <c r="C3554" s="115" t="s">
        <v>2980</v>
      </c>
      <c r="D3554" s="299"/>
      <c r="E3554" s="299">
        <v>3246388</v>
      </c>
    </row>
    <row r="3555" spans="2:5" x14ac:dyDescent="0.25">
      <c r="B3555" s="113">
        <v>13127</v>
      </c>
      <c r="C3555" s="115" t="s">
        <v>2981</v>
      </c>
      <c r="D3555" s="299"/>
      <c r="E3555" s="299">
        <v>2070600</v>
      </c>
    </row>
    <row r="3556" spans="2:5" x14ac:dyDescent="0.25">
      <c r="B3556" s="113">
        <v>13128</v>
      </c>
      <c r="C3556" s="115" t="s">
        <v>2982</v>
      </c>
      <c r="D3556" s="299"/>
      <c r="E3556" s="299">
        <v>2396896</v>
      </c>
    </row>
    <row r="3557" spans="2:5" x14ac:dyDescent="0.25">
      <c r="B3557" s="113">
        <v>13129</v>
      </c>
      <c r="C3557" s="115" t="s">
        <v>2983</v>
      </c>
      <c r="D3557" s="299"/>
      <c r="E3557" s="299">
        <v>4267408</v>
      </c>
    </row>
    <row r="3558" spans="2:5" x14ac:dyDescent="0.25">
      <c r="B3558" s="113">
        <v>13130</v>
      </c>
      <c r="C3558" s="115" t="s">
        <v>2984</v>
      </c>
      <c r="D3558" s="299"/>
      <c r="E3558" s="299">
        <v>3960388</v>
      </c>
    </row>
    <row r="3559" spans="2:5" x14ac:dyDescent="0.25">
      <c r="B3559" s="113">
        <v>13131</v>
      </c>
      <c r="C3559" s="115" t="s">
        <v>2985</v>
      </c>
      <c r="D3559" s="299"/>
      <c r="E3559" s="299">
        <v>346231</v>
      </c>
    </row>
    <row r="3560" spans="2:5" x14ac:dyDescent="0.25">
      <c r="B3560" s="113">
        <v>13132</v>
      </c>
      <c r="C3560" s="115" t="s">
        <v>2986</v>
      </c>
      <c r="D3560" s="299"/>
      <c r="E3560" s="299">
        <v>1863118</v>
      </c>
    </row>
    <row r="3561" spans="2:5" x14ac:dyDescent="0.25">
      <c r="B3561" s="113">
        <v>13133</v>
      </c>
      <c r="C3561" s="115" t="s">
        <v>2987</v>
      </c>
      <c r="D3561" s="299"/>
      <c r="E3561" s="299">
        <v>18041087</v>
      </c>
    </row>
    <row r="3562" spans="2:5" x14ac:dyDescent="0.25">
      <c r="B3562" s="113">
        <v>13134</v>
      </c>
      <c r="C3562" s="115" t="s">
        <v>2988</v>
      </c>
      <c r="D3562" s="299"/>
      <c r="E3562" s="299">
        <v>5464301</v>
      </c>
    </row>
    <row r="3563" spans="2:5" x14ac:dyDescent="0.25">
      <c r="B3563" s="113">
        <v>13135</v>
      </c>
      <c r="C3563" s="115" t="s">
        <v>2989</v>
      </c>
      <c r="D3563" s="299"/>
      <c r="E3563" s="299">
        <v>58658</v>
      </c>
    </row>
    <row r="3564" spans="2:5" x14ac:dyDescent="0.25">
      <c r="B3564" s="113">
        <v>13136</v>
      </c>
      <c r="C3564" s="115" t="s">
        <v>2990</v>
      </c>
      <c r="D3564" s="299"/>
      <c r="E3564" s="299">
        <v>9732831</v>
      </c>
    </row>
    <row r="3565" spans="2:5" x14ac:dyDescent="0.25">
      <c r="B3565" s="113">
        <v>13137</v>
      </c>
      <c r="C3565" s="115" t="s">
        <v>2991</v>
      </c>
      <c r="D3565" s="299"/>
      <c r="E3565" s="299">
        <v>15187791</v>
      </c>
    </row>
    <row r="3566" spans="2:5" x14ac:dyDescent="0.25">
      <c r="B3566" s="113">
        <v>13138</v>
      </c>
      <c r="C3566" s="115" t="s">
        <v>2992</v>
      </c>
      <c r="D3566" s="299"/>
      <c r="E3566" s="299">
        <v>6430416</v>
      </c>
    </row>
    <row r="3567" spans="2:5" x14ac:dyDescent="0.25">
      <c r="B3567" s="113">
        <v>13139</v>
      </c>
      <c r="C3567" s="115" t="s">
        <v>2993</v>
      </c>
      <c r="D3567" s="299"/>
      <c r="E3567" s="299">
        <v>10339566</v>
      </c>
    </row>
    <row r="3568" spans="2:5" x14ac:dyDescent="0.25">
      <c r="B3568" s="113">
        <v>13140</v>
      </c>
      <c r="C3568" s="115" t="s">
        <v>2994</v>
      </c>
      <c r="D3568" s="299"/>
      <c r="E3568" s="299">
        <v>21136436</v>
      </c>
    </row>
    <row r="3569" spans="2:5" x14ac:dyDescent="0.25">
      <c r="B3569" s="113">
        <v>13141</v>
      </c>
      <c r="C3569" s="115" t="s">
        <v>2995</v>
      </c>
      <c r="D3569" s="299"/>
      <c r="E3569" s="299">
        <v>4594</v>
      </c>
    </row>
    <row r="3570" spans="2:5" x14ac:dyDescent="0.25">
      <c r="B3570" s="113">
        <v>13142</v>
      </c>
      <c r="C3570" s="115" t="s">
        <v>2996</v>
      </c>
      <c r="D3570" s="299"/>
      <c r="E3570" s="299">
        <v>2374274</v>
      </c>
    </row>
    <row r="3571" spans="2:5" x14ac:dyDescent="0.25">
      <c r="B3571" s="113">
        <v>13143</v>
      </c>
      <c r="C3571" s="115" t="s">
        <v>2997</v>
      </c>
      <c r="D3571" s="299"/>
      <c r="E3571" s="299">
        <v>30692136</v>
      </c>
    </row>
    <row r="3572" spans="2:5" x14ac:dyDescent="0.25">
      <c r="B3572" s="113">
        <v>13144</v>
      </c>
      <c r="C3572" s="115" t="s">
        <v>2998</v>
      </c>
      <c r="D3572" s="299"/>
      <c r="E3572" s="299">
        <v>679756</v>
      </c>
    </row>
    <row r="3573" spans="2:5" x14ac:dyDescent="0.25">
      <c r="B3573" s="113">
        <v>13145</v>
      </c>
      <c r="C3573" s="115" t="s">
        <v>2999</v>
      </c>
      <c r="D3573" s="299"/>
      <c r="E3573" s="299">
        <v>33794466</v>
      </c>
    </row>
    <row r="3574" spans="2:5" x14ac:dyDescent="0.25">
      <c r="B3574" s="113">
        <v>13146</v>
      </c>
      <c r="C3574" s="116" t="s">
        <v>3000</v>
      </c>
      <c r="D3574" s="299"/>
      <c r="E3574" s="299">
        <v>5872306</v>
      </c>
    </row>
    <row r="3575" spans="2:5" x14ac:dyDescent="0.25">
      <c r="B3575" s="113">
        <v>13147</v>
      </c>
      <c r="C3575" s="116" t="s">
        <v>3001</v>
      </c>
      <c r="D3575" s="299"/>
      <c r="E3575" s="299">
        <v>210155</v>
      </c>
    </row>
    <row r="3576" spans="2:5" x14ac:dyDescent="0.25">
      <c r="B3576" s="113">
        <v>13148</v>
      </c>
      <c r="C3576" s="116" t="s">
        <v>3002</v>
      </c>
      <c r="D3576" s="299"/>
      <c r="E3576" s="299">
        <v>2493432</v>
      </c>
    </row>
    <row r="3577" spans="2:5" x14ac:dyDescent="0.25">
      <c r="B3577" s="113">
        <v>13149</v>
      </c>
      <c r="C3577" s="116" t="s">
        <v>3003</v>
      </c>
      <c r="D3577" s="299"/>
      <c r="E3577" s="299">
        <v>6605690</v>
      </c>
    </row>
    <row r="3578" spans="2:5" x14ac:dyDescent="0.25">
      <c r="B3578" s="113">
        <v>13150</v>
      </c>
      <c r="C3578" s="116" t="s">
        <v>3004</v>
      </c>
      <c r="D3578" s="299"/>
      <c r="E3578" s="299">
        <v>40568286</v>
      </c>
    </row>
    <row r="3579" spans="2:5" x14ac:dyDescent="0.25">
      <c r="B3579" s="113">
        <v>13151</v>
      </c>
      <c r="C3579" s="116" t="s">
        <v>3005</v>
      </c>
      <c r="D3579" s="299"/>
      <c r="E3579" s="299">
        <v>319002</v>
      </c>
    </row>
    <row r="3580" spans="2:5" x14ac:dyDescent="0.25">
      <c r="B3580" s="113">
        <v>13152</v>
      </c>
      <c r="C3580" s="116" t="s">
        <v>3006</v>
      </c>
      <c r="D3580" s="299"/>
      <c r="E3580" s="299">
        <v>44887345</v>
      </c>
    </row>
    <row r="3581" spans="2:5" x14ac:dyDescent="0.25">
      <c r="B3581" s="113">
        <v>13153</v>
      </c>
      <c r="C3581" s="116" t="s">
        <v>3007</v>
      </c>
      <c r="D3581" s="299"/>
      <c r="E3581" s="299">
        <v>9248257</v>
      </c>
    </row>
    <row r="3582" spans="2:5" x14ac:dyDescent="0.25">
      <c r="B3582" s="113">
        <v>13154</v>
      </c>
      <c r="C3582" s="116" t="s">
        <v>3008</v>
      </c>
      <c r="D3582" s="299"/>
      <c r="E3582" s="299">
        <v>12059418</v>
      </c>
    </row>
    <row r="3583" spans="2:5" x14ac:dyDescent="0.25">
      <c r="B3583" s="113">
        <v>13155</v>
      </c>
      <c r="C3583" s="116" t="s">
        <v>3009</v>
      </c>
      <c r="D3583" s="299"/>
      <c r="E3583" s="299">
        <v>16707880</v>
      </c>
    </row>
    <row r="3584" spans="2:5" x14ac:dyDescent="0.25">
      <c r="B3584" s="113">
        <v>13156</v>
      </c>
      <c r="C3584" s="116" t="s">
        <v>3010</v>
      </c>
      <c r="D3584" s="299"/>
      <c r="E3584" s="299">
        <v>573968</v>
      </c>
    </row>
    <row r="3585" spans="2:5" x14ac:dyDescent="0.25">
      <c r="B3585" s="113">
        <v>13157</v>
      </c>
      <c r="C3585" s="116" t="s">
        <v>3011</v>
      </c>
      <c r="D3585" s="299"/>
      <c r="E3585" s="299">
        <v>32388967</v>
      </c>
    </row>
    <row r="3586" spans="2:5" x14ac:dyDescent="0.25">
      <c r="B3586" s="113">
        <v>13158</v>
      </c>
      <c r="C3586" s="116" t="s">
        <v>3012</v>
      </c>
      <c r="D3586" s="299"/>
      <c r="E3586" s="299">
        <v>14596</v>
      </c>
    </row>
    <row r="3587" spans="2:5" x14ac:dyDescent="0.25">
      <c r="B3587" s="113">
        <v>13159</v>
      </c>
      <c r="C3587" s="116" t="s">
        <v>3013</v>
      </c>
      <c r="D3587" s="299"/>
      <c r="E3587" s="299">
        <v>74253438</v>
      </c>
    </row>
    <row r="3588" spans="2:5" x14ac:dyDescent="0.25">
      <c r="B3588" s="113">
        <v>13160</v>
      </c>
      <c r="C3588" s="116" t="s">
        <v>3014</v>
      </c>
      <c r="D3588" s="299"/>
      <c r="E3588" s="299">
        <v>1578578</v>
      </c>
    </row>
    <row r="3589" spans="2:5" x14ac:dyDescent="0.25">
      <c r="B3589" s="113">
        <v>13161</v>
      </c>
      <c r="C3589" s="116" t="s">
        <v>3015</v>
      </c>
      <c r="D3589" s="299"/>
      <c r="E3589" s="299">
        <v>50494470</v>
      </c>
    </row>
    <row r="3590" spans="2:5" x14ac:dyDescent="0.25">
      <c r="B3590" s="113">
        <v>13162</v>
      </c>
      <c r="C3590" s="116" t="s">
        <v>3016</v>
      </c>
      <c r="D3590" s="299"/>
      <c r="E3590" s="299">
        <v>2770</v>
      </c>
    </row>
    <row r="3591" spans="2:5" x14ac:dyDescent="0.25">
      <c r="B3591" s="113">
        <v>13163</v>
      </c>
      <c r="C3591" s="116" t="s">
        <v>3017</v>
      </c>
      <c r="D3591" s="299"/>
      <c r="E3591" s="299">
        <v>2321781</v>
      </c>
    </row>
    <row r="3592" spans="2:5" x14ac:dyDescent="0.25">
      <c r="B3592" s="113">
        <v>13164</v>
      </c>
      <c r="C3592" s="116" t="s">
        <v>3018</v>
      </c>
      <c r="D3592" s="299"/>
      <c r="E3592" s="299">
        <v>230644</v>
      </c>
    </row>
    <row r="3593" spans="2:5" x14ac:dyDescent="0.25">
      <c r="B3593" s="113">
        <v>13165</v>
      </c>
      <c r="C3593" s="116" t="s">
        <v>3019</v>
      </c>
      <c r="D3593" s="299"/>
      <c r="E3593" s="299">
        <v>2310207</v>
      </c>
    </row>
    <row r="3594" spans="2:5" x14ac:dyDescent="0.25">
      <c r="B3594" s="113">
        <v>13166</v>
      </c>
      <c r="C3594" s="116" t="s">
        <v>3020</v>
      </c>
      <c r="D3594" s="299"/>
      <c r="E3594" s="299">
        <v>316087</v>
      </c>
    </row>
    <row r="3595" spans="2:5" x14ac:dyDescent="0.25">
      <c r="B3595" s="113">
        <v>13167</v>
      </c>
      <c r="C3595" s="116" t="s">
        <v>3021</v>
      </c>
      <c r="D3595" s="299"/>
      <c r="E3595" s="299">
        <v>468022</v>
      </c>
    </row>
    <row r="3596" spans="2:5" x14ac:dyDescent="0.25">
      <c r="B3596" s="113">
        <v>13168</v>
      </c>
      <c r="C3596" s="116" t="s">
        <v>3022</v>
      </c>
      <c r="D3596" s="299"/>
      <c r="E3596" s="299">
        <v>414571</v>
      </c>
    </row>
    <row r="3597" spans="2:5" x14ac:dyDescent="0.25">
      <c r="B3597" s="113">
        <v>13169</v>
      </c>
      <c r="C3597" s="116" t="s">
        <v>3023</v>
      </c>
      <c r="D3597" s="299"/>
      <c r="E3597" s="299">
        <v>755723</v>
      </c>
    </row>
    <row r="3598" spans="2:5" x14ac:dyDescent="0.25">
      <c r="B3598" s="113">
        <v>13170</v>
      </c>
      <c r="C3598" s="116" t="s">
        <v>3024</v>
      </c>
      <c r="D3598" s="299"/>
      <c r="E3598" s="299">
        <v>8275333</v>
      </c>
    </row>
    <row r="3599" spans="2:5" x14ac:dyDescent="0.25">
      <c r="B3599" s="113">
        <v>13171</v>
      </c>
      <c r="C3599" s="116" t="s">
        <v>3025</v>
      </c>
      <c r="D3599" s="299"/>
      <c r="E3599" s="299">
        <v>622186</v>
      </c>
    </row>
    <row r="3600" spans="2:5" x14ac:dyDescent="0.25">
      <c r="B3600" s="113">
        <v>13172</v>
      </c>
      <c r="C3600" s="116" t="s">
        <v>3026</v>
      </c>
      <c r="D3600" s="299"/>
      <c r="E3600" s="299">
        <v>11522</v>
      </c>
    </row>
    <row r="3601" spans="2:5" x14ac:dyDescent="0.25">
      <c r="B3601" s="113">
        <v>13173</v>
      </c>
      <c r="C3601" s="116" t="s">
        <v>3027</v>
      </c>
      <c r="D3601" s="299"/>
      <c r="E3601" s="299">
        <v>5315803</v>
      </c>
    </row>
    <row r="3602" spans="2:5" x14ac:dyDescent="0.25">
      <c r="B3602" s="113">
        <v>13174</v>
      </c>
      <c r="C3602" s="116" t="s">
        <v>3028</v>
      </c>
      <c r="D3602" s="299"/>
      <c r="E3602" s="299">
        <v>14464</v>
      </c>
    </row>
    <row r="3603" spans="2:5" x14ac:dyDescent="0.25">
      <c r="B3603" s="113">
        <v>13175</v>
      </c>
      <c r="C3603" s="116" t="s">
        <v>3029</v>
      </c>
      <c r="D3603" s="299"/>
      <c r="E3603" s="299">
        <v>2858453</v>
      </c>
    </row>
    <row r="3604" spans="2:5" x14ac:dyDescent="0.25">
      <c r="B3604" s="113">
        <v>13176</v>
      </c>
      <c r="C3604" s="116" t="s">
        <v>3030</v>
      </c>
      <c r="D3604" s="299"/>
      <c r="E3604" s="299">
        <v>10488</v>
      </c>
    </row>
    <row r="3605" spans="2:5" x14ac:dyDescent="0.25">
      <c r="B3605" s="113">
        <v>13177</v>
      </c>
      <c r="C3605" s="116" t="s">
        <v>3031</v>
      </c>
      <c r="D3605" s="299"/>
      <c r="E3605" s="299">
        <v>12788</v>
      </c>
    </row>
    <row r="3606" spans="2:5" x14ac:dyDescent="0.25">
      <c r="B3606" s="113">
        <v>13178</v>
      </c>
      <c r="C3606" s="116" t="s">
        <v>3032</v>
      </c>
      <c r="D3606" s="299"/>
      <c r="E3606" s="299">
        <v>2848097</v>
      </c>
    </row>
    <row r="3607" spans="2:5" x14ac:dyDescent="0.25">
      <c r="B3607" s="113">
        <v>13179</v>
      </c>
      <c r="C3607" s="116" t="s">
        <v>3033</v>
      </c>
      <c r="D3607" s="299"/>
      <c r="E3607" s="299">
        <v>11488</v>
      </c>
    </row>
    <row r="3608" spans="2:5" x14ac:dyDescent="0.25">
      <c r="B3608" s="113">
        <v>13180</v>
      </c>
      <c r="C3608" s="116" t="s">
        <v>3034</v>
      </c>
      <c r="D3608" s="299"/>
      <c r="E3608" s="299">
        <v>13738</v>
      </c>
    </row>
    <row r="3609" spans="2:5" x14ac:dyDescent="0.25">
      <c r="B3609" s="113">
        <v>13181</v>
      </c>
      <c r="C3609" s="116" t="s">
        <v>3035</v>
      </c>
      <c r="D3609" s="299"/>
      <c r="E3609" s="299">
        <v>1916869</v>
      </c>
    </row>
    <row r="3610" spans="2:5" x14ac:dyDescent="0.25">
      <c r="B3610" s="113">
        <v>13182</v>
      </c>
      <c r="C3610" s="116" t="s">
        <v>3036</v>
      </c>
      <c r="D3610" s="299"/>
      <c r="E3610" s="299">
        <v>14109256</v>
      </c>
    </row>
    <row r="3611" spans="2:5" x14ac:dyDescent="0.25">
      <c r="B3611" s="113">
        <v>13183</v>
      </c>
      <c r="C3611" s="116" t="s">
        <v>3037</v>
      </c>
      <c r="D3611" s="299"/>
      <c r="E3611" s="299">
        <v>234489</v>
      </c>
    </row>
    <row r="3612" spans="2:5" x14ac:dyDescent="0.25">
      <c r="B3612" s="113">
        <v>13184</v>
      </c>
      <c r="C3612" s="116" t="s">
        <v>3038</v>
      </c>
      <c r="D3612" s="299"/>
      <c r="E3612" s="299">
        <v>6315921</v>
      </c>
    </row>
    <row r="3613" spans="2:5" x14ac:dyDescent="0.25">
      <c r="B3613" s="113">
        <v>13185</v>
      </c>
      <c r="C3613" s="116" t="s">
        <v>3039</v>
      </c>
      <c r="D3613" s="299"/>
      <c r="E3613" s="299">
        <v>12814760</v>
      </c>
    </row>
    <row r="3614" spans="2:5" x14ac:dyDescent="0.25">
      <c r="B3614" s="113">
        <v>13186</v>
      </c>
      <c r="C3614" s="116" t="s">
        <v>3040</v>
      </c>
      <c r="D3614" s="299"/>
      <c r="E3614" s="299">
        <v>2384678</v>
      </c>
    </row>
    <row r="3615" spans="2:5" x14ac:dyDescent="0.25">
      <c r="B3615" s="113">
        <v>13187</v>
      </c>
      <c r="C3615" s="116" t="s">
        <v>3041</v>
      </c>
      <c r="D3615" s="299"/>
      <c r="E3615" s="299">
        <v>5082326</v>
      </c>
    </row>
    <row r="3616" spans="2:5" x14ac:dyDescent="0.25">
      <c r="B3616" s="113">
        <v>13188</v>
      </c>
      <c r="C3616" s="116" t="s">
        <v>3042</v>
      </c>
      <c r="D3616" s="299"/>
      <c r="E3616" s="299">
        <v>375236</v>
      </c>
    </row>
    <row r="3617" spans="2:5" x14ac:dyDescent="0.25">
      <c r="B3617" s="113">
        <v>13189</v>
      </c>
      <c r="C3617" s="116" t="s">
        <v>3043</v>
      </c>
      <c r="D3617" s="299"/>
      <c r="E3617" s="299">
        <v>22740900</v>
      </c>
    </row>
    <row r="3618" spans="2:5" x14ac:dyDescent="0.25">
      <c r="B3618" s="113">
        <v>13190</v>
      </c>
      <c r="C3618" s="116" t="s">
        <v>3044</v>
      </c>
      <c r="D3618" s="299"/>
      <c r="E3618" s="299">
        <v>10317300</v>
      </c>
    </row>
    <row r="3619" spans="2:5" x14ac:dyDescent="0.25">
      <c r="B3619" s="113">
        <v>13191</v>
      </c>
      <c r="C3619" s="116" t="s">
        <v>3045</v>
      </c>
      <c r="D3619" s="299"/>
      <c r="E3619" s="299">
        <v>11900000</v>
      </c>
    </row>
    <row r="3620" spans="2:5" x14ac:dyDescent="0.25">
      <c r="B3620" s="113">
        <v>13192</v>
      </c>
      <c r="C3620" s="116" t="s">
        <v>3046</v>
      </c>
      <c r="D3620" s="299"/>
      <c r="E3620" s="299">
        <v>3000</v>
      </c>
    </row>
    <row r="3621" spans="2:5" x14ac:dyDescent="0.25">
      <c r="B3621" s="113">
        <v>13193</v>
      </c>
      <c r="C3621" s="116" t="s">
        <v>3047</v>
      </c>
      <c r="D3621" s="299"/>
      <c r="E3621" s="299">
        <v>7961</v>
      </c>
    </row>
    <row r="3622" spans="2:5" x14ac:dyDescent="0.25">
      <c r="B3622" s="113">
        <v>13194</v>
      </c>
      <c r="C3622" s="116" t="s">
        <v>3048</v>
      </c>
      <c r="D3622" s="299"/>
      <c r="E3622" s="299">
        <v>88358</v>
      </c>
    </row>
    <row r="3623" spans="2:5" x14ac:dyDescent="0.25">
      <c r="B3623" s="113">
        <v>13195</v>
      </c>
      <c r="C3623" s="116" t="s">
        <v>3049</v>
      </c>
      <c r="D3623" s="299"/>
      <c r="E3623" s="299">
        <v>20409</v>
      </c>
    </row>
    <row r="3624" spans="2:5" x14ac:dyDescent="0.25">
      <c r="B3624" s="113">
        <v>13196</v>
      </c>
      <c r="C3624" s="116" t="s">
        <v>3050</v>
      </c>
      <c r="D3624" s="299"/>
      <c r="E3624" s="299">
        <v>21480</v>
      </c>
    </row>
    <row r="3625" spans="2:5" x14ac:dyDescent="0.25">
      <c r="B3625" s="113">
        <v>13197</v>
      </c>
      <c r="C3625" s="116" t="s">
        <v>3051</v>
      </c>
      <c r="D3625" s="299"/>
      <c r="E3625" s="299">
        <v>233240</v>
      </c>
    </row>
    <row r="3626" spans="2:5" x14ac:dyDescent="0.25">
      <c r="B3626" s="113">
        <v>13198</v>
      </c>
      <c r="C3626" s="116" t="s">
        <v>3052</v>
      </c>
      <c r="D3626" s="299"/>
      <c r="E3626" s="299">
        <v>1142162</v>
      </c>
    </row>
    <row r="3627" spans="2:5" x14ac:dyDescent="0.25">
      <c r="B3627" s="113">
        <v>13199</v>
      </c>
      <c r="C3627" s="116" t="s">
        <v>3053</v>
      </c>
      <c r="D3627" s="299"/>
      <c r="E3627" s="299">
        <v>1353506</v>
      </c>
    </row>
    <row r="3628" spans="2:5" x14ac:dyDescent="0.25">
      <c r="B3628" s="113">
        <v>13200</v>
      </c>
      <c r="C3628" s="116" t="s">
        <v>3054</v>
      </c>
      <c r="D3628" s="299"/>
      <c r="E3628" s="299">
        <v>775166</v>
      </c>
    </row>
    <row r="3629" spans="2:5" x14ac:dyDescent="0.25">
      <c r="B3629" s="113">
        <v>13201</v>
      </c>
      <c r="C3629" s="116" t="s">
        <v>3055</v>
      </c>
      <c r="D3629" s="299"/>
      <c r="E3629" s="299">
        <v>6177</v>
      </c>
    </row>
    <row r="3630" spans="2:5" x14ac:dyDescent="0.25">
      <c r="B3630" s="113">
        <v>13202</v>
      </c>
      <c r="C3630" s="116" t="s">
        <v>3056</v>
      </c>
      <c r="D3630" s="299"/>
      <c r="E3630" s="299">
        <v>1811894</v>
      </c>
    </row>
    <row r="3631" spans="2:5" x14ac:dyDescent="0.25">
      <c r="B3631" s="113">
        <v>13203</v>
      </c>
      <c r="C3631" s="116" t="s">
        <v>3057</v>
      </c>
      <c r="D3631" s="299"/>
      <c r="E3631" s="299">
        <v>93177</v>
      </c>
    </row>
    <row r="3632" spans="2:5" x14ac:dyDescent="0.25">
      <c r="B3632" s="113">
        <v>13204</v>
      </c>
      <c r="C3632" s="116" t="s">
        <v>3058</v>
      </c>
      <c r="D3632" s="299"/>
      <c r="E3632" s="299">
        <v>6188</v>
      </c>
    </row>
    <row r="3633" spans="2:5" x14ac:dyDescent="0.25">
      <c r="B3633" s="113">
        <v>13205</v>
      </c>
      <c r="C3633" s="116" t="s">
        <v>3059</v>
      </c>
      <c r="D3633" s="299"/>
      <c r="E3633" s="299">
        <v>1150</v>
      </c>
    </row>
    <row r="3634" spans="2:5" x14ac:dyDescent="0.25">
      <c r="B3634" s="113">
        <v>13206</v>
      </c>
      <c r="C3634" s="116" t="s">
        <v>3060</v>
      </c>
      <c r="D3634" s="299"/>
      <c r="E3634" s="299">
        <v>137029</v>
      </c>
    </row>
    <row r="3635" spans="2:5" x14ac:dyDescent="0.25">
      <c r="B3635" s="113">
        <v>13207</v>
      </c>
      <c r="C3635" s="116" t="s">
        <v>3061</v>
      </c>
      <c r="D3635" s="299"/>
      <c r="E3635" s="299">
        <v>29869</v>
      </c>
    </row>
    <row r="3636" spans="2:5" x14ac:dyDescent="0.25">
      <c r="B3636" s="113">
        <v>13208</v>
      </c>
      <c r="C3636" s="116" t="s">
        <v>3062</v>
      </c>
      <c r="D3636" s="299"/>
      <c r="E3636" s="299">
        <v>281435</v>
      </c>
    </row>
    <row r="3637" spans="2:5" x14ac:dyDescent="0.25">
      <c r="B3637" s="113">
        <v>13209</v>
      </c>
      <c r="C3637" s="116" t="s">
        <v>3063</v>
      </c>
      <c r="D3637" s="299"/>
      <c r="E3637" s="299">
        <v>90685309</v>
      </c>
    </row>
    <row r="3638" spans="2:5" x14ac:dyDescent="0.25">
      <c r="B3638" s="113">
        <v>13210</v>
      </c>
      <c r="C3638" s="116" t="s">
        <v>3064</v>
      </c>
      <c r="D3638" s="299"/>
      <c r="E3638" s="299">
        <v>58342996</v>
      </c>
    </row>
    <row r="3639" spans="2:5" x14ac:dyDescent="0.25">
      <c r="B3639" s="113">
        <v>13211</v>
      </c>
      <c r="C3639" s="116" t="s">
        <v>3065</v>
      </c>
      <c r="D3639" s="299"/>
      <c r="E3639" s="299">
        <v>4185476</v>
      </c>
    </row>
    <row r="3640" spans="2:5" x14ac:dyDescent="0.25">
      <c r="B3640" s="113">
        <v>13212</v>
      </c>
      <c r="C3640" s="116" t="s">
        <v>3066</v>
      </c>
      <c r="D3640" s="299"/>
      <c r="E3640" s="299">
        <v>13380480</v>
      </c>
    </row>
    <row r="3641" spans="2:5" x14ac:dyDescent="0.25">
      <c r="B3641" s="113">
        <v>13213</v>
      </c>
      <c r="C3641" s="116" t="s">
        <v>3067</v>
      </c>
      <c r="D3641" s="299"/>
      <c r="E3641" s="299">
        <v>2029322</v>
      </c>
    </row>
    <row r="3642" spans="2:5" x14ac:dyDescent="0.25">
      <c r="B3642" s="113">
        <v>13214</v>
      </c>
      <c r="C3642" s="116" t="s">
        <v>3068</v>
      </c>
      <c r="D3642" s="299"/>
      <c r="E3642" s="299">
        <v>2268250</v>
      </c>
    </row>
    <row r="3643" spans="2:5" x14ac:dyDescent="0.25">
      <c r="B3643" s="113">
        <v>13215</v>
      </c>
      <c r="C3643" s="116" t="s">
        <v>3069</v>
      </c>
      <c r="D3643" s="299"/>
      <c r="E3643" s="299">
        <v>3403313</v>
      </c>
    </row>
    <row r="3644" spans="2:5" x14ac:dyDescent="0.25">
      <c r="B3644" s="113">
        <v>13216</v>
      </c>
      <c r="C3644" s="116" t="s">
        <v>3070</v>
      </c>
      <c r="D3644" s="299"/>
      <c r="E3644" s="299">
        <v>31900</v>
      </c>
    </row>
    <row r="3645" spans="2:5" x14ac:dyDescent="0.25">
      <c r="B3645" s="113">
        <v>13217</v>
      </c>
      <c r="C3645" s="116" t="s">
        <v>3071</v>
      </c>
      <c r="D3645" s="299"/>
      <c r="E3645" s="299">
        <v>4192</v>
      </c>
    </row>
    <row r="3646" spans="2:5" x14ac:dyDescent="0.25">
      <c r="B3646" s="113">
        <v>13218</v>
      </c>
      <c r="C3646" s="116" t="s">
        <v>3072</v>
      </c>
      <c r="D3646" s="299"/>
      <c r="E3646" s="299">
        <v>188085</v>
      </c>
    </row>
    <row r="3647" spans="2:5" x14ac:dyDescent="0.25">
      <c r="B3647" s="113">
        <v>13219</v>
      </c>
      <c r="C3647" s="116" t="s">
        <v>3073</v>
      </c>
      <c r="D3647" s="299"/>
      <c r="E3647" s="299">
        <v>194554</v>
      </c>
    </row>
    <row r="3648" spans="2:5" x14ac:dyDescent="0.25">
      <c r="B3648" s="113">
        <v>13220</v>
      </c>
      <c r="C3648" s="116" t="s">
        <v>3074</v>
      </c>
      <c r="D3648" s="299"/>
      <c r="E3648" s="299">
        <v>1278</v>
      </c>
    </row>
    <row r="3649" spans="2:5" x14ac:dyDescent="0.25">
      <c r="B3649" s="113">
        <v>13221</v>
      </c>
      <c r="C3649" s="116" t="s">
        <v>3075</v>
      </c>
      <c r="D3649" s="299"/>
      <c r="E3649" s="299">
        <v>120025</v>
      </c>
    </row>
    <row r="3650" spans="2:5" x14ac:dyDescent="0.25">
      <c r="B3650" s="113">
        <v>13222</v>
      </c>
      <c r="C3650" s="116" t="s">
        <v>3076</v>
      </c>
      <c r="D3650" s="299"/>
      <c r="E3650" s="299">
        <v>5355000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B6C7A-E193-477F-A766-DB5436E2D2D7}">
  <dimension ref="B2:E18"/>
  <sheetViews>
    <sheetView topLeftCell="C1" workbookViewId="0">
      <selection activeCell="C23" sqref="C23"/>
    </sheetView>
  </sheetViews>
  <sheetFormatPr baseColWidth="10" defaultRowHeight="15" x14ac:dyDescent="0.25"/>
  <cols>
    <col min="1" max="1" width="1.42578125" customWidth="1"/>
    <col min="3" max="3" width="151.140625" style="151" customWidth="1"/>
    <col min="5" max="5" width="13" style="112" bestFit="1" customWidth="1"/>
  </cols>
  <sheetData>
    <row r="2" spans="2:5" x14ac:dyDescent="0.25">
      <c r="B2" s="360">
        <v>10135</v>
      </c>
      <c r="C2" s="361" t="s">
        <v>3811</v>
      </c>
      <c r="D2" s="360" t="s">
        <v>8</v>
      </c>
      <c r="E2" s="367">
        <v>487424</v>
      </c>
    </row>
    <row r="3" spans="2:5" x14ac:dyDescent="0.25">
      <c r="B3" s="360">
        <v>10136</v>
      </c>
      <c r="C3" s="361" t="s">
        <v>3812</v>
      </c>
      <c r="D3" s="360" t="s">
        <v>8</v>
      </c>
      <c r="E3" s="367">
        <v>531095</v>
      </c>
    </row>
    <row r="4" spans="2:5" x14ac:dyDescent="0.25">
      <c r="B4" s="360">
        <v>10137</v>
      </c>
      <c r="C4" s="361" t="s">
        <v>3813</v>
      </c>
      <c r="D4" s="360" t="s">
        <v>8</v>
      </c>
      <c r="E4" s="367">
        <v>390101</v>
      </c>
    </row>
    <row r="5" spans="2:5" x14ac:dyDescent="0.25">
      <c r="B5" s="360">
        <v>10138</v>
      </c>
      <c r="C5" s="361" t="s">
        <v>3814</v>
      </c>
      <c r="D5" s="360" t="s">
        <v>8</v>
      </c>
      <c r="E5" s="367">
        <v>482401</v>
      </c>
    </row>
    <row r="6" spans="2:5" x14ac:dyDescent="0.25">
      <c r="B6" s="360">
        <v>10139</v>
      </c>
      <c r="C6" s="361" t="s">
        <v>3815</v>
      </c>
      <c r="D6" s="360" t="s">
        <v>8</v>
      </c>
      <c r="E6" s="367">
        <v>108638</v>
      </c>
    </row>
    <row r="7" spans="2:5" x14ac:dyDescent="0.25">
      <c r="B7" s="360">
        <v>10140</v>
      </c>
      <c r="C7" s="361" t="s">
        <v>3816</v>
      </c>
      <c r="D7" s="360" t="s">
        <v>8</v>
      </c>
      <c r="E7" s="367">
        <v>211981</v>
      </c>
    </row>
    <row r="8" spans="2:5" x14ac:dyDescent="0.25">
      <c r="B8" s="360">
        <v>10141</v>
      </c>
      <c r="C8" s="362" t="s">
        <v>3817</v>
      </c>
      <c r="D8" s="360" t="s">
        <v>8</v>
      </c>
      <c r="E8" s="368">
        <v>12408</v>
      </c>
    </row>
    <row r="9" spans="2:5" x14ac:dyDescent="0.25">
      <c r="B9" s="360">
        <v>10142</v>
      </c>
      <c r="C9" s="361" t="s">
        <v>3818</v>
      </c>
      <c r="D9" s="360" t="s">
        <v>8</v>
      </c>
      <c r="E9" s="367">
        <v>12709</v>
      </c>
    </row>
    <row r="10" spans="2:5" x14ac:dyDescent="0.25">
      <c r="B10" s="360">
        <v>10144</v>
      </c>
      <c r="C10" s="361" t="s">
        <v>3819</v>
      </c>
      <c r="D10" s="360" t="s">
        <v>8</v>
      </c>
      <c r="E10" s="367">
        <v>452554</v>
      </c>
    </row>
    <row r="11" spans="2:5" x14ac:dyDescent="0.25">
      <c r="B11" s="360">
        <v>10147</v>
      </c>
      <c r="C11" s="361" t="s">
        <v>3820</v>
      </c>
      <c r="D11" s="360" t="s">
        <v>8</v>
      </c>
      <c r="E11" s="367">
        <v>470243</v>
      </c>
    </row>
    <row r="12" spans="2:5" x14ac:dyDescent="0.25">
      <c r="B12" s="360">
        <v>10153</v>
      </c>
      <c r="C12" s="362" t="s">
        <v>3821</v>
      </c>
      <c r="D12" s="360" t="s">
        <v>8</v>
      </c>
      <c r="E12" s="367">
        <v>353515</v>
      </c>
    </row>
    <row r="13" spans="2:5" x14ac:dyDescent="0.25">
      <c r="B13" s="360">
        <v>10154</v>
      </c>
      <c r="C13" s="362" t="s">
        <v>3822</v>
      </c>
      <c r="D13" s="360" t="s">
        <v>8</v>
      </c>
      <c r="E13" s="367">
        <v>416478</v>
      </c>
    </row>
    <row r="14" spans="2:5" x14ac:dyDescent="0.25">
      <c r="B14" s="360">
        <v>10155</v>
      </c>
      <c r="C14" s="361" t="s">
        <v>3823</v>
      </c>
      <c r="D14" s="360" t="s">
        <v>8</v>
      </c>
      <c r="E14" s="367">
        <v>93777</v>
      </c>
    </row>
    <row r="15" spans="2:5" x14ac:dyDescent="0.25">
      <c r="B15" s="360">
        <v>10156</v>
      </c>
      <c r="C15" s="362" t="s">
        <v>3824</v>
      </c>
      <c r="D15" s="360" t="s">
        <v>8</v>
      </c>
      <c r="E15" s="367">
        <v>209447</v>
      </c>
    </row>
    <row r="16" spans="2:5" x14ac:dyDescent="0.25">
      <c r="B16" s="360">
        <v>10157</v>
      </c>
      <c r="C16" s="362" t="s">
        <v>3825</v>
      </c>
      <c r="D16" s="360" t="s">
        <v>8</v>
      </c>
      <c r="E16" s="368">
        <v>12408</v>
      </c>
    </row>
    <row r="17" spans="2:5" x14ac:dyDescent="0.25">
      <c r="B17" s="360">
        <v>10158</v>
      </c>
      <c r="C17" s="361" t="s">
        <v>3826</v>
      </c>
      <c r="D17" s="360" t="s">
        <v>8</v>
      </c>
      <c r="E17" s="367">
        <v>12709</v>
      </c>
    </row>
    <row r="18" spans="2:5" x14ac:dyDescent="0.25">
      <c r="B18" s="403">
        <v>10145</v>
      </c>
      <c r="C18" s="404" t="s">
        <v>4195</v>
      </c>
      <c r="D18" s="403" t="s">
        <v>8</v>
      </c>
      <c r="E18" s="405">
        <v>292684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PRESUPUESTO OFICIAL</vt:lpstr>
      <vt:lpstr>PRECIOS UNITARIOS </vt:lpstr>
      <vt:lpstr>AIU</vt:lpstr>
      <vt:lpstr>AMBIENTAL -SST</vt:lpstr>
      <vt:lpstr>AIU AMBIENTAL -SST</vt:lpstr>
      <vt:lpstr>SOCIAL</vt:lpstr>
      <vt:lpstr>AIU SOCIAL</vt:lpstr>
      <vt:lpstr>PMT</vt:lpstr>
      <vt:lpstr>AIU PMT</vt:lpstr>
      <vt:lpstr>F.P.</vt:lpstr>
      <vt:lpstr>PRECIOS IDU1</vt:lpstr>
      <vt:lpstr>PRECIOS IDU</vt:lpstr>
      <vt:lpstr>VALORES DE REFERENCIA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Daniel Alarcon Coronado</dc:creator>
  <cp:keywords/>
  <dc:description/>
  <cp:lastModifiedBy>HP</cp:lastModifiedBy>
  <cp:revision/>
  <dcterms:created xsi:type="dcterms:W3CDTF">2023-02-28T16:16:45Z</dcterms:created>
  <dcterms:modified xsi:type="dcterms:W3CDTF">2025-07-23T21:32:59Z</dcterms:modified>
  <cp:category/>
  <cp:contentStatus/>
</cp:coreProperties>
</file>