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0.61\supía 2024-2027\2025\PROCESOS\Proceso Casa de la Justicia y Despacho Supía (1)\"/>
    </mc:Choice>
  </mc:AlternateContent>
  <xr:revisionPtr revIDLastSave="0" documentId="13_ncr:1_{1D437190-C5AB-47DE-A5F4-E99CF717C3C1}" xr6:coauthVersionLast="47" xr6:coauthVersionMax="47" xr10:uidLastSave="{00000000-0000-0000-0000-000000000000}"/>
  <bookViews>
    <workbookView xWindow="-300" yWindow="375" windowWidth="16290" windowHeight="15255" tabRatio="906" xr2:uid="{00000000-000D-0000-FFFF-FFFF00000000}"/>
  </bookViews>
  <sheets>
    <sheet name="PRESUPUESTO OFICIAL (Entidad)" sheetId="265" r:id="rId1"/>
  </sheets>
  <definedNames>
    <definedName name="_________key2" hidden="1">#REF!</definedName>
    <definedName name="________key2" hidden="1">#REF!</definedName>
    <definedName name="________key3" hidden="1">#REF!</definedName>
    <definedName name="___key2" hidden="1">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0" hidden="1">'PRESUPUESTO OFICIAL (Entidad)'!$F$6:$F$26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'PRESUPUESTO OFICIAL (Entidad)'!$A$1:$J$99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0" hidden="1">'PRESUPUESTO OFICIAL (Entidad)'!$H$85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(Entidad)'!$H$94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(Entidad)'!$H$94</definedName>
    <definedName name="solver_pre" localSheetId="0" hidden="1">0.000001</definedName>
    <definedName name="solver_rel1" localSheetId="0" hidden="1">2</definedName>
    <definedName name="solver_rhs1" localSheetId="0" hidden="1">'PRESUPUESTO OFICIAL (Entidad)'!$H$95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</workbook>
</file>

<file path=xl/calcChain.xml><?xml version="1.0" encoding="utf-8"?>
<calcChain xmlns="http://schemas.openxmlformats.org/spreadsheetml/2006/main">
  <c r="H9" i="265" l="1"/>
  <c r="H82" i="265"/>
  <c r="H72" i="265"/>
  <c r="H67" i="265" l="1"/>
  <c r="H69" i="265"/>
  <c r="H76" i="265"/>
  <c r="H70" i="265"/>
  <c r="H79" i="265"/>
  <c r="H55" i="265"/>
  <c r="H61" i="265"/>
  <c r="H71" i="265"/>
  <c r="H31" i="265"/>
  <c r="H35" i="265"/>
  <c r="H80" i="265"/>
  <c r="H75" i="265"/>
  <c r="H74" i="265"/>
  <c r="H77" i="265"/>
  <c r="H63" i="265"/>
  <c r="H73" i="265"/>
  <c r="H58" i="265"/>
  <c r="H65" i="265"/>
  <c r="H62" i="265"/>
  <c r="H64" i="265"/>
  <c r="H59" i="265"/>
  <c r="H66" i="265"/>
  <c r="H57" i="265"/>
  <c r="H32" i="265"/>
  <c r="H37" i="265"/>
  <c r="H53" i="265"/>
  <c r="H49" i="265"/>
  <c r="H52" i="265"/>
  <c r="H30" i="265"/>
  <c r="H54" i="265"/>
  <c r="H51" i="265"/>
  <c r="H48" i="265"/>
  <c r="H50" i="265"/>
  <c r="H42" i="265"/>
  <c r="H43" i="265"/>
  <c r="H33" i="265"/>
  <c r="H38" i="265"/>
  <c r="H39" i="265"/>
  <c r="H14" i="265"/>
  <c r="H25" i="265"/>
  <c r="H34" i="265"/>
  <c r="H41" i="265"/>
  <c r="H15" i="265"/>
  <c r="H46" i="265" l="1"/>
  <c r="H45" i="265"/>
  <c r="H83" i="265" s="1"/>
  <c r="H19" i="265" l="1"/>
  <c r="H24" i="265"/>
  <c r="H96" i="265"/>
  <c r="H22" i="265" l="1"/>
  <c r="H21" i="265"/>
  <c r="H11" i="265"/>
  <c r="H18" i="265"/>
  <c r="H13" i="265"/>
  <c r="H17" i="265"/>
  <c r="H12" i="265"/>
  <c r="H26" i="265" l="1"/>
  <c r="H85" i="265" s="1"/>
  <c r="H87" i="265" l="1"/>
  <c r="H86" i="265"/>
  <c r="H89" i="265" s="1"/>
</calcChain>
</file>

<file path=xl/sharedStrings.xml><?xml version="1.0" encoding="utf-8"?>
<sst xmlns="http://schemas.openxmlformats.org/spreadsheetml/2006/main" count="203" uniqueCount="150">
  <si>
    <t>FORMULARIO 1</t>
  </si>
  <si>
    <t>PRESUPUESTO OFICIAL</t>
  </si>
  <si>
    <t>ITEM DE PAGO</t>
  </si>
  <si>
    <t>DESCRIPCION</t>
  </si>
  <si>
    <t>CANTIDAD</t>
  </si>
  <si>
    <t>VALOR UNITARIO</t>
  </si>
  <si>
    <t xml:space="preserve">SUBTOTAL OBRAS </t>
  </si>
  <si>
    <t>VALOR TOTAL</t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</si>
  <si>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</si>
  <si>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</si>
  <si>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</si>
  <si>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</si>
  <si>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</si>
  <si>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I=</t>
  </si>
  <si>
    <t>U=</t>
  </si>
  <si>
    <t>TOTAL A.I.U</t>
  </si>
  <si>
    <t>A.I.U.=</t>
  </si>
  <si>
    <t>UNIDAD</t>
  </si>
  <si>
    <t>UTILIDAD</t>
  </si>
  <si>
    <t>IMPREVISTO</t>
  </si>
  <si>
    <t>PRELIMINARES</t>
  </si>
  <si>
    <t>ml</t>
  </si>
  <si>
    <t>und</t>
  </si>
  <si>
    <t>CASA DE LA JUSTICIA</t>
  </si>
  <si>
    <t>VALOR PARCIAL</t>
  </si>
  <si>
    <t>COSTO DIRECTO</t>
  </si>
  <si>
    <t xml:space="preserve">OFICINA Y SALA DE JUNTAS DEL DESPACHO DEL ALCALDE 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</si>
  <si>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no incluye el valor de A.I.U. </t>
    </r>
  </si>
  <si>
    <t>Localización y replanteo de estructuras</t>
  </si>
  <si>
    <t>DEMOLICIONES, DESMONTES Y RETIROS</t>
  </si>
  <si>
    <t>Desmonte de cielo raso existente</t>
  </si>
  <si>
    <t>Desmonte de flanches existentes</t>
  </si>
  <si>
    <t>Desmonte enchape de pared</t>
  </si>
  <si>
    <t>Demolición de estructuras en concreto reforzado</t>
  </si>
  <si>
    <t>Retiro de material sobrante de demolicones y excavaciones</t>
  </si>
  <si>
    <t>CUBIERTA</t>
  </si>
  <si>
    <t>Recorrido de cubierta. Incluye ajuste de tejas, tornillería y sikaflex</t>
  </si>
  <si>
    <t>Suministro, transporte e instalación cielo raso en superboard 6 mm junta perdida pintado y terminado sobre estructura existente.</t>
  </si>
  <si>
    <t>Suministro, transporte e instalacion flanche en lamina galvanizada cal .20 d/ 0.40 m. (suministro e instalación con wash primer + esmalte + anclaje a muro + silicona)</t>
  </si>
  <si>
    <t>CONCRETO Y ACABADOS</t>
  </si>
  <si>
    <t>Suministro, transporte e instalacion ceramica para pared</t>
  </si>
  <si>
    <t>Concreto de 21Mpa para graderías, andenes e = 0,1 m. Incluye formaleta y malla electrosoldada 15x15 cm 4 mm.</t>
  </si>
  <si>
    <t>MANTENIMIENTOS</t>
  </si>
  <si>
    <t>Reparación de punto sanitario obstruido incluye sondeo de tubería, retiro  revisión y reinstalación de  aparato sanitario.</t>
  </si>
  <si>
    <t>Mantenimiento y reparación de ventanas y puertas. Incluye sello de juntas, soldadura de rejas</t>
  </si>
  <si>
    <t>m2</t>
  </si>
  <si>
    <t>m3</t>
  </si>
  <si>
    <t>1.1</t>
  </si>
  <si>
    <t>1.2</t>
  </si>
  <si>
    <t>1.3</t>
  </si>
  <si>
    <t>1.4</t>
  </si>
  <si>
    <t>1.5</t>
  </si>
  <si>
    <t>1.6</t>
  </si>
  <si>
    <t>2.1</t>
  </si>
  <si>
    <t>2.2</t>
  </si>
  <si>
    <t>2.3</t>
  </si>
  <si>
    <t>3.1</t>
  </si>
  <si>
    <t>3.2</t>
  </si>
  <si>
    <t>3.3</t>
  </si>
  <si>
    <t>4.1</t>
  </si>
  <si>
    <t>4.2</t>
  </si>
  <si>
    <t>5.1</t>
  </si>
  <si>
    <t>5.2</t>
  </si>
  <si>
    <t>5.3</t>
  </si>
  <si>
    <t>5.4</t>
  </si>
  <si>
    <t>5.5</t>
  </si>
  <si>
    <t>5.6</t>
  </si>
  <si>
    <t>5.7</t>
  </si>
  <si>
    <t>5.8</t>
  </si>
  <si>
    <t>6.1</t>
  </si>
  <si>
    <t>6.2</t>
  </si>
  <si>
    <t>6.3</t>
  </si>
  <si>
    <t>7.1</t>
  </si>
  <si>
    <t>7.2</t>
  </si>
  <si>
    <t>7.3</t>
  </si>
  <si>
    <t>7.4</t>
  </si>
  <si>
    <t>7.5</t>
  </si>
  <si>
    <t>7.6</t>
  </si>
  <si>
    <t>7.7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</si>
  <si>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</si>
  <si>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</si>
  <si>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</si>
  <si>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</si>
  <si>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</si>
  <si>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</si>
  <si>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</si>
  <si>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</si>
  <si>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</si>
  <si>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9.1</t>
  </si>
  <si>
    <t>9.2</t>
  </si>
  <si>
    <t>10.</t>
  </si>
  <si>
    <t>10.1</t>
  </si>
  <si>
    <t>DEMOLICIÓN DE MURO EN MAMPOSTERIA /INCLUYE RETIRO</t>
  </si>
  <si>
    <t>DESMONTE CIELO RASO</t>
  </si>
  <si>
    <t>DESMONTE MARCOS Y PUERTAS</t>
  </si>
  <si>
    <t>REGATAS SOBRE MUROS EN MAMPOSTERIA PARA LA INSTALACIÓN DE TUBERIA ELECTRICA /INCLUYE DISCO</t>
  </si>
  <si>
    <t>CORTE MECANIZADO PARA MUROS / INCLUYE CORTE CON DISCO</t>
  </si>
  <si>
    <t>CORTE MECANIZADO EN LOSA / INCLUYE CORTE CON DISCO</t>
  </si>
  <si>
    <t>ESTRUCTURA</t>
  </si>
  <si>
    <t>SUMINISTRO TRANPORTE E INSTALACIÓN CONCRETO EN VIGA DE AMARRE SECCIÓN RECTANGULAR (21MPa)</t>
  </si>
  <si>
    <t>SUMINISTRO TRANSPORTE Y FIGURACIÓN DE ACERO</t>
  </si>
  <si>
    <t xml:space="preserve">COLUMNETA EN CONCRETO 21 Mpa INCLUYE FORMALETA Y ANCLAJES  EPOXICOS </t>
  </si>
  <si>
    <t>MUROS</t>
  </si>
  <si>
    <t>SUMINISTRO TRANPORTE E INSTALACIÓN MURO EN BLOQUE N°4</t>
  </si>
  <si>
    <t>MURO EN DRYWALL 8MM DOBLE CARA</t>
  </si>
  <si>
    <t xml:space="preserve">SUMINISTRO, TRANSPORTE E INSTALACIÓN DE REVOQUE LISO1:3 (INCLUYE FILOS Y DILATACIONES) </t>
  </si>
  <si>
    <t>CIELO RASOS</t>
  </si>
  <si>
    <t>SUMINISTRO TRANSPORTE E INSTALACIÓN CIELO RASO EN LAMINA DE FIBROCEMENTO 6mm INCLUYE DILATACIONES TIPO Z EN MUROS, PINTURA 3 MANOS VINILO TIPO 2</t>
  </si>
  <si>
    <t xml:space="preserve">SUMINISTRO TRANSPORTE E INSTALACIÓN FRESCASA </t>
  </si>
  <si>
    <t>INSTALACIONES SANITARIAS</t>
  </si>
  <si>
    <t>SUMISTRO E INSTALACIÓN BAJANTE DE AGUAS NEGRAS 3"</t>
  </si>
  <si>
    <t>SUMINISTRO E INSTALACIÓN TUBERIA PVC SANITARIA 2"</t>
  </si>
  <si>
    <t>SUMINSTRO E INSTALACIÓN TUBERIA PVC SANITARIA 3"</t>
  </si>
  <si>
    <t>SUMINISTRO E INSTALACIÓN SANITARIO SANITARIO UNA SOLA PIEZA INCLUYE ACCESORIOS DE INSTALACIÓN</t>
  </si>
  <si>
    <t>SUMINISTRO E INSTALACIÓN LAVAMANOS</t>
  </si>
  <si>
    <t>PUNTO DE SANITARIO 2"</t>
  </si>
  <si>
    <t>PUNTO DE SANITARIO 3"</t>
  </si>
  <si>
    <t>INSTALACIÓN REJILLA ANTICUCARACHAS</t>
  </si>
  <si>
    <t>INSTALACIONES HIDRAULICAS</t>
  </si>
  <si>
    <t xml:space="preserve">SUMINISTRO TRANSPORTE  E INSTALACIÓN RED-WHITE LLAVE DE PASO 1/2" </t>
  </si>
  <si>
    <t>SUMINISTRO E INSTALACIÓN RED HIDRAULICA 1/2"</t>
  </si>
  <si>
    <t>SUMINISTRO TRANSPORTE E INSTALACIÓN PUNTO AGUA FRIA 1/2" (INCLUYE ACCESORIOS)</t>
  </si>
  <si>
    <t>INSTALACIONES ELECTRICAS</t>
  </si>
  <si>
    <t>SUMINISTRO TRANSPORTE E INSTALACIÓN SALIDA BIFASICA  INCLUYE 3m DE CABLE + TOMA</t>
  </si>
  <si>
    <t>SUMINISTRO TRANSPORTE E INSTALACIÓN SALIDA DE VOZ Y DATOS</t>
  </si>
  <si>
    <t>SUMINISTRO TRANSPORTE E INSTALACIÓN DE SALIDA DE LAMPARA INCLUYE  3m DE CLABLE + LAMPARA LED</t>
  </si>
  <si>
    <t>SUMINISTRO TRANPORTE E INSTALACIÓN DE SALIDA TV + TOMA</t>
  </si>
  <si>
    <t>SUMINISTRO E INSTLACIÓN DE SOPORTE PROYECTOR</t>
  </si>
  <si>
    <t>SUMINISTRO E INSTALACIÓN CAJA DE 4 CIRCUITOS PARA RED ELECTRICA</t>
  </si>
  <si>
    <t>SUMINISTRO E INSTALACIÓN BREAKER DE 15 Amp</t>
  </si>
  <si>
    <t>ACABADOS</t>
  </si>
  <si>
    <t>SUMINISTRO TRANSPORTE E INSTALACIÓN ESTUCO ACRILICO MUROS</t>
  </si>
  <si>
    <t>SUMINISTRO TRANSPORTE E INSTALACIÓN VINILO TIPO 1 (3MANOS)</t>
  </si>
  <si>
    <t>FILOS Y DILATACIONES EN ESTUCO</t>
  </si>
  <si>
    <t>SUMINISTRO TRANSPORTE E INSTALACIÓN DE INSCRUSTACIONES</t>
  </si>
  <si>
    <t>SUMINISTRO TRANSPORTE E INSTALACIÓN MORTERO DE NIVELACIÓN 5 cm 1:3</t>
  </si>
  <si>
    <t xml:space="preserve">SUMINISTRO  TRANSPORTE E INSTALACIÓN DE PISO CERAMICO MANCORA CAFÉ CORONA O SIMILAR , INCLUYE BOQUILLA Y PEGANTE </t>
  </si>
  <si>
    <t>SUMINISTRO TRANSPORTE E INSTALACIÓN PISO SPC MADERA TAUPE O SIMILAR INCLUYE YUMBOLON</t>
  </si>
  <si>
    <t>SUMINISTRO TRANSPORTE E INSTALACIÓN ZOCALO CERAMICO MANCORA CAFÉ CORONA O SIMILAR INCLUYE BOQUILLA Y PEGANTE</t>
  </si>
  <si>
    <t>SUMINISTRO TRANSPORTE E INSTALACIÓN ZOCALO SPC MADERA TAUPE O SIMILAR</t>
  </si>
  <si>
    <t>CARPINTERIA</t>
  </si>
  <si>
    <t>SUMINISTRO, TRANSPORTE E INSTALACIÓN DE SISTEMA MODULAR PARA DIVISIONES PISO TECHO COMPUESTO DE PANEL DE VIDRIO ED 8MM, Y TABLEROS EN MDF CON ENCHAPE A DOBLE CARA Y CANTO RÍGIDO PERIMETRAL, DIVISIÓN SIMILAR. INCLUYE TODOS LOS ACCESORIOS PARA SU CORRECTA INSTALACIÓN.</t>
  </si>
  <si>
    <t>SUMINISTRO, TRANSPORTE E INSTALACIÓN PUERTA EN VIDRIO TEMPLADO 8MM EN SISTEMA CORREDIZO  CON MARCO Y CHAPA (INCLUYE VINILOS CON LOGOS DE LA ALCALDIA MUNICAL Y TODOS LOS ACCESORIOS PARA SU ISNTALACIÓN</t>
  </si>
  <si>
    <t>RETIROS</t>
  </si>
  <si>
    <t>EVACUACIÓN DE ESCOMBROS Y SOBRANTES EN VEHICULO AUTOMOTOR</t>
  </si>
  <si>
    <t>M2</t>
  </si>
  <si>
    <t>ML</t>
  </si>
  <si>
    <t>M3</t>
  </si>
  <si>
    <t>KG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</si>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</sst>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0.0%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4"/>
      <name val="Arial Narrow"/>
      <family val="2"/>
    </font>
    <font>
      <sz val="10"/>
      <name val="Arial"/>
    </font>
    <font>
      <sz val="14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2">
      <alignment horizontal="right"/>
    </xf>
    <xf numFmtId="186" fontId="6" fillId="0" borderId="42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2">
      <alignment horizontal="right"/>
    </xf>
    <xf numFmtId="189" fontId="4" fillId="0" borderId="0">
      <protection locked="0"/>
    </xf>
    <xf numFmtId="3" fontId="34" fillId="0" borderId="0" applyFont="0" applyFill="0" applyBorder="0" applyAlignment="0" applyProtection="0"/>
    <xf numFmtId="190" fontId="4" fillId="0" borderId="0">
      <protection locked="0"/>
    </xf>
    <xf numFmtId="191" fontId="34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4" fontId="4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9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8" fillId="0" borderId="0"/>
    <xf numFmtId="0" fontId="1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45">
      <protection locked="0"/>
    </xf>
    <xf numFmtId="44" fontId="45" fillId="0" borderId="0" applyFont="0" applyFill="0" applyBorder="0" applyAlignment="0" applyProtection="0"/>
  </cellStyleXfs>
  <cellXfs count="123">
    <xf numFmtId="0" fontId="0" fillId="0" borderId="0" xfId="0"/>
    <xf numFmtId="4" fontId="33" fillId="0" borderId="18" xfId="39" applyNumberFormat="1" applyFont="1" applyBorder="1" applyAlignment="1">
      <alignment vertical="center" wrapText="1"/>
    </xf>
    <xf numFmtId="166" fontId="33" fillId="0" borderId="18" xfId="62" applyNumberFormat="1" applyFont="1" applyBorder="1" applyAlignment="1">
      <alignment horizontal="right" vertical="center" wrapText="1"/>
    </xf>
    <xf numFmtId="0" fontId="33" fillId="0" borderId="43" xfId="73" applyFont="1" applyBorder="1" applyAlignment="1">
      <alignment horizontal="center" vertical="center"/>
    </xf>
    <xf numFmtId="166" fontId="33" fillId="0" borderId="41" xfId="62" applyNumberFormat="1" applyFont="1" applyBorder="1" applyAlignment="1">
      <alignment horizontal="right" vertical="center" wrapText="1"/>
    </xf>
    <xf numFmtId="0" fontId="33" fillId="0" borderId="18" xfId="74" applyFont="1" applyBorder="1" applyAlignment="1">
      <alignment horizontal="center" vertical="center"/>
    </xf>
    <xf numFmtId="0" fontId="30" fillId="0" borderId="32" xfId="79" applyFont="1" applyBorder="1" applyAlignment="1">
      <alignment vertical="center"/>
    </xf>
    <xf numFmtId="178" fontId="33" fillId="0" borderId="21" xfId="129" applyNumberFormat="1" applyFont="1" applyBorder="1" applyAlignment="1">
      <alignment horizontal="center" vertical="center"/>
    </xf>
    <xf numFmtId="0" fontId="30" fillId="0" borderId="21" xfId="128" applyFont="1" applyBorder="1" applyAlignment="1">
      <alignment vertical="center"/>
    </xf>
    <xf numFmtId="9" fontId="33" fillId="0" borderId="21" xfId="129" applyNumberFormat="1" applyFont="1" applyBorder="1" applyAlignment="1">
      <alignment horizontal="center" vertical="center"/>
    </xf>
    <xf numFmtId="179" fontId="33" fillId="0" borderId="21" xfId="129" applyNumberFormat="1" applyFont="1" applyBorder="1" applyAlignment="1">
      <alignment vertical="center"/>
    </xf>
    <xf numFmtId="179" fontId="30" fillId="0" borderId="28" xfId="129" applyNumberFormat="1" applyFont="1" applyBorder="1" applyAlignment="1">
      <alignment vertical="center"/>
    </xf>
    <xf numFmtId="0" fontId="33" fillId="0" borderId="22" xfId="128" applyFont="1" applyBorder="1" applyAlignment="1">
      <alignment horizontal="right" vertical="center"/>
    </xf>
    <xf numFmtId="9" fontId="33" fillId="0" borderId="29" xfId="129" applyNumberFormat="1" applyFont="1" applyBorder="1" applyAlignment="1">
      <alignment horizontal="center" vertical="center"/>
    </xf>
    <xf numFmtId="179" fontId="30" fillId="0" borderId="29" xfId="129" applyNumberFormat="1" applyFont="1" applyBorder="1" applyAlignment="1">
      <alignment vertical="center"/>
    </xf>
    <xf numFmtId="0" fontId="33" fillId="0" borderId="20" xfId="128" applyFont="1" applyBorder="1" applyAlignment="1">
      <alignment horizontal="left" vertical="center" wrapText="1"/>
    </xf>
    <xf numFmtId="184" fontId="30" fillId="25" borderId="41" xfId="60" applyNumberFormat="1" applyFont="1" applyFill="1" applyBorder="1" applyAlignment="1">
      <alignment horizontal="center" vertical="center"/>
    </xf>
    <xf numFmtId="184" fontId="30" fillId="25" borderId="18" xfId="60" applyNumberFormat="1" applyFont="1" applyFill="1" applyBorder="1" applyAlignment="1">
      <alignment horizontal="center" vertical="center"/>
    </xf>
    <xf numFmtId="39" fontId="33" fillId="0" borderId="18" xfId="74" applyNumberFormat="1" applyFont="1" applyBorder="1" applyAlignment="1">
      <alignment horizontal="left" vertical="center" wrapText="1"/>
    </xf>
    <xf numFmtId="178" fontId="44" fillId="26" borderId="28" xfId="95" applyNumberFormat="1" applyFont="1" applyFill="1" applyBorder="1" applyAlignment="1">
      <alignment horizontal="center" vertical="center"/>
    </xf>
    <xf numFmtId="0" fontId="33" fillId="0" borderId="16" xfId="128" applyFont="1" applyBorder="1" applyAlignment="1">
      <alignment vertical="center" wrapText="1"/>
    </xf>
    <xf numFmtId="49" fontId="30" fillId="0" borderId="11" xfId="131" applyNumberFormat="1" applyFont="1" applyBorder="1" applyAlignment="1">
      <alignment horizontal="right" vertical="center"/>
    </xf>
    <xf numFmtId="49" fontId="30" fillId="0" borderId="0" xfId="131" applyNumberFormat="1" applyFont="1" applyAlignment="1">
      <alignment horizontal="right" vertical="center"/>
    </xf>
    <xf numFmtId="184" fontId="30" fillId="0" borderId="12" xfId="131" applyNumberFormat="1" applyFont="1" applyBorder="1" applyAlignment="1">
      <alignment vertical="center"/>
    </xf>
    <xf numFmtId="39" fontId="30" fillId="0" borderId="12" xfId="129" applyNumberFormat="1" applyFont="1" applyBorder="1" applyAlignment="1">
      <alignment vertical="center"/>
    </xf>
    <xf numFmtId="0" fontId="33" fillId="0" borderId="0" xfId="89" applyFont="1" applyAlignment="1">
      <alignment vertical="center"/>
    </xf>
    <xf numFmtId="0" fontId="42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29" fillId="0" borderId="0" xfId="89" applyFont="1" applyAlignment="1">
      <alignment vertical="center"/>
    </xf>
    <xf numFmtId="0" fontId="33" fillId="0" borderId="34" xfId="89" applyFont="1" applyBorder="1" applyAlignment="1">
      <alignment vertical="center"/>
    </xf>
    <xf numFmtId="0" fontId="33" fillId="0" borderId="35" xfId="89" applyFont="1" applyBorder="1" applyAlignment="1">
      <alignment vertical="center"/>
    </xf>
    <xf numFmtId="0" fontId="33" fillId="0" borderId="0" xfId="90" applyFont="1" applyAlignment="1">
      <alignment vertical="center"/>
    </xf>
    <xf numFmtId="0" fontId="33" fillId="0" borderId="34" xfId="90" applyFont="1" applyBorder="1" applyAlignment="1">
      <alignment vertical="center"/>
    </xf>
    <xf numFmtId="0" fontId="33" fillId="0" borderId="35" xfId="90" applyFont="1" applyBorder="1" applyAlignment="1">
      <alignment vertical="center"/>
    </xf>
    <xf numFmtId="0" fontId="32" fillId="0" borderId="0" xfId="90" applyFont="1" applyAlignment="1">
      <alignment vertical="center"/>
    </xf>
    <xf numFmtId="0" fontId="33" fillId="0" borderId="11" xfId="128" applyFont="1" applyBorder="1" applyAlignment="1">
      <alignment vertical="center"/>
    </xf>
    <xf numFmtId="0" fontId="33" fillId="0" borderId="0" xfId="128" applyFont="1" applyAlignment="1">
      <alignment vertical="center"/>
    </xf>
    <xf numFmtId="2" fontId="33" fillId="0" borderId="0" xfId="128" applyNumberFormat="1" applyFont="1" applyAlignment="1">
      <alignment vertical="center"/>
    </xf>
    <xf numFmtId="179" fontId="33" fillId="0" borderId="0" xfId="129" applyNumberFormat="1" applyFont="1" applyBorder="1" applyAlignment="1">
      <alignment vertical="center"/>
    </xf>
    <xf numFmtId="180" fontId="33" fillId="0" borderId="35" xfId="90" applyNumberFormat="1" applyFont="1" applyBorder="1" applyAlignment="1">
      <alignment vertical="center"/>
    </xf>
    <xf numFmtId="182" fontId="33" fillId="0" borderId="35" xfId="90" applyNumberFormat="1" applyFont="1" applyBorder="1" applyAlignment="1">
      <alignment vertical="center"/>
    </xf>
    <xf numFmtId="0" fontId="31" fillId="0" borderId="0" xfId="90" applyFont="1" applyAlignment="1">
      <alignment vertical="center"/>
    </xf>
    <xf numFmtId="0" fontId="33" fillId="0" borderId="59" xfId="90" applyFont="1" applyBorder="1" applyAlignment="1">
      <alignment vertical="center"/>
    </xf>
    <xf numFmtId="0" fontId="33" fillId="0" borderId="60" xfId="89" applyFont="1" applyBorder="1" applyAlignment="1">
      <alignment vertical="center"/>
    </xf>
    <xf numFmtId="0" fontId="33" fillId="0" borderId="61" xfId="89" applyFont="1" applyBorder="1" applyAlignment="1">
      <alignment vertical="center"/>
    </xf>
    <xf numFmtId="0" fontId="30" fillId="24" borderId="27" xfId="73" applyFont="1" applyFill="1" applyBorder="1" applyAlignment="1">
      <alignment horizontal="center" vertical="center" wrapText="1"/>
    </xf>
    <xf numFmtId="4" fontId="30" fillId="24" borderId="27" xfId="73" applyNumberFormat="1" applyFont="1" applyFill="1" applyBorder="1" applyAlignment="1">
      <alignment horizontal="center" vertical="center" wrapText="1"/>
    </xf>
    <xf numFmtId="4" fontId="30" fillId="24" borderId="33" xfId="73" applyNumberFormat="1" applyFont="1" applyFill="1" applyBorder="1" applyAlignment="1">
      <alignment horizontal="center" vertical="center" wrapText="1"/>
    </xf>
    <xf numFmtId="0" fontId="30" fillId="24" borderId="30" xfId="73" applyFont="1" applyFill="1" applyBorder="1" applyAlignment="1">
      <alignment horizontal="center" vertical="center" wrapText="1"/>
    </xf>
    <xf numFmtId="0" fontId="33" fillId="0" borderId="24" xfId="74" applyFont="1" applyBorder="1" applyAlignment="1">
      <alignment horizontal="center" vertical="center"/>
    </xf>
    <xf numFmtId="39" fontId="33" fillId="0" borderId="24" xfId="74" applyNumberFormat="1" applyFont="1" applyBorder="1" applyAlignment="1">
      <alignment horizontal="left" vertical="center" wrapText="1"/>
    </xf>
    <xf numFmtId="4" fontId="33" fillId="0" borderId="24" xfId="39" applyNumberFormat="1" applyFont="1" applyBorder="1" applyAlignment="1">
      <alignment vertical="center" wrapText="1"/>
    </xf>
    <xf numFmtId="166" fontId="33" fillId="0" borderId="24" xfId="62" applyNumberFormat="1" applyFont="1" applyBorder="1" applyAlignment="1">
      <alignment horizontal="right" vertical="center" wrapText="1"/>
    </xf>
    <xf numFmtId="0" fontId="30" fillId="27" borderId="21" xfId="73" applyFont="1" applyFill="1" applyBorder="1" applyAlignment="1">
      <alignment vertical="center"/>
    </xf>
    <xf numFmtId="0" fontId="30" fillId="27" borderId="47" xfId="73" applyFont="1" applyFill="1" applyBorder="1" applyAlignment="1">
      <alignment vertical="center"/>
    </xf>
    <xf numFmtId="0" fontId="30" fillId="27" borderId="16" xfId="73" applyFont="1" applyFill="1" applyBorder="1" applyAlignment="1">
      <alignment vertical="center"/>
    </xf>
    <xf numFmtId="0" fontId="30" fillId="27" borderId="25" xfId="73" applyFont="1" applyFill="1" applyBorder="1" applyAlignment="1">
      <alignment vertical="center"/>
    </xf>
    <xf numFmtId="0" fontId="33" fillId="0" borderId="31" xfId="73" applyFont="1" applyBorder="1" applyAlignment="1">
      <alignment horizontal="center" vertical="center"/>
    </xf>
    <xf numFmtId="166" fontId="33" fillId="0" borderId="28" xfId="62" applyNumberFormat="1" applyFont="1" applyBorder="1" applyAlignment="1">
      <alignment horizontal="right" vertical="center" wrapText="1"/>
    </xf>
    <xf numFmtId="0" fontId="30" fillId="27" borderId="46" xfId="73" applyFont="1" applyFill="1" applyBorder="1" applyAlignment="1">
      <alignment vertical="center"/>
    </xf>
    <xf numFmtId="0" fontId="30" fillId="27" borderId="55" xfId="73" applyFont="1" applyFill="1" applyBorder="1" applyAlignment="1">
      <alignment vertical="center"/>
    </xf>
    <xf numFmtId="185" fontId="30" fillId="26" borderId="39" xfId="73" applyNumberFormat="1" applyFont="1" applyFill="1" applyBorder="1" applyAlignment="1">
      <alignment vertical="center"/>
    </xf>
    <xf numFmtId="0" fontId="30" fillId="0" borderId="16" xfId="128" applyFont="1" applyBorder="1" applyAlignment="1">
      <alignment vertical="center"/>
    </xf>
    <xf numFmtId="0" fontId="33" fillId="0" borderId="29" xfId="128" applyFont="1" applyBorder="1" applyAlignment="1">
      <alignment vertical="center"/>
    </xf>
    <xf numFmtId="185" fontId="44" fillId="26" borderId="51" xfId="73" applyNumberFormat="1" applyFont="1" applyFill="1" applyBorder="1" applyAlignment="1">
      <alignment vertical="center"/>
    </xf>
    <xf numFmtId="0" fontId="30" fillId="27" borderId="20" xfId="73" applyFont="1" applyFill="1" applyBorder="1" applyAlignment="1">
      <alignment horizontal="center" vertical="center"/>
    </xf>
    <xf numFmtId="0" fontId="30" fillId="27" borderId="32" xfId="73" applyFont="1" applyFill="1" applyBorder="1" applyAlignment="1">
      <alignment horizontal="center" vertical="center"/>
    </xf>
    <xf numFmtId="0" fontId="30" fillId="27" borderId="56" xfId="73" applyFont="1" applyFill="1" applyBorder="1" applyAlignment="1">
      <alignment horizontal="center" vertical="center"/>
    </xf>
    <xf numFmtId="178" fontId="30" fillId="0" borderId="17" xfId="128" applyNumberFormat="1" applyFont="1" applyBorder="1" applyAlignment="1">
      <alignment horizontal="right" vertical="center"/>
    </xf>
    <xf numFmtId="178" fontId="30" fillId="0" borderId="22" xfId="95" applyNumberFormat="1" applyFont="1" applyBorder="1" applyAlignment="1">
      <alignment horizontal="right" vertical="center"/>
    </xf>
    <xf numFmtId="0" fontId="33" fillId="0" borderId="46" xfId="128" applyFont="1" applyBorder="1" applyAlignment="1">
      <alignment vertical="center" wrapText="1"/>
    </xf>
    <xf numFmtId="0" fontId="30" fillId="0" borderId="46" xfId="128" applyFont="1" applyBorder="1" applyAlignment="1">
      <alignment vertical="center"/>
    </xf>
    <xf numFmtId="178" fontId="30" fillId="0" borderId="54" xfId="128" applyNumberFormat="1" applyFont="1" applyBorder="1" applyAlignment="1">
      <alignment horizontal="right" vertical="center"/>
    </xf>
    <xf numFmtId="0" fontId="30" fillId="0" borderId="32" xfId="128" applyFont="1" applyBorder="1" applyAlignment="1">
      <alignment vertical="center" wrapText="1"/>
    </xf>
    <xf numFmtId="0" fontId="30" fillId="0" borderId="56" xfId="128" applyFont="1" applyBorder="1" applyAlignment="1">
      <alignment vertical="center" wrapText="1"/>
    </xf>
    <xf numFmtId="44" fontId="46" fillId="0" borderId="0" xfId="255" applyFont="1" applyAlignment="1">
      <alignment vertical="center"/>
    </xf>
    <xf numFmtId="179" fontId="30" fillId="0" borderId="33" xfId="129" applyNumberFormat="1" applyFont="1" applyBorder="1" applyAlignment="1">
      <alignment vertical="center"/>
    </xf>
    <xf numFmtId="179" fontId="30" fillId="0" borderId="41" xfId="129" applyNumberFormat="1" applyFont="1" applyBorder="1" applyAlignment="1">
      <alignment vertical="center"/>
    </xf>
    <xf numFmtId="0" fontId="33" fillId="0" borderId="0" xfId="89" applyFont="1" applyAlignment="1">
      <alignment vertical="center" wrapText="1"/>
    </xf>
    <xf numFmtId="0" fontId="30" fillId="27" borderId="16" xfId="73" applyFont="1" applyFill="1" applyBorder="1" applyAlignment="1">
      <alignment vertical="center" wrapText="1"/>
    </xf>
    <xf numFmtId="0" fontId="30" fillId="27" borderId="21" xfId="73" applyFont="1" applyFill="1" applyBorder="1" applyAlignment="1">
      <alignment vertical="center" wrapText="1"/>
    </xf>
    <xf numFmtId="0" fontId="30" fillId="27" borderId="46" xfId="73" applyFont="1" applyFill="1" applyBorder="1" applyAlignment="1">
      <alignment vertical="center" wrapText="1"/>
    </xf>
    <xf numFmtId="49" fontId="30" fillId="0" borderId="0" xfId="131" applyNumberFormat="1" applyFont="1" applyAlignment="1">
      <alignment horizontal="right" vertical="center" wrapText="1"/>
    </xf>
    <xf numFmtId="0" fontId="30" fillId="0" borderId="26" xfId="128" applyFont="1" applyBorder="1" applyAlignment="1">
      <alignment horizontal="left" vertical="center" wrapText="1"/>
    </xf>
    <xf numFmtId="0" fontId="33" fillId="0" borderId="0" xfId="128" applyFont="1" applyAlignment="1">
      <alignment vertical="center" wrapText="1"/>
    </xf>
    <xf numFmtId="183" fontId="33" fillId="0" borderId="60" xfId="34" applyNumberFormat="1" applyFont="1" applyBorder="1" applyAlignment="1">
      <alignment vertical="center" wrapText="1"/>
    </xf>
    <xf numFmtId="0" fontId="29" fillId="0" borderId="0" xfId="89" applyFont="1" applyAlignment="1">
      <alignment vertical="center" wrapText="1"/>
    </xf>
    <xf numFmtId="0" fontId="30" fillId="28" borderId="36" xfId="73" applyFont="1" applyFill="1" applyBorder="1" applyAlignment="1">
      <alignment vertical="center"/>
    </xf>
    <xf numFmtId="0" fontId="30" fillId="28" borderId="38" xfId="73" applyFont="1" applyFill="1" applyBorder="1" applyAlignment="1">
      <alignment horizontal="center" vertical="center" wrapText="1"/>
    </xf>
    <xf numFmtId="0" fontId="30" fillId="28" borderId="38" xfId="73" applyFont="1" applyFill="1" applyBorder="1" applyAlignment="1">
      <alignment vertical="center"/>
    </xf>
    <xf numFmtId="0" fontId="30" fillId="28" borderId="39" xfId="73" applyFont="1" applyFill="1" applyBorder="1" applyAlignment="1">
      <alignment vertical="center"/>
    </xf>
    <xf numFmtId="0" fontId="33" fillId="24" borderId="19" xfId="130" applyFont="1" applyFill="1" applyBorder="1" applyAlignment="1">
      <alignment horizontal="center" vertical="center" wrapText="1"/>
    </xf>
    <xf numFmtId="0" fontId="33" fillId="24" borderId="37" xfId="130" applyFont="1" applyFill="1" applyBorder="1" applyAlignment="1">
      <alignment horizontal="center" vertical="center" wrapText="1"/>
    </xf>
    <xf numFmtId="0" fontId="33" fillId="25" borderId="31" xfId="130" applyFont="1" applyFill="1" applyBorder="1" applyAlignment="1">
      <alignment vertical="center" wrapText="1"/>
    </xf>
    <xf numFmtId="0" fontId="33" fillId="25" borderId="18" xfId="130" applyFont="1" applyFill="1" applyBorder="1" applyAlignment="1">
      <alignment vertical="center" wrapText="1"/>
    </xf>
    <xf numFmtId="0" fontId="30" fillId="25" borderId="18" xfId="130" applyFont="1" applyFill="1" applyBorder="1" applyAlignment="1">
      <alignment horizontal="center" vertical="center" wrapText="1"/>
    </xf>
    <xf numFmtId="0" fontId="30" fillId="25" borderId="18" xfId="130" applyFont="1" applyFill="1" applyBorder="1" applyAlignment="1">
      <alignment horizontal="center" vertical="center"/>
    </xf>
    <xf numFmtId="3" fontId="30" fillId="25" borderId="18" xfId="130" applyNumberFormat="1" applyFont="1" applyFill="1" applyBorder="1" applyAlignment="1">
      <alignment horizontal="center" vertical="center" wrapText="1"/>
    </xf>
    <xf numFmtId="3" fontId="30" fillId="25" borderId="18" xfId="130" applyNumberFormat="1" applyFont="1" applyFill="1" applyBorder="1" applyAlignment="1">
      <alignment horizontal="center" vertical="center"/>
    </xf>
    <xf numFmtId="0" fontId="33" fillId="0" borderId="52" xfId="0" applyFont="1" applyBorder="1" applyAlignment="1">
      <alignment horizontal="center" vertical="center" wrapText="1"/>
    </xf>
    <xf numFmtId="0" fontId="33" fillId="0" borderId="53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40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0" fillId="26" borderId="50" xfId="130" applyFont="1" applyFill="1" applyBorder="1" applyAlignment="1">
      <alignment horizontal="center" vertical="center"/>
    </xf>
    <xf numFmtId="0" fontId="30" fillId="26" borderId="49" xfId="130" applyFont="1" applyFill="1" applyBorder="1" applyAlignment="1">
      <alignment horizontal="center" vertical="center"/>
    </xf>
    <xf numFmtId="0" fontId="30" fillId="26" borderId="48" xfId="130" applyFont="1" applyFill="1" applyBorder="1" applyAlignment="1">
      <alignment horizontal="center" vertical="center"/>
    </xf>
    <xf numFmtId="0" fontId="33" fillId="0" borderId="62" xfId="89" applyFont="1" applyBorder="1" applyAlignment="1">
      <alignment horizontal="center" vertical="center"/>
    </xf>
    <xf numFmtId="0" fontId="33" fillId="0" borderId="57" xfId="89" applyFont="1" applyBorder="1" applyAlignment="1">
      <alignment horizontal="center" vertical="center"/>
    </xf>
    <xf numFmtId="0" fontId="33" fillId="0" borderId="58" xfId="89" applyFont="1" applyBorder="1" applyAlignment="1">
      <alignment horizontal="center" vertical="center"/>
    </xf>
    <xf numFmtId="0" fontId="30" fillId="26" borderId="56" xfId="130" applyFont="1" applyFill="1" applyBorder="1" applyAlignment="1">
      <alignment horizontal="center" vertical="center"/>
    </xf>
    <xf numFmtId="0" fontId="30" fillId="26" borderId="46" xfId="130" applyFont="1" applyFill="1" applyBorder="1" applyAlignment="1">
      <alignment horizontal="center" vertical="center"/>
    </xf>
    <xf numFmtId="0" fontId="30" fillId="26" borderId="55" xfId="130" applyFont="1" applyFill="1" applyBorder="1" applyAlignment="1">
      <alignment horizontal="center" vertical="center"/>
    </xf>
    <xf numFmtId="0" fontId="30" fillId="0" borderId="13" xfId="73" applyFont="1" applyBorder="1" applyAlignment="1">
      <alignment horizontal="center" vertical="center" wrapText="1"/>
    </xf>
    <xf numFmtId="0" fontId="30" fillId="0" borderId="14" xfId="73" applyFont="1" applyBorder="1" applyAlignment="1">
      <alignment horizontal="center" vertical="center" wrapText="1"/>
    </xf>
    <xf numFmtId="0" fontId="30" fillId="0" borderId="15" xfId="73" applyFont="1" applyBorder="1" applyAlignment="1">
      <alignment horizontal="center" vertical="center" wrapText="1"/>
    </xf>
    <xf numFmtId="0" fontId="30" fillId="26" borderId="36" xfId="73" applyFont="1" applyFill="1" applyBorder="1" applyAlignment="1">
      <alignment horizontal="right" vertical="center"/>
    </xf>
    <xf numFmtId="0" fontId="30" fillId="26" borderId="38" xfId="73" applyFont="1" applyFill="1" applyBorder="1" applyAlignment="1">
      <alignment horizontal="right" vertical="center"/>
    </xf>
    <xf numFmtId="0" fontId="30" fillId="26" borderId="44" xfId="73" applyFont="1" applyFill="1" applyBorder="1" applyAlignment="1">
      <alignment horizontal="right" vertical="center"/>
    </xf>
    <xf numFmtId="3" fontId="30" fillId="25" borderId="24" xfId="130" applyNumberFormat="1" applyFont="1" applyFill="1" applyBorder="1" applyAlignment="1">
      <alignment horizontal="center" vertical="center" wrapText="1"/>
    </xf>
    <xf numFmtId="0" fontId="33" fillId="0" borderId="16" xfId="79" applyFont="1" applyBorder="1" applyAlignment="1">
      <alignment horizontal="center" vertical="center"/>
    </xf>
    <xf numFmtId="0" fontId="33" fillId="0" borderId="25" xfId="79" applyFont="1" applyBorder="1" applyAlignment="1">
      <alignment horizontal="center" vertical="center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K99"/>
  <sheetViews>
    <sheetView showGridLines="0" tabSelected="1" view="pageBreakPreview" zoomScale="70" zoomScaleNormal="55" zoomScaleSheetLayoutView="70" zoomScalePageLayoutView="70" workbookViewId="0">
      <selection activeCell="H10" sqref="H10"/>
    </sheetView>
  </sheetViews>
  <sheetFormatPr baseColWidth="10" defaultColWidth="11.42578125" defaultRowHeight="16.5" x14ac:dyDescent="0.2"/>
  <cols>
    <col min="1" max="1" width="1.140625" style="28" customWidth="1"/>
    <col min="2" max="2" width="2.28515625" style="28" customWidth="1"/>
    <col min="3" max="3" width="11.28515625" style="28" customWidth="1"/>
    <col min="4" max="4" width="82.42578125" style="86" customWidth="1"/>
    <col min="5" max="5" width="8.7109375" style="28" customWidth="1"/>
    <col min="6" max="6" width="10.28515625" style="28" bestFit="1" customWidth="1"/>
    <col min="7" max="7" width="18.42578125" style="28" customWidth="1"/>
    <col min="8" max="8" width="39" style="28" customWidth="1"/>
    <col min="9" max="9" width="11.7109375" style="28" customWidth="1"/>
    <col min="10" max="10" width="2.28515625" style="28" customWidth="1"/>
    <col min="11" max="11" width="20.140625" style="28" bestFit="1" customWidth="1"/>
    <col min="12" max="16384" width="11.42578125" style="28"/>
  </cols>
  <sheetData>
    <row r="1" spans="1:10" ht="7.9" customHeight="1" thickBot="1" x14ac:dyDescent="0.25">
      <c r="A1" s="25"/>
      <c r="B1" s="26"/>
      <c r="C1" s="27"/>
      <c r="D1" s="78"/>
      <c r="E1" s="25"/>
      <c r="F1" s="25"/>
      <c r="G1" s="25"/>
      <c r="H1" s="25"/>
      <c r="I1" s="25"/>
      <c r="J1" s="25"/>
    </row>
    <row r="2" spans="1:10" ht="18" thickTop="1" thickBot="1" x14ac:dyDescent="0.25">
      <c r="A2" s="25"/>
      <c r="B2" s="108"/>
      <c r="C2" s="109"/>
      <c r="D2" s="109"/>
      <c r="E2" s="109"/>
      <c r="F2" s="109"/>
      <c r="G2" s="109"/>
      <c r="H2" s="109"/>
      <c r="I2" s="110"/>
      <c r="J2" s="25"/>
    </row>
    <row r="3" spans="1:10" x14ac:dyDescent="0.2">
      <c r="A3" s="25"/>
      <c r="B3" s="29"/>
      <c r="C3" s="105" t="s">
        <v>0</v>
      </c>
      <c r="D3" s="106"/>
      <c r="E3" s="106"/>
      <c r="F3" s="106"/>
      <c r="G3" s="106"/>
      <c r="H3" s="107"/>
      <c r="I3" s="30"/>
      <c r="J3" s="25"/>
    </row>
    <row r="4" spans="1:10" x14ac:dyDescent="0.2">
      <c r="A4" s="25"/>
      <c r="B4" s="29"/>
      <c r="C4" s="111" t="s">
        <v>1</v>
      </c>
      <c r="D4" s="112"/>
      <c r="E4" s="112"/>
      <c r="F4" s="112"/>
      <c r="G4" s="112"/>
      <c r="H4" s="113"/>
      <c r="I4" s="30"/>
      <c r="J4" s="25"/>
    </row>
    <row r="5" spans="1:10" ht="17.25" thickBot="1" x14ac:dyDescent="0.25">
      <c r="A5" s="25"/>
      <c r="B5" s="29"/>
      <c r="C5" s="114"/>
      <c r="D5" s="115"/>
      <c r="E5" s="115"/>
      <c r="F5" s="115"/>
      <c r="G5" s="115"/>
      <c r="H5" s="116"/>
      <c r="I5" s="30"/>
      <c r="J5" s="25"/>
    </row>
    <row r="6" spans="1:10" ht="36.6" customHeight="1" thickBot="1" x14ac:dyDescent="0.25">
      <c r="A6" s="25"/>
      <c r="B6" s="29"/>
      <c r="C6" s="48" t="s">
        <v>2</v>
      </c>
      <c r="D6" s="48" t="s">
        <v>3</v>
      </c>
      <c r="E6" s="45" t="s">
        <v>17</v>
      </c>
      <c r="F6" s="45" t="s">
        <v>4</v>
      </c>
      <c r="G6" s="46" t="s">
        <v>5</v>
      </c>
      <c r="H6" s="47" t="s">
        <v>24</v>
      </c>
      <c r="I6" s="30"/>
      <c r="J6" s="25"/>
    </row>
    <row r="7" spans="1:10" ht="25.9" customHeight="1" thickBot="1" x14ac:dyDescent="0.25">
      <c r="A7" s="25"/>
      <c r="B7" s="29"/>
      <c r="C7" s="87"/>
      <c r="D7" s="88" t="s">
        <v>23</v>
      </c>
      <c r="E7" s="89"/>
      <c r="F7" s="89"/>
      <c r="G7" s="89"/>
      <c r="H7" s="90"/>
      <c r="I7" s="30"/>
      <c r="J7" s="25"/>
    </row>
    <row r="8" spans="1:10" x14ac:dyDescent="0.2">
      <c r="A8" s="25"/>
      <c r="B8" s="29"/>
      <c r="C8" s="66">
        <v>1</v>
      </c>
      <c r="D8" s="79" t="s">
        <v>20</v>
      </c>
      <c r="E8" s="55"/>
      <c r="F8" s="55"/>
      <c r="G8" s="55"/>
      <c r="H8" s="56"/>
      <c r="I8" s="30"/>
      <c r="J8" s="25"/>
    </row>
    <row r="9" spans="1:10" ht="19.149999999999999" customHeight="1" x14ac:dyDescent="0.2">
      <c r="A9" s="25"/>
      <c r="B9" s="29"/>
      <c r="C9" s="3">
        <v>1.01</v>
      </c>
      <c r="D9" s="50" t="s">
        <v>28</v>
      </c>
      <c r="E9" s="49" t="s">
        <v>45</v>
      </c>
      <c r="F9" s="51">
        <v>778.2</v>
      </c>
      <c r="G9" s="52">
        <v>4859</v>
      </c>
      <c r="H9" s="4">
        <f>ROUND(F9*G9,0)</f>
        <v>3781274</v>
      </c>
      <c r="I9" s="30"/>
      <c r="J9" s="25"/>
    </row>
    <row r="10" spans="1:10" x14ac:dyDescent="0.2">
      <c r="A10" s="25"/>
      <c r="B10" s="29"/>
      <c r="C10" s="65">
        <v>2</v>
      </c>
      <c r="D10" s="80" t="s">
        <v>29</v>
      </c>
      <c r="E10" s="53"/>
      <c r="F10" s="53"/>
      <c r="G10" s="53"/>
      <c r="H10" s="54"/>
      <c r="I10" s="30"/>
      <c r="J10" s="25"/>
    </row>
    <row r="11" spans="1:10" ht="19.149999999999999" customHeight="1" x14ac:dyDescent="0.2">
      <c r="A11" s="25"/>
      <c r="B11" s="29"/>
      <c r="C11" s="3">
        <v>2.0099999999999998</v>
      </c>
      <c r="D11" s="50" t="s">
        <v>30</v>
      </c>
      <c r="E11" s="49" t="s">
        <v>45</v>
      </c>
      <c r="F11" s="51">
        <v>508.62</v>
      </c>
      <c r="G11" s="52">
        <v>12562</v>
      </c>
      <c r="H11" s="4">
        <f t="shared" ref="H11:H15" si="0">ROUND(F11*G11,0)</f>
        <v>6389284</v>
      </c>
      <c r="I11" s="30"/>
      <c r="J11" s="25"/>
    </row>
    <row r="12" spans="1:10" ht="19.149999999999999" customHeight="1" x14ac:dyDescent="0.2">
      <c r="A12" s="25"/>
      <c r="B12" s="29"/>
      <c r="C12" s="3">
        <v>2.02</v>
      </c>
      <c r="D12" s="18" t="s">
        <v>31</v>
      </c>
      <c r="E12" s="5" t="s">
        <v>21</v>
      </c>
      <c r="F12" s="1">
        <v>28</v>
      </c>
      <c r="G12" s="2">
        <v>7284</v>
      </c>
      <c r="H12" s="4">
        <f t="shared" si="0"/>
        <v>203952</v>
      </c>
      <c r="I12" s="30"/>
      <c r="J12" s="25"/>
    </row>
    <row r="13" spans="1:10" ht="19.149999999999999" customHeight="1" x14ac:dyDescent="0.2">
      <c r="A13" s="25"/>
      <c r="B13" s="29"/>
      <c r="C13" s="3">
        <v>2.0299999999999998</v>
      </c>
      <c r="D13" s="18" t="s">
        <v>32</v>
      </c>
      <c r="E13" s="5" t="s">
        <v>45</v>
      </c>
      <c r="F13" s="1">
        <v>99.76</v>
      </c>
      <c r="G13" s="2">
        <v>10455</v>
      </c>
      <c r="H13" s="4">
        <f t="shared" si="0"/>
        <v>1042991</v>
      </c>
      <c r="I13" s="30"/>
      <c r="J13" s="25"/>
    </row>
    <row r="14" spans="1:10" ht="19.149999999999999" customHeight="1" x14ac:dyDescent="0.2">
      <c r="A14" s="25"/>
      <c r="B14" s="29"/>
      <c r="C14" s="3">
        <v>2.04</v>
      </c>
      <c r="D14" s="50" t="s">
        <v>33</v>
      </c>
      <c r="E14" s="49" t="s">
        <v>46</v>
      </c>
      <c r="F14" s="51">
        <v>1.47</v>
      </c>
      <c r="G14" s="52">
        <v>184341</v>
      </c>
      <c r="H14" s="4">
        <f t="shared" si="0"/>
        <v>270981</v>
      </c>
      <c r="I14" s="30"/>
      <c r="J14" s="25"/>
    </row>
    <row r="15" spans="1:10" ht="19.149999999999999" customHeight="1" x14ac:dyDescent="0.2">
      <c r="A15" s="25"/>
      <c r="B15" s="29"/>
      <c r="C15" s="3">
        <v>2.0499999999999998</v>
      </c>
      <c r="D15" s="18" t="s">
        <v>34</v>
      </c>
      <c r="E15" s="5" t="s">
        <v>46</v>
      </c>
      <c r="F15" s="1">
        <v>6.52</v>
      </c>
      <c r="G15" s="2">
        <v>52755</v>
      </c>
      <c r="H15" s="4">
        <f t="shared" si="0"/>
        <v>343963</v>
      </c>
      <c r="I15" s="30"/>
      <c r="J15" s="25"/>
    </row>
    <row r="16" spans="1:10" x14ac:dyDescent="0.2">
      <c r="A16" s="25"/>
      <c r="B16" s="29"/>
      <c r="C16" s="65">
        <v>3</v>
      </c>
      <c r="D16" s="80" t="s">
        <v>35</v>
      </c>
      <c r="E16" s="53"/>
      <c r="F16" s="53"/>
      <c r="G16" s="53"/>
      <c r="H16" s="54"/>
      <c r="I16" s="30"/>
      <c r="J16" s="25"/>
    </row>
    <row r="17" spans="1:10" ht="19.149999999999999" customHeight="1" x14ac:dyDescent="0.2">
      <c r="A17" s="25"/>
      <c r="B17" s="29"/>
      <c r="C17" s="3">
        <v>3.01</v>
      </c>
      <c r="D17" s="50" t="s">
        <v>36</v>
      </c>
      <c r="E17" s="49" t="s">
        <v>45</v>
      </c>
      <c r="F17" s="51">
        <v>778.2</v>
      </c>
      <c r="G17" s="52">
        <v>18932</v>
      </c>
      <c r="H17" s="4">
        <f t="shared" ref="H17:H18" si="1">ROUND(F17*G17,0)</f>
        <v>14732882</v>
      </c>
      <c r="I17" s="30"/>
      <c r="J17" s="25"/>
    </row>
    <row r="18" spans="1:10" ht="38.450000000000003" customHeight="1" x14ac:dyDescent="0.2">
      <c r="A18" s="25"/>
      <c r="B18" s="29"/>
      <c r="C18" s="3">
        <v>3.02</v>
      </c>
      <c r="D18" s="18" t="s">
        <v>37</v>
      </c>
      <c r="E18" s="5" t="s">
        <v>45</v>
      </c>
      <c r="F18" s="1">
        <v>508.62</v>
      </c>
      <c r="G18" s="2">
        <v>77287</v>
      </c>
      <c r="H18" s="4">
        <f t="shared" si="1"/>
        <v>39309714</v>
      </c>
      <c r="I18" s="30"/>
      <c r="J18" s="25"/>
    </row>
    <row r="19" spans="1:10" ht="38.450000000000003" customHeight="1" x14ac:dyDescent="0.2">
      <c r="A19" s="25"/>
      <c r="B19" s="29"/>
      <c r="C19" s="57">
        <v>3.03</v>
      </c>
      <c r="D19" s="18" t="s">
        <v>38</v>
      </c>
      <c r="E19" s="5" t="s">
        <v>21</v>
      </c>
      <c r="F19" s="1">
        <v>28</v>
      </c>
      <c r="G19" s="2">
        <v>69118</v>
      </c>
      <c r="H19" s="58">
        <f t="shared" ref="H19" si="2">ROUND(F19*G19,0)</f>
        <v>1935304</v>
      </c>
      <c r="I19" s="30"/>
      <c r="J19" s="25"/>
    </row>
    <row r="20" spans="1:10" ht="17.25" thickBot="1" x14ac:dyDescent="0.25">
      <c r="A20" s="25"/>
      <c r="B20" s="29"/>
      <c r="C20" s="67">
        <v>4</v>
      </c>
      <c r="D20" s="81" t="s">
        <v>39</v>
      </c>
      <c r="E20" s="59"/>
      <c r="F20" s="59"/>
      <c r="G20" s="59"/>
      <c r="H20" s="60"/>
      <c r="I20" s="30"/>
      <c r="J20" s="25"/>
    </row>
    <row r="21" spans="1:10" ht="19.149999999999999" customHeight="1" x14ac:dyDescent="0.2">
      <c r="A21" s="25"/>
      <c r="B21" s="29"/>
      <c r="C21" s="3">
        <v>4.01</v>
      </c>
      <c r="D21" s="50" t="s">
        <v>40</v>
      </c>
      <c r="E21" s="49" t="s">
        <v>45</v>
      </c>
      <c r="F21" s="51">
        <v>99.76</v>
      </c>
      <c r="G21" s="52">
        <v>100888</v>
      </c>
      <c r="H21" s="4">
        <f>ROUND(F21*G21,0)</f>
        <v>10064587</v>
      </c>
      <c r="I21" s="30"/>
      <c r="J21" s="25"/>
    </row>
    <row r="22" spans="1:10" ht="39" customHeight="1" x14ac:dyDescent="0.2">
      <c r="A22" s="25"/>
      <c r="B22" s="29"/>
      <c r="C22" s="3">
        <v>4.0199999999999996</v>
      </c>
      <c r="D22" s="18" t="s">
        <v>41</v>
      </c>
      <c r="E22" s="5" t="s">
        <v>45</v>
      </c>
      <c r="F22" s="1">
        <v>14.7</v>
      </c>
      <c r="G22" s="2">
        <v>116324</v>
      </c>
      <c r="H22" s="4">
        <f t="shared" ref="H22" si="3">ROUND(F22*G22,0)</f>
        <v>1709963</v>
      </c>
      <c r="I22" s="30"/>
      <c r="J22" s="25"/>
    </row>
    <row r="23" spans="1:10" x14ac:dyDescent="0.2">
      <c r="A23" s="25"/>
      <c r="B23" s="29"/>
      <c r="C23" s="67">
        <v>5</v>
      </c>
      <c r="D23" s="81" t="s">
        <v>42</v>
      </c>
      <c r="E23" s="59"/>
      <c r="F23" s="59"/>
      <c r="G23" s="59"/>
      <c r="H23" s="60"/>
      <c r="I23" s="30"/>
      <c r="J23" s="25"/>
    </row>
    <row r="24" spans="1:10" ht="40.9" customHeight="1" x14ac:dyDescent="0.2">
      <c r="A24" s="25"/>
      <c r="B24" s="29"/>
      <c r="C24" s="3">
        <v>5.01</v>
      </c>
      <c r="D24" s="50" t="s">
        <v>43</v>
      </c>
      <c r="E24" s="49" t="s">
        <v>22</v>
      </c>
      <c r="F24" s="51">
        <v>2</v>
      </c>
      <c r="G24" s="52">
        <v>206684</v>
      </c>
      <c r="H24" s="4">
        <f>ROUND(F24*G24,0)</f>
        <v>413368</v>
      </c>
      <c r="I24" s="30"/>
      <c r="J24" s="25"/>
    </row>
    <row r="25" spans="1:10" ht="18" customHeight="1" thickBot="1" x14ac:dyDescent="0.25">
      <c r="A25" s="25"/>
      <c r="B25" s="29"/>
      <c r="C25" s="3">
        <v>5.0199999999999996</v>
      </c>
      <c r="D25" s="50" t="s">
        <v>44</v>
      </c>
      <c r="E25" s="49" t="s">
        <v>45</v>
      </c>
      <c r="F25" s="51">
        <v>126.01</v>
      </c>
      <c r="G25" s="52">
        <v>45323</v>
      </c>
      <c r="H25" s="4">
        <f>ROUND(F25*G25,0)</f>
        <v>5711151</v>
      </c>
      <c r="I25" s="30"/>
      <c r="J25" s="25"/>
    </row>
    <row r="26" spans="1:10" s="34" customFormat="1" ht="24" customHeight="1" thickBot="1" x14ac:dyDescent="0.25">
      <c r="A26" s="31"/>
      <c r="B26" s="32"/>
      <c r="C26" s="117" t="s">
        <v>6</v>
      </c>
      <c r="D26" s="118"/>
      <c r="E26" s="118"/>
      <c r="F26" s="118"/>
      <c r="G26" s="119"/>
      <c r="H26" s="61">
        <f>ROUND((SUM(H9:H25)),0)</f>
        <v>85909414</v>
      </c>
      <c r="I26" s="33"/>
      <c r="J26" s="31"/>
    </row>
    <row r="27" spans="1:10" ht="17.25" thickBot="1" x14ac:dyDescent="0.25">
      <c r="A27" s="25"/>
      <c r="B27" s="29"/>
      <c r="C27" s="3"/>
      <c r="D27" s="50"/>
      <c r="E27" s="49"/>
      <c r="F27" s="51"/>
      <c r="G27" s="52"/>
      <c r="H27" s="4"/>
      <c r="I27" s="30"/>
      <c r="J27" s="25"/>
    </row>
    <row r="28" spans="1:10" ht="30" customHeight="1" thickBot="1" x14ac:dyDescent="0.25">
      <c r="A28" s="25"/>
      <c r="B28" s="29"/>
      <c r="C28" s="87"/>
      <c r="D28" s="88" t="s">
        <v>26</v>
      </c>
      <c r="E28" s="89"/>
      <c r="F28" s="89"/>
      <c r="G28" s="89"/>
      <c r="H28" s="90"/>
      <c r="I28" s="30"/>
      <c r="J28" s="25"/>
    </row>
    <row r="29" spans="1:10" x14ac:dyDescent="0.2">
      <c r="A29" s="25"/>
      <c r="B29" s="29"/>
      <c r="C29" s="66">
        <v>1</v>
      </c>
      <c r="D29" s="79" t="s">
        <v>20</v>
      </c>
      <c r="E29" s="55"/>
      <c r="F29" s="55"/>
      <c r="G29" s="55"/>
      <c r="H29" s="56"/>
      <c r="I29" s="30"/>
      <c r="J29" s="25"/>
    </row>
    <row r="30" spans="1:10" ht="19.149999999999999" customHeight="1" x14ac:dyDescent="0.2">
      <c r="A30" s="25"/>
      <c r="B30" s="29"/>
      <c r="C30" s="3" t="s">
        <v>47</v>
      </c>
      <c r="D30" s="50" t="s">
        <v>92</v>
      </c>
      <c r="E30" s="49" t="s">
        <v>145</v>
      </c>
      <c r="F30" s="51">
        <v>10.5</v>
      </c>
      <c r="G30" s="52">
        <v>21262</v>
      </c>
      <c r="H30" s="4">
        <f>ROUND(F30*G30,0)</f>
        <v>223251</v>
      </c>
      <c r="I30" s="30"/>
      <c r="J30" s="25"/>
    </row>
    <row r="31" spans="1:10" ht="19.149999999999999" customHeight="1" x14ac:dyDescent="0.2">
      <c r="A31" s="25"/>
      <c r="B31" s="29"/>
      <c r="C31" s="3" t="s">
        <v>48</v>
      </c>
      <c r="D31" s="50" t="s">
        <v>93</v>
      </c>
      <c r="E31" s="49" t="s">
        <v>145</v>
      </c>
      <c r="F31" s="51">
        <v>61.77</v>
      </c>
      <c r="G31" s="52">
        <v>12563</v>
      </c>
      <c r="H31" s="4">
        <f t="shared" ref="H31:H35" si="4">ROUND(F31*G31,0)</f>
        <v>776017</v>
      </c>
      <c r="I31" s="30"/>
      <c r="J31" s="25"/>
    </row>
    <row r="32" spans="1:10" ht="19.149999999999999" customHeight="1" x14ac:dyDescent="0.2">
      <c r="A32" s="25"/>
      <c r="B32" s="29"/>
      <c r="C32" s="3" t="s">
        <v>49</v>
      </c>
      <c r="D32" s="18" t="s">
        <v>94</v>
      </c>
      <c r="E32" s="5" t="s">
        <v>145</v>
      </c>
      <c r="F32" s="1">
        <v>8.4</v>
      </c>
      <c r="G32" s="2">
        <v>18440</v>
      </c>
      <c r="H32" s="4">
        <f t="shared" si="4"/>
        <v>154896</v>
      </c>
      <c r="I32" s="30"/>
      <c r="J32" s="25"/>
    </row>
    <row r="33" spans="1:10" ht="31.5" x14ac:dyDescent="0.2">
      <c r="A33" s="25"/>
      <c r="B33" s="29"/>
      <c r="C33" s="3" t="s">
        <v>50</v>
      </c>
      <c r="D33" s="18" t="s">
        <v>95</v>
      </c>
      <c r="E33" s="5" t="s">
        <v>146</v>
      </c>
      <c r="F33" s="1">
        <v>31.5</v>
      </c>
      <c r="G33" s="2">
        <v>13493</v>
      </c>
      <c r="H33" s="4">
        <f t="shared" si="4"/>
        <v>425030</v>
      </c>
      <c r="I33" s="30"/>
      <c r="J33" s="25"/>
    </row>
    <row r="34" spans="1:10" ht="19.149999999999999" customHeight="1" x14ac:dyDescent="0.2">
      <c r="A34" s="25"/>
      <c r="B34" s="29"/>
      <c r="C34" s="3" t="s">
        <v>51</v>
      </c>
      <c r="D34" s="50" t="s">
        <v>96</v>
      </c>
      <c r="E34" s="49" t="s">
        <v>146</v>
      </c>
      <c r="F34" s="51">
        <v>12.5</v>
      </c>
      <c r="G34" s="52">
        <v>8009</v>
      </c>
      <c r="H34" s="4">
        <f t="shared" si="4"/>
        <v>100113</v>
      </c>
      <c r="I34" s="30"/>
      <c r="J34" s="25"/>
    </row>
    <row r="35" spans="1:10" ht="19.149999999999999" customHeight="1" x14ac:dyDescent="0.2">
      <c r="A35" s="25"/>
      <c r="B35" s="29"/>
      <c r="C35" s="3" t="s">
        <v>52</v>
      </c>
      <c r="D35" s="18" t="s">
        <v>97</v>
      </c>
      <c r="E35" s="5" t="s">
        <v>146</v>
      </c>
      <c r="F35" s="1">
        <v>1.5</v>
      </c>
      <c r="G35" s="2">
        <v>11581</v>
      </c>
      <c r="H35" s="4">
        <f t="shared" si="4"/>
        <v>17372</v>
      </c>
      <c r="I35" s="30"/>
      <c r="J35" s="25"/>
    </row>
    <row r="36" spans="1:10" x14ac:dyDescent="0.2">
      <c r="A36" s="25"/>
      <c r="B36" s="29"/>
      <c r="C36" s="65">
        <v>2</v>
      </c>
      <c r="D36" s="80" t="s">
        <v>98</v>
      </c>
      <c r="E36" s="53"/>
      <c r="F36" s="53"/>
      <c r="G36" s="53"/>
      <c r="H36" s="54"/>
      <c r="I36" s="30"/>
      <c r="J36" s="25"/>
    </row>
    <row r="37" spans="1:10" ht="31.5" x14ac:dyDescent="0.2">
      <c r="A37" s="25"/>
      <c r="B37" s="29"/>
      <c r="C37" s="3" t="s">
        <v>53</v>
      </c>
      <c r="D37" s="50" t="s">
        <v>99</v>
      </c>
      <c r="E37" s="49" t="s">
        <v>147</v>
      </c>
      <c r="F37" s="51">
        <v>0.5</v>
      </c>
      <c r="G37" s="52">
        <v>1216436</v>
      </c>
      <c r="H37" s="4">
        <f t="shared" ref="H37:H39" si="5">ROUND(F37*G37,0)</f>
        <v>608218</v>
      </c>
      <c r="I37" s="30"/>
      <c r="J37" s="25"/>
    </row>
    <row r="38" spans="1:10" x14ac:dyDescent="0.2">
      <c r="A38" s="25"/>
      <c r="B38" s="29"/>
      <c r="C38" s="3" t="s">
        <v>54</v>
      </c>
      <c r="D38" s="18" t="s">
        <v>100</v>
      </c>
      <c r="E38" s="5" t="s">
        <v>148</v>
      </c>
      <c r="F38" s="1">
        <v>247</v>
      </c>
      <c r="G38" s="2">
        <v>8482</v>
      </c>
      <c r="H38" s="4">
        <f t="shared" si="5"/>
        <v>2095054</v>
      </c>
      <c r="I38" s="30"/>
      <c r="J38" s="25"/>
    </row>
    <row r="39" spans="1:10" x14ac:dyDescent="0.2">
      <c r="A39" s="25"/>
      <c r="B39" s="29"/>
      <c r="C39" s="57" t="s">
        <v>55</v>
      </c>
      <c r="D39" s="18" t="s">
        <v>101</v>
      </c>
      <c r="E39" s="5" t="s">
        <v>147</v>
      </c>
      <c r="F39" s="1">
        <v>0.5</v>
      </c>
      <c r="G39" s="2">
        <v>1340713</v>
      </c>
      <c r="H39" s="58">
        <f t="shared" si="5"/>
        <v>670357</v>
      </c>
      <c r="I39" s="30"/>
      <c r="J39" s="25"/>
    </row>
    <row r="40" spans="1:10" x14ac:dyDescent="0.2">
      <c r="A40" s="25"/>
      <c r="B40" s="29"/>
      <c r="C40" s="67">
        <v>3</v>
      </c>
      <c r="D40" s="81" t="s">
        <v>102</v>
      </c>
      <c r="E40" s="59"/>
      <c r="F40" s="59"/>
      <c r="G40" s="59"/>
      <c r="H40" s="60"/>
      <c r="I40" s="30"/>
      <c r="J40" s="25"/>
    </row>
    <row r="41" spans="1:10" ht="19.149999999999999" customHeight="1" x14ac:dyDescent="0.2">
      <c r="A41" s="25"/>
      <c r="B41" s="29"/>
      <c r="C41" s="3" t="s">
        <v>56</v>
      </c>
      <c r="D41" s="50" t="s">
        <v>103</v>
      </c>
      <c r="E41" s="49" t="s">
        <v>145</v>
      </c>
      <c r="F41" s="51">
        <v>6.46</v>
      </c>
      <c r="G41" s="52">
        <v>68745</v>
      </c>
      <c r="H41" s="4">
        <f>ROUND(F41*G41,0)</f>
        <v>444093</v>
      </c>
      <c r="I41" s="30"/>
      <c r="J41" s="25"/>
    </row>
    <row r="42" spans="1:10" x14ac:dyDescent="0.2">
      <c r="A42" s="25"/>
      <c r="B42" s="29"/>
      <c r="C42" s="3" t="s">
        <v>57</v>
      </c>
      <c r="D42" s="18" t="s">
        <v>104</v>
      </c>
      <c r="E42" s="5" t="s">
        <v>145</v>
      </c>
      <c r="F42" s="1">
        <v>19.7</v>
      </c>
      <c r="G42" s="2">
        <v>156563</v>
      </c>
      <c r="H42" s="4">
        <f t="shared" ref="H42" si="6">ROUND(F42*G42,0)</f>
        <v>3084291</v>
      </c>
      <c r="I42" s="30"/>
      <c r="J42" s="25"/>
    </row>
    <row r="43" spans="1:10" ht="39" customHeight="1" x14ac:dyDescent="0.2">
      <c r="A43" s="25"/>
      <c r="B43" s="29"/>
      <c r="C43" s="3" t="s">
        <v>58</v>
      </c>
      <c r="D43" s="18" t="s">
        <v>105</v>
      </c>
      <c r="E43" s="5" t="s">
        <v>145</v>
      </c>
      <c r="F43" s="1">
        <v>6.46</v>
      </c>
      <c r="G43" s="2">
        <v>42918</v>
      </c>
      <c r="H43" s="4">
        <f t="shared" ref="H43" si="7">ROUND(F43*G43,0)</f>
        <v>277250</v>
      </c>
      <c r="I43" s="30"/>
      <c r="J43" s="25"/>
    </row>
    <row r="44" spans="1:10" x14ac:dyDescent="0.2">
      <c r="A44" s="25"/>
      <c r="B44" s="29"/>
      <c r="C44" s="67">
        <v>4</v>
      </c>
      <c r="D44" s="81" t="s">
        <v>106</v>
      </c>
      <c r="E44" s="59"/>
      <c r="F44" s="59"/>
      <c r="G44" s="59"/>
      <c r="H44" s="60"/>
      <c r="I44" s="30"/>
      <c r="J44" s="25"/>
    </row>
    <row r="45" spans="1:10" ht="37.15" customHeight="1" x14ac:dyDescent="0.2">
      <c r="A45" s="25"/>
      <c r="B45" s="29"/>
      <c r="C45" s="3" t="s">
        <v>59</v>
      </c>
      <c r="D45" s="50" t="s">
        <v>107</v>
      </c>
      <c r="E45" s="49" t="s">
        <v>145</v>
      </c>
      <c r="F45" s="51">
        <v>61.59</v>
      </c>
      <c r="G45" s="52">
        <v>77971</v>
      </c>
      <c r="H45" s="4">
        <f>ROUND(F45*G45,0)</f>
        <v>4802234</v>
      </c>
      <c r="I45" s="30"/>
      <c r="J45" s="25"/>
    </row>
    <row r="46" spans="1:10" ht="18.600000000000001" customHeight="1" thickBot="1" x14ac:dyDescent="0.25">
      <c r="A46" s="25"/>
      <c r="B46" s="29"/>
      <c r="C46" s="3" t="s">
        <v>60</v>
      </c>
      <c r="D46" s="50" t="s">
        <v>108</v>
      </c>
      <c r="E46" s="49" t="s">
        <v>145</v>
      </c>
      <c r="F46" s="51">
        <v>61.59</v>
      </c>
      <c r="G46" s="52">
        <v>27950</v>
      </c>
      <c r="H46" s="4">
        <f>ROUND(F46*G46,0)</f>
        <v>1721441</v>
      </c>
      <c r="I46" s="30"/>
      <c r="J46" s="25"/>
    </row>
    <row r="47" spans="1:10" x14ac:dyDescent="0.2">
      <c r="A47" s="25"/>
      <c r="B47" s="29"/>
      <c r="C47" s="66">
        <v>5</v>
      </c>
      <c r="D47" s="79" t="s">
        <v>109</v>
      </c>
      <c r="E47" s="55"/>
      <c r="F47" s="55"/>
      <c r="G47" s="55"/>
      <c r="H47" s="56"/>
      <c r="I47" s="30"/>
      <c r="J47" s="25"/>
    </row>
    <row r="48" spans="1:10" ht="19.149999999999999" customHeight="1" x14ac:dyDescent="0.2">
      <c r="A48" s="25"/>
      <c r="B48" s="29"/>
      <c r="C48" s="3" t="s">
        <v>61</v>
      </c>
      <c r="D48" s="50" t="s">
        <v>110</v>
      </c>
      <c r="E48" s="49" t="s">
        <v>146</v>
      </c>
      <c r="F48" s="51">
        <v>4</v>
      </c>
      <c r="G48" s="52">
        <v>67049</v>
      </c>
      <c r="H48" s="4">
        <f>ROUND(F48*G48,0)</f>
        <v>268196</v>
      </c>
      <c r="I48" s="30"/>
      <c r="J48" s="25"/>
    </row>
    <row r="49" spans="1:10" ht="19.149999999999999" customHeight="1" x14ac:dyDescent="0.2">
      <c r="A49" s="25"/>
      <c r="B49" s="29"/>
      <c r="C49" s="3" t="s">
        <v>62</v>
      </c>
      <c r="D49" s="50" t="s">
        <v>111</v>
      </c>
      <c r="E49" s="49" t="s">
        <v>146</v>
      </c>
      <c r="F49" s="51">
        <v>8</v>
      </c>
      <c r="G49" s="52">
        <v>27121</v>
      </c>
      <c r="H49" s="4">
        <f t="shared" ref="H49:H53" si="8">ROUND(F49*G49,0)</f>
        <v>216968</v>
      </c>
      <c r="I49" s="30"/>
      <c r="J49" s="25"/>
    </row>
    <row r="50" spans="1:10" ht="19.149999999999999" customHeight="1" x14ac:dyDescent="0.2">
      <c r="A50" s="25"/>
      <c r="B50" s="29"/>
      <c r="C50" s="3" t="s">
        <v>63</v>
      </c>
      <c r="D50" s="18" t="s">
        <v>112</v>
      </c>
      <c r="E50" s="5" t="s">
        <v>146</v>
      </c>
      <c r="F50" s="1">
        <v>15</v>
      </c>
      <c r="G50" s="2">
        <v>34029</v>
      </c>
      <c r="H50" s="4">
        <f t="shared" si="8"/>
        <v>510435</v>
      </c>
      <c r="I50" s="30"/>
      <c r="J50" s="25"/>
    </row>
    <row r="51" spans="1:10" ht="37.9" customHeight="1" x14ac:dyDescent="0.2">
      <c r="A51" s="25"/>
      <c r="B51" s="29"/>
      <c r="C51" s="3" t="s">
        <v>64</v>
      </c>
      <c r="D51" s="18" t="s">
        <v>113</v>
      </c>
      <c r="E51" s="5" t="s">
        <v>149</v>
      </c>
      <c r="F51" s="1">
        <v>1</v>
      </c>
      <c r="G51" s="2">
        <v>871570</v>
      </c>
      <c r="H51" s="4">
        <f t="shared" si="8"/>
        <v>871570</v>
      </c>
      <c r="I51" s="30"/>
      <c r="J51" s="25"/>
    </row>
    <row r="52" spans="1:10" ht="19.149999999999999" customHeight="1" x14ac:dyDescent="0.2">
      <c r="A52" s="25"/>
      <c r="B52" s="29"/>
      <c r="C52" s="3" t="s">
        <v>65</v>
      </c>
      <c r="D52" s="50" t="s">
        <v>114</v>
      </c>
      <c r="E52" s="49" t="s">
        <v>149</v>
      </c>
      <c r="F52" s="51">
        <v>1</v>
      </c>
      <c r="G52" s="52">
        <v>612810</v>
      </c>
      <c r="H52" s="4">
        <f t="shared" si="8"/>
        <v>612810</v>
      </c>
      <c r="I52" s="30"/>
      <c r="J52" s="25"/>
    </row>
    <row r="53" spans="1:10" ht="19.149999999999999" customHeight="1" x14ac:dyDescent="0.2">
      <c r="A53" s="25"/>
      <c r="B53" s="29"/>
      <c r="C53" s="3" t="s">
        <v>66</v>
      </c>
      <c r="D53" s="18" t="s">
        <v>115</v>
      </c>
      <c r="E53" s="5" t="s">
        <v>149</v>
      </c>
      <c r="F53" s="1">
        <v>2</v>
      </c>
      <c r="G53" s="2">
        <v>114687</v>
      </c>
      <c r="H53" s="4">
        <f t="shared" si="8"/>
        <v>229374</v>
      </c>
      <c r="I53" s="30"/>
      <c r="J53" s="25"/>
    </row>
    <row r="54" spans="1:10" ht="19.149999999999999" customHeight="1" x14ac:dyDescent="0.2">
      <c r="A54" s="25"/>
      <c r="B54" s="29"/>
      <c r="C54" s="3" t="s">
        <v>67</v>
      </c>
      <c r="D54" s="18" t="s">
        <v>116</v>
      </c>
      <c r="E54" s="5" t="s">
        <v>149</v>
      </c>
      <c r="F54" s="1">
        <v>1</v>
      </c>
      <c r="G54" s="2">
        <v>137306</v>
      </c>
      <c r="H54" s="4">
        <f t="shared" ref="H54" si="9">ROUND(F54*G54,0)</f>
        <v>137306</v>
      </c>
      <c r="I54" s="30"/>
      <c r="J54" s="25"/>
    </row>
    <row r="55" spans="1:10" ht="19.149999999999999" customHeight="1" thickBot="1" x14ac:dyDescent="0.25">
      <c r="A55" s="25"/>
      <c r="B55" s="29"/>
      <c r="C55" s="3" t="s">
        <v>68</v>
      </c>
      <c r="D55" s="18" t="s">
        <v>117</v>
      </c>
      <c r="E55" s="5" t="s">
        <v>149</v>
      </c>
      <c r="F55" s="1">
        <v>1</v>
      </c>
      <c r="G55" s="2">
        <v>45033</v>
      </c>
      <c r="H55" s="4">
        <f t="shared" ref="H55" si="10">ROUND(F55*G55,0)</f>
        <v>45033</v>
      </c>
      <c r="I55" s="30"/>
      <c r="J55" s="25"/>
    </row>
    <row r="56" spans="1:10" x14ac:dyDescent="0.2">
      <c r="A56" s="25"/>
      <c r="B56" s="29"/>
      <c r="C56" s="66">
        <v>6</v>
      </c>
      <c r="D56" s="79" t="s">
        <v>118</v>
      </c>
      <c r="E56" s="55"/>
      <c r="F56" s="55"/>
      <c r="G56" s="55"/>
      <c r="H56" s="56"/>
      <c r="I56" s="30"/>
      <c r="J56" s="25"/>
    </row>
    <row r="57" spans="1:10" ht="19.149999999999999" customHeight="1" x14ac:dyDescent="0.2">
      <c r="A57" s="25"/>
      <c r="B57" s="29"/>
      <c r="C57" s="3" t="s">
        <v>69</v>
      </c>
      <c r="D57" s="50" t="s">
        <v>119</v>
      </c>
      <c r="E57" s="49" t="s">
        <v>149</v>
      </c>
      <c r="F57" s="51">
        <v>1</v>
      </c>
      <c r="G57" s="52">
        <v>84759</v>
      </c>
      <c r="H57" s="4">
        <f>ROUND(F57*G57,0)</f>
        <v>84759</v>
      </c>
      <c r="I57" s="30"/>
      <c r="J57" s="25"/>
    </row>
    <row r="58" spans="1:10" ht="19.149999999999999" customHeight="1" x14ac:dyDescent="0.2">
      <c r="A58" s="25"/>
      <c r="B58" s="29"/>
      <c r="C58" s="3" t="s">
        <v>70</v>
      </c>
      <c r="D58" s="50" t="s">
        <v>120</v>
      </c>
      <c r="E58" s="49" t="s">
        <v>146</v>
      </c>
      <c r="F58" s="51">
        <v>4.5</v>
      </c>
      <c r="G58" s="52">
        <v>28133</v>
      </c>
      <c r="H58" s="4">
        <f t="shared" ref="H58:H59" si="11">ROUND(F58*G58,0)</f>
        <v>126599</v>
      </c>
      <c r="I58" s="30"/>
      <c r="J58" s="25"/>
    </row>
    <row r="59" spans="1:10" ht="37.15" customHeight="1" thickBot="1" x14ac:dyDescent="0.25">
      <c r="A59" s="25"/>
      <c r="B59" s="29"/>
      <c r="C59" s="3" t="s">
        <v>71</v>
      </c>
      <c r="D59" s="18" t="s">
        <v>121</v>
      </c>
      <c r="E59" s="5" t="s">
        <v>149</v>
      </c>
      <c r="F59" s="1">
        <v>3</v>
      </c>
      <c r="G59" s="2">
        <v>42704</v>
      </c>
      <c r="H59" s="4">
        <f t="shared" si="11"/>
        <v>128112</v>
      </c>
      <c r="I59" s="30"/>
      <c r="J59" s="25"/>
    </row>
    <row r="60" spans="1:10" x14ac:dyDescent="0.2">
      <c r="A60" s="25"/>
      <c r="B60" s="29"/>
      <c r="C60" s="66">
        <v>7</v>
      </c>
      <c r="D60" s="79" t="s">
        <v>122</v>
      </c>
      <c r="E60" s="55"/>
      <c r="F60" s="55"/>
      <c r="G60" s="55"/>
      <c r="H60" s="56"/>
      <c r="I60" s="30"/>
      <c r="J60" s="25"/>
    </row>
    <row r="61" spans="1:10" ht="34.9" customHeight="1" x14ac:dyDescent="0.2">
      <c r="A61" s="25"/>
      <c r="B61" s="29"/>
      <c r="C61" s="3" t="s">
        <v>72</v>
      </c>
      <c r="D61" s="50" t="s">
        <v>123</v>
      </c>
      <c r="E61" s="49" t="s">
        <v>149</v>
      </c>
      <c r="F61" s="51">
        <v>8</v>
      </c>
      <c r="G61" s="52">
        <v>158750</v>
      </c>
      <c r="H61" s="4">
        <f>ROUND(F61*G61,0)</f>
        <v>1270000</v>
      </c>
      <c r="I61" s="30"/>
      <c r="J61" s="25"/>
    </row>
    <row r="62" spans="1:10" ht="19.149999999999999" customHeight="1" x14ac:dyDescent="0.2">
      <c r="A62" s="25"/>
      <c r="B62" s="29"/>
      <c r="C62" s="3" t="s">
        <v>73</v>
      </c>
      <c r="D62" s="50" t="s">
        <v>124</v>
      </c>
      <c r="E62" s="49" t="s">
        <v>149</v>
      </c>
      <c r="F62" s="51">
        <v>1</v>
      </c>
      <c r="G62" s="52">
        <v>391707</v>
      </c>
      <c r="H62" s="4">
        <f t="shared" ref="H62:H67" si="12">ROUND(F62*G62,0)</f>
        <v>391707</v>
      </c>
      <c r="I62" s="30"/>
      <c r="J62" s="25"/>
    </row>
    <row r="63" spans="1:10" ht="37.9" customHeight="1" x14ac:dyDescent="0.2">
      <c r="A63" s="25"/>
      <c r="B63" s="29"/>
      <c r="C63" s="3" t="s">
        <v>74</v>
      </c>
      <c r="D63" s="18" t="s">
        <v>125</v>
      </c>
      <c r="E63" s="5" t="s">
        <v>149</v>
      </c>
      <c r="F63" s="1">
        <v>12</v>
      </c>
      <c r="G63" s="2">
        <v>188453</v>
      </c>
      <c r="H63" s="4">
        <f t="shared" si="12"/>
        <v>2261436</v>
      </c>
      <c r="I63" s="30"/>
      <c r="J63" s="25"/>
    </row>
    <row r="64" spans="1:10" ht="19.149999999999999" customHeight="1" x14ac:dyDescent="0.2">
      <c r="A64" s="25"/>
      <c r="B64" s="29"/>
      <c r="C64" s="3" t="s">
        <v>75</v>
      </c>
      <c r="D64" s="18" t="s">
        <v>126</v>
      </c>
      <c r="E64" s="5" t="s">
        <v>149</v>
      </c>
      <c r="F64" s="1">
        <v>2</v>
      </c>
      <c r="G64" s="2">
        <v>247990</v>
      </c>
      <c r="H64" s="4">
        <f t="shared" si="12"/>
        <v>495980</v>
      </c>
      <c r="I64" s="30"/>
      <c r="J64" s="25"/>
    </row>
    <row r="65" spans="1:10" ht="19.149999999999999" customHeight="1" x14ac:dyDescent="0.2">
      <c r="A65" s="25"/>
      <c r="B65" s="29"/>
      <c r="C65" s="3" t="s">
        <v>76</v>
      </c>
      <c r="D65" s="50" t="s">
        <v>127</v>
      </c>
      <c r="E65" s="49" t="s">
        <v>149</v>
      </c>
      <c r="F65" s="51">
        <v>1</v>
      </c>
      <c r="G65" s="52">
        <v>267886</v>
      </c>
      <c r="H65" s="4">
        <f t="shared" si="12"/>
        <v>267886</v>
      </c>
      <c r="I65" s="30"/>
      <c r="J65" s="25"/>
    </row>
    <row r="66" spans="1:10" ht="19.149999999999999" customHeight="1" x14ac:dyDescent="0.2">
      <c r="A66" s="25"/>
      <c r="B66" s="29"/>
      <c r="C66" s="3" t="s">
        <v>77</v>
      </c>
      <c r="D66" s="18" t="s">
        <v>128</v>
      </c>
      <c r="E66" s="5" t="s">
        <v>149</v>
      </c>
      <c r="F66" s="1">
        <v>1</v>
      </c>
      <c r="G66" s="2">
        <v>242046</v>
      </c>
      <c r="H66" s="4">
        <f t="shared" si="12"/>
        <v>242046</v>
      </c>
      <c r="I66" s="30"/>
      <c r="J66" s="25"/>
    </row>
    <row r="67" spans="1:10" ht="19.149999999999999" customHeight="1" thickBot="1" x14ac:dyDescent="0.25">
      <c r="A67" s="25"/>
      <c r="B67" s="29"/>
      <c r="C67" s="3" t="s">
        <v>78</v>
      </c>
      <c r="D67" s="18" t="s">
        <v>129</v>
      </c>
      <c r="E67" s="5" t="s">
        <v>149</v>
      </c>
      <c r="F67" s="1">
        <v>3</v>
      </c>
      <c r="G67" s="2">
        <v>69761</v>
      </c>
      <c r="H67" s="4">
        <f t="shared" si="12"/>
        <v>209283</v>
      </c>
      <c r="I67" s="30"/>
      <c r="J67" s="25"/>
    </row>
    <row r="68" spans="1:10" x14ac:dyDescent="0.2">
      <c r="A68" s="25"/>
      <c r="B68" s="29"/>
      <c r="C68" s="66">
        <v>8</v>
      </c>
      <c r="D68" s="79" t="s">
        <v>130</v>
      </c>
      <c r="E68" s="55"/>
      <c r="F68" s="55"/>
      <c r="G68" s="55"/>
      <c r="H68" s="56"/>
      <c r="I68" s="30"/>
      <c r="J68" s="25"/>
    </row>
    <row r="69" spans="1:10" ht="19.149999999999999" customHeight="1" x14ac:dyDescent="0.2">
      <c r="A69" s="25"/>
      <c r="B69" s="29"/>
      <c r="C69" s="3" t="s">
        <v>79</v>
      </c>
      <c r="D69" s="50" t="s">
        <v>131</v>
      </c>
      <c r="E69" s="49" t="s">
        <v>145</v>
      </c>
      <c r="F69" s="51">
        <v>12.84</v>
      </c>
      <c r="G69" s="52">
        <v>24401</v>
      </c>
      <c r="H69" s="4">
        <f>ROUND(F69*G69,0)</f>
        <v>313309</v>
      </c>
      <c r="I69" s="30"/>
      <c r="J69" s="25"/>
    </row>
    <row r="70" spans="1:10" ht="19.149999999999999" customHeight="1" x14ac:dyDescent="0.2">
      <c r="A70" s="25"/>
      <c r="B70" s="29"/>
      <c r="C70" s="3" t="s">
        <v>80</v>
      </c>
      <c r="D70" s="50" t="s">
        <v>132</v>
      </c>
      <c r="E70" s="49" t="s">
        <v>145</v>
      </c>
      <c r="F70" s="51">
        <v>116.5</v>
      </c>
      <c r="G70" s="52">
        <v>23273</v>
      </c>
      <c r="H70" s="4">
        <f t="shared" ref="H70:H75" si="13">ROUND(F70*G70,0)</f>
        <v>2711305</v>
      </c>
      <c r="I70" s="30"/>
      <c r="J70" s="25"/>
    </row>
    <row r="71" spans="1:10" ht="19.149999999999999" customHeight="1" x14ac:dyDescent="0.2">
      <c r="A71" s="25"/>
      <c r="B71" s="29"/>
      <c r="C71" s="3" t="s">
        <v>81</v>
      </c>
      <c r="D71" s="18" t="s">
        <v>133</v>
      </c>
      <c r="E71" s="5" t="s">
        <v>146</v>
      </c>
      <c r="F71" s="1">
        <v>36.4</v>
      </c>
      <c r="G71" s="2">
        <v>14936</v>
      </c>
      <c r="H71" s="4">
        <f t="shared" si="13"/>
        <v>543670</v>
      </c>
      <c r="I71" s="30"/>
      <c r="J71" s="25"/>
    </row>
    <row r="72" spans="1:10" ht="19.149999999999999" customHeight="1" x14ac:dyDescent="0.2">
      <c r="A72" s="25"/>
      <c r="B72" s="29"/>
      <c r="C72" s="3" t="s">
        <v>82</v>
      </c>
      <c r="D72" s="18" t="s">
        <v>134</v>
      </c>
      <c r="E72" s="5" t="s">
        <v>149</v>
      </c>
      <c r="F72" s="1">
        <v>1</v>
      </c>
      <c r="G72" s="2">
        <v>217923</v>
      </c>
      <c r="H72" s="4">
        <f t="shared" si="13"/>
        <v>217923</v>
      </c>
      <c r="I72" s="30"/>
      <c r="J72" s="25"/>
    </row>
    <row r="73" spans="1:10" ht="19.149999999999999" customHeight="1" x14ac:dyDescent="0.2">
      <c r="A73" s="25"/>
      <c r="B73" s="29"/>
      <c r="C73" s="3" t="s">
        <v>83</v>
      </c>
      <c r="D73" s="50" t="s">
        <v>135</v>
      </c>
      <c r="E73" s="49" t="s">
        <v>145</v>
      </c>
      <c r="F73" s="51">
        <v>1.84</v>
      </c>
      <c r="G73" s="52">
        <v>56556</v>
      </c>
      <c r="H73" s="4">
        <f t="shared" si="13"/>
        <v>104063</v>
      </c>
      <c r="I73" s="30"/>
      <c r="J73" s="25"/>
    </row>
    <row r="74" spans="1:10" ht="33.6" customHeight="1" x14ac:dyDescent="0.2">
      <c r="A74" s="25"/>
      <c r="B74" s="29"/>
      <c r="C74" s="3" t="s">
        <v>84</v>
      </c>
      <c r="D74" s="18" t="s">
        <v>136</v>
      </c>
      <c r="E74" s="5" t="s">
        <v>145</v>
      </c>
      <c r="F74" s="1">
        <v>1.84</v>
      </c>
      <c r="G74" s="2">
        <v>212885</v>
      </c>
      <c r="H74" s="4">
        <f t="shared" si="13"/>
        <v>391708</v>
      </c>
      <c r="I74" s="30"/>
      <c r="J74" s="25"/>
    </row>
    <row r="75" spans="1:10" ht="33.6" customHeight="1" x14ac:dyDescent="0.2">
      <c r="A75" s="25"/>
      <c r="B75" s="29"/>
      <c r="C75" s="3" t="s">
        <v>85</v>
      </c>
      <c r="D75" s="18" t="s">
        <v>137</v>
      </c>
      <c r="E75" s="5" t="s">
        <v>145</v>
      </c>
      <c r="F75" s="1">
        <v>59.75</v>
      </c>
      <c r="G75" s="2">
        <v>220610</v>
      </c>
      <c r="H75" s="4">
        <f t="shared" si="13"/>
        <v>13181448</v>
      </c>
      <c r="I75" s="30"/>
      <c r="J75" s="25"/>
    </row>
    <row r="76" spans="1:10" ht="33.6" customHeight="1" x14ac:dyDescent="0.2">
      <c r="A76" s="25"/>
      <c r="B76" s="29"/>
      <c r="C76" s="3" t="s">
        <v>86</v>
      </c>
      <c r="D76" s="18" t="s">
        <v>138</v>
      </c>
      <c r="E76" s="5" t="s">
        <v>146</v>
      </c>
      <c r="F76" s="1">
        <v>4.3</v>
      </c>
      <c r="G76" s="2">
        <v>56956</v>
      </c>
      <c r="H76" s="4">
        <f t="shared" ref="H76:H77" si="14">ROUND(F76*G76,0)</f>
        <v>244911</v>
      </c>
      <c r="I76" s="30"/>
      <c r="J76" s="25"/>
    </row>
    <row r="77" spans="1:10" ht="19.149999999999999" customHeight="1" thickBot="1" x14ac:dyDescent="0.25">
      <c r="A77" s="25"/>
      <c r="B77" s="29"/>
      <c r="C77" s="3" t="s">
        <v>87</v>
      </c>
      <c r="D77" s="18" t="s">
        <v>139</v>
      </c>
      <c r="E77" s="5" t="s">
        <v>146</v>
      </c>
      <c r="F77" s="1">
        <v>35.5</v>
      </c>
      <c r="G77" s="2">
        <v>26300</v>
      </c>
      <c r="H77" s="4">
        <f t="shared" si="14"/>
        <v>933650</v>
      </c>
      <c r="I77" s="30"/>
      <c r="J77" s="25"/>
    </row>
    <row r="78" spans="1:10" x14ac:dyDescent="0.2">
      <c r="A78" s="25"/>
      <c r="B78" s="29"/>
      <c r="C78" s="66">
        <v>9</v>
      </c>
      <c r="D78" s="79" t="s">
        <v>140</v>
      </c>
      <c r="E78" s="55"/>
      <c r="F78" s="55"/>
      <c r="G78" s="55"/>
      <c r="H78" s="56"/>
      <c r="I78" s="30"/>
      <c r="J78" s="25"/>
    </row>
    <row r="79" spans="1:10" ht="67.900000000000006" customHeight="1" x14ac:dyDescent="0.2">
      <c r="A79" s="25"/>
      <c r="B79" s="29"/>
      <c r="C79" s="3" t="s">
        <v>88</v>
      </c>
      <c r="D79" s="50" t="s">
        <v>141</v>
      </c>
      <c r="E79" s="49" t="s">
        <v>145</v>
      </c>
      <c r="F79" s="51">
        <v>12.14</v>
      </c>
      <c r="G79" s="52">
        <v>452798.9108548417</v>
      </c>
      <c r="H79" s="4">
        <f>ROUND(F79*G79,0)</f>
        <v>5496979</v>
      </c>
      <c r="I79" s="30"/>
      <c r="J79" s="25"/>
    </row>
    <row r="80" spans="1:10" ht="60" customHeight="1" thickBot="1" x14ac:dyDescent="0.25">
      <c r="A80" s="25"/>
      <c r="B80" s="29"/>
      <c r="C80" s="3" t="s">
        <v>89</v>
      </c>
      <c r="D80" s="50" t="s">
        <v>142</v>
      </c>
      <c r="E80" s="49" t="s">
        <v>145</v>
      </c>
      <c r="F80" s="51">
        <v>2.2000000000000002</v>
      </c>
      <c r="G80" s="52">
        <v>862500</v>
      </c>
      <c r="H80" s="4">
        <f t="shared" ref="H80" si="15">ROUND(F80*G80,0)</f>
        <v>1897500</v>
      </c>
      <c r="I80" s="30"/>
      <c r="J80" s="25"/>
    </row>
    <row r="81" spans="1:11" x14ac:dyDescent="0.2">
      <c r="A81" s="25"/>
      <c r="B81" s="29"/>
      <c r="C81" s="66" t="s">
        <v>90</v>
      </c>
      <c r="D81" s="79" t="s">
        <v>143</v>
      </c>
      <c r="E81" s="55"/>
      <c r="F81" s="55"/>
      <c r="G81" s="55"/>
      <c r="H81" s="56"/>
      <c r="I81" s="30"/>
      <c r="J81" s="25"/>
    </row>
    <row r="82" spans="1:11" ht="19.149999999999999" customHeight="1" thickBot="1" x14ac:dyDescent="0.25">
      <c r="A82" s="25"/>
      <c r="B82" s="29"/>
      <c r="C82" s="3" t="s">
        <v>91</v>
      </c>
      <c r="D82" s="50" t="s">
        <v>144</v>
      </c>
      <c r="E82" s="49" t="s">
        <v>147</v>
      </c>
      <c r="F82" s="51">
        <v>2.59416</v>
      </c>
      <c r="G82" s="52">
        <v>52755</v>
      </c>
      <c r="H82" s="4">
        <f>ROUND(F82*G82,0)</f>
        <v>136855</v>
      </c>
      <c r="I82" s="30"/>
      <c r="J82" s="25"/>
    </row>
    <row r="83" spans="1:11" s="34" customFormat="1" ht="24" customHeight="1" thickBot="1" x14ac:dyDescent="0.25">
      <c r="A83" s="31"/>
      <c r="B83" s="32"/>
      <c r="C83" s="117" t="s">
        <v>6</v>
      </c>
      <c r="D83" s="118"/>
      <c r="E83" s="118"/>
      <c r="F83" s="118"/>
      <c r="G83" s="119"/>
      <c r="H83" s="61">
        <f>ROUND((SUM(H30:H82)),0)</f>
        <v>49942438</v>
      </c>
      <c r="I83" s="33"/>
      <c r="J83" s="31"/>
    </row>
    <row r="84" spans="1:11" s="34" customFormat="1" thickBot="1" x14ac:dyDescent="0.25">
      <c r="A84" s="31"/>
      <c r="B84" s="32"/>
      <c r="C84" s="21"/>
      <c r="D84" s="82"/>
      <c r="E84" s="22"/>
      <c r="F84" s="22"/>
      <c r="G84" s="22"/>
      <c r="H84" s="23"/>
      <c r="I84" s="33"/>
      <c r="J84" s="31"/>
    </row>
    <row r="85" spans="1:11" s="34" customFormat="1" ht="22.15" customHeight="1" x14ac:dyDescent="0.2">
      <c r="A85" s="31"/>
      <c r="B85" s="32"/>
      <c r="C85" s="35"/>
      <c r="D85" s="73" t="s">
        <v>25</v>
      </c>
      <c r="E85" s="20"/>
      <c r="F85" s="62"/>
      <c r="G85" s="68"/>
      <c r="H85" s="76">
        <f>+H26+H83</f>
        <v>135851852</v>
      </c>
      <c r="I85" s="33"/>
      <c r="J85" s="31"/>
    </row>
    <row r="86" spans="1:11" s="34" customFormat="1" ht="22.15" customHeight="1" x14ac:dyDescent="0.2">
      <c r="A86" s="31"/>
      <c r="B86" s="32"/>
      <c r="C86" s="35"/>
      <c r="D86" s="74" t="s">
        <v>10</v>
      </c>
      <c r="E86" s="70"/>
      <c r="F86" s="71"/>
      <c r="G86" s="72">
        <v>0.3</v>
      </c>
      <c r="H86" s="77">
        <f>ROUND(H85*G86,2)-0.1</f>
        <v>40755555.5</v>
      </c>
      <c r="I86" s="33"/>
      <c r="J86" s="31"/>
    </row>
    <row r="87" spans="1:11" s="34" customFormat="1" ht="22.15" customHeight="1" x14ac:dyDescent="0.2">
      <c r="A87" s="31"/>
      <c r="B87" s="32"/>
      <c r="C87" s="35"/>
      <c r="D87" s="74" t="s">
        <v>18</v>
      </c>
      <c r="E87" s="7"/>
      <c r="F87" s="8"/>
      <c r="G87" s="69">
        <v>0.05</v>
      </c>
      <c r="H87" s="11">
        <f>ROUND(H85*G87,2)-0.1</f>
        <v>6792592.5</v>
      </c>
      <c r="I87" s="33"/>
      <c r="J87" s="31"/>
    </row>
    <row r="88" spans="1:11" s="34" customFormat="1" ht="22.15" customHeight="1" thickBot="1" x14ac:dyDescent="0.25">
      <c r="A88" s="31"/>
      <c r="B88" s="32"/>
      <c r="C88" s="35"/>
      <c r="D88" s="15"/>
      <c r="E88" s="9"/>
      <c r="F88" s="10"/>
      <c r="G88" s="12"/>
      <c r="H88" s="11"/>
      <c r="I88" s="33"/>
      <c r="J88" s="31"/>
    </row>
    <row r="89" spans="1:11" s="34" customFormat="1" ht="22.15" customHeight="1" thickBot="1" x14ac:dyDescent="0.25">
      <c r="A89" s="31"/>
      <c r="B89" s="32"/>
      <c r="C89" s="35"/>
      <c r="D89" s="83" t="s">
        <v>7</v>
      </c>
      <c r="E89" s="13"/>
      <c r="F89" s="14"/>
      <c r="G89" s="63"/>
      <c r="H89" s="64">
        <f>SUM(H85:H88)</f>
        <v>183400000</v>
      </c>
      <c r="I89" s="33"/>
      <c r="J89" s="31"/>
      <c r="K89" s="75"/>
    </row>
    <row r="90" spans="1:11" s="34" customFormat="1" thickBot="1" x14ac:dyDescent="0.25">
      <c r="A90" s="31"/>
      <c r="B90" s="32"/>
      <c r="C90" s="35"/>
      <c r="D90" s="84"/>
      <c r="E90" s="36"/>
      <c r="F90" s="37"/>
      <c r="G90" s="38"/>
      <c r="H90" s="24"/>
      <c r="I90" s="33"/>
      <c r="J90" s="31"/>
    </row>
    <row r="91" spans="1:11" s="34" customFormat="1" ht="15.75" x14ac:dyDescent="0.2">
      <c r="A91" s="31"/>
      <c r="B91" s="32"/>
      <c r="C91" s="6"/>
      <c r="D91" s="121"/>
      <c r="E91" s="121"/>
      <c r="F91" s="121"/>
      <c r="G91" s="121"/>
      <c r="H91" s="122"/>
      <c r="I91" s="39"/>
      <c r="J91" s="31"/>
    </row>
    <row r="92" spans="1:11" s="34" customFormat="1" ht="30" customHeight="1" x14ac:dyDescent="0.2">
      <c r="A92" s="31"/>
      <c r="B92" s="32"/>
      <c r="C92" s="93" t="s">
        <v>27</v>
      </c>
      <c r="D92" s="94"/>
      <c r="E92" s="120" t="s">
        <v>3</v>
      </c>
      <c r="F92" s="120"/>
      <c r="G92" s="120"/>
      <c r="H92" s="16" t="s">
        <v>8</v>
      </c>
      <c r="I92" s="40"/>
      <c r="J92" s="31"/>
    </row>
    <row r="93" spans="1:11" s="34" customFormat="1" ht="48" customHeight="1" x14ac:dyDescent="0.2">
      <c r="A93" s="31"/>
      <c r="B93" s="32"/>
      <c r="C93" s="93" t="s">
        <v>9</v>
      </c>
      <c r="D93" s="94"/>
      <c r="E93" s="98" t="s">
        <v>10</v>
      </c>
      <c r="F93" s="98"/>
      <c r="G93" s="17" t="s">
        <v>11</v>
      </c>
      <c r="H93" s="19">
        <v>0.3</v>
      </c>
      <c r="I93" s="40"/>
      <c r="J93" s="31"/>
    </row>
    <row r="94" spans="1:11" s="34" customFormat="1" ht="28.15" customHeight="1" x14ac:dyDescent="0.2">
      <c r="A94" s="31"/>
      <c r="B94" s="32"/>
      <c r="C94" s="93" t="s">
        <v>12</v>
      </c>
      <c r="D94" s="94"/>
      <c r="E94" s="95" t="s">
        <v>19</v>
      </c>
      <c r="F94" s="96"/>
      <c r="G94" s="17" t="s">
        <v>13</v>
      </c>
      <c r="H94" s="19">
        <v>0</v>
      </c>
      <c r="I94" s="40"/>
      <c r="J94" s="31"/>
    </row>
    <row r="95" spans="1:11" s="41" customFormat="1" ht="28.15" customHeight="1" x14ac:dyDescent="0.2">
      <c r="A95" s="31"/>
      <c r="B95" s="32"/>
      <c r="C95" s="99"/>
      <c r="D95" s="100"/>
      <c r="E95" s="97" t="s">
        <v>18</v>
      </c>
      <c r="F95" s="98"/>
      <c r="G95" s="17" t="s">
        <v>14</v>
      </c>
      <c r="H95" s="19">
        <v>0.05</v>
      </c>
      <c r="I95" s="33"/>
      <c r="J95" s="31"/>
    </row>
    <row r="96" spans="1:11" ht="28.15" customHeight="1" x14ac:dyDescent="0.2">
      <c r="A96" s="25"/>
      <c r="B96" s="29"/>
      <c r="C96" s="101"/>
      <c r="D96" s="102"/>
      <c r="E96" s="98" t="s">
        <v>15</v>
      </c>
      <c r="F96" s="98"/>
      <c r="G96" s="17" t="s">
        <v>16</v>
      </c>
      <c r="H96" s="19">
        <f>H93+H94+H95</f>
        <v>0.35</v>
      </c>
      <c r="I96" s="30"/>
      <c r="J96" s="25"/>
    </row>
    <row r="97" spans="1:10" ht="17.25" thickBot="1" x14ac:dyDescent="0.25">
      <c r="A97" s="25"/>
      <c r="B97" s="29"/>
      <c r="C97" s="103"/>
      <c r="D97" s="104"/>
      <c r="E97" s="91"/>
      <c r="F97" s="91"/>
      <c r="G97" s="91"/>
      <c r="H97" s="92"/>
      <c r="I97" s="30"/>
      <c r="J97" s="25"/>
    </row>
    <row r="98" spans="1:10" ht="17.25" thickBot="1" x14ac:dyDescent="0.25">
      <c r="A98" s="25"/>
      <c r="B98" s="42"/>
      <c r="C98" s="43"/>
      <c r="D98" s="85"/>
      <c r="E98" s="43"/>
      <c r="F98" s="43"/>
      <c r="G98" s="43"/>
      <c r="H98" s="43"/>
      <c r="I98" s="44"/>
      <c r="J98" s="25"/>
    </row>
    <row r="99" spans="1:10" ht="17.25" thickTop="1" x14ac:dyDescent="0.2">
      <c r="A99" s="25"/>
      <c r="B99" s="25"/>
      <c r="C99" s="25"/>
      <c r="D99" s="78"/>
      <c r="E99" s="25"/>
      <c r="F99" s="25"/>
      <c r="G99" s="25"/>
      <c r="H99" s="25"/>
      <c r="I99" s="25"/>
      <c r="J99" s="25"/>
    </row>
  </sheetData>
  <mergeCells count="17">
    <mergeCell ref="C3:H3"/>
    <mergeCell ref="B2:I2"/>
    <mergeCell ref="C4:H4"/>
    <mergeCell ref="C93:D93"/>
    <mergeCell ref="C5:H5"/>
    <mergeCell ref="C26:G26"/>
    <mergeCell ref="C92:D92"/>
    <mergeCell ref="E92:G92"/>
    <mergeCell ref="E93:F93"/>
    <mergeCell ref="D91:H91"/>
    <mergeCell ref="C83:G83"/>
    <mergeCell ref="E97:H97"/>
    <mergeCell ref="C94:D94"/>
    <mergeCell ref="E94:F94"/>
    <mergeCell ref="E95:F95"/>
    <mergeCell ref="E96:F96"/>
    <mergeCell ref="C95:D97"/>
  </mergeCells>
  <printOptions horizontalCentered="1"/>
  <pageMargins left="0.70866141732283472" right="0.70866141732283472" top="0.59055118110236227" bottom="0.55118110236220474" header="0" footer="0"/>
  <pageSetup scale="48" fitToHeight="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PLANEACION</cp:lastModifiedBy>
  <cp:revision/>
  <cp:lastPrinted>2025-07-08T22:33:50Z</cp:lastPrinted>
  <dcterms:created xsi:type="dcterms:W3CDTF">2006-06-27T16:47:25Z</dcterms:created>
  <dcterms:modified xsi:type="dcterms:W3CDTF">2025-07-18T20:25:40Z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