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ie Uribe\Downloads\"/>
    </mc:Choice>
  </mc:AlternateContent>
  <xr:revisionPtr revIDLastSave="152" documentId="8_{7F8DC31B-DA89-45B0-8D57-449FBEA57659}" xr6:coauthVersionLast="47" xr6:coauthVersionMax="47" xr10:uidLastSave="{7A48AFC0-DE78-4997-A279-31B106EED63D}"/>
  <bookViews>
    <workbookView xWindow="-120" yWindow="-120" windowWidth="29040" windowHeight="15720" tabRatio="781" xr2:uid="{00000000-000D-0000-FFFF-FFFF00000000}"/>
  </bookViews>
  <sheets>
    <sheet name="Equipos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1" i="5" l="1"/>
  <c r="N11" i="5"/>
  <c r="H10" i="5"/>
  <c r="L7" i="5"/>
  <c r="M7" i="5" s="1"/>
  <c r="N7" i="5" s="1"/>
  <c r="L8" i="5"/>
  <c r="M8" i="5" s="1"/>
  <c r="N8" i="5" s="1"/>
  <c r="L9" i="5"/>
  <c r="M9" i="5" s="1"/>
  <c r="N9" i="5" s="1"/>
  <c r="L10" i="5"/>
  <c r="M10" i="5" s="1"/>
  <c r="N10" i="5" s="1"/>
  <c r="H7" i="5"/>
  <c r="I7" i="5" s="1"/>
  <c r="J7" i="5" s="1"/>
  <c r="O7" i="5" s="1"/>
  <c r="H8" i="5"/>
  <c r="I8" i="5" s="1"/>
  <c r="H9" i="5"/>
  <c r="I9" i="5" s="1"/>
  <c r="J9" i="5" s="1"/>
  <c r="O9" i="5" s="1"/>
  <c r="J8" i="5" l="1"/>
  <c r="I10" i="5"/>
  <c r="J10" i="5" s="1"/>
  <c r="O10" i="5" s="1"/>
  <c r="O8" i="5" l="1"/>
  <c r="J11" i="5"/>
</calcChain>
</file>

<file path=xl/sharedStrings.xml><?xml version="1.0" encoding="utf-8"?>
<sst xmlns="http://schemas.openxmlformats.org/spreadsheetml/2006/main" count="36" uniqueCount="32">
  <si>
    <t>FORMATO FICHA TÉCNICA PARA LA ADQUISICIÓN DE BIENES O SERVICOS DEL CENTRO PECUARIO Y AGROEMPRESARIAL DEL SENA - LA DORADA CALDAS</t>
  </si>
  <si>
    <t xml:space="preserve">OBJETO: </t>
  </si>
  <si>
    <t>CONTRATAR LA ADQUISICIÓN DE EQUIPOS Y ELEMENTOS DE PROTECCION PERSONAL PARA LOS APRENDICES DE LOS PROGRAMAS RELACIONADOS CON TRABAJO SEGURO EN ALTURAS EN EL CENTRO PECUARIO Y AGROEMPRESARIAL</t>
  </si>
  <si>
    <t xml:space="preserve">ANALISIS DE PRECIOS </t>
  </si>
  <si>
    <t>PANDA</t>
  </si>
  <si>
    <t xml:space="preserve">PROMEDIO </t>
  </si>
  <si>
    <t>ITEM</t>
  </si>
  <si>
    <t>CODIGO UNSPSC</t>
  </si>
  <si>
    <t>NOMBRE DEL ELEMENTO</t>
  </si>
  <si>
    <t>DESCRIPCIÓN DEL BIEN O SERVICIO SOLICTADO</t>
  </si>
  <si>
    <t>UNIDAD DE MEDIDA /PRESENTACIÓN</t>
  </si>
  <si>
    <t>CANTIDAD</t>
  </si>
  <si>
    <t>VALOR UNITARIO ANTES DE IVA</t>
  </si>
  <si>
    <t>IVA</t>
  </si>
  <si>
    <t>VALOR UNITARIO CON IVA</t>
  </si>
  <si>
    <t>VALOR TOTAL INCLUIDO IVA</t>
  </si>
  <si>
    <t xml:space="preserve">IMAGEN DE REFERENCIA </t>
  </si>
  <si>
    <t>Guante Multiflex Cut-5 F</t>
  </si>
  <si>
    <r>
      <rPr>
        <sz val="10"/>
        <color rgb="FF000000"/>
        <rFont val="Calibri"/>
        <scheme val="minor"/>
      </rPr>
      <t xml:space="preserve">Guante Multiflex Cut-5 F                                                                     Caracteristicas:                                                                                                       Tejido de alta resistencia al corte.
Abrasión y alta tenacidad.
Fabricado con poliamida - poliéster y fibra de vidrio.
Elástico y filamentos sin costuras internas (HPPE).
Palma y falanges distales con recubrimiento en PU (Poliuretano) negro.
Grosor de 2.06 -2.10 mm.
Flexible y de alta destreza.
Puño cerrado con ribete en color para identificación de tallaje.
</t>
    </r>
    <r>
      <rPr>
        <b/>
        <sz val="10"/>
        <color rgb="FF000000"/>
        <rFont val="Calibri"/>
        <scheme val="minor"/>
      </rPr>
      <t>Tallas: 20(S)  10(M)   8(L)</t>
    </r>
  </si>
  <si>
    <t>PAR</t>
  </si>
  <si>
    <t xml:space="preserve">PROTECTOR SOLAR Spf 60 Caja x 24 sachets con tapa  </t>
  </si>
  <si>
    <t>Protector solar con fórmula de amplio espectro con filtros solares UVA/UVB, que contiene emolientes y antioxidantes de larga duración que ayudan a mantener tu piel humectada todo el día.</t>
  </si>
  <si>
    <t>Caja x 24</t>
  </si>
  <si>
    <t>Arnés de Rescate Industrial, tipo Y de 7 argollas</t>
  </si>
  <si>
    <t>ARNES
Arnés de rescate en Y en reata poliéster, de cuerpo entero, 1 mosquetón de acero, 7 argollas en acero de 5000 lb,
distribuidas así: 1 argolla dorsal tipo “D” para detención y/o restricción de caídas, 1 argolla esternal tipo “D” para
ascenso y descenso controlado, 1 argolla frontal tipo "D" para maniobras de rescate, 1 Argolla lumbar trasera para
ser usada en restricción de desplazamiento, 2 argollas de cadera tipo "D" para posicionamiento y/o restricción, 2
argollas triangulares a nivel de los hombros para rescate en espacios confinados o para realizar ascensos y
descensos en áreas de difícil ingreso, 2 porta eslingas elaborados en cinta con broche para sujetar los ganchos en
reposo (NO ES PORTA HERRAMIENTA).
Costuras en hilo de Nylon/poliéster de alta tenacidad de diferente color para facilitar su inspección.
Dotado de 2 porta accesorios laterales (carga máxima 8 lb) de fácil uso, recubiertas en reata tubular resistente a la
abrasión, ergonómico para mantener las manos libres en la operación de alturas o rescate . Nota: No son puntos de
detención de caídas, suspensión, posicionamiento u otros)
Espaldar acolchado, amplio y flexible</t>
  </si>
  <si>
    <t>Unidad</t>
  </si>
  <si>
    <t xml:space="preserve">Arnés de cuerpo completo multipunto VS INTER </t>
  </si>
  <si>
    <t xml:space="preserve">• Punto de enganche ventral: conexión de un descensor o de un elemento de amarre de sujeción utilizado en simple
• Puntos de enganche laterales: conexión de un elemento de amarre de sujeción utilizado en doble
• Punto de enganche esternal: conexión del sistema anticaídas
• Punto de enganche dorsal: conexión del sistema anticaídas
• Punto de enganche posterior en el cinturón: conexión de un elemento de amarre de retención
• Certificaciones mínimas exigidas: ANSI Z359.11, NFPA 2500 classe III, CSA Z259.10, CE EN 361, CE EN 358, CE EN 813, UKCA, GB 6095-2021: Q/W/Z
• Materiales: poliamida, poliéster, aluminio y acero
</t>
  </si>
  <si>
    <t>unidad</t>
  </si>
  <si>
    <t>FIRMA DE QUIEN ELABORO:</t>
  </si>
  <si>
    <t>NOMBRE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</si>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</sst>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[$$-240A]\ * #,##0.00_-;\-[$$-240A]\ * #,##0.00_-;_-[$$-240A]\ * &quot;-&quot;??_-;_-@_-"/>
    <numFmt numFmtId="167" formatCode="_-[$$-240A]\ * #,##0_-;\-[$$-240A]\ * #,##0_-;_-[$$-240A]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scheme val="minor"/>
    </font>
    <font>
      <b/>
      <sz val="10"/>
      <color rgb="FF00000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5" fillId="0" borderId="0"/>
  </cellStyleXfs>
  <cellXfs count="6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66" fontId="0" fillId="0" borderId="0" xfId="0" applyNumberForma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0" fillId="3" borderId="0" xfId="1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0" fillId="4" borderId="1" xfId="1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67" fontId="0" fillId="5" borderId="1" xfId="1" applyNumberFormat="1" applyFont="1" applyFill="1" applyBorder="1" applyAlignment="1">
      <alignment horizontal="center" vertical="center" wrapText="1"/>
    </xf>
    <xf numFmtId="166" fontId="0" fillId="3" borderId="1" xfId="1" applyNumberFormat="1" applyFont="1" applyFill="1" applyBorder="1" applyAlignment="1">
      <alignment horizontal="center" vertical="center" wrapText="1"/>
    </xf>
    <xf numFmtId="167" fontId="0" fillId="6" borderId="1" xfId="1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6" fontId="0" fillId="0" borderId="1" xfId="0" applyNumberFormat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65" fontId="0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6" fillId="0" borderId="2" xfId="0" applyNumberFormat="1" applyFont="1" applyBorder="1" applyAlignment="1">
      <alignment horizontal="left" vertical="center" wrapText="1"/>
    </xf>
    <xf numFmtId="49" fontId="9" fillId="0" borderId="0" xfId="0" applyNumberFormat="1" applyFont="1" applyAlignment="1">
      <alignment horizontal="left" vertical="center" wrapText="1"/>
    </xf>
    <xf numFmtId="166" fontId="0" fillId="4" borderId="1" xfId="1" applyNumberFormat="1" applyFont="1" applyFill="1" applyBorder="1" applyAlignment="1">
      <alignment horizontal="center" vertical="center" wrapText="1"/>
    </xf>
    <xf numFmtId="166" fontId="0" fillId="5" borderId="6" xfId="1" applyNumberFormat="1" applyFont="1" applyFill="1" applyBorder="1" applyAlignment="1">
      <alignment horizontal="center" vertical="center" wrapText="1"/>
    </xf>
    <xf numFmtId="167" fontId="0" fillId="7" borderId="5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6" fontId="0" fillId="3" borderId="0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</cellXfs>
  <cellStyles count="5">
    <cellStyle name="Moneda" xfId="1" builtinId="4"/>
    <cellStyle name="Moneda [0] 2" xfId="3" xr:uid="{00000000-0005-0000-0000-000002000000}"/>
    <cellStyle name="Normal" xfId="0" builtinId="0"/>
    <cellStyle name="Normal 2" xfId="4" xr:uid="{00000000-0005-0000-0000-000004000000}"/>
    <cellStyle name="Normal 4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280147</xdr:colOff>
      <xdr:row>0</xdr:row>
      <xdr:rowOff>190500</xdr:rowOff>
    </xdr:from>
    <xdr:to>
      <xdr:col>1</xdr:col>
      <xdr:colOff>541319</xdr:colOff>
      <xdr:row>0</xdr:row>
      <xdr:rowOff>889635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147" y="190500"/>
          <a:ext cx="715010" cy="699135"/>
        </a:xfrm>
        <a:prstGeom prst="rect">
          <a:avLst/>
        </a:prstGeom>
      </xdr:spPr>
    </xdr:pic>
    <xdr:clientData/>
  </xdr:twoCellAnchor>
  <xdr:twoCellAnchor editAs="oneCell">
    <xdr:from>
      <xdr:col>15</xdr:col>
      <xdr:colOff>405871</xdr:colOff>
      <xdr:row>6</xdr:row>
      <xdr:rowOff>218016</xdr:rowOff>
    </xdr:from>
    <xdr:to>
      <xdr:col>15</xdr:col>
      <xdr:colOff>2037028</xdr:colOff>
      <xdr:row>6</xdr:row>
      <xdr:rowOff>1861625</xdr:rowOff>
    </xdr:to>
    <xdr:pic>
      <xdr:nvPicPr>
        <xdr:cNvPr id="5" name="Imagen 4" descr="https://www.adehproveedoresindustrialessac.com/files/images/producto/V7JO04.png">
          <a:extLst>
            <a:ext uri="{FF2B5EF4-FFF2-40B4-BE49-F238E27FC236}">
              <a16:creationId xmlns:a16="http://schemas.microsoft.com/office/drawing/2014/main" id="{CB0550AF-1713-477C-A547-933B45B09A6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42" t="6325" r="6476" b="4436"/>
        <a:stretch/>
      </xdr:blipFill>
      <xdr:spPr bwMode="auto">
        <a:xfrm>
          <a:off x="14054138" y="7160683"/>
          <a:ext cx="1631157" cy="16436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976841</xdr:colOff>
      <xdr:row>7</xdr:row>
      <xdr:rowOff>166158</xdr:rowOff>
    </xdr:from>
    <xdr:to>
      <xdr:col>15</xdr:col>
      <xdr:colOff>1820332</xdr:colOff>
      <xdr:row>7</xdr:row>
      <xdr:rowOff>912102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32A4DE14-B5B9-BD1A-8AD4-279B99BE6EA6}"/>
            </a:ext>
            <a:ext uri="{147F2762-F138-4A5C-976F-8EAC2B608ADB}">
              <a16:predDERef xmlns:a16="http://schemas.microsoft.com/office/drawing/2014/main" pred="{CB0550AF-1713-477C-A547-933B45B09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968258" y="9405408"/>
          <a:ext cx="843491" cy="745944"/>
        </a:xfrm>
        <a:prstGeom prst="rect">
          <a:avLst/>
        </a:prstGeom>
      </xdr:spPr>
    </xdr:pic>
    <xdr:clientData/>
  </xdr:twoCellAnchor>
  <xdr:twoCellAnchor editAs="oneCell">
    <xdr:from>
      <xdr:col>15</xdr:col>
      <xdr:colOff>600074</xdr:colOff>
      <xdr:row>9</xdr:row>
      <xdr:rowOff>80434</xdr:rowOff>
    </xdr:from>
    <xdr:to>
      <xdr:col>15</xdr:col>
      <xdr:colOff>1979083</xdr:colOff>
      <xdr:row>9</xdr:row>
      <xdr:rowOff>1850029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C9AF12E-83C1-7D91-EE72-40323923320B}"/>
            </a:ext>
            <a:ext uri="{147F2762-F138-4A5C-976F-8EAC2B608ADB}">
              <a16:predDERef xmlns:a16="http://schemas.microsoft.com/office/drawing/2014/main" pred="{175708AB-1A84-2DC8-3A9A-BEAA53960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591491" y="24665517"/>
          <a:ext cx="1379009" cy="1769595"/>
        </a:xfrm>
        <a:prstGeom prst="rect">
          <a:avLst/>
        </a:prstGeom>
      </xdr:spPr>
    </xdr:pic>
    <xdr:clientData/>
  </xdr:twoCellAnchor>
  <xdr:twoCellAnchor editAs="oneCell">
    <xdr:from>
      <xdr:col>15</xdr:col>
      <xdr:colOff>390525</xdr:colOff>
      <xdr:row>8</xdr:row>
      <xdr:rowOff>0</xdr:rowOff>
    </xdr:from>
    <xdr:to>
      <xdr:col>15</xdr:col>
      <xdr:colOff>2317323</xdr:colOff>
      <xdr:row>8</xdr:row>
      <xdr:rowOff>2264833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0336874-875D-4354-B6F5-8D8D67778BE6}"/>
            </a:ext>
            <a:ext uri="{147F2762-F138-4A5C-976F-8EAC2B608ADB}">
              <a16:predDERef xmlns:a16="http://schemas.microsoft.com/office/drawing/2014/main" pred="{0C9AF12E-83C1-7D91-EE72-403239233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381942" y="11080750"/>
          <a:ext cx="1926798" cy="2264833"/>
        </a:xfrm>
        <a:prstGeom prst="rect">
          <a:avLst/>
        </a:prstGeom>
      </xdr:spPr>
    </xdr:pic>
    <xdr:clientData/>
  </xdr:twoCellAnchor>
  <xdr:twoCellAnchor editAs="oneCell">
    <xdr:from>
      <xdr:col>15</xdr:col>
      <xdr:colOff>390525</xdr:colOff>
      <xdr:row>8</xdr:row>
      <xdr:rowOff>0</xdr:rowOff>
    </xdr:from>
    <xdr:to>
      <xdr:col>15</xdr:col>
      <xdr:colOff>2476500</xdr:colOff>
      <xdr:row>8</xdr:row>
      <xdr:rowOff>2247900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38F18A5-9EF6-43EC-9BBC-C7E6DC5D49EE}"/>
            </a:ext>
            <a:ext uri="{147F2762-F138-4A5C-976F-8EAC2B608ADB}">
              <a16:predDERef xmlns:a16="http://schemas.microsoft.com/office/drawing/2014/main" pred="{60336874-875D-4354-B6F5-8D8D67778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363950" y="7172325"/>
          <a:ext cx="2085975" cy="2247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"/>
  <sheetViews>
    <sheetView showGridLines="0" tabSelected="1" topLeftCell="A9" zoomScale="90" zoomScaleNormal="90" workbookViewId="0">
      <selection activeCell="M20" sqref="M20"/>
    </sheetView>
  </sheetViews>
  <sheetFormatPr defaultColWidth="11.42578125" defaultRowHeight="15"/>
  <cols>
    <col min="1" max="1" width="6.85546875" style="19" customWidth="1"/>
    <col min="2" max="2" width="11.42578125" style="19"/>
    <col min="3" max="3" width="18.7109375" style="36" customWidth="1"/>
    <col min="4" max="4" width="52.7109375" style="34" customWidth="1"/>
    <col min="5" max="5" width="15" style="18" customWidth="1"/>
    <col min="6" max="6" width="11.42578125" style="19"/>
    <col min="7" max="7" width="13" style="19" bestFit="1" customWidth="1"/>
    <col min="8" max="8" width="12.42578125" style="19" bestFit="1" customWidth="1"/>
    <col min="9" max="9" width="14.28515625" style="19" bestFit="1" customWidth="1"/>
    <col min="10" max="10" width="16.140625" style="19" bestFit="1" customWidth="1"/>
    <col min="11" max="11" width="13" style="19" bestFit="1" customWidth="1"/>
    <col min="12" max="12" width="10.7109375" style="19" bestFit="1" customWidth="1"/>
    <col min="13" max="13" width="14.28515625" style="19" bestFit="1" customWidth="1"/>
    <col min="14" max="14" width="16.140625" style="19" bestFit="1" customWidth="1"/>
    <col min="15" max="15" width="13.42578125" style="19" bestFit="1" customWidth="1"/>
    <col min="16" max="16" width="37.7109375" style="19" customWidth="1"/>
    <col min="17" max="17" width="16.42578125" style="3" bestFit="1" customWidth="1"/>
    <col min="18" max="16384" width="11.42578125" style="3"/>
  </cols>
  <sheetData>
    <row r="1" spans="1:17" ht="87" customHeight="1">
      <c r="A1" s="47"/>
      <c r="B1" s="47"/>
      <c r="C1" s="48" t="s">
        <v>0</v>
      </c>
      <c r="D1" s="49"/>
      <c r="E1" s="49"/>
      <c r="F1" s="49"/>
      <c r="G1" s="49"/>
      <c r="H1" s="49"/>
      <c r="I1" s="49"/>
      <c r="J1" s="49"/>
      <c r="K1" s="17"/>
      <c r="L1" s="17"/>
      <c r="M1" s="17"/>
      <c r="N1" s="17"/>
      <c r="O1" s="17"/>
    </row>
    <row r="2" spans="1:17">
      <c r="D2" s="42"/>
      <c r="E2" s="37"/>
      <c r="F2" s="38"/>
    </row>
    <row r="3" spans="1:17" ht="60.75" customHeight="1">
      <c r="A3" s="1" t="s">
        <v>1</v>
      </c>
      <c r="B3" s="50" t="s">
        <v>2</v>
      </c>
      <c r="C3" s="50"/>
      <c r="D3" s="50"/>
      <c r="E3" s="50"/>
      <c r="F3" s="50"/>
      <c r="G3" s="50"/>
      <c r="H3" s="50"/>
      <c r="I3" s="50"/>
      <c r="J3" s="50"/>
      <c r="K3" s="21"/>
      <c r="L3" s="21"/>
      <c r="M3" s="21"/>
      <c r="N3" s="21"/>
      <c r="O3" s="21"/>
    </row>
    <row r="4" spans="1:17" ht="60.75" customHeight="1">
      <c r="A4" s="20"/>
      <c r="B4" s="21"/>
      <c r="C4" s="21"/>
      <c r="D4" s="32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1:17">
      <c r="G5" s="55" t="s">
        <v>3</v>
      </c>
      <c r="H5" s="56"/>
      <c r="I5" s="56"/>
      <c r="J5" s="57"/>
      <c r="K5" s="58" t="s">
        <v>4</v>
      </c>
      <c r="L5" s="59"/>
      <c r="M5" s="59"/>
      <c r="N5" s="60"/>
      <c r="O5" s="61" t="s">
        <v>5</v>
      </c>
    </row>
    <row r="6" spans="1:17" ht="60.75">
      <c r="A6" s="2" t="s">
        <v>6</v>
      </c>
      <c r="B6" s="2" t="s">
        <v>7</v>
      </c>
      <c r="C6" s="5" t="s">
        <v>8</v>
      </c>
      <c r="D6" s="33" t="s">
        <v>9</v>
      </c>
      <c r="E6" s="6" t="s">
        <v>10</v>
      </c>
      <c r="F6" s="2" t="s">
        <v>11</v>
      </c>
      <c r="G6" s="22" t="s">
        <v>12</v>
      </c>
      <c r="H6" s="22" t="s">
        <v>13</v>
      </c>
      <c r="I6" s="22" t="s">
        <v>14</v>
      </c>
      <c r="J6" s="22" t="s">
        <v>15</v>
      </c>
      <c r="K6" s="24" t="s">
        <v>12</v>
      </c>
      <c r="L6" s="24" t="s">
        <v>13</v>
      </c>
      <c r="M6" s="24" t="s">
        <v>14</v>
      </c>
      <c r="N6" s="24" t="s">
        <v>15</v>
      </c>
      <c r="O6" s="61"/>
      <c r="P6" s="28" t="s">
        <v>16</v>
      </c>
    </row>
    <row r="7" spans="1:17" s="7" customFormat="1" ht="174.75" customHeight="1">
      <c r="A7" s="4">
        <v>1</v>
      </c>
      <c r="B7" s="11">
        <v>46181504</v>
      </c>
      <c r="C7" s="13" t="s">
        <v>17</v>
      </c>
      <c r="D7" s="43" t="s">
        <v>18</v>
      </c>
      <c r="E7" s="11" t="s">
        <v>19</v>
      </c>
      <c r="F7" s="8">
        <v>38</v>
      </c>
      <c r="G7" s="23">
        <v>27400</v>
      </c>
      <c r="H7" s="23">
        <f t="shared" ref="H7:H10" si="0">G7*19%</f>
        <v>5206</v>
      </c>
      <c r="I7" s="23">
        <f t="shared" ref="I7:I9" si="1">G7+H7</f>
        <v>32606</v>
      </c>
      <c r="J7" s="23">
        <f t="shared" ref="J7:J10" si="2">+F7*I7</f>
        <v>1239028</v>
      </c>
      <c r="K7" s="25">
        <v>9500</v>
      </c>
      <c r="L7" s="25">
        <f t="shared" ref="L7:L10" si="3">K7*19%</f>
        <v>1805</v>
      </c>
      <c r="M7" s="25">
        <f t="shared" ref="M7:M10" si="4">K7+L7</f>
        <v>11305</v>
      </c>
      <c r="N7" s="25">
        <f t="shared" ref="N7:N10" si="5">M7*F7</f>
        <v>429590</v>
      </c>
      <c r="O7" s="27">
        <f>AVERAGE(J7,N7)</f>
        <v>834309</v>
      </c>
      <c r="P7" s="30"/>
      <c r="Q7" s="9"/>
    </row>
    <row r="8" spans="1:17" s="7" customFormat="1" ht="90.75" customHeight="1">
      <c r="A8" s="4">
        <v>2</v>
      </c>
      <c r="B8" s="11">
        <v>46181709</v>
      </c>
      <c r="C8" s="13" t="s">
        <v>20</v>
      </c>
      <c r="D8" s="29" t="s">
        <v>21</v>
      </c>
      <c r="E8" s="11" t="s">
        <v>22</v>
      </c>
      <c r="F8" s="4">
        <v>2</v>
      </c>
      <c r="G8" s="23">
        <v>98000</v>
      </c>
      <c r="H8" s="23">
        <f t="shared" si="0"/>
        <v>18620</v>
      </c>
      <c r="I8" s="23">
        <f>G8+H8</f>
        <v>116620</v>
      </c>
      <c r="J8" s="23">
        <f t="shared" si="2"/>
        <v>233240</v>
      </c>
      <c r="K8" s="25">
        <v>95000</v>
      </c>
      <c r="L8" s="25">
        <f t="shared" si="3"/>
        <v>18050</v>
      </c>
      <c r="M8" s="25">
        <f>K8+L8</f>
        <v>113050</v>
      </c>
      <c r="N8" s="25">
        <f>M8*F8</f>
        <v>226100</v>
      </c>
      <c r="O8" s="27">
        <f>AVERAGE(J8,N8)</f>
        <v>229670</v>
      </c>
      <c r="P8" s="30"/>
      <c r="Q8" s="9"/>
    </row>
    <row r="9" spans="1:17" ht="314.25" customHeight="1">
      <c r="A9" s="4">
        <v>3</v>
      </c>
      <c r="B9" s="11">
        <v>46181709</v>
      </c>
      <c r="C9" s="35" t="s">
        <v>23</v>
      </c>
      <c r="D9" s="29" t="s">
        <v>24</v>
      </c>
      <c r="E9" s="11" t="s">
        <v>25</v>
      </c>
      <c r="F9" s="8">
        <v>11</v>
      </c>
      <c r="G9" s="23">
        <v>424400</v>
      </c>
      <c r="H9" s="23">
        <f t="shared" si="0"/>
        <v>80636</v>
      </c>
      <c r="I9" s="23">
        <f t="shared" si="1"/>
        <v>505036</v>
      </c>
      <c r="J9" s="23">
        <f t="shared" si="2"/>
        <v>5555396</v>
      </c>
      <c r="K9" s="25">
        <v>810000</v>
      </c>
      <c r="L9" s="25">
        <f t="shared" si="3"/>
        <v>153900</v>
      </c>
      <c r="M9" s="25">
        <f t="shared" si="4"/>
        <v>963900</v>
      </c>
      <c r="N9" s="25">
        <f t="shared" si="5"/>
        <v>10602900</v>
      </c>
      <c r="O9" s="27">
        <f>AVERAGE(J9,N9)</f>
        <v>8079148</v>
      </c>
      <c r="P9" s="39"/>
      <c r="Q9" s="9"/>
    </row>
    <row r="10" spans="1:17" ht="189" customHeight="1">
      <c r="A10" s="4">
        <v>4</v>
      </c>
      <c r="B10" s="10">
        <v>46182306</v>
      </c>
      <c r="C10" s="35" t="s">
        <v>26</v>
      </c>
      <c r="D10" s="29" t="s">
        <v>27</v>
      </c>
      <c r="E10" s="10" t="s">
        <v>28</v>
      </c>
      <c r="F10" s="8">
        <v>1</v>
      </c>
      <c r="G10" s="23">
        <v>1900000</v>
      </c>
      <c r="H10" s="23">
        <f>G10*19%</f>
        <v>361000</v>
      </c>
      <c r="I10" s="23">
        <f>G10+H10</f>
        <v>2261000</v>
      </c>
      <c r="J10" s="23">
        <f t="shared" si="2"/>
        <v>2261000</v>
      </c>
      <c r="K10" s="25">
        <v>2280000</v>
      </c>
      <c r="L10" s="25">
        <f t="shared" si="3"/>
        <v>433200</v>
      </c>
      <c r="M10" s="25">
        <f t="shared" si="4"/>
        <v>2713200</v>
      </c>
      <c r="N10" s="25">
        <f t="shared" si="5"/>
        <v>2713200</v>
      </c>
      <c r="O10" s="27">
        <f>AVERAGE(J10,N10)</f>
        <v>2487100</v>
      </c>
      <c r="P10" s="30"/>
    </row>
    <row r="11" spans="1:17">
      <c r="G11" s="26"/>
      <c r="H11" s="26"/>
      <c r="I11" s="26"/>
      <c r="J11" s="44">
        <f>SUM(J7:J10)</f>
        <v>9288664</v>
      </c>
      <c r="K11" s="26"/>
      <c r="L11" s="26"/>
      <c r="M11" s="26"/>
      <c r="N11" s="45">
        <f>SUM(N7:N10)</f>
        <v>13971790</v>
      </c>
      <c r="O11" s="46">
        <f>AVERAGE(J11,N11)</f>
        <v>11630227</v>
      </c>
      <c r="P11" s="40"/>
    </row>
    <row r="12" spans="1:17">
      <c r="G12" s="12"/>
      <c r="H12" s="12"/>
      <c r="I12" s="12"/>
      <c r="J12" s="12"/>
      <c r="K12" s="12"/>
      <c r="L12" s="12"/>
      <c r="M12" s="12"/>
      <c r="N12" s="12"/>
      <c r="O12" s="12"/>
      <c r="P12" s="31"/>
    </row>
    <row r="13" spans="1:17" s="7" customFormat="1" ht="30" customHeight="1">
      <c r="A13" s="19"/>
      <c r="B13" s="54" t="s">
        <v>29</v>
      </c>
      <c r="C13" s="54"/>
      <c r="D13" s="54"/>
      <c r="E13" s="15"/>
      <c r="F13" s="16"/>
      <c r="G13" s="12"/>
      <c r="H13" s="12"/>
      <c r="I13" s="12"/>
      <c r="J13" s="41"/>
      <c r="K13" s="12"/>
      <c r="L13" s="12"/>
      <c r="M13" s="12"/>
      <c r="N13" s="41"/>
      <c r="O13" s="41"/>
      <c r="P13" s="19"/>
    </row>
    <row r="14" spans="1:17" s="14" customFormat="1" ht="27.75" customHeight="1">
      <c r="A14" s="19"/>
      <c r="B14" s="54" t="s">
        <v>30</v>
      </c>
      <c r="C14" s="54"/>
      <c r="D14" s="54"/>
      <c r="E14" s="51"/>
      <c r="F14" s="52"/>
      <c r="G14" s="53"/>
      <c r="H14" s="53"/>
      <c r="I14" s="53"/>
      <c r="J14" s="12"/>
      <c r="K14" s="53"/>
      <c r="L14" s="53"/>
      <c r="M14" s="53"/>
      <c r="N14" s="12"/>
      <c r="O14" s="12"/>
      <c r="P14" s="36"/>
    </row>
    <row r="15" spans="1:17" s="14" customFormat="1" ht="27.75" customHeight="1">
      <c r="A15" s="19"/>
      <c r="B15" s="54" t="s">
        <v>31</v>
      </c>
      <c r="C15" s="54"/>
      <c r="D15" s="54"/>
      <c r="E15" s="51"/>
      <c r="F15" s="51"/>
      <c r="G15" s="53"/>
      <c r="H15" s="53"/>
      <c r="I15" s="53"/>
      <c r="J15" s="12"/>
      <c r="K15" s="53"/>
      <c r="L15" s="53"/>
      <c r="M15" s="53"/>
      <c r="N15" s="12"/>
      <c r="O15" s="12"/>
      <c r="P15" s="36"/>
    </row>
    <row r="16" spans="1:17">
      <c r="G16" s="12"/>
      <c r="H16" s="12"/>
      <c r="I16" s="12"/>
      <c r="J16" s="12"/>
      <c r="K16" s="12"/>
      <c r="L16" s="12"/>
      <c r="M16" s="12"/>
      <c r="N16" s="12"/>
      <c r="O16" s="12"/>
    </row>
    <row r="17" spans="7:15">
      <c r="G17" s="12"/>
      <c r="H17" s="12"/>
      <c r="I17" s="12"/>
      <c r="J17" s="12"/>
      <c r="K17" s="12"/>
      <c r="L17" s="12"/>
      <c r="M17" s="12"/>
      <c r="N17" s="12"/>
      <c r="O17" s="12"/>
    </row>
    <row r="18" spans="7:15">
      <c r="G18" s="12"/>
      <c r="H18" s="12"/>
      <c r="I18" s="12"/>
      <c r="J18" s="12"/>
      <c r="K18" s="12"/>
      <c r="L18" s="12"/>
      <c r="M18" s="12"/>
      <c r="N18" s="12"/>
      <c r="O18" s="12"/>
    </row>
    <row r="19" spans="7:15">
      <c r="G19" s="12"/>
      <c r="H19" s="12"/>
      <c r="I19" s="12"/>
      <c r="J19" s="12"/>
      <c r="K19" s="12"/>
      <c r="L19" s="12"/>
      <c r="M19" s="12"/>
      <c r="N19" s="12"/>
      <c r="O19" s="12"/>
    </row>
    <row r="20" spans="7:15"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15">
    <mergeCell ref="K14:M14"/>
    <mergeCell ref="K15:M15"/>
    <mergeCell ref="G5:J5"/>
    <mergeCell ref="K5:N5"/>
    <mergeCell ref="O5:O6"/>
    <mergeCell ref="A1:B1"/>
    <mergeCell ref="C1:J1"/>
    <mergeCell ref="B3:J3"/>
    <mergeCell ref="E14:F14"/>
    <mergeCell ref="E15:F15"/>
    <mergeCell ref="G14:I14"/>
    <mergeCell ref="G15:I15"/>
    <mergeCell ref="B13:D13"/>
    <mergeCell ref="B14:D14"/>
    <mergeCell ref="B15:D15"/>
  </mergeCells>
  <pageMargins left="0.70866141732283472" right="0.70866141732283472" top="0.74803149606299213" bottom="0.74803149606299213" header="0.31496062992125984" footer="0.31496062992125984"/>
  <pageSetup scale="4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Hernando Trujillo Diaz</dc:creator>
  <cp:keywords/>
  <dc:description/>
  <cp:lastModifiedBy>Angie Natalia Uribe Escobar</cp:lastModifiedBy>
  <cp:revision/>
  <dcterms:created xsi:type="dcterms:W3CDTF">2021-03-17T15:09:18Z</dcterms:created>
  <dcterms:modified xsi:type="dcterms:W3CDTF">2025-07-16T15:50:16Z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2025-07-09T15:19:52Z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cc086f99-be89-4140-9c2c-df6cdb3f28c5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