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os\SPDS 2025\CONVENIO EMPRENDIMIENTO\PROCESO N° PC-SPDS-007-2025\SEGUNDA VERSION\"/>
    </mc:Choice>
  </mc:AlternateContent>
  <xr:revisionPtr revIDLastSave="0" documentId="8_{A4815E63-CFB5-4404-8AD3-1D814522E67A}" xr6:coauthVersionLast="47" xr6:coauthVersionMax="47" xr10:uidLastSave="{00000000-0000-0000-0000-000000000000}"/>
  <bookViews>
    <workbookView xWindow="-120" yWindow="-120" windowWidth="20730" windowHeight="11040" tabRatio="594" xr2:uid="{00000000-000D-0000-FFFF-FFFF00000000}"/>
  </bookViews>
  <sheets>
    <sheet name="PPTO OFICIAL" sheetId="5" r:id="rId1"/>
    <sheet name="METAS DEL PROYECTO" sheetId="2" r:id="rId2"/>
    <sheet name="CRONOGRAMA DEL PROYECTO" sheetId="3" r:id="rId3"/>
    <sheet name="CDPS" sheetId="4" r:id="rId4"/>
  </sheets>
  <definedNames>
    <definedName name="_xlnm._FilterDatabase" localSheetId="3" hidden="1">CDPS!$B$2:$F$14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3" i="5" l="1"/>
  <c r="K143" i="5" s="1"/>
  <c r="J142" i="5"/>
  <c r="K142" i="5" s="1"/>
  <c r="J141" i="5"/>
  <c r="K141" i="5" s="1"/>
  <c r="J140" i="5"/>
  <c r="K140" i="5" s="1"/>
  <c r="K139" i="5"/>
  <c r="J139" i="5"/>
  <c r="J134" i="5"/>
  <c r="K134" i="5" s="1"/>
  <c r="J133" i="5"/>
  <c r="K133" i="5" s="1"/>
  <c r="J132" i="5"/>
  <c r="K132" i="5" s="1"/>
  <c r="J131" i="5"/>
  <c r="K131" i="5" s="1"/>
  <c r="K135" i="5" s="1"/>
  <c r="K136" i="5" s="1"/>
  <c r="K125" i="5"/>
  <c r="J125" i="5"/>
  <c r="J124" i="5"/>
  <c r="K124" i="5" s="1"/>
  <c r="J123" i="5"/>
  <c r="K123" i="5" s="1"/>
  <c r="J122" i="5"/>
  <c r="K122" i="5" s="1"/>
  <c r="J121" i="5"/>
  <c r="K121" i="5" s="1"/>
  <c r="J120" i="5"/>
  <c r="K120" i="5" s="1"/>
  <c r="K119" i="5"/>
  <c r="J119" i="5"/>
  <c r="J118" i="5"/>
  <c r="K118" i="5" s="1"/>
  <c r="J117" i="5"/>
  <c r="K117" i="5" s="1"/>
  <c r="J116" i="5"/>
  <c r="K116" i="5" s="1"/>
  <c r="J115" i="5"/>
  <c r="K115" i="5" s="1"/>
  <c r="J114" i="5"/>
  <c r="K114" i="5" s="1"/>
  <c r="K113" i="5"/>
  <c r="J113" i="5"/>
  <c r="J112" i="5"/>
  <c r="K112" i="5" s="1"/>
  <c r="K108" i="5"/>
  <c r="J108" i="5"/>
  <c r="J107" i="5"/>
  <c r="K107" i="5" s="1"/>
  <c r="K106" i="5"/>
  <c r="J106" i="5"/>
  <c r="J105" i="5"/>
  <c r="K105" i="5" s="1"/>
  <c r="J104" i="5"/>
  <c r="K104" i="5" s="1"/>
  <c r="K103" i="5"/>
  <c r="J103" i="5"/>
  <c r="K102" i="5"/>
  <c r="J102" i="5"/>
  <c r="J101" i="5"/>
  <c r="K101" i="5" s="1"/>
  <c r="K100" i="5"/>
  <c r="J100" i="5"/>
  <c r="J99" i="5"/>
  <c r="K99" i="5" s="1"/>
  <c r="J98" i="5"/>
  <c r="K98" i="5" s="1"/>
  <c r="K97" i="5"/>
  <c r="J97" i="5"/>
  <c r="K96" i="5"/>
  <c r="J96" i="5"/>
  <c r="J95" i="5"/>
  <c r="K95" i="5" s="1"/>
  <c r="K94" i="5"/>
  <c r="J94" i="5"/>
  <c r="J93" i="5"/>
  <c r="K93" i="5" s="1"/>
  <c r="J92" i="5"/>
  <c r="K92" i="5" s="1"/>
  <c r="J88" i="5"/>
  <c r="K88" i="5" s="1"/>
  <c r="J87" i="5"/>
  <c r="K87" i="5" s="1"/>
  <c r="J86" i="5"/>
  <c r="K86" i="5" s="1"/>
  <c r="J85" i="5"/>
  <c r="K85" i="5" s="1"/>
  <c r="K89" i="5" s="1"/>
  <c r="K84" i="5"/>
  <c r="J84" i="5"/>
  <c r="J77" i="5"/>
  <c r="K77" i="5" s="1"/>
  <c r="J76" i="5"/>
  <c r="K76" i="5" s="1"/>
  <c r="J75" i="5"/>
  <c r="K75" i="5" s="1"/>
  <c r="J74" i="5"/>
  <c r="K74" i="5" s="1"/>
  <c r="K73" i="5"/>
  <c r="J73" i="5"/>
  <c r="J72" i="5"/>
  <c r="K72" i="5" s="1"/>
  <c r="J71" i="5"/>
  <c r="K71" i="5" s="1"/>
  <c r="J70" i="5"/>
  <c r="K70" i="5" s="1"/>
  <c r="J69" i="5"/>
  <c r="K69" i="5" s="1"/>
  <c r="J68" i="5"/>
  <c r="K68" i="5" s="1"/>
  <c r="K67" i="5"/>
  <c r="J67" i="5"/>
  <c r="K63" i="5"/>
  <c r="J63" i="5"/>
  <c r="K62" i="5"/>
  <c r="J62" i="5"/>
  <c r="J61" i="5"/>
  <c r="K61" i="5" s="1"/>
  <c r="K64" i="5" s="1"/>
  <c r="J58" i="5"/>
  <c r="K58" i="5" s="1"/>
  <c r="K57" i="5"/>
  <c r="J57" i="5"/>
  <c r="J56" i="5"/>
  <c r="K56" i="5" s="1"/>
  <c r="J55" i="5"/>
  <c r="K55" i="5" s="1"/>
  <c r="J54" i="5"/>
  <c r="K54" i="5" s="1"/>
  <c r="J53" i="5"/>
  <c r="K53" i="5" s="1"/>
  <c r="J52" i="5"/>
  <c r="K52" i="5" s="1"/>
  <c r="K59" i="5" s="1"/>
  <c r="J49" i="5"/>
  <c r="K49" i="5" s="1"/>
  <c r="K48" i="5"/>
  <c r="J48" i="5"/>
  <c r="K47" i="5"/>
  <c r="J47" i="5"/>
  <c r="J46" i="5"/>
  <c r="K46" i="5" s="1"/>
  <c r="K45" i="5"/>
  <c r="J45" i="5"/>
  <c r="J44" i="5"/>
  <c r="K44" i="5" s="1"/>
  <c r="J43" i="5"/>
  <c r="K43" i="5" s="1"/>
  <c r="K42" i="5"/>
  <c r="K50" i="5" s="1"/>
  <c r="J42" i="5"/>
  <c r="K41" i="5"/>
  <c r="J41" i="5"/>
  <c r="K36" i="5"/>
  <c r="K37" i="5" s="1"/>
  <c r="J36" i="5"/>
  <c r="K33" i="5"/>
  <c r="J33" i="5"/>
  <c r="J32" i="5"/>
  <c r="K32" i="5" s="1"/>
  <c r="J31" i="5"/>
  <c r="K31" i="5" s="1"/>
  <c r="K34" i="5" s="1"/>
  <c r="J28" i="5"/>
  <c r="K28" i="5" s="1"/>
  <c r="K27" i="5"/>
  <c r="J27" i="5"/>
  <c r="J26" i="5"/>
  <c r="K26" i="5" s="1"/>
  <c r="K29" i="5" s="1"/>
  <c r="J23" i="5"/>
  <c r="K23" i="5" s="1"/>
  <c r="K24" i="5" s="1"/>
  <c r="J17" i="5"/>
  <c r="K17" i="5" s="1"/>
  <c r="J16" i="5"/>
  <c r="K16" i="5" s="1"/>
  <c r="J15" i="5"/>
  <c r="K15" i="5" s="1"/>
  <c r="K14" i="5"/>
  <c r="J14" i="5"/>
  <c r="J13" i="5"/>
  <c r="K13" i="5" s="1"/>
  <c r="J12" i="5"/>
  <c r="K12" i="5" s="1"/>
  <c r="J11" i="5"/>
  <c r="K11" i="5" s="1"/>
  <c r="J10" i="5"/>
  <c r="K10" i="5" s="1"/>
  <c r="J9" i="5"/>
  <c r="K9" i="5" s="1"/>
  <c r="K18" i="5" s="1"/>
  <c r="K19" i="5" s="1"/>
  <c r="K144" i="5" l="1"/>
  <c r="K145" i="5" s="1"/>
  <c r="K79" i="5"/>
  <c r="K109" i="5"/>
  <c r="K127" i="5" s="1"/>
  <c r="K126" i="5"/>
  <c r="K38" i="5"/>
  <c r="K80" i="5" s="1"/>
  <c r="K146" i="5" s="1"/>
  <c r="F14" i="4" l="1"/>
</calcChain>
</file>

<file path=xl/sharedStrings.xml><?xml version="1.0" encoding="utf-8"?>
<sst xmlns="http://schemas.openxmlformats.org/spreadsheetml/2006/main" count="579" uniqueCount="262">
  <si>
    <t>CANTIDAD</t>
  </si>
  <si>
    <t>Unidad de medida</t>
  </si>
  <si>
    <t>DETALLE</t>
  </si>
  <si>
    <t>INSUMO</t>
  </si>
  <si>
    <t>Global</t>
  </si>
  <si>
    <t>VALOR TOTAL DEL PROYECTO</t>
  </si>
  <si>
    <t>Unidad</t>
  </si>
  <si>
    <t xml:space="preserve">Unidad </t>
  </si>
  <si>
    <t>Pendones y araña ( Pendones sistema tipo araña con estructura de facil armado tamaño 1x2 mts. Incluye impresión en lona banner de 13 oz a 4 tintas con ojetes en esquinas. Incluye maletin portapendon)</t>
  </si>
  <si>
    <t>SUBTOTAL TALENTO HUMANO</t>
  </si>
  <si>
    <t>unidad</t>
  </si>
  <si>
    <t>TIEMPO/MESES</t>
  </si>
  <si>
    <t>Tecnico  para  apoyo administrativo</t>
  </si>
  <si>
    <t xml:space="preserve">Resmas de papel bond 75 gr tamaño carta </t>
  </si>
  <si>
    <t xml:space="preserve">Resmas de papel bond 75 gr tamaño oficio </t>
  </si>
  <si>
    <t>Papelería y utiles</t>
  </si>
  <si>
    <t>Kits de formación</t>
  </si>
  <si>
    <t>Tulas en borlan marcadas con logos institucionales y nombre del proyecto de 30 x 40 cm</t>
  </si>
  <si>
    <t>Marcadores borrables</t>
  </si>
  <si>
    <t>Papeles periodicos</t>
  </si>
  <si>
    <t>TALENTO HUMANO</t>
  </si>
  <si>
    <t>LOGISTICA, MATERIALES Y OTROS</t>
  </si>
  <si>
    <t xml:space="preserve">Profesional en las áreas Económicas y/o Administrativas </t>
  </si>
  <si>
    <t>Diseño e impresión de cartillas tamaño media carta a 4x4 tintas, portada en propalcote de 240gr, paginas internas en propalgote de 75 gr 4x4 tintas, refiladas y cortadas  para formacion Empresarial</t>
  </si>
  <si>
    <t>Marcadores permanentes</t>
  </si>
  <si>
    <t>Material pedagogico conformado por: Libretas media carta con portada empastadas 13.6cm ancho x 18cm, cortadas y refiladas, portada full color con diseño institucional de proyecto marcados con los logos del programa, 1 lapicero.</t>
  </si>
  <si>
    <t>Promotores sociales</t>
  </si>
  <si>
    <t>Profesional en Marketing</t>
  </si>
  <si>
    <t>Director del proyecto</t>
  </si>
  <si>
    <t>Profesional Social (Trabajo Social y/o psicologia)</t>
  </si>
  <si>
    <t>Profesional en Ingeniería Industrial</t>
  </si>
  <si>
    <t>Profesional en Derecho</t>
  </si>
  <si>
    <t>Profesional en Comunicaciones</t>
  </si>
  <si>
    <t>EQUIPOS MATERIALES Y LOGÍSTICA</t>
  </si>
  <si>
    <t>SUBTOTAL EQUIPOS</t>
  </si>
  <si>
    <t>SUBTOTAL LOGÍSTICA</t>
  </si>
  <si>
    <t>Materiales</t>
  </si>
  <si>
    <t>SUBTOTAL MATERIALES</t>
  </si>
  <si>
    <t>SUBTOTAL PAPELERÍA Y ÚTILES</t>
  </si>
  <si>
    <t xml:space="preserve">Talento Humano </t>
  </si>
  <si>
    <t>Consultor Motivacional</t>
  </si>
  <si>
    <t>LANZAMIENTO DEL PROYECTO</t>
  </si>
  <si>
    <t>Acción principal No. 1: Evento de lanzamiento y taller de sensibilización y socialización del proyecto con los diferentes grupos poblacionales: mujeres, personas con orientaciones sexuales e identidades de género diversas, jovenes y personas con discapacidad, familia y/o cuidadores y asociaciones de economía popular.</t>
  </si>
  <si>
    <t>METAS</t>
  </si>
  <si>
    <t>ITEM</t>
  </si>
  <si>
    <t>ACTIVIDAD</t>
  </si>
  <si>
    <t>INDICACDOR</t>
  </si>
  <si>
    <t>META</t>
  </si>
  <si>
    <t xml:space="preserve">FUENTE DE VERIFICACIÓN </t>
  </si>
  <si>
    <t xml:space="preserve">Taller de socialización y sensibilización </t>
  </si>
  <si>
    <t>Evento de lanzamiento del proyecto</t>
  </si>
  <si>
    <t>Número de eventos de lanzamiento realizados.</t>
  </si>
  <si>
    <t xml:space="preserve">1. Registro de asistencia firmada.
2. Iinforme del evento
3. Registro fotográfico y filmico del evento.
4. Publicación en redes
5.Base de datos de participantes </t>
  </si>
  <si>
    <t>Desarrollo de talleres de acompañamiento para el fortalecimiento productivo y empresarial.</t>
  </si>
  <si>
    <t>Número de asistentes al evento de lanzamiento</t>
  </si>
  <si>
    <t>Número de asistentes al taller de socialización y sensibilización</t>
  </si>
  <si>
    <t xml:space="preserve">Desarrollo de talleres de acompañamiento para el fortalecimiento en Marketing y comercialización. </t>
  </si>
  <si>
    <t>Número de asistentes a los talleres y encuentros para el fortalecimiento productivo y empresarial</t>
  </si>
  <si>
    <t xml:space="preserve">Número de talleres y encuentros de formación para el fortalecimiento en Marketing y comercialización. </t>
  </si>
  <si>
    <t xml:space="preserve">Número de asistentes al taller para el fortalecimiento en Marketing y comercialización. </t>
  </si>
  <si>
    <t>Número de ruedas de negocio realizadas</t>
  </si>
  <si>
    <t xml:space="preserve">Número de asistentes a la rueda de negocios </t>
  </si>
  <si>
    <r>
      <t xml:space="preserve">Presenctación de emprendimeintos - </t>
    </r>
    <r>
      <rPr>
        <b/>
        <sz val="10"/>
        <rFont val="Calibri"/>
        <family val="2"/>
        <scheme val="minor"/>
      </rPr>
      <t>PITCH</t>
    </r>
    <r>
      <rPr>
        <sz val="10"/>
        <rFont val="Calibri"/>
        <family val="2"/>
        <scheme val="minor"/>
      </rPr>
      <t xml:space="preserve"> </t>
    </r>
  </si>
  <si>
    <t>Acción Principal 3. Realización del evento de cierre y clausura</t>
  </si>
  <si>
    <t>SUBTOTAL EVENTO DE CIERRE Y CLAUSURA</t>
  </si>
  <si>
    <t xml:space="preserve">Encuentros para la formulación y priorización del plan de inversión </t>
  </si>
  <si>
    <t xml:space="preserve">Número de encuentros para la formulación y priorización del plan de inversión </t>
  </si>
  <si>
    <t xml:space="preserve">Número de asistentes a los encuentros para la formulación y priorización del plan de inversión </t>
  </si>
  <si>
    <t xml:space="preserve">Número de jornadas para la presenctación de emprendimeintos - PITCH </t>
  </si>
  <si>
    <t>Número de asistentes a las jornadas de presentación de emprendimientos - PITCH</t>
  </si>
  <si>
    <t xml:space="preserve">1. Registro de asistencia firmado.
2.Actas de encuentros y talleres
3. Registro fotográfico y filmico de
4. Publicación en redes
5. Planes de mejoramiento empresarial
</t>
  </si>
  <si>
    <t xml:space="preserve">Número de emprendimientos de mujeres fortalecidos </t>
  </si>
  <si>
    <t>Número de talleres de socialización y sensibilización realizados</t>
  </si>
  <si>
    <t>CRONOGRAMA DE ACTIVIDADES</t>
  </si>
  <si>
    <t>MES 1</t>
  </si>
  <si>
    <t>MES 2</t>
  </si>
  <si>
    <t>MES 3</t>
  </si>
  <si>
    <t>MES 4</t>
  </si>
  <si>
    <t>ALCANCE: Desarrollo de una estrategia de intervención integral para el empoderamiento y el fortalecimiento productivo, empresarial y psicosocial de los diferentes grupos poblacionales en situación de pobreza y vulnerabilidad con enfoque de género, étnico y diferencial en el Distrito de Cartagena de Indias, aprovechando sus potencialidades, generando una articulación multisectorial y realizando inversión focalizada que genere impactos sostenibles.</t>
  </si>
  <si>
    <t>Acción principal No. 2: Realizar caracterización a las MUJERES con emprendimientos con el fin de evidenciar las realidades sociales, económicas y culturales y obtener información confiable sobre el estado actual de sus condiciones de vida y direccionar acciones que aporten al mejoramiento de las mismas.</t>
  </si>
  <si>
    <t xml:space="preserve">Recolección de información </t>
  </si>
  <si>
    <t xml:space="preserve">Elaboración de informe de caracterización </t>
  </si>
  <si>
    <t>SUBTOTAL CARACTERIZACIÓN</t>
  </si>
  <si>
    <t>PRODUCTO 1. FORTALECIMIENTO EN LA GENERACIÓN DE INGRESOS Y EL DERECHO AL TRABAJO PARA LA MUJER EN CARTAGENA DE INDIAS - IMPULSO VIOLETA</t>
  </si>
  <si>
    <t>SUBTOTAL CAPITAL SEMILLA</t>
  </si>
  <si>
    <t>CAPITAL SEMILLA</t>
  </si>
  <si>
    <t xml:space="preserve">MATERIALES DE FORMACIÓN </t>
  </si>
  <si>
    <t>SUBTOTAL MATERIALES DE FORMACIÓN</t>
  </si>
  <si>
    <t>SUBTOTAL LOGÍSTICA FORMULACIÓN PLANES DE INVERSIÓN</t>
  </si>
  <si>
    <t>PRODUCTO 2. FORTALECIMIENTO EN LA GENERACIÓN DE INGRESOS Y EL DERECHO AL TRABAJO PARA LAS MUJERES INDIGENAS EN CARTAGENA DE INDIAS - ECHA PA`LANTE</t>
  </si>
  <si>
    <t>PRODUCTO 3. IMPLEMENTACIÓN DE ESTRATEGIAS DE EMPRENDIMIENTO Y EMPLEABILIDAD QUE FORTALEZCAN LA ECONOMÍA POPULAR DE LAS FAMILIAS VULNERABLES DEL DISTRITO DE CARTAGENA DE INDIAS - ECHA PA`LANTE</t>
  </si>
  <si>
    <t>Acción Principal 1. Realizar caracterización a las FAMILIAS VULNERABLES del Distrito de Cartagena con el fin de evidenciar las realidades sociales, económicas y culturales y obtener información confiable sobre el estado actual de sus condiciones de vida y direccionar acciones que aporten al mejoramiento de las mismas.</t>
  </si>
  <si>
    <t>Acción Principal 2. Implementar herramientas de gestión estratégica que impulsen las unidades productivas de las FAMILIAS VULNERABLES del Distrito de Cartagena de Indias</t>
  </si>
  <si>
    <t>Acción Principal 3. Formulación de planes de inversión, presentación de Emprendimientos - PITCH  y entrega de Capital Semilla en especie para el fortalecimiento de los emprendimientos de FAMILIAS VULNERABLES del distrito de Cartagena de Indias que cumplan con los requisitos de participación.</t>
  </si>
  <si>
    <t>PRODUCTO 4. DESARROLLO DE UNA GESTIÓN INTEGRAL PARA INCENTIVAR LA FORMALIZACIÓN DE LA ECONOMÍA POPULAR EN CARTAGENA DE INDIAS - ECHA PA`LANTE</t>
  </si>
  <si>
    <t xml:space="preserve">Acción Principal 1. Realizar actividades de sensibilización sobre la importancia de la formalización empresarial, dirigido a vendedores con emprendimientos y asociaciones </t>
  </si>
  <si>
    <t xml:space="preserve">Acción principal 2. Construcción de un plan de medios para potenciar la formalización de los vendedores de la econocmía popular en el Distrito de Cartagena </t>
  </si>
  <si>
    <t>PLAN DE MEDIOS</t>
  </si>
  <si>
    <t xml:space="preserve">Diseño de la imagen de la campaña de promoción de la formalización de la economía popular </t>
  </si>
  <si>
    <t>Divulgación de mensajes y pautas publicitarias para la promoción de la formalización de la economía popular a través de redes sociales y otras plataformas digitales</t>
  </si>
  <si>
    <t>Divulgación de mensajes y pautas publicitarias para la promoción de la formalización de la economía popular a través de rmedios de comunicación masiva (radio, prensa y otros)</t>
  </si>
  <si>
    <t>SUBTOTAL PLAN DE MEDIOS</t>
  </si>
  <si>
    <t xml:space="preserve">Diseño e impresión de folletos, flyers y otros materiales POP para la divulgación de información sobre la importancia de la formalización </t>
  </si>
  <si>
    <t xml:space="preserve">Acción principal 3. Asesorías para la formalización empresarial </t>
  </si>
  <si>
    <t>Acción Principal 5. Formulación de planes de inversión, presentación de Emprendimientos - PITCH  y entrega de Capital Semilla en especie para el fortalecimiento de los emprendimientos deVENDEDORES DE LA ECONOMÍA POPULAR del distrito de Cartagena de Indias que cumplan con los requisitos de participación.</t>
  </si>
  <si>
    <t>VALOR TOTAL TALENTO HUMANO</t>
  </si>
  <si>
    <t xml:space="preserve">VALOR TOTAL DE LA ACCION PRINCIPAL No. 1. </t>
  </si>
  <si>
    <t>Estación de café que contenga mínimo 600 Café tinto, 200 aromática, agua en jarra, azúcar normal, vasos, revolvedores.</t>
  </si>
  <si>
    <t xml:space="preserve">Alquiler de salón de eventos con aire acondicionado, con sillas y mesas vestidas,equipos audiovisuales (Sonido, Computador, video beam con capacidad para 500 personas. Duración: 8:00 am - 12:00 m. para taller de sensibilización y socialización de los requisitos y objetivos del proyecto con los diferentes grupos poblacionales sujetos de atención. </t>
  </si>
  <si>
    <t>Camisetas estampadas con logos institucionales unisex, manga corta sport en algodón. Tallas S, M, L o XL (Diseño enviado por SPDS)</t>
  </si>
  <si>
    <t>Escarapelas de identificacion: Escarapela mas  reata, tipo documento (10x6) cm.</t>
  </si>
  <si>
    <t>Carpetas colgantes de cartón oficio</t>
  </si>
  <si>
    <t>Cartulina pack 160 gr, tamaño 1/8 por 10 unidades.</t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</si>
  <si>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 xml:space="preserve">para talleres de acompañamiento para el fortalecimiento en Marketing y comercialización. 1 taller x 200 participantes </t>
    </r>
  </si>
  <si>
    <t>Número de mujeres caracterizadas</t>
  </si>
  <si>
    <t xml:space="preserve">Documento de caracterización socioeconómica terminado </t>
  </si>
  <si>
    <t>1. Fichas de caracterización aplicadas
2.Base de datos de las mujeres caracterizadas
3. Registro fotográfico y filmico de
4.Documento - informe de caracterización</t>
  </si>
  <si>
    <t>Número de talleres y encuentros para el fortalecimiento psicpsocial, productivo y empresarial</t>
  </si>
  <si>
    <t xml:space="preserve">Acción principal No. 3: Realizar FERIAS DE NEGOCIO CON MUJERES con el fin de promover espacios para la promoción y comercialización de productos. </t>
  </si>
  <si>
    <t>Acción Principal 4. Formulación de planes de inversión, presentación de Emprendimientos - PITCH  y entrega de Capital Semilla en especie para el fortalecimiento de las alternativas productivas de MUJERES  seleccionadas y que cumplan con los requisitos de participación.</t>
  </si>
  <si>
    <t xml:space="preserve">1. Registro de asistencia firmado.
2.Actas de encuentros y talleres
3. Registro fotográfico y filmico de
4. Publicación en redes
5.Planes de inversión 
6. Formularios de evaluzación y aprobación de emprendimeintos
7. Actas de entrega de fortalecimeintos
</t>
  </si>
  <si>
    <r>
      <t xml:space="preserve">Desarrollo de una  </t>
    </r>
    <r>
      <rPr>
        <b/>
        <sz val="10"/>
        <rFont val="Calibri"/>
        <family val="2"/>
        <scheme val="minor"/>
      </rPr>
      <t>RUEDA DE NEGOCIOS</t>
    </r>
  </si>
  <si>
    <r>
      <t xml:space="preserve">Entrega de </t>
    </r>
    <r>
      <rPr>
        <b/>
        <sz val="10"/>
        <rFont val="Calibri"/>
        <family val="2"/>
        <scheme val="minor"/>
      </rPr>
      <t>CAPITAL SEMILLA</t>
    </r>
    <r>
      <rPr>
        <sz val="10"/>
        <rFont val="Calibri"/>
        <family val="2"/>
        <scheme val="minor"/>
      </rPr>
      <t xml:space="preserve"> en especie para el fortalecimiento de  emprendimientos de mujeres (Impulso violeta)</t>
    </r>
  </si>
  <si>
    <r>
      <t xml:space="preserve">Desarrollo de </t>
    </r>
    <r>
      <rPr>
        <b/>
        <sz val="10"/>
        <rFont val="Calibri"/>
        <family val="2"/>
        <scheme val="minor"/>
      </rPr>
      <t>CARACTERIZACIÓN</t>
    </r>
    <r>
      <rPr>
        <sz val="10"/>
        <rFont val="Calibri"/>
        <family val="2"/>
        <scheme val="minor"/>
      </rPr>
      <t xml:space="preserve"> a las MUJERES con emprendimientos con el fin de evidenciar las realidades sociales, económicas y culturales.</t>
    </r>
  </si>
  <si>
    <t xml:space="preserve">Acción principal No. 1: Realizar FERIAS DE NEGOCIO CON MUJERES INDIGENAS con el fin de promover espacios para la promoción y comercialización de productos. </t>
  </si>
  <si>
    <t>Acción Principal 2. Formulación de planes de inversión, presentación de Emprendimientos - PITCH  y entrega de Capital Semilla en especie para el fortalecimiento de las alternativas productivas de MUJERES  INDIGENAS seleccionadas y que cumplan con los requisitos de participación.</t>
  </si>
  <si>
    <r>
      <t xml:space="preserve">Entrega de </t>
    </r>
    <r>
      <rPr>
        <b/>
        <sz val="10"/>
        <rFont val="Calibri"/>
        <family val="2"/>
        <scheme val="minor"/>
      </rPr>
      <t>CAPITAL SEMILLA</t>
    </r>
    <r>
      <rPr>
        <sz val="10"/>
        <rFont val="Calibri"/>
        <family val="2"/>
        <scheme val="minor"/>
      </rPr>
      <t xml:space="preserve"> en especie para el fortalecimiento de  emprendimientos de mujeres indigenas</t>
    </r>
  </si>
  <si>
    <r>
      <t xml:space="preserve">Desarrollo de </t>
    </r>
    <r>
      <rPr>
        <b/>
        <sz val="10"/>
        <rFont val="Calibri"/>
        <family val="2"/>
        <scheme val="minor"/>
      </rPr>
      <t xml:space="preserve">CARACTERIZACIÓN SOCIOEMPRESAIAL </t>
    </r>
    <r>
      <rPr>
        <sz val="10"/>
        <rFont val="Calibri"/>
        <family val="2"/>
        <scheme val="minor"/>
      </rPr>
      <t xml:space="preserve"> a las FAMILIAS VULNERABLES con emprendimientos con el fin de evidenciar las realidades sociales, económicas y culturales.</t>
    </r>
  </si>
  <si>
    <t>Número de FAMILIAS VULNERABLES caracterizadas</t>
  </si>
  <si>
    <t>Desarrollo de talleres de acompañamiento para el fortalecimiento psicosocial,  productivo y empresarial.</t>
  </si>
  <si>
    <t>Número de asistentes a los talleres y encuentros para el fortalecimiento psicosocial,  productivo y empresarial</t>
  </si>
  <si>
    <t>Desarrollo de talleres de acompañamiento para el fortalecimiento psicosocial, productivo y empresarial.</t>
  </si>
  <si>
    <t xml:space="preserve">Número de jornadas de sensibilización para la formalización empresaial </t>
  </si>
  <si>
    <t>Número de asistentes vendedores de la economía popular en las jornadas de sensibilización para la formalización</t>
  </si>
  <si>
    <t xml:space="preserve">Número devendedores de la economía popular con emprednimientos y crecaión de pequeñas empresas formalizados </t>
  </si>
  <si>
    <t xml:space="preserve">1. Registro de asistencia firmado.
2.Actas de encuentros y talleres
3. Registro fotográfico y filmico de
4. Publicación en redes
5.Documentos de formalización de empresas
</t>
  </si>
  <si>
    <t>Desarrollo de jornadas de sensibilización para la formalización empresarial</t>
  </si>
  <si>
    <t>Construir un plan de medios para propiciar la formalización de los vendedores de la economñia popular en el Distrito de Cartagena de Indias.</t>
  </si>
  <si>
    <t>Plan de medios cosntrido y desarrollado</t>
  </si>
  <si>
    <t>1. Registro de asistencia firmado.
2.Actas de encuentros y talleres
3. Registro fotográfico y filmico de
4. Publicación en redes
5.Documentos de formalización de empresas</t>
  </si>
  <si>
    <t>1. Registro de asistencia firmado.
2.Actas de encuentros y talleres
3. Registro fotográfico y filmico de
4. Publicación en redes
5.Base de datos de empresas formalizadas</t>
  </si>
  <si>
    <t>Desarrollo de asesorías para la formalización empresarial con vendedores de la economía popular den Distrito de Cartagena de indias</t>
  </si>
  <si>
    <t>Número de asesorías de formalización desarrolladas</t>
  </si>
  <si>
    <t>Número de vendedores de la economia popular asesorados para la formalización empresarial</t>
  </si>
  <si>
    <t>Desarrollo de talleres de acompañamiento para el fortalecimiento  productivo y empresarial.</t>
  </si>
  <si>
    <t>Número de talleres y encuentros para el fortalecimiento productivo y empresarial</t>
  </si>
  <si>
    <t>Acción principal 4. Desarrollo de actividades de formación para una GERENCIA MICROEMPRESARIAL INTEGRAL</t>
  </si>
  <si>
    <r>
      <t xml:space="preserve">Entrega de </t>
    </r>
    <r>
      <rPr>
        <b/>
        <sz val="10"/>
        <rFont val="Calibri"/>
        <family val="2"/>
        <scheme val="minor"/>
      </rPr>
      <t>CAPITAL SEMILLA</t>
    </r>
    <r>
      <rPr>
        <sz val="10"/>
        <rFont val="Calibri"/>
        <family val="2"/>
        <scheme val="minor"/>
      </rPr>
      <t xml:space="preserve"> en especie para el fortalecimiento de  emprendimientos de vendedores de la economía popular</t>
    </r>
  </si>
  <si>
    <t xml:space="preserve">Número de emprendimientos de vendedores de la economía popular fortalecidos </t>
  </si>
  <si>
    <t xml:space="preserve">Número de jornadas para la presentación de emprendimeintos - PITCH </t>
  </si>
  <si>
    <r>
      <t xml:space="preserve">Presentación de emprendimeintos - </t>
    </r>
    <r>
      <rPr>
        <b/>
        <sz val="10"/>
        <rFont val="Calibri"/>
        <family val="2"/>
        <scheme val="minor"/>
      </rPr>
      <t>PITCH</t>
    </r>
    <r>
      <rPr>
        <sz val="10"/>
        <rFont val="Calibri"/>
        <family val="2"/>
        <scheme val="minor"/>
      </rPr>
      <t xml:space="preserve"> </t>
    </r>
  </si>
  <si>
    <t>PRODUCTO 5. FORTALECIMIENTO DE LA INCLUSIÓN SOCIAL Y PRODUCTIVA DE LAS PERSONAS CON DISCAPACIDAD, FAMILIAS Y/O CUIDADORES EN CARTAGENA DE INDIAS - 
ECHA PA`LANTE</t>
  </si>
  <si>
    <t>Acción principal No. 1: Realizar FERIAS DE NEGOCIO con el fin de promover espacios para la promoción y comercialización de productos de los emprendimientos de las DISCAPACIDAD, FAMILIAS Y/O CUIDADORES</t>
  </si>
  <si>
    <t>Acción Principal 2. Formulación de planes de inversión, presentación de Emprendimientos - PITCH  y entrega de Capital Semilla en especie para el fortalecimiento de los emprendimientos de PERSONAS CON DISCAPACIDAD, FAMILIAS Y/O CUIDADORES del distrito de Cartagena de Indias que cumplan con los requisitos de participación.</t>
  </si>
  <si>
    <t>Desarrollo de CARACTERIZACIÓN a las MUJERES con emprendimientos con el fin de evidenciar las realidades sociales, económicas y culturales.</t>
  </si>
  <si>
    <r>
      <t xml:space="preserve">Desarrollo de  </t>
    </r>
    <r>
      <rPr>
        <b/>
        <sz val="10"/>
        <rFont val="Calibri"/>
        <family val="2"/>
        <scheme val="minor"/>
      </rPr>
      <t>RUEDA DE NEGOCIOS</t>
    </r>
  </si>
  <si>
    <t>Desarrollo de  Rueda de negocios</t>
  </si>
  <si>
    <t>Entrega de CAPITAL SEMILLA en especie para el fortalecimiento de  emprendimientos de mujeres (Impulso violeta)</t>
  </si>
  <si>
    <t>PRODUCTO 2. FORTALECIMIENTO EN LA GENERACIÓN DE INGRESOS Y EL DERECHO AL TRABAJO PARA LAS MUJERES INDIGENAS en Cartagena de Indias - ECHA PA`LANTE</t>
  </si>
  <si>
    <t>PRODUCTO 5. FORTALECIMIENTO DE LA INCLUSIÓN SOCIAL Y PRODUCTIVA DE LAS PERSONAS CON DISCAPACIDAD, FAMILIAS Y/O CUIDADORES EN CARTAGENA DE INDIAS - ECHA PA`LANTE</t>
  </si>
  <si>
    <t>Acción principal No. 1: Evento de lanzamiento y taller de sensibilización y socialización del proyecto con los diferentes grupos poblacionales: mujeres, mujeres indígenas, familias vulnerables con especial énfasis en personas con orientaciones sexuales e identidades de género diversas y jóvenes, personas con discapacidad, familia y/o cuidadores y vendedores de economía popular.</t>
  </si>
  <si>
    <r>
      <t xml:space="preserve">Refrigerio Básico: 1 fruta, croissant o dedito de queso y Jugo natural, empacado </t>
    </r>
    <r>
      <rPr>
        <b/>
        <sz val="10"/>
        <rFont val="Calibri"/>
        <family val="2"/>
        <scheme val="minor"/>
      </rPr>
      <t xml:space="preserve">para talleres de acompañamiento para el fortalecimiento en Marketing y comercialización.1 taller x 200 participantes </t>
    </r>
  </si>
  <si>
    <t xml:space="preserve">Alquiler de Salón para 500 personas con aire acondicionado y sillas para los invitados al evento, ubicado en la zona centro de la ciudad de Cartagena por un día. para taller de sensibilización y socialización de los requisitos y objetivos del proyecto con los diferentes grupos poblacionales sujetos de atención. </t>
  </si>
  <si>
    <t xml:space="preserve">Auxilio de transporte participantes </t>
  </si>
  <si>
    <t>Acción principal No. 1: Realizar caracterización socioempresarial a las MUJERES VULNERABLES, MUJERES INDIGENAS y FAMILIAS VULNERABLES con emprendimientos con el fin de evidenciar las realidades sociales, económicas y empresariales, para obtener información confiable sobre el estado actual de sus condiciones de vida y direccionar acciones que aporten al mejoramiento de las mismas.</t>
  </si>
  <si>
    <t>CARACTERIZACIÓN A MUJERES VULNERABLES, MUJERES INDIGENAS Y FAMILIAS VULNERABLES</t>
  </si>
  <si>
    <t>Promotores Sociales</t>
  </si>
  <si>
    <t>Digitadores</t>
  </si>
  <si>
    <t>Diseño y elaboración del instrumento de caracterización - Digital</t>
  </si>
  <si>
    <t>LOGISTICA</t>
  </si>
  <si>
    <t>PRODUCTO 1. CARACTERIZACIÓN SOCIEOMPRESARIAL A MUJERES VULNERABLES, MUJERES INDIGENAS Y FAMILIAS VULNERABLES CON EMPRENDIMIENTOS EN EL DISTRITO CARTAGENA DE INDIAS</t>
  </si>
  <si>
    <t>PRODUCTO 2. FORTALECIMIENTO EN LA GENERACIÓN DE INGRESOS Y EL DERECHO AL TRABAJO  A PARTIR DE LA IMPLEMENTACIÓN DE ESTRATEGIAS DE FORMACIÓN INTEGRAL PARA EL EMPRENDIMIENTO Y LA EMPLEABILIDAD DIRIGIDO A FAMILIAS VULNERABLES Y VENDEDORES DE LA ECONOMÍA POPULAR EN EL DISTRITO DE CARTAGENA DE INDIAS</t>
  </si>
  <si>
    <t>Acción principal No. 2: Realizar encuentro de FORMACIÓN en habilidades gerenciales, gestión estratégica y formalización de empresas dirigido a FAMILIAS VULNERABLES y VENDEDORES DE LA ECONOMÍA POPULAR del Distrito de Cartagena de Indias</t>
  </si>
  <si>
    <r>
      <t xml:space="preserve">Hidratación (botella de agua climatizada de 250 ml) para </t>
    </r>
    <r>
      <rPr>
        <b/>
        <sz val="10"/>
        <rFont val="Calibri"/>
        <family val="2"/>
        <scheme val="minor"/>
      </rPr>
      <t>1 taller de sensibilización y motivación en habilidades sociales y empresariales con familias vulnerables y vendedores de la economía popular.  610 personas.</t>
    </r>
  </si>
  <si>
    <r>
      <t>Refrigerios tipo lunch box, deditos de queso, crossant o pastelito relleno (queso costeño, jamón y queso mozzarella, carne, pollo, sandwiches de jamón y queso, volovanes de pollo, empanadas argentinas, arepa rellena de carne y vegetales, gaseosa 250 mil o jugo tetrapak)d. Lanzamiento del proyecto y taller</t>
    </r>
    <r>
      <rPr>
        <b/>
        <sz val="10"/>
        <rFont val="Calibri"/>
        <family val="2"/>
        <scheme val="minor"/>
      </rPr>
      <t xml:space="preserve">  taller de sensibilización y motivación en habilidades sociales y empresariales con familias vulnerables y vendedores de la economía popular.  610 personas.</t>
    </r>
  </si>
  <si>
    <t>Acción principal No. 1: Evento de lanzamiento y taller de taller de sensibilización y motivación en habilidades sociales y empresariales con familias vulnerables y vendedores de la economía popular del distrito de Cartagena de Indias.</t>
  </si>
  <si>
    <r>
      <t>Refrigerio Básico: 1 fruta, croissant o dedito de queso y Jugo natural, empacadod p</t>
    </r>
    <r>
      <rPr>
        <b/>
        <sz val="10"/>
        <rFont val="Calibri"/>
        <family val="2"/>
        <scheme val="minor"/>
      </rPr>
      <t xml:space="preserve">ara jornada de sensibilización sobre la importancia de la formalización. 1 jornada  x 610 participantes </t>
    </r>
  </si>
  <si>
    <t xml:space="preserve">Hidratación (botella de agua climatizada de 250 ml)  para jornada de sensibilización sobre la importancia de la formalización. 1 jornada  x 610 participantes </t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</si>
  <si>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asesoría para la formalización empresarial x 610 participantes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</si>
  <si>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>para  taller de formación para asesoría para la formalización empresarial x 610 participantes</t>
    </r>
  </si>
  <si>
    <r>
      <t>Hidratación (botella de agua climatizada de 250 ml)  p</t>
    </r>
    <r>
      <rPr>
        <b/>
        <sz val="10"/>
        <rFont val="Calibri"/>
        <family val="2"/>
        <scheme val="minor"/>
      </rPr>
      <t xml:space="preserve">ara  taller de herramientas de gestión estratégica. 1 taller x 610 participantes  </t>
    </r>
  </si>
  <si>
    <t>SUBTOTAL LOGISTICA ACTIVIDADES DE FORMACIÓN</t>
  </si>
  <si>
    <t xml:space="preserve">LOGISTICA ACTIVIDADES DE FORMACIÓN </t>
  </si>
  <si>
    <t>LOGÍSTICA ACTIVIDADES DE FORMACIÓN Y FERIAS DE NEGOCIO</t>
  </si>
  <si>
    <t>SUBTOTAL LOGÍSTICA ACTIVIDADES DE FORMACIÓN Y FERIAS DE NEGOCIO</t>
  </si>
  <si>
    <t>Backing 4.0 x 2.0, impreso en banner de 13oz con estructura en aluminio portable con imagen del evento.</t>
  </si>
  <si>
    <t>Dias</t>
  </si>
  <si>
    <t>Alquiler de 200 stand alusivos al evento, incluye materiales en madera, impresión en banner tensado de imagen del expositor, 2 sillas altas tipo bar y energía eléctrica. Incluye transporte.</t>
  </si>
  <si>
    <t xml:space="preserve">VALOR TOTAL PRODUCTO 2  </t>
  </si>
  <si>
    <t>VALOR TOTAL PRODUCTO 1</t>
  </si>
  <si>
    <t>PRODUCTO 4. PLAN DE MEDIOS PARA LA PROMOVER LA IMPORTANCIA DE LA FORMALIZACIÓN DE LOS VENDEDORES DE ECONOMÍA POPULAR</t>
  </si>
  <si>
    <t>VALOR TOTAL PRODUCTO 4</t>
  </si>
  <si>
    <t>PRODUCTO 5. APALANCAMIENTO ECONÓMICO EN MAQUINARIAS, EQUIPOS E INSUMOS PARA EL FORTALECIMIENTO PRODUCTIVO DE LOS EMPRENDIMIENTOS DE MUJERES VULNERABLES, MUJERES INDIGENAS, PERSONAS CON ORIENTACIONES SEXUALES DIVERSAS, FAMILIAS VULNERABLES, VENDEDORES DE LA ECONOMÑIA POPULAR Y PERSONAS CON DISCAPACIDAD, FAMILIAS Y/O CUIDADORES EN EL DISTRITO DE CARTAGENA DE INDIAS</t>
  </si>
  <si>
    <t>Entrega de Capital Productivo en especie para el fortalecimiento de 125 emprendimientos de mujeres (Impulso violeta)</t>
  </si>
  <si>
    <t>Entrega de Capital Productivo en especie para el fortalecimiento de 75 emprendimientos desarrollados por mujeres indigenas (Impulso Violeta)</t>
  </si>
  <si>
    <t>Entrega de Capital Productivo en especie para el fortalecimiento de 33 emprendimientos desarrollados por mujeres indigenas (Écha Pa´Lante))</t>
  </si>
  <si>
    <t xml:space="preserve">Entrega de Capital Productivo en especie para el fortalecimiento de 50 emprendimientos de personas con discapacidad, familia y/o cuidadores participantes </t>
  </si>
  <si>
    <t>VALOR TOTAL PRODUCTO 5.</t>
  </si>
  <si>
    <t>Alquiler de Sonido Profesional: 
Sistema RCF EVOX 12 - 2 Torres + 2 Bajos (Columnas) + 2 Monitores de relevo + consola digital + 5 microfonos de cables + caja de linea</t>
  </si>
  <si>
    <t>Almuerzos para emprendedores participantes: * Sopa 16 onzas * Proteína 200 gramos (carne de res; pollo o cerdo); *  Carbohidratos 100 gramos (Arroz; pastas; papa, yuca, ñame, harina de maíz); * Ensalada 100 gramos*  Jugo de fruta natural 16 onzas</t>
  </si>
  <si>
    <t>Abanicos impresos en propalcote 350 gr. Impresión full color por ambas caras, Tamaño 29 ancho x 20.5 alto cm.</t>
  </si>
  <si>
    <t>Afiches publicitarios full color, medidas Medio pliego: 50 cm. x 70 cm, material Papel estucado o couché, diseño entregado por la SPDS.</t>
  </si>
  <si>
    <t>Personal para apoyo logístico en el montaje y desmontaje de escenografía, sonido, luces y circuitos cerrados por días.</t>
  </si>
  <si>
    <t>Día</t>
  </si>
  <si>
    <t>Servicio de Grupo folclórico Gaita: Músicos + bailarinas caracterizadas, para presentación en el evento.</t>
  </si>
  <si>
    <t>Animador para  presentacion de evento.</t>
  </si>
  <si>
    <t>Servicio de alquiler de buses o busetas climatizadas capacidad de 40 personas para transportar a las personas, recorridos dentro de la ciudad de cartagena.</t>
  </si>
  <si>
    <t>PRODUCTO 3. GENERAR ESPACIOS PARA LA PROMOCIÓN Y COMERCIALIZACIÓN DE PRODUCTOS A TRAVÉS DE LA REALIZACIÓN DE FERIAS DE NEGOCIO</t>
  </si>
  <si>
    <t xml:space="preserve">Acción Principal 1. Entrega de capital semilla a emprendimientos  </t>
  </si>
  <si>
    <t>VALOR TOTAL PRODUCTO 3.</t>
  </si>
  <si>
    <t>Formacion.</t>
  </si>
  <si>
    <t xml:space="preserve">LOGISTICA FORMULACIÓN PLANES DE INVERSIÓN </t>
  </si>
  <si>
    <t>Acción Principal 1. Formulación de planes de inversión, presentación de Emprendimientos- PITCH que cumplan con los requisitos de participación.</t>
  </si>
  <si>
    <r>
      <t xml:space="preserve">Alquiler Salón para 200 personas por un día con aire acondicionado y sillas para los invitados al evento en la Ciudad de Cartagena, con equipos audiovisuales para la proyeccion de información y sonido. Duración: 8:00 am - 4:00 pm. para </t>
    </r>
    <r>
      <rPr>
        <b/>
        <sz val="10"/>
        <color theme="1"/>
        <rFont val="Calibri"/>
        <family val="2"/>
        <scheme val="minor"/>
      </rPr>
      <t>PITCH</t>
    </r>
    <r>
      <rPr>
        <sz val="10"/>
        <color theme="1"/>
        <rFont val="Calibri"/>
        <family val="2"/>
        <scheme val="minor"/>
      </rPr>
      <t xml:space="preserve"> 1actividad.</t>
    </r>
  </si>
  <si>
    <t>Boligafros (rojo, negro, azul) caja X 12 unidades</t>
  </si>
  <si>
    <t>Caja</t>
  </si>
  <si>
    <t>Acción Principal 3. Realización del evento de Cierre y Clausura</t>
  </si>
  <si>
    <r>
      <t>Refrigerios tipo lunch box, deditos de queso, crossant o pastelito relleno (queso costeño, jamón y queso mozzarella, carne, pollo, sandwiches de jamón y queso, volovanes de pollo, empanadas argentinas, arepa rellena de carne y vegetales, gaseosa 250 mil o jugo tetrapak)d. Evento de cierre y clausura del proyecto y taller</t>
    </r>
    <r>
      <rPr>
        <b/>
        <sz val="10"/>
        <rFont val="Calibri"/>
        <family val="2"/>
        <scheme val="minor"/>
      </rPr>
      <t xml:space="preserve"> de sensibilización y socialización de los requisitos y objetivos del proyecto con los diferentes grupos poblacionales sujetos de atención.</t>
    </r>
    <r>
      <rPr>
        <sz val="10"/>
        <rFont val="Calibri"/>
        <family val="2"/>
        <scheme val="minor"/>
      </rPr>
      <t xml:space="preserve">  610 personas.</t>
    </r>
  </si>
  <si>
    <r>
      <t xml:space="preserve">Hidratación (botella de agua climatizada de 250 ml) para </t>
    </r>
    <r>
      <rPr>
        <b/>
        <sz val="10"/>
        <rFont val="Calibri"/>
        <family val="2"/>
        <scheme val="minor"/>
      </rPr>
      <t>Evento de cierre y clausura. 610</t>
    </r>
    <r>
      <rPr>
        <sz val="10"/>
        <rFont val="Calibri"/>
        <family val="2"/>
        <scheme val="minor"/>
      </rPr>
      <t xml:space="preserve"> personas.</t>
    </r>
  </si>
  <si>
    <t xml:space="preserve">Entrega de Capital Productivo en especie para el fortalecimiento de 76 emprendimientos de personas  con orientaciones sexuales e identidades de género diversas </t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</si>
  <si>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 xml:space="preserve">ara taller de herramientas de gestión estratégica. 1 taller x 610 participantes </t>
    </r>
  </si>
  <si>
    <t>SECRETARIA DE PARTICIPACIÓN Y DESARROLLO SOCIAL
PRESUPUESTO OFICIAL</t>
  </si>
  <si>
    <t>Servicio de transporte terrestre para desplazamiento de equipo  de trabajo  y materiales de formacion (Cartillas de formacion, papeleria, mesas, sillas, manteles, etc.) en la ciudad de Cartagena, según barrios y o sectores donde se encuentra la poblacion a intervenir, en las tres localidades; incluye gastos de combustible y conductor.( 5 entradas).</t>
  </si>
  <si>
    <t>Certificados de participación: tamaño carta en material propalcote mínimo de 200gr a full color</t>
  </si>
  <si>
    <t xml:space="preserve">Cartulinas bristol pliego de 70 x 100 colores surtidos paquete x 50 unidades </t>
  </si>
  <si>
    <t>Paquete</t>
  </si>
  <si>
    <t>Cinta transparente paquete por 12 de 48mm por 20 mts</t>
  </si>
  <si>
    <t>Marcadores borraseco caja X 12 unidades</t>
  </si>
  <si>
    <t>Marcadores permanentes caja X 12 unidades</t>
  </si>
  <si>
    <t>Resma Papel bond 75 gr tamaño carta</t>
  </si>
  <si>
    <t>Resma Papel bond 75 gr tamaño oficio</t>
  </si>
  <si>
    <t>Servicio de transporte terrestre  para desplazamiento  del equipo de trabajo, transporte de  logistica para el evento,  materiales publicitario, decoracion para stand y otros. Incluye gastos de combustible y conductor.</t>
  </si>
  <si>
    <t>No.</t>
  </si>
  <si>
    <t>UNIDAD</t>
  </si>
  <si>
    <t>PROYECTO</t>
  </si>
  <si>
    <t>No. CDP</t>
  </si>
  <si>
    <t>VALOR CDP</t>
  </si>
  <si>
    <t>JUVENTUD</t>
  </si>
  <si>
    <t>20240000000561</t>
  </si>
  <si>
    <t>MUJER</t>
  </si>
  <si>
    <t>202400000003729</t>
  </si>
  <si>
    <t>2024130010165</t>
  </si>
  <si>
    <t>DISCAPACIDAD</t>
  </si>
  <si>
    <t>2024130010047</t>
  </si>
  <si>
    <t>2024130010025</t>
  </si>
  <si>
    <t>2024130010156</t>
  </si>
  <si>
    <t>Vr. UNITARIO CORPORACIÓN ONDAS</t>
  </si>
  <si>
    <t>Vr. UNITARIO INGENIEROS DEL MARKETING SAS</t>
  </si>
  <si>
    <t>Vr. UNITARIO AFROCREAR</t>
  </si>
  <si>
    <t>VALOR UNITARIO PROMEDIO</t>
  </si>
  <si>
    <t xml:space="preserve">Digitación y sistematicación de fichas de caracterización </t>
  </si>
  <si>
    <t xml:space="preserve">Servicio de transporte terrestre  para desplazamiento de equipo de trabajo  y materiales de formacion (Formatos de caracterizacion, mesas, sillas, manteles, etc.) en la ciudad de Cartagena, según barrios y o sectores donde se encuentra la poblacion a intervenir, en las tres localidades; incluye gastos de combustible y conductor. (2 entradas). </t>
  </si>
  <si>
    <r>
      <t>Refrigerio Básico: 1 fruta, croissant o dedito de queso y Jugo natural, empacado p</t>
    </r>
    <r>
      <rPr>
        <b/>
        <sz val="10"/>
        <rFont val="Calibri"/>
        <family val="2"/>
        <scheme val="minor"/>
      </rPr>
      <t>ara taller de formación para la gerencia microempresarial integral</t>
    </r>
  </si>
  <si>
    <r>
      <t xml:space="preserve">Hidratación (botella de agua climatizada de 250 ml)  </t>
    </r>
    <r>
      <rPr>
        <b/>
        <sz val="10"/>
        <rFont val="Calibri"/>
        <family val="2"/>
        <scheme val="minor"/>
      </rPr>
      <t>para  taller de formación para la gerencia microempresarial integral</t>
    </r>
  </si>
  <si>
    <r>
      <t xml:space="preserve">Refrigerio Básico: 1 fruta, croissant o dedito de queso y Jugo natural, empacado para actividad de </t>
    </r>
    <r>
      <rPr>
        <b/>
        <sz val="10"/>
        <rFont val="Calibri"/>
        <family val="2"/>
        <scheme val="minor"/>
      </rPr>
      <t>formulación y priorización del plan de inversión.</t>
    </r>
  </si>
  <si>
    <r>
      <t xml:space="preserve">Hidratación para actividades de selección de beneficiarios </t>
    </r>
    <r>
      <rPr>
        <b/>
        <sz val="10"/>
        <rFont val="Calibri"/>
        <family val="2"/>
        <scheme val="minor"/>
      </rPr>
      <t>para actividad de formulación y priorización del plan de inversión.</t>
    </r>
  </si>
  <si>
    <t>Acción principal No. 2: Realizar FERIAS DE NEGOCIO con el fin de promover espacios para la promoción y comercialización de productos de los emprendimientos de mujeres, mujeres victims, familias vulnerables y personas con discapacidad, familias y/o cuidadores</t>
  </si>
  <si>
    <r>
      <t>Refrigerios tipo lunch box, deditos de queso, crossant o pastelito relleno (queso costeño, jamón y queso mozzarella, carme, pollo, sandwiches de jamón y queso, volovanes de pollo, empanadas argentinas, arepa rellena de carne y vegetales, gaseosa 250 mil o jugo tetrapak), para Ferias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de negocios.</t>
    </r>
  </si>
  <si>
    <t>Hidratación (botella de agua climatizada de 250 ml)  para Ferias de negocios.</t>
  </si>
  <si>
    <t>Estación de café que contenga mínimo 6O0 Café tinto, 200 aromática, agua en jarra, azúcar normal, vasos, revolvedores.</t>
  </si>
  <si>
    <r>
      <t>Alquiler Salón para 200 personas por un día con aire acondicionado y sillas para los invitados al evento en la Ciudad de Cartagena, con equipos audiovisuales para la proyeccion de información y sonido.. Duración: 8:00 am - 3:00 pm. para Ferias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de negocios. 2 actividades  x 200 personas</t>
    </r>
  </si>
  <si>
    <t xml:space="preserve"> VALOR TOTAL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</si>
</sst>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_);_(@_)"/>
    <numFmt numFmtId="167" formatCode="#,##0_ ;[Red]\-#,##0\ "/>
    <numFmt numFmtId="168" formatCode="#,##0.00_ ;[Red]\-#,##0.0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Arial Narrow"/>
      <family val="2"/>
    </font>
    <font>
      <sz val="10"/>
      <name val="Calibri"/>
      <family val="2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center" vertical="center"/>
    </xf>
    <xf numFmtId="0" fontId="2" fillId="8" borderId="4" xfId="0" applyFont="1" applyFill="1" applyBorder="1" applyAlignment="1">
      <alignment horizontal="left" vertical="center" wrapText="1"/>
    </xf>
    <xf numFmtId="3" fontId="2" fillId="8" borderId="4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2" fillId="2" borderId="14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2" fillId="0" borderId="17" xfId="0" applyFont="1" applyBorder="1" applyAlignment="1">
      <alignment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2" fillId="2" borderId="29" xfId="0" applyFont="1" applyFill="1" applyBorder="1" applyAlignment="1">
      <alignment horizontal="left" vertical="center" wrapText="1"/>
    </xf>
    <xf numFmtId="3" fontId="2" fillId="8" borderId="3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8" borderId="18" xfId="0" applyFont="1" applyFill="1" applyBorder="1" applyAlignment="1">
      <alignment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" xfId="0" applyFont="1" applyBorder="1"/>
    <xf numFmtId="0" fontId="2" fillId="8" borderId="4" xfId="0" applyFont="1" applyFill="1" applyBorder="1" applyAlignment="1">
      <alignment vertical="center"/>
    </xf>
    <xf numFmtId="0" fontId="4" fillId="0" borderId="18" xfId="0" applyFont="1" applyBorder="1" applyAlignment="1">
      <alignment horizontal="center"/>
    </xf>
    <xf numFmtId="0" fontId="4" fillId="0" borderId="2" xfId="0" applyFont="1" applyBorder="1"/>
    <xf numFmtId="0" fontId="2" fillId="0" borderId="1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/>
    </xf>
    <xf numFmtId="0" fontId="2" fillId="8" borderId="3" xfId="0" applyFont="1" applyFill="1" applyBorder="1" applyAlignment="1">
      <alignment vertical="center"/>
    </xf>
    <xf numFmtId="0" fontId="2" fillId="0" borderId="4" xfId="0" applyFont="1" applyBorder="1" applyAlignment="1">
      <alignment horizontal="justify" vertical="center" wrapText="1"/>
    </xf>
    <xf numFmtId="0" fontId="2" fillId="8" borderId="17" xfId="0" applyFont="1" applyFill="1" applyBorder="1" applyAlignment="1">
      <alignment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8" borderId="32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2" fillId="13" borderId="1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7" fontId="10" fillId="0" borderId="1" xfId="4" applyNumberFormat="1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7" fontId="11" fillId="0" borderId="1" xfId="4" applyNumberFormat="1" applyFont="1" applyBorder="1" applyAlignment="1">
      <alignment horizontal="center" vertical="center"/>
    </xf>
    <xf numFmtId="167" fontId="11" fillId="0" borderId="1" xfId="0" applyNumberFormat="1" applyFont="1" applyBorder="1" applyAlignment="1">
      <alignment horizontal="center" vertical="center"/>
    </xf>
    <xf numFmtId="167" fontId="5" fillId="0" borderId="1" xfId="4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49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43" fontId="13" fillId="0" borderId="0" xfId="4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8" fontId="0" fillId="0" borderId="0" xfId="0" applyNumberFormat="1" applyAlignment="1">
      <alignment vertical="center"/>
    </xf>
    <xf numFmtId="43" fontId="0" fillId="0" borderId="0" xfId="4" applyFont="1" applyAlignment="1">
      <alignment vertical="center"/>
    </xf>
    <xf numFmtId="168" fontId="13" fillId="0" borderId="0" xfId="0" applyNumberFormat="1" applyFont="1" applyAlignment="1">
      <alignment vertical="center"/>
    </xf>
    <xf numFmtId="49" fontId="0" fillId="0" borderId="0" xfId="0" applyNumberFormat="1"/>
    <xf numFmtId="0" fontId="0" fillId="0" borderId="0" xfId="0" applyAlignment="1">
      <alignment wrapText="1"/>
    </xf>
    <xf numFmtId="43" fontId="0" fillId="0" borderId="0" xfId="4" applyFont="1"/>
    <xf numFmtId="168" fontId="3" fillId="3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8" fontId="2" fillId="0" borderId="1" xfId="3" applyNumberFormat="1" applyFont="1" applyBorder="1" applyAlignment="1">
      <alignment horizontal="center" vertical="center" wrapText="1"/>
    </xf>
    <xf numFmtId="168" fontId="3" fillId="4" borderId="1" xfId="1" applyNumberFormat="1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 wrapText="1"/>
    </xf>
    <xf numFmtId="168" fontId="2" fillId="2" borderId="1" xfId="1" applyNumberFormat="1" applyFont="1" applyFill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168" fontId="2" fillId="0" borderId="2" xfId="1" applyNumberFormat="1" applyFont="1" applyFill="1" applyBorder="1" applyAlignment="1">
      <alignment horizontal="center" vertical="center" wrapText="1"/>
    </xf>
    <xf numFmtId="168" fontId="3" fillId="13" borderId="1" xfId="0" applyNumberFormat="1" applyFont="1" applyFill="1" applyBorder="1" applyAlignment="1">
      <alignment horizontal="center" vertical="center" wrapText="1"/>
    </xf>
    <xf numFmtId="168" fontId="2" fillId="0" borderId="1" xfId="3" applyNumberFormat="1" applyFont="1" applyFill="1" applyBorder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8" fontId="2" fillId="0" borderId="33" xfId="1" applyNumberFormat="1" applyFont="1" applyFill="1" applyBorder="1" applyAlignment="1">
      <alignment vertical="center"/>
    </xf>
    <xf numFmtId="168" fontId="3" fillId="4" borderId="2" xfId="1" applyNumberFormat="1" applyFont="1" applyFill="1" applyBorder="1" applyAlignment="1">
      <alignment horizontal="center" vertical="center" wrapText="1"/>
    </xf>
    <xf numFmtId="168" fontId="5" fillId="0" borderId="1" xfId="1" applyNumberFormat="1" applyFont="1" applyFill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168" fontId="3" fillId="4" borderId="1" xfId="3" applyNumberFormat="1" applyFont="1" applyFill="1" applyBorder="1" applyAlignment="1">
      <alignment horizontal="center" vertical="center" wrapText="1"/>
    </xf>
    <xf numFmtId="168" fontId="2" fillId="3" borderId="1" xfId="3" applyNumberFormat="1" applyFont="1" applyFill="1" applyBorder="1" applyAlignment="1">
      <alignment horizontal="center" vertical="center" wrapText="1"/>
    </xf>
    <xf numFmtId="168" fontId="2" fillId="0" borderId="1" xfId="1" applyNumberFormat="1" applyFont="1" applyBorder="1" applyAlignment="1">
      <alignment vertical="center"/>
    </xf>
    <xf numFmtId="168" fontId="4" fillId="0" borderId="0" xfId="0" applyNumberFormat="1" applyFont="1" applyAlignment="1">
      <alignment horizontal="center"/>
    </xf>
    <xf numFmtId="168" fontId="4" fillId="0" borderId="0" xfId="0" applyNumberFormat="1" applyFont="1"/>
    <xf numFmtId="168" fontId="3" fillId="6" borderId="1" xfId="1" applyNumberFormat="1" applyFont="1" applyFill="1" applyBorder="1" applyAlignment="1">
      <alignment horizontal="center" vertical="center" wrapText="1"/>
    </xf>
    <xf numFmtId="168" fontId="3" fillId="9" borderId="1" xfId="1" applyNumberFormat="1" applyFont="1" applyFill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/>
    </xf>
    <xf numFmtId="168" fontId="9" fillId="0" borderId="1" xfId="1" applyNumberFormat="1" applyFont="1" applyFill="1" applyBorder="1" applyAlignment="1">
      <alignment horizontal="center" vertical="center"/>
    </xf>
    <xf numFmtId="168" fontId="3" fillId="10" borderId="1" xfId="1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left" vertical="center" wrapText="1"/>
    </xf>
    <xf numFmtId="0" fontId="3" fillId="12" borderId="6" xfId="0" applyFont="1" applyFill="1" applyBorder="1" applyAlignment="1">
      <alignment horizontal="left" vertical="center" wrapText="1"/>
    </xf>
    <xf numFmtId="0" fontId="3" fillId="12" borderId="5" xfId="0" applyFont="1" applyFill="1" applyBorder="1" applyAlignment="1">
      <alignment horizontal="left" vertical="center" wrapText="1"/>
    </xf>
    <xf numFmtId="0" fontId="3" fillId="11" borderId="7" xfId="0" applyFont="1" applyFill="1" applyBorder="1" applyAlignment="1">
      <alignment horizontal="left" vertical="center" wrapText="1"/>
    </xf>
    <xf numFmtId="0" fontId="3" fillId="11" borderId="6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left" vertical="center" wrapText="1"/>
    </xf>
    <xf numFmtId="0" fontId="3" fillId="7" borderId="25" xfId="0" applyFont="1" applyFill="1" applyBorder="1" applyAlignment="1">
      <alignment horizontal="left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left" vertical="center" wrapText="1"/>
    </xf>
    <xf numFmtId="0" fontId="3" fillId="7" borderId="20" xfId="0" applyFont="1" applyFill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3" fillId="7" borderId="22" xfId="0" applyFont="1" applyFill="1" applyBorder="1" applyAlignment="1">
      <alignment horizontal="left" vertical="center" wrapText="1"/>
    </xf>
    <xf numFmtId="0" fontId="3" fillId="7" borderId="23" xfId="0" applyFont="1" applyFill="1" applyBorder="1" applyAlignment="1">
      <alignment horizontal="left" vertical="center" wrapText="1"/>
    </xf>
    <xf numFmtId="0" fontId="3" fillId="7" borderId="13" xfId="0" applyFont="1" applyFill="1" applyBorder="1" applyAlignment="1">
      <alignment horizontal="left" vertical="center" wrapText="1"/>
    </xf>
    <xf numFmtId="0" fontId="3" fillId="7" borderId="11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left" vertical="center" wrapText="1"/>
    </xf>
    <xf numFmtId="0" fontId="3" fillId="7" borderId="28" xfId="0" applyFont="1" applyFill="1" applyBorder="1" applyAlignment="1">
      <alignment horizontal="left" vertical="center" wrapText="1"/>
    </xf>
    <xf numFmtId="0" fontId="13" fillId="0" borderId="0" xfId="4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4" applyNumberFormat="1" applyFont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0" fillId="0" borderId="0" xfId="4" applyNumberFormat="1" applyFont="1" applyAlignment="1">
      <alignment horizontal="center"/>
    </xf>
    <xf numFmtId="0" fontId="0" fillId="0" borderId="0" xfId="0" applyNumberFormat="1" applyAlignment="1">
      <alignment horizontal="center"/>
    </xf>
  </cellXfs>
  <cellStyles count="6">
    <cellStyle name="Millares" xfId="4" builtinId="3"/>
    <cellStyle name="Millares 2" xfId="5" xr:uid="{1264632B-7B43-4186-B382-181C2D222988}"/>
    <cellStyle name="Moneda" xfId="1" builtinId="4"/>
    <cellStyle name="Moneda [0]" xfId="3" builtinId="7"/>
    <cellStyle name="Moneda [0] 2" xfId="2" xr:uid="{00000000-0005-0000-0000-000001000000}"/>
    <cellStyle name="Normal" xfId="0" builtinId="0"/>
  </cellStyles>
  <dxfs count="7">
    <dxf>
      <numFmt numFmtId="0" formatCode="General"/>
      <alignment horizontal="center" vertical="center" textRotation="0" wrapText="0" indent="0" justifyLastLine="0" shrinkToFit="0" readingOrder="0"/>
    </dxf>
    <dxf>
      <numFmt numFmtId="168" formatCode="#,##0.00_ ;[Red]\-#,##0.00\ "/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414337</xdr:colOff>
      <xdr:row>0</xdr:row>
      <xdr:rowOff>63498</xdr:rowOff>
    </xdr:from>
    <xdr:to>
      <xdr:col>10</xdr:col>
      <xdr:colOff>737654</xdr:colOff>
      <xdr:row>3</xdr:row>
      <xdr:rowOff>109537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155A85-8093-41D0-887F-DC0934873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4337" y="63498"/>
          <a:ext cx="1383767" cy="59848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37B2B3-47DD-4CA3-92A7-A25CEB2FBD4C}" name="Tabla1" displayName="Tabla1" ref="A2:F14" totalsRowShown="0" dataDxfId="6">
  <autoFilter ref="A2:F14" xr:uid="{F22C1A4D-1213-4934-AF7B-2E4E27C86297}"/>
  <tableColumns count="6">
    <tableColumn id="1" xr3:uid="{9B38C282-0994-4B11-A995-33F8C9986E82}" name="No." dataDxfId="5"/>
    <tableColumn id="2" xr3:uid="{CCA3E37B-CE73-420E-8147-A776AFC69277}" name="UNIDAD" dataDxfId="4"/>
    <tableColumn id="3" xr3:uid="{9B1A2D9C-2399-472E-B984-4387A7568629}" name="PROYECTO" dataDxfId="3"/>
    <tableColumn id="4" xr3:uid="{B3F684F8-F583-463B-ABA7-8CE6FD16E20F}" name="ACTIVIDAD" dataDxfId="2"/>
    <tableColumn id="6" xr3:uid="{6293949B-609F-46F3-A137-442574BA8594}" name="No. CDP" dataDxfId="0"/>
    <tableColumn id="7" xr3:uid="{6CE80EEC-67FD-4068-A742-F9B118202222}" name="VALOR CD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31AC-662D-46E3-A945-6093A7C06092}">
  <sheetPr>
    <tabColor rgb="FFFFFF00"/>
  </sheetPr>
  <dimension ref="B1:K146"/>
  <sheetViews>
    <sheetView tabSelected="1" topLeftCell="A142" zoomScaleNormal="100" workbookViewId="0">
      <selection activeCell="B1" sqref="B1:K4"/>
    </sheetView>
  </sheetViews>
  <sheetFormatPr baseColWidth="10" defaultColWidth="11.42578125" defaultRowHeight="15" x14ac:dyDescent="0.25"/>
  <cols>
    <col min="1" max="1" width="7.28515625" style="7" customWidth="1"/>
    <col min="2" max="2" width="15.42578125" style="7" customWidth="1"/>
    <col min="3" max="3" width="36.7109375" style="7" customWidth="1"/>
    <col min="4" max="4" width="12.7109375" style="7" customWidth="1"/>
    <col min="5" max="5" width="10.28515625" style="8" customWidth="1"/>
    <col min="6" max="6" width="8.42578125" style="8" customWidth="1"/>
    <col min="7" max="7" width="15.140625" style="133" hidden="1" customWidth="1"/>
    <col min="8" max="8" width="16.140625" style="133" hidden="1" customWidth="1"/>
    <col min="9" max="9" width="14.5703125" style="133" hidden="1" customWidth="1"/>
    <col min="10" max="10" width="15.28515625" style="134" customWidth="1"/>
    <col min="11" max="11" width="25.85546875" style="133" customWidth="1"/>
    <col min="12" max="16384" width="11.42578125" style="7"/>
  </cols>
  <sheetData>
    <row r="1" spans="2:11" ht="14.45" customHeight="1" x14ac:dyDescent="0.25">
      <c r="B1" s="143" t="s">
        <v>221</v>
      </c>
      <c r="C1" s="143"/>
      <c r="D1" s="143"/>
      <c r="E1" s="143"/>
      <c r="F1" s="143"/>
      <c r="G1" s="143"/>
      <c r="H1" s="143"/>
      <c r="I1" s="143"/>
      <c r="J1" s="143"/>
      <c r="K1" s="143"/>
    </row>
    <row r="2" spans="2:11" x14ac:dyDescent="0.25"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2:11" x14ac:dyDescent="0.25">
      <c r="B3" s="143"/>
      <c r="C3" s="143"/>
      <c r="D3" s="143"/>
      <c r="E3" s="143"/>
      <c r="F3" s="143"/>
      <c r="G3" s="143"/>
      <c r="H3" s="143"/>
      <c r="I3" s="143"/>
      <c r="J3" s="143"/>
      <c r="K3" s="143"/>
    </row>
    <row r="4" spans="2:11" x14ac:dyDescent="0.25">
      <c r="B4" s="143"/>
      <c r="C4" s="143"/>
      <c r="D4" s="143"/>
      <c r="E4" s="143"/>
      <c r="F4" s="143"/>
      <c r="G4" s="143"/>
      <c r="H4" s="143"/>
      <c r="I4" s="143"/>
      <c r="J4" s="143"/>
      <c r="K4" s="143"/>
    </row>
    <row r="5" spans="2:11" s="4" customFormat="1" ht="53.45" customHeight="1" x14ac:dyDescent="0.25">
      <c r="B5" s="144" t="s">
        <v>78</v>
      </c>
      <c r="C5" s="145"/>
      <c r="D5" s="145"/>
      <c r="E5" s="145"/>
      <c r="F5" s="145"/>
      <c r="G5" s="145"/>
      <c r="H5" s="145"/>
      <c r="I5" s="145"/>
      <c r="J5" s="145"/>
      <c r="K5" s="146"/>
    </row>
    <row r="6" spans="2:11" ht="35.1" customHeight="1" x14ac:dyDescent="0.25">
      <c r="B6" s="144" t="s">
        <v>170</v>
      </c>
      <c r="C6" s="145"/>
      <c r="D6" s="145"/>
      <c r="E6" s="145"/>
      <c r="F6" s="145"/>
      <c r="G6" s="145"/>
      <c r="H6" s="145"/>
      <c r="I6" s="145"/>
      <c r="J6" s="145"/>
      <c r="K6" s="146"/>
    </row>
    <row r="7" spans="2:11" ht="51" customHeight="1" x14ac:dyDescent="0.25">
      <c r="B7" s="147" t="s">
        <v>164</v>
      </c>
      <c r="C7" s="148"/>
      <c r="D7" s="148"/>
      <c r="E7" s="148"/>
      <c r="F7" s="148"/>
      <c r="G7" s="148"/>
      <c r="H7" s="148"/>
      <c r="I7" s="148"/>
      <c r="J7" s="148"/>
      <c r="K7" s="149"/>
    </row>
    <row r="8" spans="2:11" ht="45.6" customHeight="1" x14ac:dyDescent="0.25">
      <c r="B8" s="6" t="s">
        <v>3</v>
      </c>
      <c r="C8" s="6" t="s">
        <v>2</v>
      </c>
      <c r="D8" s="6" t="s">
        <v>1</v>
      </c>
      <c r="E8" s="6" t="s">
        <v>0</v>
      </c>
      <c r="F8" s="6" t="s">
        <v>11</v>
      </c>
      <c r="G8" s="113" t="s">
        <v>246</v>
      </c>
      <c r="H8" s="113" t="s">
        <v>247</v>
      </c>
      <c r="I8" s="113" t="s">
        <v>248</v>
      </c>
      <c r="J8" s="113" t="s">
        <v>249</v>
      </c>
      <c r="K8" s="113" t="s">
        <v>261</v>
      </c>
    </row>
    <row r="9" spans="2:11" ht="24.95" customHeight="1" x14ac:dyDescent="0.25">
      <c r="B9" s="150" t="s">
        <v>165</v>
      </c>
      <c r="C9" s="14" t="s">
        <v>29</v>
      </c>
      <c r="D9" s="1" t="s">
        <v>6</v>
      </c>
      <c r="E9" s="1">
        <v>1</v>
      </c>
      <c r="F9" s="1">
        <v>3</v>
      </c>
      <c r="G9" s="114">
        <v>3920000</v>
      </c>
      <c r="H9" s="114">
        <v>3960000</v>
      </c>
      <c r="I9" s="114">
        <v>4120000</v>
      </c>
      <c r="J9" s="115">
        <f>(G9+H9+I9)/3</f>
        <v>4000000</v>
      </c>
      <c r="K9" s="115">
        <f t="shared" ref="K9:K17" si="0">E9*F9*J9</f>
        <v>12000000</v>
      </c>
    </row>
    <row r="10" spans="2:11" ht="24.95" customHeight="1" x14ac:dyDescent="0.25">
      <c r="B10" s="151"/>
      <c r="C10" s="14" t="s">
        <v>22</v>
      </c>
      <c r="D10" s="1" t="s">
        <v>6</v>
      </c>
      <c r="E10" s="1">
        <v>1</v>
      </c>
      <c r="F10" s="1">
        <v>3</v>
      </c>
      <c r="G10" s="114">
        <v>3920000</v>
      </c>
      <c r="H10" s="114">
        <v>3960000</v>
      </c>
      <c r="I10" s="114">
        <v>4120000</v>
      </c>
      <c r="J10" s="115">
        <f t="shared" ref="J10:J16" si="1">(G10+H10+I10)/3</f>
        <v>4000000</v>
      </c>
      <c r="K10" s="115">
        <f t="shared" si="0"/>
        <v>12000000</v>
      </c>
    </row>
    <row r="11" spans="2:11" ht="24.95" customHeight="1" x14ac:dyDescent="0.25">
      <c r="B11" s="151"/>
      <c r="C11" s="14" t="s">
        <v>166</v>
      </c>
      <c r="D11" s="1" t="s">
        <v>6</v>
      </c>
      <c r="E11" s="1">
        <v>10</v>
      </c>
      <c r="F11" s="1">
        <v>3</v>
      </c>
      <c r="G11" s="114">
        <v>2450000</v>
      </c>
      <c r="H11" s="114">
        <v>2475000</v>
      </c>
      <c r="I11" s="114">
        <v>2575000</v>
      </c>
      <c r="J11" s="115">
        <f t="shared" si="1"/>
        <v>2500000</v>
      </c>
      <c r="K11" s="115">
        <f t="shared" si="0"/>
        <v>75000000</v>
      </c>
    </row>
    <row r="12" spans="2:11" ht="24.95" customHeight="1" x14ac:dyDescent="0.25">
      <c r="B12" s="151"/>
      <c r="C12" s="14" t="s">
        <v>167</v>
      </c>
      <c r="D12" s="1" t="s">
        <v>6</v>
      </c>
      <c r="E12" s="1">
        <v>5</v>
      </c>
      <c r="F12" s="1">
        <v>2</v>
      </c>
      <c r="G12" s="114">
        <v>1960000</v>
      </c>
      <c r="H12" s="114">
        <v>1980000</v>
      </c>
      <c r="I12" s="114">
        <v>2060000</v>
      </c>
      <c r="J12" s="115">
        <f t="shared" si="1"/>
        <v>2000000</v>
      </c>
      <c r="K12" s="115">
        <f t="shared" si="0"/>
        <v>20000000</v>
      </c>
    </row>
    <row r="13" spans="2:11" ht="32.25" customHeight="1" x14ac:dyDescent="0.25">
      <c r="B13" s="151"/>
      <c r="C13" s="14" t="s">
        <v>168</v>
      </c>
      <c r="D13" s="1" t="s">
        <v>4</v>
      </c>
      <c r="E13" s="1">
        <v>1</v>
      </c>
      <c r="F13" s="1">
        <v>1</v>
      </c>
      <c r="G13" s="114">
        <v>9800000</v>
      </c>
      <c r="H13" s="114">
        <v>9900000</v>
      </c>
      <c r="I13" s="114">
        <v>10300000</v>
      </c>
      <c r="J13" s="115">
        <f t="shared" si="1"/>
        <v>10000000</v>
      </c>
      <c r="K13" s="115">
        <f t="shared" si="0"/>
        <v>10000000</v>
      </c>
    </row>
    <row r="14" spans="2:11" ht="24.95" customHeight="1" x14ac:dyDescent="0.25">
      <c r="B14" s="151"/>
      <c r="C14" s="14" t="s">
        <v>80</v>
      </c>
      <c r="D14" s="1" t="s">
        <v>4</v>
      </c>
      <c r="E14" s="1">
        <v>1</v>
      </c>
      <c r="F14" s="1">
        <v>2</v>
      </c>
      <c r="G14" s="114">
        <v>6860000</v>
      </c>
      <c r="H14" s="114">
        <v>6930000</v>
      </c>
      <c r="I14" s="114">
        <v>7210000</v>
      </c>
      <c r="J14" s="115">
        <f t="shared" si="1"/>
        <v>7000000</v>
      </c>
      <c r="K14" s="115">
        <f t="shared" si="0"/>
        <v>14000000</v>
      </c>
    </row>
    <row r="15" spans="2:11" ht="24.95" customHeight="1" x14ac:dyDescent="0.25">
      <c r="B15" s="151"/>
      <c r="C15" s="14" t="s">
        <v>250</v>
      </c>
      <c r="D15" s="1" t="s">
        <v>4</v>
      </c>
      <c r="E15" s="1">
        <v>1</v>
      </c>
      <c r="F15" s="1">
        <v>2</v>
      </c>
      <c r="G15" s="114">
        <v>8820000</v>
      </c>
      <c r="H15" s="114">
        <v>8910000</v>
      </c>
      <c r="I15" s="114">
        <v>9270000</v>
      </c>
      <c r="J15" s="115">
        <f t="shared" si="1"/>
        <v>9000000</v>
      </c>
      <c r="K15" s="115">
        <f t="shared" si="0"/>
        <v>18000000</v>
      </c>
    </row>
    <row r="16" spans="2:11" ht="24.95" customHeight="1" x14ac:dyDescent="0.25">
      <c r="B16" s="151"/>
      <c r="C16" s="14" t="s">
        <v>81</v>
      </c>
      <c r="D16" s="1" t="s">
        <v>4</v>
      </c>
      <c r="E16" s="1">
        <v>1</v>
      </c>
      <c r="F16" s="1">
        <v>1</v>
      </c>
      <c r="G16" s="114">
        <v>9800000</v>
      </c>
      <c r="H16" s="114">
        <v>9900000</v>
      </c>
      <c r="I16" s="114">
        <v>10300000</v>
      </c>
      <c r="J16" s="115">
        <f t="shared" si="1"/>
        <v>10000000</v>
      </c>
      <c r="K16" s="115">
        <f t="shared" si="0"/>
        <v>10000000</v>
      </c>
    </row>
    <row r="17" spans="2:11" ht="114.75" x14ac:dyDescent="0.25">
      <c r="B17" s="152"/>
      <c r="C17" s="15" t="s">
        <v>251</v>
      </c>
      <c r="D17" s="20" t="s">
        <v>4</v>
      </c>
      <c r="E17" s="20">
        <v>1</v>
      </c>
      <c r="F17" s="20">
        <v>1</v>
      </c>
      <c r="G17" s="114">
        <v>7840000</v>
      </c>
      <c r="H17" s="114">
        <v>7920000</v>
      </c>
      <c r="I17" s="114">
        <v>8240000</v>
      </c>
      <c r="J17" s="115">
        <f>(G17+H17+I17)/3</f>
        <v>8000000</v>
      </c>
      <c r="K17" s="115">
        <f t="shared" si="0"/>
        <v>8000000</v>
      </c>
    </row>
    <row r="18" spans="2:11" ht="24.95" customHeight="1" x14ac:dyDescent="0.25">
      <c r="B18" s="140" t="s">
        <v>82</v>
      </c>
      <c r="C18" s="141"/>
      <c r="D18" s="141"/>
      <c r="E18" s="141"/>
      <c r="F18" s="141"/>
      <c r="G18" s="141"/>
      <c r="H18" s="141"/>
      <c r="I18" s="141"/>
      <c r="J18" s="142"/>
      <c r="K18" s="116">
        <f>SUM(K9:K17)</f>
        <v>179000000</v>
      </c>
    </row>
    <row r="19" spans="2:11" ht="20.100000000000001" customHeight="1" x14ac:dyDescent="0.25">
      <c r="B19" s="153" t="s">
        <v>189</v>
      </c>
      <c r="C19" s="154"/>
      <c r="D19" s="154"/>
      <c r="E19" s="154"/>
      <c r="F19" s="154"/>
      <c r="G19" s="154"/>
      <c r="H19" s="154"/>
      <c r="I19" s="154"/>
      <c r="J19" s="155"/>
      <c r="K19" s="135">
        <f>K18</f>
        <v>179000000</v>
      </c>
    </row>
    <row r="20" spans="2:11" ht="44.25" customHeight="1" x14ac:dyDescent="0.25">
      <c r="B20" s="144" t="s">
        <v>171</v>
      </c>
      <c r="C20" s="145"/>
      <c r="D20" s="145"/>
      <c r="E20" s="145"/>
      <c r="F20" s="145"/>
      <c r="G20" s="145"/>
      <c r="H20" s="145"/>
      <c r="I20" s="145"/>
      <c r="J20" s="145"/>
      <c r="K20" s="146"/>
    </row>
    <row r="21" spans="2:11" ht="35.1" customHeight="1" x14ac:dyDescent="0.25">
      <c r="B21" s="156" t="s">
        <v>175</v>
      </c>
      <c r="C21" s="157"/>
      <c r="D21" s="157"/>
      <c r="E21" s="157"/>
      <c r="F21" s="157"/>
      <c r="G21" s="157"/>
      <c r="H21" s="157"/>
      <c r="I21" s="157"/>
      <c r="J21" s="157"/>
      <c r="K21" s="158"/>
    </row>
    <row r="22" spans="2:11" x14ac:dyDescent="0.25">
      <c r="B22" s="159" t="s">
        <v>33</v>
      </c>
      <c r="C22" s="5" t="s">
        <v>41</v>
      </c>
      <c r="D22" s="1"/>
      <c r="E22" s="1"/>
      <c r="F22" s="1"/>
      <c r="G22" s="117"/>
      <c r="H22" s="117"/>
      <c r="I22" s="117"/>
      <c r="J22" s="117"/>
      <c r="K22" s="117"/>
    </row>
    <row r="23" spans="2:11" ht="119.1" customHeight="1" x14ac:dyDescent="0.25">
      <c r="B23" s="159"/>
      <c r="C23" s="14" t="s">
        <v>108</v>
      </c>
      <c r="D23" s="1" t="s">
        <v>6</v>
      </c>
      <c r="E23" s="1">
        <v>1</v>
      </c>
      <c r="F23" s="1">
        <v>1</v>
      </c>
      <c r="G23" s="114">
        <v>11229000</v>
      </c>
      <c r="H23" s="114">
        <v>11400000</v>
      </c>
      <c r="I23" s="114">
        <v>11571000</v>
      </c>
      <c r="J23" s="115">
        <f t="shared" ref="J23" si="2">(G23+H23+I23)/3</f>
        <v>11400000</v>
      </c>
      <c r="K23" s="118">
        <f t="shared" ref="K23" si="3">E23*F23*J23</f>
        <v>11400000</v>
      </c>
    </row>
    <row r="24" spans="2:11" ht="20.100000000000001" customHeight="1" x14ac:dyDescent="0.25">
      <c r="B24" s="159"/>
      <c r="C24" s="140" t="s">
        <v>34</v>
      </c>
      <c r="D24" s="141"/>
      <c r="E24" s="141"/>
      <c r="F24" s="141"/>
      <c r="G24" s="141"/>
      <c r="H24" s="141"/>
      <c r="I24" s="141"/>
      <c r="J24" s="142"/>
      <c r="K24" s="116">
        <f>SUM(K23:K23)</f>
        <v>11400000</v>
      </c>
    </row>
    <row r="25" spans="2:11" ht="21" customHeight="1" x14ac:dyDescent="0.25">
      <c r="B25" s="159"/>
      <c r="C25" s="160" t="s">
        <v>169</v>
      </c>
      <c r="D25" s="161"/>
      <c r="E25" s="161"/>
      <c r="F25" s="161"/>
      <c r="G25" s="161"/>
      <c r="H25" s="161"/>
      <c r="I25" s="161"/>
      <c r="J25" s="161"/>
      <c r="K25" s="162"/>
    </row>
    <row r="26" spans="2:11" ht="159" customHeight="1" x14ac:dyDescent="0.25">
      <c r="B26" s="159"/>
      <c r="C26" s="11" t="s">
        <v>174</v>
      </c>
      <c r="D26" s="10" t="s">
        <v>6</v>
      </c>
      <c r="E26" s="24">
        <v>610</v>
      </c>
      <c r="F26" s="24">
        <v>1</v>
      </c>
      <c r="G26" s="114">
        <v>18700</v>
      </c>
      <c r="H26" s="114">
        <v>19000</v>
      </c>
      <c r="I26" s="114">
        <v>19300</v>
      </c>
      <c r="J26" s="115">
        <f t="shared" ref="J26:J28" si="4">(G26+H26+I26)/3</f>
        <v>19000</v>
      </c>
      <c r="K26" s="119">
        <f t="shared" ref="K26:K27" si="5">E26*F26*J26</f>
        <v>11590000</v>
      </c>
    </row>
    <row r="27" spans="2:11" ht="76.5" x14ac:dyDescent="0.25">
      <c r="B27" s="159"/>
      <c r="C27" s="2" t="s">
        <v>173</v>
      </c>
      <c r="D27" s="1" t="s">
        <v>6</v>
      </c>
      <c r="E27" s="3">
        <v>610</v>
      </c>
      <c r="F27" s="3">
        <v>1</v>
      </c>
      <c r="G27" s="114">
        <v>2450</v>
      </c>
      <c r="H27" s="114">
        <v>2500</v>
      </c>
      <c r="I27" s="114">
        <v>2550</v>
      </c>
      <c r="J27" s="115">
        <f t="shared" si="4"/>
        <v>2500</v>
      </c>
      <c r="K27" s="119">
        <f t="shared" si="5"/>
        <v>1525000</v>
      </c>
    </row>
    <row r="28" spans="2:11" ht="38.25" x14ac:dyDescent="0.25">
      <c r="B28" s="159"/>
      <c r="C28" s="2" t="s">
        <v>107</v>
      </c>
      <c r="D28" s="1" t="s">
        <v>6</v>
      </c>
      <c r="E28" s="3">
        <v>1</v>
      </c>
      <c r="F28" s="3">
        <v>1</v>
      </c>
      <c r="G28" s="114">
        <v>935750</v>
      </c>
      <c r="H28" s="114">
        <v>950000</v>
      </c>
      <c r="I28" s="114">
        <v>964250</v>
      </c>
      <c r="J28" s="115">
        <f t="shared" si="4"/>
        <v>950000</v>
      </c>
      <c r="K28" s="119">
        <f>E28*F28*J28</f>
        <v>950000</v>
      </c>
    </row>
    <row r="29" spans="2:11" ht="20.100000000000001" customHeight="1" x14ac:dyDescent="0.25">
      <c r="B29" s="159"/>
      <c r="C29" s="140" t="s">
        <v>35</v>
      </c>
      <c r="D29" s="141"/>
      <c r="E29" s="141"/>
      <c r="F29" s="141"/>
      <c r="G29" s="141"/>
      <c r="H29" s="141"/>
      <c r="I29" s="141"/>
      <c r="J29" s="142"/>
      <c r="K29" s="116">
        <f>SUM(K26:K28)</f>
        <v>14065000</v>
      </c>
    </row>
    <row r="30" spans="2:11" ht="18.95" customHeight="1" x14ac:dyDescent="0.25">
      <c r="B30" s="159"/>
      <c r="C30" s="160" t="s">
        <v>36</v>
      </c>
      <c r="D30" s="161"/>
      <c r="E30" s="161"/>
      <c r="F30" s="161"/>
      <c r="G30" s="161"/>
      <c r="H30" s="161"/>
      <c r="I30" s="161"/>
      <c r="J30" s="161"/>
      <c r="K30" s="162"/>
    </row>
    <row r="31" spans="2:11" ht="78" customHeight="1" x14ac:dyDescent="0.25">
      <c r="B31" s="159"/>
      <c r="C31" s="2" t="s">
        <v>8</v>
      </c>
      <c r="D31" s="1" t="s">
        <v>6</v>
      </c>
      <c r="E31" s="3">
        <v>4</v>
      </c>
      <c r="F31" s="3">
        <v>1</v>
      </c>
      <c r="G31" s="114">
        <v>445500</v>
      </c>
      <c r="H31" s="114">
        <v>454500</v>
      </c>
      <c r="I31" s="114">
        <v>450000</v>
      </c>
      <c r="J31" s="115">
        <f t="shared" ref="J31:J33" si="6">(G31+H31+I31)/3</f>
        <v>450000</v>
      </c>
      <c r="K31" s="118">
        <f t="shared" ref="K31:K33" si="7">E31*F31*J31</f>
        <v>1800000</v>
      </c>
    </row>
    <row r="32" spans="2:11" ht="51" x14ac:dyDescent="0.25">
      <c r="B32" s="159"/>
      <c r="C32" s="11" t="s">
        <v>109</v>
      </c>
      <c r="D32" s="1" t="s">
        <v>6</v>
      </c>
      <c r="E32" s="3">
        <v>610</v>
      </c>
      <c r="F32" s="3">
        <v>1</v>
      </c>
      <c r="G32" s="114">
        <v>37620</v>
      </c>
      <c r="H32" s="114">
        <v>38380</v>
      </c>
      <c r="I32" s="114">
        <v>38000</v>
      </c>
      <c r="J32" s="115">
        <f t="shared" si="6"/>
        <v>38000</v>
      </c>
      <c r="K32" s="118">
        <f t="shared" si="7"/>
        <v>23180000</v>
      </c>
    </row>
    <row r="33" spans="2:11" ht="25.5" x14ac:dyDescent="0.25">
      <c r="B33" s="159"/>
      <c r="C33" s="11" t="s">
        <v>110</v>
      </c>
      <c r="D33" s="1" t="s">
        <v>7</v>
      </c>
      <c r="E33" s="3">
        <v>610</v>
      </c>
      <c r="F33" s="3">
        <v>1</v>
      </c>
      <c r="G33" s="114">
        <v>7920</v>
      </c>
      <c r="H33" s="114">
        <v>8080</v>
      </c>
      <c r="I33" s="114">
        <v>8000</v>
      </c>
      <c r="J33" s="115">
        <f t="shared" si="6"/>
        <v>8000</v>
      </c>
      <c r="K33" s="118">
        <f t="shared" si="7"/>
        <v>4880000</v>
      </c>
    </row>
    <row r="34" spans="2:11" ht="15.95" customHeight="1" x14ac:dyDescent="0.25">
      <c r="B34" s="159"/>
      <c r="C34" s="140" t="s">
        <v>37</v>
      </c>
      <c r="D34" s="141"/>
      <c r="E34" s="141"/>
      <c r="F34" s="141"/>
      <c r="G34" s="141"/>
      <c r="H34" s="141"/>
      <c r="I34" s="141"/>
      <c r="J34" s="142"/>
      <c r="K34" s="116">
        <f>SUM(K31:K33)</f>
        <v>29860000</v>
      </c>
    </row>
    <row r="35" spans="2:11" x14ac:dyDescent="0.25">
      <c r="B35" s="159"/>
      <c r="C35" s="160" t="s">
        <v>39</v>
      </c>
      <c r="D35" s="161"/>
      <c r="E35" s="161"/>
      <c r="F35" s="161"/>
      <c r="G35" s="161"/>
      <c r="H35" s="161"/>
      <c r="I35" s="161"/>
      <c r="J35" s="161"/>
      <c r="K35" s="162"/>
    </row>
    <row r="36" spans="2:11" s="4" customFormat="1" ht="21.95" customHeight="1" x14ac:dyDescent="0.25">
      <c r="B36" s="159"/>
      <c r="C36" s="2" t="s">
        <v>40</v>
      </c>
      <c r="D36" s="1" t="s">
        <v>4</v>
      </c>
      <c r="E36" s="3">
        <v>1</v>
      </c>
      <c r="F36" s="3">
        <v>1</v>
      </c>
      <c r="G36" s="114">
        <v>2970000</v>
      </c>
      <c r="H36" s="114">
        <v>3030000</v>
      </c>
      <c r="I36" s="114">
        <v>3000000</v>
      </c>
      <c r="J36" s="115">
        <f t="shared" ref="J36" si="8">(G36+H36+I36)/3</f>
        <v>3000000</v>
      </c>
      <c r="K36" s="118">
        <f t="shared" ref="K36" si="9">E36*F36*J36</f>
        <v>3000000</v>
      </c>
    </row>
    <row r="37" spans="2:11" ht="18.95" customHeight="1" x14ac:dyDescent="0.25">
      <c r="B37" s="159"/>
      <c r="C37" s="140" t="s">
        <v>9</v>
      </c>
      <c r="D37" s="141"/>
      <c r="E37" s="141"/>
      <c r="F37" s="141"/>
      <c r="G37" s="141"/>
      <c r="H37" s="141"/>
      <c r="I37" s="141"/>
      <c r="J37" s="142"/>
      <c r="K37" s="116">
        <f>SUM(K36)</f>
        <v>3000000</v>
      </c>
    </row>
    <row r="38" spans="2:11" ht="20.100000000000001" customHeight="1" x14ac:dyDescent="0.25">
      <c r="B38" s="163" t="s">
        <v>106</v>
      </c>
      <c r="C38" s="164"/>
      <c r="D38" s="164"/>
      <c r="E38" s="164"/>
      <c r="F38" s="164"/>
      <c r="G38" s="164"/>
      <c r="H38" s="164"/>
      <c r="I38" s="164"/>
      <c r="J38" s="165"/>
      <c r="K38" s="136">
        <f>K24+K29+K34+K37</f>
        <v>58325000</v>
      </c>
    </row>
    <row r="39" spans="2:11" ht="33.950000000000003" customHeight="1" x14ac:dyDescent="0.25">
      <c r="B39" s="147" t="s">
        <v>172</v>
      </c>
      <c r="C39" s="148"/>
      <c r="D39" s="148"/>
      <c r="E39" s="148"/>
      <c r="F39" s="148"/>
      <c r="G39" s="148"/>
      <c r="H39" s="148"/>
      <c r="I39" s="148"/>
      <c r="J39" s="148"/>
      <c r="K39" s="149"/>
    </row>
    <row r="40" spans="2:11" ht="38.1" customHeight="1" x14ac:dyDescent="0.25">
      <c r="B40" s="6" t="s">
        <v>3</v>
      </c>
      <c r="C40" s="6" t="s">
        <v>2</v>
      </c>
      <c r="D40" s="6" t="s">
        <v>1</v>
      </c>
      <c r="E40" s="6" t="s">
        <v>0</v>
      </c>
      <c r="F40" s="6" t="s">
        <v>11</v>
      </c>
      <c r="G40" s="113" t="s">
        <v>246</v>
      </c>
      <c r="H40" s="113" t="s">
        <v>247</v>
      </c>
      <c r="I40" s="113" t="s">
        <v>248</v>
      </c>
      <c r="J40" s="113" t="s">
        <v>249</v>
      </c>
      <c r="K40" s="113" t="s">
        <v>261</v>
      </c>
    </row>
    <row r="41" spans="2:11" s="4" customFormat="1" x14ac:dyDescent="0.25">
      <c r="B41" s="166" t="s">
        <v>20</v>
      </c>
      <c r="C41" s="2" t="s">
        <v>28</v>
      </c>
      <c r="D41" s="1" t="s">
        <v>6</v>
      </c>
      <c r="E41" s="1">
        <v>1</v>
      </c>
      <c r="F41" s="1">
        <v>4</v>
      </c>
      <c r="G41" s="114">
        <v>5880000</v>
      </c>
      <c r="H41" s="114">
        <v>5940000</v>
      </c>
      <c r="I41" s="114">
        <v>6180000</v>
      </c>
      <c r="J41" s="115">
        <f>(G41+H41+I41)/3</f>
        <v>6000000</v>
      </c>
      <c r="K41" s="118">
        <f t="shared" ref="K41:K42" si="10">+E41*F41*J41</f>
        <v>24000000</v>
      </c>
    </row>
    <row r="42" spans="2:11" s="4" customFormat="1" x14ac:dyDescent="0.25">
      <c r="B42" s="167"/>
      <c r="C42" s="2" t="s">
        <v>12</v>
      </c>
      <c r="D42" s="1" t="s">
        <v>6</v>
      </c>
      <c r="E42" s="1">
        <v>1</v>
      </c>
      <c r="F42" s="1">
        <v>4</v>
      </c>
      <c r="G42" s="114">
        <v>2548000</v>
      </c>
      <c r="H42" s="114">
        <v>2574000</v>
      </c>
      <c r="I42" s="114">
        <v>2678000</v>
      </c>
      <c r="J42" s="115">
        <f t="shared" ref="J42:J49" si="11">(G42+H42+I42)/3</f>
        <v>2600000</v>
      </c>
      <c r="K42" s="118">
        <f t="shared" si="10"/>
        <v>10400000</v>
      </c>
    </row>
    <row r="43" spans="2:11" s="4" customFormat="1" ht="25.5" x14ac:dyDescent="0.25">
      <c r="B43" s="167"/>
      <c r="C43" s="2" t="s">
        <v>29</v>
      </c>
      <c r="D43" s="1" t="s">
        <v>6</v>
      </c>
      <c r="E43" s="1">
        <v>1</v>
      </c>
      <c r="F43" s="1">
        <v>4</v>
      </c>
      <c r="G43" s="114">
        <v>3920000</v>
      </c>
      <c r="H43" s="114">
        <v>3960000</v>
      </c>
      <c r="I43" s="114">
        <v>4120000</v>
      </c>
      <c r="J43" s="115">
        <f t="shared" si="11"/>
        <v>4000000</v>
      </c>
      <c r="K43" s="118">
        <f>+E43*F43*J43</f>
        <v>16000000</v>
      </c>
    </row>
    <row r="44" spans="2:11" s="4" customFormat="1" x14ac:dyDescent="0.25">
      <c r="B44" s="167"/>
      <c r="C44" s="2" t="s">
        <v>26</v>
      </c>
      <c r="D44" s="1" t="s">
        <v>7</v>
      </c>
      <c r="E44" s="1">
        <v>2</v>
      </c>
      <c r="F44" s="1">
        <v>4</v>
      </c>
      <c r="G44" s="114">
        <v>2548000</v>
      </c>
      <c r="H44" s="114">
        <v>2574000</v>
      </c>
      <c r="I44" s="114">
        <v>2678000</v>
      </c>
      <c r="J44" s="115">
        <f t="shared" si="11"/>
        <v>2600000</v>
      </c>
      <c r="K44" s="118">
        <f t="shared" ref="K44:K49" si="12">+E44*F44*J44</f>
        <v>20800000</v>
      </c>
    </row>
    <row r="45" spans="2:11" s="4" customFormat="1" ht="25.5" x14ac:dyDescent="0.25">
      <c r="B45" s="167"/>
      <c r="C45" s="2" t="s">
        <v>22</v>
      </c>
      <c r="D45" s="1" t="s">
        <v>7</v>
      </c>
      <c r="E45" s="1">
        <v>2</v>
      </c>
      <c r="F45" s="1">
        <v>4</v>
      </c>
      <c r="G45" s="114">
        <v>3920000</v>
      </c>
      <c r="H45" s="114">
        <v>3960000</v>
      </c>
      <c r="I45" s="114">
        <v>4120000</v>
      </c>
      <c r="J45" s="115">
        <f t="shared" si="11"/>
        <v>4000000</v>
      </c>
      <c r="K45" s="118">
        <f t="shared" si="12"/>
        <v>32000000</v>
      </c>
    </row>
    <row r="46" spans="2:11" s="4" customFormat="1" x14ac:dyDescent="0.25">
      <c r="B46" s="167"/>
      <c r="C46" s="2" t="s">
        <v>27</v>
      </c>
      <c r="D46" s="1" t="s">
        <v>7</v>
      </c>
      <c r="E46" s="1">
        <v>1</v>
      </c>
      <c r="F46" s="1">
        <v>4</v>
      </c>
      <c r="G46" s="114">
        <v>3920000</v>
      </c>
      <c r="H46" s="114">
        <v>3960000</v>
      </c>
      <c r="I46" s="114">
        <v>4120000</v>
      </c>
      <c r="J46" s="115">
        <f t="shared" si="11"/>
        <v>4000000</v>
      </c>
      <c r="K46" s="118">
        <f t="shared" si="12"/>
        <v>16000000</v>
      </c>
    </row>
    <row r="47" spans="2:11" s="4" customFormat="1" x14ac:dyDescent="0.25">
      <c r="B47" s="167"/>
      <c r="C47" s="2" t="s">
        <v>30</v>
      </c>
      <c r="D47" s="1" t="s">
        <v>7</v>
      </c>
      <c r="E47" s="1">
        <v>1</v>
      </c>
      <c r="F47" s="1">
        <v>4</v>
      </c>
      <c r="G47" s="114">
        <v>3920000</v>
      </c>
      <c r="H47" s="114">
        <v>3960000</v>
      </c>
      <c r="I47" s="114">
        <v>4120000</v>
      </c>
      <c r="J47" s="115">
        <f t="shared" si="11"/>
        <v>4000000</v>
      </c>
      <c r="K47" s="118">
        <f t="shared" si="12"/>
        <v>16000000</v>
      </c>
    </row>
    <row r="48" spans="2:11" s="4" customFormat="1" x14ac:dyDescent="0.25">
      <c r="B48" s="167"/>
      <c r="C48" s="2" t="s">
        <v>31</v>
      </c>
      <c r="D48" s="1" t="s">
        <v>7</v>
      </c>
      <c r="E48" s="1">
        <v>2</v>
      </c>
      <c r="F48" s="1">
        <v>4</v>
      </c>
      <c r="G48" s="114">
        <v>3528000</v>
      </c>
      <c r="H48" s="114">
        <v>3564000</v>
      </c>
      <c r="I48" s="114">
        <v>3708000</v>
      </c>
      <c r="J48" s="115">
        <f t="shared" si="11"/>
        <v>3600000</v>
      </c>
      <c r="K48" s="118">
        <f t="shared" si="12"/>
        <v>28800000</v>
      </c>
    </row>
    <row r="49" spans="2:11" s="4" customFormat="1" x14ac:dyDescent="0.25">
      <c r="B49" s="168"/>
      <c r="C49" s="2" t="s">
        <v>32</v>
      </c>
      <c r="D49" s="1" t="s">
        <v>7</v>
      </c>
      <c r="E49" s="1">
        <v>2</v>
      </c>
      <c r="F49" s="1">
        <v>4</v>
      </c>
      <c r="G49" s="114">
        <v>3528000</v>
      </c>
      <c r="H49" s="114">
        <v>3564000</v>
      </c>
      <c r="I49" s="114">
        <v>3708000</v>
      </c>
      <c r="J49" s="115">
        <f t="shared" si="11"/>
        <v>3600000</v>
      </c>
      <c r="K49" s="118">
        <f t="shared" si="12"/>
        <v>28800000</v>
      </c>
    </row>
    <row r="50" spans="2:11" ht="20.100000000000001" customHeight="1" x14ac:dyDescent="0.25">
      <c r="B50" s="153" t="s">
        <v>105</v>
      </c>
      <c r="C50" s="154"/>
      <c r="D50" s="154"/>
      <c r="E50" s="154"/>
      <c r="F50" s="154"/>
      <c r="G50" s="154"/>
      <c r="H50" s="154"/>
      <c r="I50" s="154"/>
      <c r="J50" s="155"/>
      <c r="K50" s="135">
        <f>SUM(K41:K49)</f>
        <v>192800000</v>
      </c>
    </row>
    <row r="51" spans="2:11" ht="18" customHeight="1" x14ac:dyDescent="0.25">
      <c r="B51" s="169" t="s">
        <v>86</v>
      </c>
      <c r="C51" s="74" t="s">
        <v>15</v>
      </c>
      <c r="D51" s="73"/>
      <c r="E51" s="73"/>
      <c r="F51" s="73"/>
      <c r="G51" s="120"/>
      <c r="H51" s="120"/>
      <c r="I51" s="120"/>
      <c r="J51" s="121"/>
      <c r="K51" s="121"/>
    </row>
    <row r="52" spans="2:11" ht="18" customHeight="1" x14ac:dyDescent="0.25">
      <c r="B52" s="170"/>
      <c r="C52" s="2" t="s">
        <v>13</v>
      </c>
      <c r="D52" s="1" t="s">
        <v>6</v>
      </c>
      <c r="E52" s="1">
        <v>20</v>
      </c>
      <c r="F52" s="1">
        <v>4</v>
      </c>
      <c r="G52" s="114">
        <v>19000</v>
      </c>
      <c r="H52" s="114">
        <v>18810</v>
      </c>
      <c r="I52" s="114">
        <v>19190</v>
      </c>
      <c r="J52" s="115">
        <f t="shared" ref="J52:J58" si="13">(G52+H52+I52)/3</f>
        <v>19000</v>
      </c>
      <c r="K52" s="118">
        <f t="shared" ref="K52:K58" si="14">E52*F52*J52</f>
        <v>1520000</v>
      </c>
    </row>
    <row r="53" spans="2:11" ht="18" customHeight="1" x14ac:dyDescent="0.25">
      <c r="B53" s="170"/>
      <c r="C53" s="2" t="s">
        <v>14</v>
      </c>
      <c r="D53" s="1" t="s">
        <v>6</v>
      </c>
      <c r="E53" s="1">
        <v>20</v>
      </c>
      <c r="F53" s="1">
        <v>4</v>
      </c>
      <c r="G53" s="114">
        <v>28000</v>
      </c>
      <c r="H53" s="114">
        <v>27720</v>
      </c>
      <c r="I53" s="114">
        <v>28280</v>
      </c>
      <c r="J53" s="115">
        <f t="shared" si="13"/>
        <v>28000</v>
      </c>
      <c r="K53" s="118">
        <f t="shared" si="14"/>
        <v>2240000</v>
      </c>
    </row>
    <row r="54" spans="2:11" ht="18" customHeight="1" x14ac:dyDescent="0.25">
      <c r="B54" s="170"/>
      <c r="C54" s="2" t="s">
        <v>24</v>
      </c>
      <c r="D54" s="1" t="s">
        <v>6</v>
      </c>
      <c r="E54" s="1">
        <v>30</v>
      </c>
      <c r="F54" s="1">
        <v>3</v>
      </c>
      <c r="G54" s="114">
        <v>2300</v>
      </c>
      <c r="H54" s="114">
        <v>2277</v>
      </c>
      <c r="I54" s="114">
        <v>2323</v>
      </c>
      <c r="J54" s="115">
        <f t="shared" si="13"/>
        <v>2300</v>
      </c>
      <c r="K54" s="118">
        <f t="shared" si="14"/>
        <v>207000</v>
      </c>
    </row>
    <row r="55" spans="2:11" ht="18" customHeight="1" x14ac:dyDescent="0.25">
      <c r="B55" s="170"/>
      <c r="C55" s="2" t="s">
        <v>18</v>
      </c>
      <c r="D55" s="1" t="s">
        <v>6</v>
      </c>
      <c r="E55" s="1">
        <v>30</v>
      </c>
      <c r="F55" s="1">
        <v>3</v>
      </c>
      <c r="G55" s="114">
        <v>2200</v>
      </c>
      <c r="H55" s="114">
        <v>2178</v>
      </c>
      <c r="I55" s="114">
        <v>2222</v>
      </c>
      <c r="J55" s="115">
        <f t="shared" si="13"/>
        <v>2200</v>
      </c>
      <c r="K55" s="118">
        <f t="shared" si="14"/>
        <v>198000</v>
      </c>
    </row>
    <row r="56" spans="2:11" ht="18" customHeight="1" x14ac:dyDescent="0.25">
      <c r="B56" s="170"/>
      <c r="C56" s="11" t="s">
        <v>111</v>
      </c>
      <c r="D56" s="1" t="s">
        <v>6</v>
      </c>
      <c r="E56" s="1">
        <v>610</v>
      </c>
      <c r="F56" s="1">
        <v>1</v>
      </c>
      <c r="G56" s="114">
        <v>1000</v>
      </c>
      <c r="H56" s="114">
        <v>990</v>
      </c>
      <c r="I56" s="114">
        <v>1010</v>
      </c>
      <c r="J56" s="115">
        <f t="shared" si="13"/>
        <v>1000</v>
      </c>
      <c r="K56" s="118">
        <f t="shared" si="14"/>
        <v>610000</v>
      </c>
    </row>
    <row r="57" spans="2:11" ht="30" customHeight="1" x14ac:dyDescent="0.25">
      <c r="B57" s="170"/>
      <c r="C57" s="11" t="s">
        <v>112</v>
      </c>
      <c r="D57" s="1" t="s">
        <v>6</v>
      </c>
      <c r="E57" s="1">
        <v>50</v>
      </c>
      <c r="F57" s="1">
        <v>1</v>
      </c>
      <c r="G57" s="114">
        <v>18000</v>
      </c>
      <c r="H57" s="114">
        <v>17820</v>
      </c>
      <c r="I57" s="114">
        <v>18180</v>
      </c>
      <c r="J57" s="115">
        <f t="shared" si="13"/>
        <v>18000</v>
      </c>
      <c r="K57" s="118">
        <f t="shared" si="14"/>
        <v>900000</v>
      </c>
    </row>
    <row r="58" spans="2:11" ht="18" customHeight="1" x14ac:dyDescent="0.25">
      <c r="B58" s="170"/>
      <c r="C58" s="2" t="s">
        <v>19</v>
      </c>
      <c r="D58" s="1" t="s">
        <v>6</v>
      </c>
      <c r="E58" s="1">
        <v>200</v>
      </c>
      <c r="F58" s="1">
        <v>3</v>
      </c>
      <c r="G58" s="114">
        <v>1000</v>
      </c>
      <c r="H58" s="114">
        <v>1100</v>
      </c>
      <c r="I58" s="114">
        <v>900</v>
      </c>
      <c r="J58" s="115">
        <f t="shared" si="13"/>
        <v>1000</v>
      </c>
      <c r="K58" s="118">
        <f t="shared" si="14"/>
        <v>600000</v>
      </c>
    </row>
    <row r="59" spans="2:11" ht="20.100000000000001" customHeight="1" x14ac:dyDescent="0.25">
      <c r="B59" s="170"/>
      <c r="C59" s="140" t="s">
        <v>38</v>
      </c>
      <c r="D59" s="141"/>
      <c r="E59" s="141"/>
      <c r="F59" s="141"/>
      <c r="G59" s="141"/>
      <c r="H59" s="141"/>
      <c r="I59" s="141"/>
      <c r="J59" s="142"/>
      <c r="K59" s="116">
        <f>SUM(K52:K58)</f>
        <v>6275000</v>
      </c>
    </row>
    <row r="60" spans="2:11" ht="20.100000000000001" customHeight="1" x14ac:dyDescent="0.25">
      <c r="B60" s="170"/>
      <c r="C60" s="5" t="s">
        <v>16</v>
      </c>
      <c r="D60" s="1"/>
      <c r="E60" s="1"/>
      <c r="F60" s="1"/>
      <c r="G60" s="114"/>
      <c r="H60" s="114"/>
      <c r="I60" s="114"/>
      <c r="J60" s="118"/>
      <c r="K60" s="118"/>
    </row>
    <row r="61" spans="2:11" ht="38.25" x14ac:dyDescent="0.25">
      <c r="B61" s="170"/>
      <c r="C61" s="2" t="s">
        <v>17</v>
      </c>
      <c r="D61" s="1" t="s">
        <v>10</v>
      </c>
      <c r="E61" s="1">
        <v>610</v>
      </c>
      <c r="F61" s="1">
        <v>1</v>
      </c>
      <c r="G61" s="114">
        <v>18000</v>
      </c>
      <c r="H61" s="114">
        <v>17820</v>
      </c>
      <c r="I61" s="114">
        <v>18180</v>
      </c>
      <c r="J61" s="115">
        <f t="shared" ref="J61:J63" si="15">(G61+H61+I61)/3</f>
        <v>18000</v>
      </c>
      <c r="K61" s="118">
        <f t="shared" ref="K61:K63" si="16">E61*F61*J61</f>
        <v>10980000</v>
      </c>
    </row>
    <row r="62" spans="2:11" ht="77.25" x14ac:dyDescent="0.25">
      <c r="B62" s="170"/>
      <c r="C62" s="12" t="s">
        <v>25</v>
      </c>
      <c r="D62" s="1" t="s">
        <v>10</v>
      </c>
      <c r="E62" s="1">
        <v>610</v>
      </c>
      <c r="F62" s="1">
        <v>1</v>
      </c>
      <c r="G62" s="114">
        <v>25500</v>
      </c>
      <c r="H62" s="114">
        <v>25245</v>
      </c>
      <c r="I62" s="114">
        <v>25755</v>
      </c>
      <c r="J62" s="115">
        <f t="shared" si="15"/>
        <v>25500</v>
      </c>
      <c r="K62" s="118">
        <f t="shared" si="16"/>
        <v>15555000</v>
      </c>
    </row>
    <row r="63" spans="2:11" ht="63.75" x14ac:dyDescent="0.25">
      <c r="B63" s="170"/>
      <c r="C63" s="2" t="s">
        <v>23</v>
      </c>
      <c r="D63" s="1" t="s">
        <v>10</v>
      </c>
      <c r="E63" s="1">
        <v>610</v>
      </c>
      <c r="F63" s="1">
        <v>1</v>
      </c>
      <c r="G63" s="114">
        <v>32000</v>
      </c>
      <c r="H63" s="114">
        <v>31680</v>
      </c>
      <c r="I63" s="114">
        <v>32320</v>
      </c>
      <c r="J63" s="115">
        <f t="shared" si="15"/>
        <v>32000</v>
      </c>
      <c r="K63" s="118">
        <f t="shared" si="16"/>
        <v>19520000</v>
      </c>
    </row>
    <row r="64" spans="2:11" ht="20.100000000000001" customHeight="1" x14ac:dyDescent="0.25">
      <c r="B64" s="170"/>
      <c r="C64" s="140" t="s">
        <v>87</v>
      </c>
      <c r="D64" s="141"/>
      <c r="E64" s="141"/>
      <c r="F64" s="141"/>
      <c r="G64" s="141"/>
      <c r="H64" s="141"/>
      <c r="I64" s="141"/>
      <c r="J64" s="142"/>
      <c r="K64" s="116">
        <f>SUM(K61:K63)</f>
        <v>46055000</v>
      </c>
    </row>
    <row r="65" spans="2:11" ht="38.25" x14ac:dyDescent="0.25">
      <c r="B65" s="6" t="s">
        <v>3</v>
      </c>
      <c r="C65" s="6" t="s">
        <v>2</v>
      </c>
      <c r="D65" s="6" t="s">
        <v>1</v>
      </c>
      <c r="E65" s="6" t="s">
        <v>0</v>
      </c>
      <c r="F65" s="6" t="s">
        <v>11</v>
      </c>
      <c r="G65" s="113" t="s">
        <v>246</v>
      </c>
      <c r="H65" s="113" t="s">
        <v>247</v>
      </c>
      <c r="I65" s="113" t="s">
        <v>248</v>
      </c>
      <c r="J65" s="113" t="s">
        <v>249</v>
      </c>
      <c r="K65" s="113" t="s">
        <v>261</v>
      </c>
    </row>
    <row r="66" spans="2:11" s="4" customFormat="1" x14ac:dyDescent="0.25">
      <c r="B66" s="75"/>
      <c r="C66" s="82" t="s">
        <v>210</v>
      </c>
      <c r="D66" s="75"/>
      <c r="E66" s="81"/>
      <c r="F66" s="75"/>
      <c r="G66" s="122"/>
      <c r="H66" s="117"/>
      <c r="I66" s="117"/>
      <c r="J66" s="122"/>
      <c r="K66" s="122"/>
    </row>
    <row r="67" spans="2:11" ht="66" customHeight="1" x14ac:dyDescent="0.25">
      <c r="B67" s="171" t="s">
        <v>182</v>
      </c>
      <c r="C67" s="11" t="s">
        <v>220</v>
      </c>
      <c r="D67" s="10" t="s">
        <v>6</v>
      </c>
      <c r="E67" s="77">
        <v>610</v>
      </c>
      <c r="F67" s="3">
        <v>1</v>
      </c>
      <c r="G67" s="114">
        <v>12000</v>
      </c>
      <c r="H67" s="114">
        <v>11880</v>
      </c>
      <c r="I67" s="114">
        <v>12120</v>
      </c>
      <c r="J67" s="115">
        <f t="shared" ref="J67:J77" si="17">(G67+H67+I67)/3</f>
        <v>12000</v>
      </c>
      <c r="K67" s="118">
        <f t="shared" ref="K67:K77" si="18">E67*F67*J67</f>
        <v>7320000</v>
      </c>
    </row>
    <row r="68" spans="2:11" ht="51" x14ac:dyDescent="0.25">
      <c r="B68" s="171"/>
      <c r="C68" s="11" t="s">
        <v>180</v>
      </c>
      <c r="D68" s="10" t="s">
        <v>6</v>
      </c>
      <c r="E68" s="77">
        <v>610</v>
      </c>
      <c r="F68" s="3">
        <v>1</v>
      </c>
      <c r="G68" s="114">
        <v>2450</v>
      </c>
      <c r="H68" s="114">
        <v>2500</v>
      </c>
      <c r="I68" s="114">
        <v>2550</v>
      </c>
      <c r="J68" s="115">
        <f t="shared" si="17"/>
        <v>2500</v>
      </c>
      <c r="K68" s="118">
        <f t="shared" si="18"/>
        <v>1525000</v>
      </c>
    </row>
    <row r="69" spans="2:11" ht="51" x14ac:dyDescent="0.25">
      <c r="B69" s="171"/>
      <c r="C69" s="2" t="s">
        <v>252</v>
      </c>
      <c r="D69" s="1" t="s">
        <v>6</v>
      </c>
      <c r="E69" s="77">
        <v>200</v>
      </c>
      <c r="F69" s="3">
        <v>1</v>
      </c>
      <c r="G69" s="114">
        <v>12000</v>
      </c>
      <c r="H69" s="114">
        <v>11880</v>
      </c>
      <c r="I69" s="114">
        <v>12120</v>
      </c>
      <c r="J69" s="123">
        <f t="shared" si="17"/>
        <v>12000</v>
      </c>
      <c r="K69" s="118">
        <f t="shared" si="18"/>
        <v>2400000</v>
      </c>
    </row>
    <row r="70" spans="2:11" ht="38.25" x14ac:dyDescent="0.25">
      <c r="B70" s="171"/>
      <c r="C70" s="2" t="s">
        <v>253</v>
      </c>
      <c r="D70" s="1" t="s">
        <v>6</v>
      </c>
      <c r="E70" s="77">
        <v>200</v>
      </c>
      <c r="F70" s="3">
        <v>1</v>
      </c>
      <c r="G70" s="114">
        <v>2450</v>
      </c>
      <c r="H70" s="114">
        <v>2500</v>
      </c>
      <c r="I70" s="114">
        <v>2550</v>
      </c>
      <c r="J70" s="123">
        <f t="shared" si="17"/>
        <v>2500</v>
      </c>
      <c r="K70" s="118">
        <f t="shared" si="18"/>
        <v>500000</v>
      </c>
    </row>
    <row r="71" spans="2:11" ht="63.75" x14ac:dyDescent="0.25">
      <c r="B71" s="171"/>
      <c r="C71" s="11" t="s">
        <v>161</v>
      </c>
      <c r="D71" s="10" t="s">
        <v>6</v>
      </c>
      <c r="E71" s="77">
        <v>200</v>
      </c>
      <c r="F71" s="3">
        <v>1</v>
      </c>
      <c r="G71" s="114">
        <v>12000</v>
      </c>
      <c r="H71" s="114">
        <v>11880</v>
      </c>
      <c r="I71" s="114">
        <v>12120</v>
      </c>
      <c r="J71" s="115">
        <f t="shared" si="17"/>
        <v>12000</v>
      </c>
      <c r="K71" s="118">
        <f t="shared" si="18"/>
        <v>2400000</v>
      </c>
    </row>
    <row r="72" spans="2:11" ht="51" x14ac:dyDescent="0.25">
      <c r="B72" s="171"/>
      <c r="C72" s="11" t="s">
        <v>113</v>
      </c>
      <c r="D72" s="10" t="s">
        <v>6</v>
      </c>
      <c r="E72" s="77">
        <v>200</v>
      </c>
      <c r="F72" s="3">
        <v>1</v>
      </c>
      <c r="G72" s="114">
        <v>2450</v>
      </c>
      <c r="H72" s="114">
        <v>2500</v>
      </c>
      <c r="I72" s="114">
        <v>2550</v>
      </c>
      <c r="J72" s="115">
        <f t="shared" si="17"/>
        <v>2500</v>
      </c>
      <c r="K72" s="118">
        <f t="shared" si="18"/>
        <v>500000</v>
      </c>
    </row>
    <row r="73" spans="2:11" ht="66" customHeight="1" x14ac:dyDescent="0.25">
      <c r="B73" s="171"/>
      <c r="C73" s="11" t="s">
        <v>176</v>
      </c>
      <c r="D73" s="10" t="s">
        <v>6</v>
      </c>
      <c r="E73" s="77">
        <v>610</v>
      </c>
      <c r="F73" s="3">
        <v>1</v>
      </c>
      <c r="G73" s="114">
        <v>12000</v>
      </c>
      <c r="H73" s="114">
        <v>11880</v>
      </c>
      <c r="I73" s="114">
        <v>12120</v>
      </c>
      <c r="J73" s="115">
        <f t="shared" si="17"/>
        <v>12000</v>
      </c>
      <c r="K73" s="118">
        <f t="shared" si="18"/>
        <v>7320000</v>
      </c>
    </row>
    <row r="74" spans="2:11" ht="66" customHeight="1" x14ac:dyDescent="0.25">
      <c r="B74" s="171"/>
      <c r="C74" s="11" t="s">
        <v>177</v>
      </c>
      <c r="D74" s="10" t="s">
        <v>6</v>
      </c>
      <c r="E74" s="77">
        <v>610</v>
      </c>
      <c r="F74" s="3">
        <v>1</v>
      </c>
      <c r="G74" s="114">
        <v>2450</v>
      </c>
      <c r="H74" s="114">
        <v>2500</v>
      </c>
      <c r="I74" s="114">
        <v>2550</v>
      </c>
      <c r="J74" s="115">
        <f t="shared" si="17"/>
        <v>2500</v>
      </c>
      <c r="K74" s="118">
        <f t="shared" si="18"/>
        <v>1525000</v>
      </c>
    </row>
    <row r="75" spans="2:11" ht="54.95" customHeight="1" x14ac:dyDescent="0.25">
      <c r="B75" s="171"/>
      <c r="C75" s="11" t="s">
        <v>178</v>
      </c>
      <c r="D75" s="10" t="s">
        <v>6</v>
      </c>
      <c r="E75" s="77">
        <v>610</v>
      </c>
      <c r="F75" s="3">
        <v>1</v>
      </c>
      <c r="G75" s="114">
        <v>12000</v>
      </c>
      <c r="H75" s="114">
        <v>11880</v>
      </c>
      <c r="I75" s="114">
        <v>12120</v>
      </c>
      <c r="J75" s="115">
        <f t="shared" si="17"/>
        <v>12000</v>
      </c>
      <c r="K75" s="118">
        <f t="shared" si="18"/>
        <v>7320000</v>
      </c>
    </row>
    <row r="76" spans="2:11" ht="60.75" customHeight="1" x14ac:dyDescent="0.25">
      <c r="B76" s="171"/>
      <c r="C76" s="11" t="s">
        <v>179</v>
      </c>
      <c r="D76" s="10" t="s">
        <v>6</v>
      </c>
      <c r="E76" s="77">
        <v>610</v>
      </c>
      <c r="F76" s="3">
        <v>1</v>
      </c>
      <c r="G76" s="114">
        <v>2450</v>
      </c>
      <c r="H76" s="114">
        <v>2500</v>
      </c>
      <c r="I76" s="114">
        <v>2550</v>
      </c>
      <c r="J76" s="115">
        <f t="shared" si="17"/>
        <v>2500</v>
      </c>
      <c r="K76" s="118">
        <f t="shared" si="18"/>
        <v>1525000</v>
      </c>
    </row>
    <row r="77" spans="2:11" ht="114.75" x14ac:dyDescent="0.25">
      <c r="B77" s="171"/>
      <c r="C77" s="14" t="s">
        <v>222</v>
      </c>
      <c r="D77" s="1" t="s">
        <v>4</v>
      </c>
      <c r="E77" s="1">
        <v>1</v>
      </c>
      <c r="F77" s="1">
        <v>1</v>
      </c>
      <c r="G77" s="114">
        <v>10000000</v>
      </c>
      <c r="H77" s="114">
        <v>9900000</v>
      </c>
      <c r="I77" s="114">
        <v>10100000</v>
      </c>
      <c r="J77" s="115">
        <f t="shared" si="17"/>
        <v>10000000</v>
      </c>
      <c r="K77" s="118">
        <f t="shared" si="18"/>
        <v>10000000</v>
      </c>
    </row>
    <row r="78" spans="2:11" x14ac:dyDescent="0.25">
      <c r="B78" s="76"/>
      <c r="C78" s="83"/>
      <c r="D78" s="84"/>
      <c r="E78" s="84"/>
      <c r="F78" s="84"/>
      <c r="G78" s="124"/>
      <c r="H78" s="124"/>
      <c r="I78" s="124"/>
      <c r="J78" s="125"/>
      <c r="K78" s="121"/>
    </row>
    <row r="79" spans="2:11" ht="23.1" customHeight="1" x14ac:dyDescent="0.25">
      <c r="B79" s="172" t="s">
        <v>181</v>
      </c>
      <c r="C79" s="172"/>
      <c r="D79" s="172"/>
      <c r="E79" s="172"/>
      <c r="F79" s="172"/>
      <c r="G79" s="172"/>
      <c r="H79" s="172"/>
      <c r="I79" s="172"/>
      <c r="J79" s="172"/>
      <c r="K79" s="126">
        <f>SUM(K67:K77)</f>
        <v>42335000</v>
      </c>
    </row>
    <row r="80" spans="2:11" ht="24.95" customHeight="1" x14ac:dyDescent="0.25">
      <c r="B80" s="153" t="s">
        <v>188</v>
      </c>
      <c r="C80" s="154"/>
      <c r="D80" s="154"/>
      <c r="E80" s="154"/>
      <c r="F80" s="154"/>
      <c r="G80" s="154"/>
      <c r="H80" s="154"/>
      <c r="I80" s="154"/>
      <c r="J80" s="155"/>
      <c r="K80" s="135">
        <f>K38+K50+K59+K64+K79</f>
        <v>345790000</v>
      </c>
    </row>
    <row r="81" spans="2:11" ht="24.95" customHeight="1" x14ac:dyDescent="0.25">
      <c r="B81" s="173" t="s">
        <v>207</v>
      </c>
      <c r="C81" s="174"/>
      <c r="D81" s="174"/>
      <c r="E81" s="174"/>
      <c r="F81" s="174"/>
      <c r="G81" s="174"/>
      <c r="H81" s="174"/>
      <c r="I81" s="174"/>
      <c r="J81" s="174"/>
      <c r="K81" s="175"/>
    </row>
    <row r="82" spans="2:11" s="4" customFormat="1" ht="24.95" customHeight="1" x14ac:dyDescent="0.25">
      <c r="B82" s="156" t="s">
        <v>212</v>
      </c>
      <c r="C82" s="157"/>
      <c r="D82" s="157"/>
      <c r="E82" s="157"/>
      <c r="F82" s="157"/>
      <c r="G82" s="157"/>
      <c r="H82" s="157"/>
      <c r="I82" s="157"/>
      <c r="J82" s="157"/>
      <c r="K82" s="158"/>
    </row>
    <row r="83" spans="2:11" s="4" customFormat="1" ht="39.6" customHeight="1" x14ac:dyDescent="0.25">
      <c r="B83" s="6" t="s">
        <v>3</v>
      </c>
      <c r="C83" s="6" t="s">
        <v>2</v>
      </c>
      <c r="D83" s="6" t="s">
        <v>1</v>
      </c>
      <c r="E83" s="6" t="s">
        <v>0</v>
      </c>
      <c r="F83" s="6" t="s">
        <v>11</v>
      </c>
      <c r="G83" s="113" t="s">
        <v>246</v>
      </c>
      <c r="H83" s="113" t="s">
        <v>247</v>
      </c>
      <c r="I83" s="113" t="s">
        <v>248</v>
      </c>
      <c r="J83" s="113" t="s">
        <v>249</v>
      </c>
      <c r="K83" s="113" t="s">
        <v>261</v>
      </c>
    </row>
    <row r="84" spans="2:11" ht="51" x14ac:dyDescent="0.25">
      <c r="B84" s="150" t="s">
        <v>211</v>
      </c>
      <c r="C84" s="2" t="s">
        <v>254</v>
      </c>
      <c r="D84" s="1" t="s">
        <v>6</v>
      </c>
      <c r="E84" s="3">
        <v>610</v>
      </c>
      <c r="F84" s="3">
        <v>1</v>
      </c>
      <c r="G84" s="114">
        <v>12000</v>
      </c>
      <c r="H84" s="114">
        <v>11880</v>
      </c>
      <c r="I84" s="114">
        <v>12120</v>
      </c>
      <c r="J84" s="123">
        <f t="shared" ref="J84:J88" si="19">(G84+H84+I84)/3</f>
        <v>12000</v>
      </c>
      <c r="K84" s="127">
        <f t="shared" ref="K84:K88" si="20">E84*F84*J84</f>
        <v>7320000</v>
      </c>
    </row>
    <row r="85" spans="2:11" ht="51" x14ac:dyDescent="0.25">
      <c r="B85" s="151"/>
      <c r="C85" s="2" t="s">
        <v>255</v>
      </c>
      <c r="D85" s="1" t="s">
        <v>6</v>
      </c>
      <c r="E85" s="3">
        <v>1200</v>
      </c>
      <c r="F85" s="3">
        <v>1</v>
      </c>
      <c r="G85" s="114">
        <v>2450</v>
      </c>
      <c r="H85" s="114">
        <v>2500</v>
      </c>
      <c r="I85" s="114">
        <v>2550</v>
      </c>
      <c r="J85" s="123">
        <f t="shared" si="19"/>
        <v>2500</v>
      </c>
      <c r="K85" s="127">
        <f t="shared" si="20"/>
        <v>3000000</v>
      </c>
    </row>
    <row r="86" spans="2:11" s="4" customFormat="1" ht="38.25" x14ac:dyDescent="0.25">
      <c r="B86" s="151"/>
      <c r="C86" s="71" t="s">
        <v>107</v>
      </c>
      <c r="D86" s="88" t="s">
        <v>6</v>
      </c>
      <c r="E86" s="91">
        <v>4</v>
      </c>
      <c r="F86" s="92">
        <v>1</v>
      </c>
      <c r="G86" s="114">
        <v>935750</v>
      </c>
      <c r="H86" s="114">
        <v>950000</v>
      </c>
      <c r="I86" s="114">
        <v>964250</v>
      </c>
      <c r="J86" s="115">
        <f t="shared" si="19"/>
        <v>950000</v>
      </c>
      <c r="K86" s="127">
        <f t="shared" si="20"/>
        <v>3800000</v>
      </c>
    </row>
    <row r="87" spans="2:11" s="4" customFormat="1" ht="25.5" x14ac:dyDescent="0.25">
      <c r="B87" s="151"/>
      <c r="C87" s="71" t="s">
        <v>214</v>
      </c>
      <c r="D87" s="72" t="s">
        <v>215</v>
      </c>
      <c r="E87" s="91">
        <v>60</v>
      </c>
      <c r="F87" s="92">
        <v>1</v>
      </c>
      <c r="G87" s="114">
        <v>13100</v>
      </c>
      <c r="H87" s="114">
        <v>13300</v>
      </c>
      <c r="I87" s="114">
        <v>13500</v>
      </c>
      <c r="J87" s="115">
        <f t="shared" si="19"/>
        <v>13300</v>
      </c>
      <c r="K87" s="127">
        <f t="shared" si="20"/>
        <v>798000</v>
      </c>
    </row>
    <row r="88" spans="2:11" s="4" customFormat="1" ht="89.25" x14ac:dyDescent="0.25">
      <c r="B88" s="151"/>
      <c r="C88" s="93" t="s">
        <v>213</v>
      </c>
      <c r="D88" s="94" t="s">
        <v>6</v>
      </c>
      <c r="E88" s="95">
        <v>1</v>
      </c>
      <c r="F88" s="95">
        <v>1</v>
      </c>
      <c r="G88" s="114">
        <v>4260125</v>
      </c>
      <c r="H88" s="114">
        <v>4325000</v>
      </c>
      <c r="I88" s="114">
        <v>4389875</v>
      </c>
      <c r="J88" s="115">
        <f t="shared" si="19"/>
        <v>4325000</v>
      </c>
      <c r="K88" s="127">
        <f t="shared" si="20"/>
        <v>4325000</v>
      </c>
    </row>
    <row r="89" spans="2:11" s="4" customFormat="1" ht="24.95" customHeight="1" x14ac:dyDescent="0.25">
      <c r="B89" s="140" t="s">
        <v>88</v>
      </c>
      <c r="C89" s="141"/>
      <c r="D89" s="141"/>
      <c r="E89" s="141"/>
      <c r="F89" s="141"/>
      <c r="G89" s="141"/>
      <c r="H89" s="141"/>
      <c r="I89" s="141"/>
      <c r="J89" s="142"/>
      <c r="K89" s="116">
        <f>SUM(K84:K88)</f>
        <v>19243000</v>
      </c>
    </row>
    <row r="90" spans="2:11" ht="35.1" customHeight="1" x14ac:dyDescent="0.25">
      <c r="B90" s="156" t="s">
        <v>256</v>
      </c>
      <c r="C90" s="157"/>
      <c r="D90" s="157"/>
      <c r="E90" s="157"/>
      <c r="F90" s="157"/>
      <c r="G90" s="157"/>
      <c r="H90" s="157"/>
      <c r="I90" s="157"/>
      <c r="J90" s="157"/>
      <c r="K90" s="158"/>
    </row>
    <row r="91" spans="2:11" ht="38.450000000000003" customHeight="1" x14ac:dyDescent="0.25">
      <c r="B91" s="6" t="s">
        <v>3</v>
      </c>
      <c r="C91" s="6" t="s">
        <v>2</v>
      </c>
      <c r="D91" s="6" t="s">
        <v>1</v>
      </c>
      <c r="E91" s="6" t="s">
        <v>0</v>
      </c>
      <c r="F91" s="6" t="s">
        <v>11</v>
      </c>
      <c r="G91" s="113" t="s">
        <v>246</v>
      </c>
      <c r="H91" s="113" t="s">
        <v>247</v>
      </c>
      <c r="I91" s="113" t="s">
        <v>248</v>
      </c>
      <c r="J91" s="113" t="s">
        <v>249</v>
      </c>
      <c r="K91" s="113" t="s">
        <v>261</v>
      </c>
    </row>
    <row r="92" spans="2:11" ht="25.5" x14ac:dyDescent="0.25">
      <c r="B92" s="150" t="s">
        <v>183</v>
      </c>
      <c r="C92" s="2" t="s">
        <v>22</v>
      </c>
      <c r="D92" s="1" t="s">
        <v>7</v>
      </c>
      <c r="E92" s="1">
        <v>1</v>
      </c>
      <c r="F92" s="1">
        <v>1</v>
      </c>
      <c r="G92" s="114">
        <v>4000000</v>
      </c>
      <c r="H92" s="114">
        <v>3960000</v>
      </c>
      <c r="I92" s="114">
        <v>4040000</v>
      </c>
      <c r="J92" s="115">
        <f t="shared" ref="J92:J108" si="21">(G92+H92+I92)/3</f>
        <v>4000000</v>
      </c>
      <c r="K92" s="137">
        <f t="shared" ref="K92:K108" si="22">E92*F92*J92</f>
        <v>4000000</v>
      </c>
    </row>
    <row r="93" spans="2:11" x14ac:dyDescent="0.25">
      <c r="B93" s="151"/>
      <c r="C93" s="2" t="s">
        <v>27</v>
      </c>
      <c r="D93" s="1" t="s">
        <v>7</v>
      </c>
      <c r="E93" s="1">
        <v>1</v>
      </c>
      <c r="F93" s="1">
        <v>1</v>
      </c>
      <c r="G93" s="114">
        <v>4000000</v>
      </c>
      <c r="H93" s="114">
        <v>3960000</v>
      </c>
      <c r="I93" s="114">
        <v>4040000</v>
      </c>
      <c r="J93" s="115">
        <f t="shared" si="21"/>
        <v>4000000</v>
      </c>
      <c r="K93" s="137">
        <f t="shared" si="22"/>
        <v>4000000</v>
      </c>
    </row>
    <row r="94" spans="2:11" s="4" customFormat="1" ht="38.25" customHeight="1" x14ac:dyDescent="0.25">
      <c r="B94" s="151"/>
      <c r="C94" s="2" t="s">
        <v>202</v>
      </c>
      <c r="D94" s="1" t="s">
        <v>203</v>
      </c>
      <c r="E94" s="1">
        <v>10</v>
      </c>
      <c r="F94" s="1">
        <v>1</v>
      </c>
      <c r="G94" s="114">
        <v>400000</v>
      </c>
      <c r="H94" s="114">
        <v>396000</v>
      </c>
      <c r="I94" s="114">
        <v>404000</v>
      </c>
      <c r="J94" s="115">
        <f t="shared" si="21"/>
        <v>400000</v>
      </c>
      <c r="K94" s="137">
        <f t="shared" si="22"/>
        <v>4000000</v>
      </c>
    </row>
    <row r="95" spans="2:11" s="4" customFormat="1" ht="38.25" x14ac:dyDescent="0.25">
      <c r="B95" s="151"/>
      <c r="C95" s="2" t="s">
        <v>204</v>
      </c>
      <c r="D95" s="1" t="s">
        <v>203</v>
      </c>
      <c r="E95" s="1">
        <v>1</v>
      </c>
      <c r="F95" s="1">
        <v>1</v>
      </c>
      <c r="G95" s="114">
        <v>3609556</v>
      </c>
      <c r="H95" s="114">
        <v>3573460</v>
      </c>
      <c r="I95" s="114">
        <v>3645652</v>
      </c>
      <c r="J95" s="123">
        <f t="shared" si="21"/>
        <v>3609556</v>
      </c>
      <c r="K95" s="137">
        <f t="shared" si="22"/>
        <v>3609556</v>
      </c>
    </row>
    <row r="96" spans="2:11" s="4" customFormat="1" x14ac:dyDescent="0.25">
      <c r="B96" s="151"/>
      <c r="C96" s="71" t="s">
        <v>205</v>
      </c>
      <c r="D96" s="78" t="s">
        <v>203</v>
      </c>
      <c r="E96" s="1">
        <v>1</v>
      </c>
      <c r="F96" s="1">
        <v>1</v>
      </c>
      <c r="G96" s="114">
        <v>2035000</v>
      </c>
      <c r="H96" s="114">
        <v>2014650</v>
      </c>
      <c r="I96" s="114">
        <v>2055350</v>
      </c>
      <c r="J96" s="115">
        <f t="shared" si="21"/>
        <v>2035000</v>
      </c>
      <c r="K96" s="137">
        <f t="shared" si="22"/>
        <v>2035000</v>
      </c>
    </row>
    <row r="97" spans="2:11" ht="106.5" customHeight="1" x14ac:dyDescent="0.25">
      <c r="B97" s="151"/>
      <c r="C97" s="2" t="s">
        <v>257</v>
      </c>
      <c r="D97" s="1" t="s">
        <v>6</v>
      </c>
      <c r="E97" s="1">
        <v>650</v>
      </c>
      <c r="F97" s="1">
        <v>1</v>
      </c>
      <c r="G97" s="114">
        <v>18700</v>
      </c>
      <c r="H97" s="114">
        <v>19000</v>
      </c>
      <c r="I97" s="114">
        <v>19300</v>
      </c>
      <c r="J97" s="123">
        <f t="shared" si="21"/>
        <v>19000</v>
      </c>
      <c r="K97" s="137">
        <f t="shared" si="22"/>
        <v>12350000</v>
      </c>
    </row>
    <row r="98" spans="2:11" ht="25.5" x14ac:dyDescent="0.25">
      <c r="B98" s="151"/>
      <c r="C98" s="2" t="s">
        <v>258</v>
      </c>
      <c r="D98" s="1" t="s">
        <v>7</v>
      </c>
      <c r="E98" s="13">
        <v>2000</v>
      </c>
      <c r="F98" s="3">
        <v>1</v>
      </c>
      <c r="G98" s="114">
        <v>2450</v>
      </c>
      <c r="H98" s="114">
        <v>2500</v>
      </c>
      <c r="I98" s="114">
        <v>2550</v>
      </c>
      <c r="J98" s="123">
        <f t="shared" si="21"/>
        <v>2500</v>
      </c>
      <c r="K98" s="118">
        <f t="shared" si="22"/>
        <v>5000000</v>
      </c>
    </row>
    <row r="99" spans="2:11" ht="89.25" x14ac:dyDescent="0.25">
      <c r="B99" s="151"/>
      <c r="C99" s="71" t="s">
        <v>199</v>
      </c>
      <c r="D99" s="72" t="s">
        <v>10</v>
      </c>
      <c r="E99" s="79">
        <v>650</v>
      </c>
      <c r="F99" s="72">
        <v>1</v>
      </c>
      <c r="G99" s="114">
        <v>28500</v>
      </c>
      <c r="H99" s="114">
        <v>28215</v>
      </c>
      <c r="I99" s="114">
        <v>28785</v>
      </c>
      <c r="J99" s="115">
        <f t="shared" si="21"/>
        <v>28500</v>
      </c>
      <c r="K99" s="137">
        <f t="shared" ref="K99:K105" si="23">+E99*F99*J99</f>
        <v>18525000</v>
      </c>
    </row>
    <row r="100" spans="2:11" ht="38.25" x14ac:dyDescent="0.25">
      <c r="B100" s="151"/>
      <c r="C100" s="71" t="s">
        <v>259</v>
      </c>
      <c r="D100" s="88" t="s">
        <v>6</v>
      </c>
      <c r="E100" s="89">
        <v>8</v>
      </c>
      <c r="F100" s="90">
        <v>1</v>
      </c>
      <c r="G100" s="114">
        <v>935750</v>
      </c>
      <c r="H100" s="114">
        <v>950000</v>
      </c>
      <c r="I100" s="114">
        <v>964250</v>
      </c>
      <c r="J100" s="115">
        <f t="shared" si="21"/>
        <v>950000</v>
      </c>
      <c r="K100" s="137">
        <f t="shared" si="23"/>
        <v>7600000</v>
      </c>
    </row>
    <row r="101" spans="2:11" ht="47.1" customHeight="1" x14ac:dyDescent="0.25">
      <c r="B101" s="151"/>
      <c r="C101" s="71" t="s">
        <v>185</v>
      </c>
      <c r="D101" s="72" t="s">
        <v>6</v>
      </c>
      <c r="E101" s="72">
        <v>2</v>
      </c>
      <c r="F101" s="72">
        <v>1</v>
      </c>
      <c r="G101" s="114">
        <v>3000000</v>
      </c>
      <c r="H101" s="114">
        <v>2970000</v>
      </c>
      <c r="I101" s="114">
        <v>3030000</v>
      </c>
      <c r="J101" s="115">
        <f t="shared" si="21"/>
        <v>3000000</v>
      </c>
      <c r="K101" s="137">
        <f t="shared" si="23"/>
        <v>6000000</v>
      </c>
    </row>
    <row r="102" spans="2:11" ht="66" customHeight="1" x14ac:dyDescent="0.25">
      <c r="B102" s="151"/>
      <c r="C102" s="71" t="s">
        <v>187</v>
      </c>
      <c r="D102" s="72" t="s">
        <v>186</v>
      </c>
      <c r="E102" s="72">
        <v>2</v>
      </c>
      <c r="F102" s="72">
        <v>1</v>
      </c>
      <c r="G102" s="114">
        <v>20000000</v>
      </c>
      <c r="H102" s="114">
        <v>19800000</v>
      </c>
      <c r="I102" s="114">
        <v>20200000</v>
      </c>
      <c r="J102" s="115">
        <f t="shared" si="21"/>
        <v>20000000</v>
      </c>
      <c r="K102" s="137">
        <f t="shared" si="23"/>
        <v>40000000</v>
      </c>
    </row>
    <row r="103" spans="2:11" ht="58.5" customHeight="1" x14ac:dyDescent="0.25">
      <c r="B103" s="151"/>
      <c r="C103" s="71" t="s">
        <v>198</v>
      </c>
      <c r="D103" s="72" t="s">
        <v>10</v>
      </c>
      <c r="E103" s="72">
        <v>2</v>
      </c>
      <c r="F103" s="72">
        <v>1</v>
      </c>
      <c r="G103" s="114">
        <v>6000000</v>
      </c>
      <c r="H103" s="114">
        <v>5940000</v>
      </c>
      <c r="I103" s="114">
        <v>6060000</v>
      </c>
      <c r="J103" s="115">
        <f t="shared" si="21"/>
        <v>6000000</v>
      </c>
      <c r="K103" s="137">
        <f t="shared" si="23"/>
        <v>12000000</v>
      </c>
    </row>
    <row r="104" spans="2:11" ht="38.25" x14ac:dyDescent="0.25">
      <c r="B104" s="151"/>
      <c r="C104" s="71" t="s">
        <v>200</v>
      </c>
      <c r="D104" s="72" t="s">
        <v>6</v>
      </c>
      <c r="E104" s="79">
        <v>1500</v>
      </c>
      <c r="F104" s="79">
        <v>2</v>
      </c>
      <c r="G104" s="114">
        <v>4500</v>
      </c>
      <c r="H104" s="114">
        <v>4455</v>
      </c>
      <c r="I104" s="114">
        <v>4545</v>
      </c>
      <c r="J104" s="115">
        <f t="shared" si="21"/>
        <v>4500</v>
      </c>
      <c r="K104" s="137">
        <f t="shared" si="23"/>
        <v>13500000</v>
      </c>
    </row>
    <row r="105" spans="2:11" ht="51" x14ac:dyDescent="0.25">
      <c r="B105" s="151"/>
      <c r="C105" s="71" t="s">
        <v>201</v>
      </c>
      <c r="D105" s="72" t="s">
        <v>6</v>
      </c>
      <c r="E105" s="79">
        <v>640</v>
      </c>
      <c r="F105" s="79">
        <v>2</v>
      </c>
      <c r="G105" s="114">
        <v>7600</v>
      </c>
      <c r="H105" s="114">
        <v>7524</v>
      </c>
      <c r="I105" s="114">
        <v>7676</v>
      </c>
      <c r="J105" s="115">
        <f t="shared" si="21"/>
        <v>7600</v>
      </c>
      <c r="K105" s="137">
        <f t="shared" si="23"/>
        <v>9728000</v>
      </c>
    </row>
    <row r="106" spans="2:11" ht="89.25" x14ac:dyDescent="0.25">
      <c r="B106" s="151"/>
      <c r="C106" s="2" t="s">
        <v>260</v>
      </c>
      <c r="D106" s="96" t="s">
        <v>6</v>
      </c>
      <c r="E106" s="97">
        <v>2</v>
      </c>
      <c r="F106" s="97">
        <v>1</v>
      </c>
      <c r="G106" s="114">
        <v>4260125</v>
      </c>
      <c r="H106" s="114">
        <v>4325000</v>
      </c>
      <c r="I106" s="114">
        <v>4389875</v>
      </c>
      <c r="J106" s="115">
        <f t="shared" si="21"/>
        <v>4325000</v>
      </c>
      <c r="K106" s="138">
        <f t="shared" si="22"/>
        <v>8650000</v>
      </c>
    </row>
    <row r="107" spans="2:11" ht="51" x14ac:dyDescent="0.25">
      <c r="B107" s="151"/>
      <c r="C107" s="80" t="s">
        <v>206</v>
      </c>
      <c r="D107" s="85" t="s">
        <v>203</v>
      </c>
      <c r="E107" s="86">
        <v>15</v>
      </c>
      <c r="F107" s="87">
        <v>2</v>
      </c>
      <c r="G107" s="114">
        <v>800000</v>
      </c>
      <c r="H107" s="114">
        <v>792000</v>
      </c>
      <c r="I107" s="114">
        <v>808000</v>
      </c>
      <c r="J107" s="115">
        <f t="shared" si="21"/>
        <v>800000</v>
      </c>
      <c r="K107" s="138">
        <f t="shared" si="22"/>
        <v>24000000</v>
      </c>
    </row>
    <row r="108" spans="2:11" ht="84.6" customHeight="1" x14ac:dyDescent="0.25">
      <c r="B108" s="152"/>
      <c r="C108" s="129" t="s">
        <v>231</v>
      </c>
      <c r="D108" s="94" t="s">
        <v>4</v>
      </c>
      <c r="E108" s="95">
        <v>1</v>
      </c>
      <c r="F108" s="95">
        <v>1</v>
      </c>
      <c r="G108" s="114">
        <v>10000000</v>
      </c>
      <c r="H108" s="114">
        <v>9900000</v>
      </c>
      <c r="I108" s="114">
        <v>10100000</v>
      </c>
      <c r="J108" s="115">
        <f t="shared" si="21"/>
        <v>10000000</v>
      </c>
      <c r="K108" s="137">
        <f t="shared" si="22"/>
        <v>10000000</v>
      </c>
    </row>
    <row r="109" spans="2:11" ht="18.95" customHeight="1" x14ac:dyDescent="0.25">
      <c r="B109" s="140" t="s">
        <v>184</v>
      </c>
      <c r="C109" s="141"/>
      <c r="D109" s="141"/>
      <c r="E109" s="141"/>
      <c r="F109" s="141"/>
      <c r="G109" s="141"/>
      <c r="H109" s="141"/>
      <c r="I109" s="141"/>
      <c r="J109" s="142"/>
      <c r="K109" s="116">
        <f>SUM(K92:K108)</f>
        <v>184997556</v>
      </c>
    </row>
    <row r="110" spans="2:11" s="4" customFormat="1" ht="18.95" customHeight="1" x14ac:dyDescent="0.25">
      <c r="B110" s="156" t="s">
        <v>216</v>
      </c>
      <c r="C110" s="157"/>
      <c r="D110" s="157"/>
      <c r="E110" s="157"/>
      <c r="F110" s="157"/>
      <c r="G110" s="157"/>
      <c r="H110" s="157"/>
      <c r="I110" s="157"/>
      <c r="J110" s="157"/>
      <c r="K110" s="158"/>
    </row>
    <row r="111" spans="2:11" s="4" customFormat="1" ht="38.450000000000003" customHeight="1" x14ac:dyDescent="0.25">
      <c r="B111" s="6" t="s">
        <v>3</v>
      </c>
      <c r="C111" s="6" t="s">
        <v>2</v>
      </c>
      <c r="D111" s="6" t="s">
        <v>1</v>
      </c>
      <c r="E111" s="6" t="s">
        <v>0</v>
      </c>
      <c r="F111" s="6" t="s">
        <v>11</v>
      </c>
      <c r="G111" s="113" t="s">
        <v>246</v>
      </c>
      <c r="H111" s="113" t="s">
        <v>247</v>
      </c>
      <c r="I111" s="113" t="s">
        <v>248</v>
      </c>
      <c r="J111" s="113" t="s">
        <v>249</v>
      </c>
      <c r="K111" s="113" t="s">
        <v>261</v>
      </c>
    </row>
    <row r="112" spans="2:11" s="4" customFormat="1" ht="111.95" customHeight="1" x14ac:dyDescent="0.25">
      <c r="B112" s="169" t="s">
        <v>21</v>
      </c>
      <c r="C112" s="98" t="s">
        <v>162</v>
      </c>
      <c r="D112" s="94" t="s">
        <v>6</v>
      </c>
      <c r="E112" s="94">
        <v>1</v>
      </c>
      <c r="F112" s="94">
        <v>1</v>
      </c>
      <c r="G112" s="114">
        <v>11229000</v>
      </c>
      <c r="H112" s="114">
        <v>11400000</v>
      </c>
      <c r="I112" s="114">
        <v>11571000</v>
      </c>
      <c r="J112" s="115">
        <f t="shared" ref="J112:J116" si="24">(G112+H112+I112)/3</f>
        <v>11400000</v>
      </c>
      <c r="K112" s="119">
        <f t="shared" ref="K112:K125" si="25">E112*F112*J112</f>
        <v>11400000</v>
      </c>
    </row>
    <row r="113" spans="2:11" s="4" customFormat="1" ht="153" x14ac:dyDescent="0.25">
      <c r="B113" s="170"/>
      <c r="C113" s="11" t="s">
        <v>217</v>
      </c>
      <c r="D113" s="10" t="s">
        <v>6</v>
      </c>
      <c r="E113" s="24">
        <v>610</v>
      </c>
      <c r="F113" s="24">
        <v>1</v>
      </c>
      <c r="G113" s="114">
        <v>18700</v>
      </c>
      <c r="H113" s="114">
        <v>19000</v>
      </c>
      <c r="I113" s="114">
        <v>19300</v>
      </c>
      <c r="J113" s="115">
        <f t="shared" si="24"/>
        <v>19000</v>
      </c>
      <c r="K113" s="119">
        <f t="shared" si="25"/>
        <v>11590000</v>
      </c>
    </row>
    <row r="114" spans="2:11" s="4" customFormat="1" ht="38.25" x14ac:dyDescent="0.25">
      <c r="B114" s="170"/>
      <c r="C114" s="2" t="s">
        <v>218</v>
      </c>
      <c r="D114" s="1" t="s">
        <v>6</v>
      </c>
      <c r="E114" s="3">
        <v>610</v>
      </c>
      <c r="F114" s="3">
        <v>1</v>
      </c>
      <c r="G114" s="114">
        <v>2450</v>
      </c>
      <c r="H114" s="114">
        <v>2500</v>
      </c>
      <c r="I114" s="114">
        <v>2550</v>
      </c>
      <c r="J114" s="115">
        <f t="shared" si="24"/>
        <v>2500</v>
      </c>
      <c r="K114" s="118">
        <f t="shared" si="25"/>
        <v>1525000</v>
      </c>
    </row>
    <row r="115" spans="2:11" s="4" customFormat="1" ht="38.25" x14ac:dyDescent="0.25">
      <c r="B115" s="170"/>
      <c r="C115" s="2" t="s">
        <v>107</v>
      </c>
      <c r="D115" s="1" t="s">
        <v>6</v>
      </c>
      <c r="E115" s="3">
        <v>6</v>
      </c>
      <c r="F115" s="3">
        <v>1</v>
      </c>
      <c r="G115" s="114">
        <v>935750</v>
      </c>
      <c r="H115" s="114">
        <v>950000</v>
      </c>
      <c r="I115" s="114">
        <v>964250</v>
      </c>
      <c r="J115" s="115">
        <f t="shared" si="24"/>
        <v>950000</v>
      </c>
      <c r="K115" s="118">
        <f t="shared" si="25"/>
        <v>5700000</v>
      </c>
    </row>
    <row r="116" spans="2:11" s="4" customFormat="1" ht="44.1" customHeight="1" x14ac:dyDescent="0.25">
      <c r="B116" s="170"/>
      <c r="C116" s="9" t="s">
        <v>223</v>
      </c>
      <c r="D116" s="1" t="s">
        <v>6</v>
      </c>
      <c r="E116" s="1">
        <v>610</v>
      </c>
      <c r="F116" s="1">
        <v>1</v>
      </c>
      <c r="G116" s="114">
        <v>4950</v>
      </c>
      <c r="H116" s="114">
        <v>5000</v>
      </c>
      <c r="I116" s="114">
        <v>5050</v>
      </c>
      <c r="J116" s="115">
        <f t="shared" si="24"/>
        <v>5000</v>
      </c>
      <c r="K116" s="118">
        <f t="shared" si="25"/>
        <v>3050000</v>
      </c>
    </row>
    <row r="117" spans="2:11" s="4" customFormat="1" ht="18.95" customHeight="1" x14ac:dyDescent="0.25">
      <c r="B117" s="170"/>
      <c r="C117" s="9" t="s">
        <v>214</v>
      </c>
      <c r="D117" s="1" t="s">
        <v>215</v>
      </c>
      <c r="E117" s="1">
        <v>50</v>
      </c>
      <c r="F117" s="1">
        <v>1</v>
      </c>
      <c r="G117" s="114">
        <v>13101</v>
      </c>
      <c r="H117" s="114">
        <v>13300</v>
      </c>
      <c r="I117" s="114">
        <v>13500</v>
      </c>
      <c r="J117" s="115">
        <f>ROUND((G117+H117+I117)/3,0)</f>
        <v>13300</v>
      </c>
      <c r="K117" s="118">
        <f t="shared" si="25"/>
        <v>665000</v>
      </c>
    </row>
    <row r="118" spans="2:11" s="4" customFormat="1" ht="30.6" customHeight="1" x14ac:dyDescent="0.25">
      <c r="B118" s="170"/>
      <c r="C118" s="9" t="s">
        <v>224</v>
      </c>
      <c r="D118" s="1" t="s">
        <v>225</v>
      </c>
      <c r="E118" s="1">
        <v>7</v>
      </c>
      <c r="F118" s="1">
        <v>1</v>
      </c>
      <c r="G118" s="114">
        <v>113226</v>
      </c>
      <c r="H118" s="114">
        <v>114950</v>
      </c>
      <c r="I118" s="114">
        <v>116674</v>
      </c>
      <c r="J118" s="115">
        <f t="shared" ref="J118:J125" si="26">ROUND((G118+H118+I118)/3,0)</f>
        <v>114950</v>
      </c>
      <c r="K118" s="118">
        <f t="shared" si="25"/>
        <v>804650</v>
      </c>
    </row>
    <row r="119" spans="2:11" s="4" customFormat="1" ht="31.5" customHeight="1" x14ac:dyDescent="0.25">
      <c r="B119" s="170"/>
      <c r="C119" s="9" t="s">
        <v>226</v>
      </c>
      <c r="D119" s="1" t="s">
        <v>225</v>
      </c>
      <c r="E119" s="1">
        <v>3</v>
      </c>
      <c r="F119" s="1">
        <v>1</v>
      </c>
      <c r="G119" s="114">
        <v>72053</v>
      </c>
      <c r="H119" s="114">
        <v>73150</v>
      </c>
      <c r="I119" s="114">
        <v>74247</v>
      </c>
      <c r="J119" s="115">
        <f t="shared" si="26"/>
        <v>73150</v>
      </c>
      <c r="K119" s="118">
        <f t="shared" si="25"/>
        <v>219450</v>
      </c>
    </row>
    <row r="120" spans="2:11" s="4" customFormat="1" ht="18.95" customHeight="1" x14ac:dyDescent="0.25">
      <c r="B120" s="170"/>
      <c r="C120" s="9" t="s">
        <v>227</v>
      </c>
      <c r="D120" s="1" t="s">
        <v>215</v>
      </c>
      <c r="E120" s="1">
        <v>9</v>
      </c>
      <c r="F120" s="1">
        <v>1</v>
      </c>
      <c r="G120" s="114">
        <v>31674</v>
      </c>
      <c r="H120" s="114">
        <v>32156</v>
      </c>
      <c r="I120" s="114">
        <v>32638</v>
      </c>
      <c r="J120" s="115">
        <f t="shared" si="26"/>
        <v>32156</v>
      </c>
      <c r="K120" s="118">
        <f t="shared" si="25"/>
        <v>289404</v>
      </c>
    </row>
    <row r="121" spans="2:11" s="4" customFormat="1" ht="18.95" customHeight="1" x14ac:dyDescent="0.25">
      <c r="B121" s="170"/>
      <c r="C121" s="9" t="s">
        <v>228</v>
      </c>
      <c r="D121" s="1" t="s">
        <v>215</v>
      </c>
      <c r="E121" s="1">
        <v>9</v>
      </c>
      <c r="F121" s="1">
        <v>1</v>
      </c>
      <c r="G121" s="114">
        <v>46788</v>
      </c>
      <c r="H121" s="114">
        <v>47500</v>
      </c>
      <c r="I121" s="114">
        <v>48213</v>
      </c>
      <c r="J121" s="115">
        <f t="shared" si="26"/>
        <v>47500</v>
      </c>
      <c r="K121" s="118">
        <f t="shared" si="25"/>
        <v>427500</v>
      </c>
    </row>
    <row r="122" spans="2:11" s="4" customFormat="1" ht="18.95" customHeight="1" x14ac:dyDescent="0.25">
      <c r="B122" s="170"/>
      <c r="C122" s="9" t="s">
        <v>229</v>
      </c>
      <c r="D122" s="1" t="s">
        <v>6</v>
      </c>
      <c r="E122" s="1">
        <v>2</v>
      </c>
      <c r="F122" s="1">
        <v>1</v>
      </c>
      <c r="G122" s="114">
        <v>18715</v>
      </c>
      <c r="H122" s="114">
        <v>19000</v>
      </c>
      <c r="I122" s="114">
        <v>19285</v>
      </c>
      <c r="J122" s="115">
        <f t="shared" si="26"/>
        <v>19000</v>
      </c>
      <c r="K122" s="118">
        <f t="shared" si="25"/>
        <v>38000</v>
      </c>
    </row>
    <row r="123" spans="2:11" s="4" customFormat="1" ht="18.95" customHeight="1" x14ac:dyDescent="0.25">
      <c r="B123" s="170"/>
      <c r="C123" s="71" t="s">
        <v>230</v>
      </c>
      <c r="D123" s="72" t="s">
        <v>6</v>
      </c>
      <c r="E123" s="72">
        <v>2</v>
      </c>
      <c r="F123" s="72">
        <v>1</v>
      </c>
      <c r="G123" s="114">
        <v>27578</v>
      </c>
      <c r="H123" s="114">
        <v>27998</v>
      </c>
      <c r="I123" s="114">
        <v>28418</v>
      </c>
      <c r="J123" s="115">
        <f t="shared" si="26"/>
        <v>27998</v>
      </c>
      <c r="K123" s="118">
        <f t="shared" si="25"/>
        <v>55996</v>
      </c>
    </row>
    <row r="124" spans="2:11" s="4" customFormat="1" ht="18.95" customHeight="1" x14ac:dyDescent="0.25">
      <c r="B124" s="170"/>
      <c r="C124" s="2" t="s">
        <v>40</v>
      </c>
      <c r="D124" s="1" t="s">
        <v>4</v>
      </c>
      <c r="E124" s="3">
        <v>1</v>
      </c>
      <c r="F124" s="3">
        <v>1</v>
      </c>
      <c r="G124" s="114">
        <v>3940000</v>
      </c>
      <c r="H124" s="114">
        <v>4000000</v>
      </c>
      <c r="I124" s="114">
        <v>4060000</v>
      </c>
      <c r="J124" s="115">
        <f t="shared" si="26"/>
        <v>4000000</v>
      </c>
      <c r="K124" s="118">
        <f t="shared" si="25"/>
        <v>4000000</v>
      </c>
    </row>
    <row r="125" spans="2:11" s="4" customFormat="1" ht="18.95" customHeight="1" x14ac:dyDescent="0.25">
      <c r="B125" s="179"/>
      <c r="C125" s="9" t="s">
        <v>163</v>
      </c>
      <c r="D125" s="1" t="s">
        <v>6</v>
      </c>
      <c r="E125" s="1">
        <v>610</v>
      </c>
      <c r="F125" s="1">
        <v>1</v>
      </c>
      <c r="G125" s="114">
        <v>15760</v>
      </c>
      <c r="H125" s="114">
        <v>16000</v>
      </c>
      <c r="I125" s="114">
        <v>16240</v>
      </c>
      <c r="J125" s="115">
        <f t="shared" si="26"/>
        <v>16000</v>
      </c>
      <c r="K125" s="118">
        <f t="shared" si="25"/>
        <v>9760000</v>
      </c>
    </row>
    <row r="126" spans="2:11" s="4" customFormat="1" ht="18.95" customHeight="1" x14ac:dyDescent="0.25">
      <c r="B126" s="140" t="s">
        <v>64</v>
      </c>
      <c r="C126" s="141"/>
      <c r="D126" s="141"/>
      <c r="E126" s="141"/>
      <c r="F126" s="141"/>
      <c r="G126" s="141"/>
      <c r="H126" s="141"/>
      <c r="I126" s="141"/>
      <c r="J126" s="142"/>
      <c r="K126" s="130">
        <f>SUM(K112:K125)</f>
        <v>49525000</v>
      </c>
    </row>
    <row r="127" spans="2:11" ht="18.95" customHeight="1" x14ac:dyDescent="0.25">
      <c r="B127" s="163" t="s">
        <v>209</v>
      </c>
      <c r="C127" s="164"/>
      <c r="D127" s="164"/>
      <c r="E127" s="164"/>
      <c r="F127" s="164"/>
      <c r="G127" s="164"/>
      <c r="H127" s="164"/>
      <c r="I127" s="164"/>
      <c r="J127" s="165"/>
      <c r="K127" s="136">
        <f>+K89+K109+K126</f>
        <v>253765556</v>
      </c>
    </row>
    <row r="128" spans="2:11" ht="18.95" customHeight="1" x14ac:dyDescent="0.25">
      <c r="B128" s="173" t="s">
        <v>190</v>
      </c>
      <c r="C128" s="174"/>
      <c r="D128" s="174"/>
      <c r="E128" s="174"/>
      <c r="F128" s="174"/>
      <c r="G128" s="174"/>
      <c r="H128" s="174"/>
      <c r="I128" s="174"/>
      <c r="J128" s="174"/>
      <c r="K128" s="175"/>
    </row>
    <row r="129" spans="2:11" ht="23.1" customHeight="1" x14ac:dyDescent="0.25">
      <c r="B129" s="156" t="s">
        <v>96</v>
      </c>
      <c r="C129" s="157"/>
      <c r="D129" s="157"/>
      <c r="E129" s="157"/>
      <c r="F129" s="157"/>
      <c r="G129" s="157"/>
      <c r="H129" s="157"/>
      <c r="I129" s="157"/>
      <c r="J129" s="157"/>
      <c r="K129" s="158"/>
    </row>
    <row r="130" spans="2:11" ht="41.45" customHeight="1" x14ac:dyDescent="0.25">
      <c r="B130" s="6" t="s">
        <v>3</v>
      </c>
      <c r="C130" s="6" t="s">
        <v>2</v>
      </c>
      <c r="D130" s="6" t="s">
        <v>1</v>
      </c>
      <c r="E130" s="6" t="s">
        <v>0</v>
      </c>
      <c r="F130" s="6" t="s">
        <v>11</v>
      </c>
      <c r="G130" s="113" t="s">
        <v>246</v>
      </c>
      <c r="H130" s="113" t="s">
        <v>247</v>
      </c>
      <c r="I130" s="113" t="s">
        <v>248</v>
      </c>
      <c r="J130" s="113" t="s">
        <v>249</v>
      </c>
      <c r="K130" s="113" t="s">
        <v>261</v>
      </c>
    </row>
    <row r="131" spans="2:11" ht="39.950000000000003" customHeight="1" x14ac:dyDescent="0.25">
      <c r="B131" s="150" t="s">
        <v>97</v>
      </c>
      <c r="C131" s="14" t="s">
        <v>98</v>
      </c>
      <c r="D131" s="1" t="s">
        <v>4</v>
      </c>
      <c r="E131" s="1">
        <v>1</v>
      </c>
      <c r="F131" s="1">
        <v>1</v>
      </c>
      <c r="G131" s="114">
        <v>8955000</v>
      </c>
      <c r="H131" s="114">
        <v>9000000</v>
      </c>
      <c r="I131" s="114">
        <v>9045000</v>
      </c>
      <c r="J131" s="115">
        <f t="shared" ref="J131:J134" si="27">(G131+H131+I131)/3</f>
        <v>9000000</v>
      </c>
      <c r="K131" s="115">
        <f>E131*F131*J131</f>
        <v>9000000</v>
      </c>
    </row>
    <row r="132" spans="2:11" ht="71.25" customHeight="1" x14ac:dyDescent="0.25">
      <c r="B132" s="151"/>
      <c r="C132" s="14" t="s">
        <v>99</v>
      </c>
      <c r="D132" s="1" t="s">
        <v>4</v>
      </c>
      <c r="E132" s="1">
        <v>1</v>
      </c>
      <c r="F132" s="1">
        <v>1</v>
      </c>
      <c r="G132" s="114">
        <v>11940000</v>
      </c>
      <c r="H132" s="114">
        <v>12000000</v>
      </c>
      <c r="I132" s="114">
        <v>12060000</v>
      </c>
      <c r="J132" s="115">
        <f t="shared" si="27"/>
        <v>12000000</v>
      </c>
      <c r="K132" s="115">
        <f t="shared" ref="K132:K134" si="28">E132*F132*J132</f>
        <v>12000000</v>
      </c>
    </row>
    <row r="133" spans="2:11" ht="70.5" customHeight="1" x14ac:dyDescent="0.25">
      <c r="B133" s="151"/>
      <c r="C133" s="14" t="s">
        <v>100</v>
      </c>
      <c r="D133" s="1" t="s">
        <v>4</v>
      </c>
      <c r="E133" s="1">
        <v>1</v>
      </c>
      <c r="F133" s="1">
        <v>1</v>
      </c>
      <c r="G133" s="114">
        <v>11940000</v>
      </c>
      <c r="H133" s="114">
        <v>12000000</v>
      </c>
      <c r="I133" s="114">
        <v>12060000</v>
      </c>
      <c r="J133" s="115">
        <f t="shared" si="27"/>
        <v>12000000</v>
      </c>
      <c r="K133" s="115">
        <f t="shared" si="28"/>
        <v>12000000</v>
      </c>
    </row>
    <row r="134" spans="2:11" ht="52.5" customHeight="1" x14ac:dyDescent="0.25">
      <c r="B134" s="152"/>
      <c r="C134" s="14" t="s">
        <v>102</v>
      </c>
      <c r="D134" s="1" t="s">
        <v>4</v>
      </c>
      <c r="E134" s="1">
        <v>1</v>
      </c>
      <c r="F134" s="1">
        <v>1</v>
      </c>
      <c r="G134" s="114">
        <v>11940000</v>
      </c>
      <c r="H134" s="114">
        <v>12000000</v>
      </c>
      <c r="I134" s="114">
        <v>12060000</v>
      </c>
      <c r="J134" s="115">
        <f t="shared" si="27"/>
        <v>12000000</v>
      </c>
      <c r="K134" s="115">
        <f t="shared" si="28"/>
        <v>12000000</v>
      </c>
    </row>
    <row r="135" spans="2:11" ht="17.25" customHeight="1" x14ac:dyDescent="0.25">
      <c r="B135" s="176" t="s">
        <v>101</v>
      </c>
      <c r="C135" s="177"/>
      <c r="D135" s="177"/>
      <c r="E135" s="177"/>
      <c r="F135" s="177"/>
      <c r="G135" s="177"/>
      <c r="H135" s="177"/>
      <c r="I135" s="177"/>
      <c r="J135" s="178"/>
      <c r="K135" s="131">
        <f>SUM(K131:K134)</f>
        <v>45000000</v>
      </c>
    </row>
    <row r="136" spans="2:11" ht="17.25" customHeight="1" x14ac:dyDescent="0.25">
      <c r="B136" s="163" t="s">
        <v>191</v>
      </c>
      <c r="C136" s="164"/>
      <c r="D136" s="164"/>
      <c r="E136" s="164"/>
      <c r="F136" s="164"/>
      <c r="G136" s="164"/>
      <c r="H136" s="164"/>
      <c r="I136" s="164"/>
      <c r="J136" s="165"/>
      <c r="K136" s="136">
        <f>K135</f>
        <v>45000000</v>
      </c>
    </row>
    <row r="137" spans="2:11" ht="51" customHeight="1" x14ac:dyDescent="0.25">
      <c r="B137" s="173" t="s">
        <v>192</v>
      </c>
      <c r="C137" s="174"/>
      <c r="D137" s="174"/>
      <c r="E137" s="174"/>
      <c r="F137" s="174"/>
      <c r="G137" s="174"/>
      <c r="H137" s="174"/>
      <c r="I137" s="174"/>
      <c r="J137" s="174"/>
      <c r="K137" s="175"/>
    </row>
    <row r="138" spans="2:11" ht="24" customHeight="1" x14ac:dyDescent="0.25">
      <c r="B138" s="156" t="s">
        <v>208</v>
      </c>
      <c r="C138" s="157"/>
      <c r="D138" s="157"/>
      <c r="E138" s="157"/>
      <c r="F138" s="157"/>
      <c r="G138" s="157"/>
      <c r="H138" s="157"/>
      <c r="I138" s="157"/>
      <c r="J138" s="157"/>
      <c r="K138" s="158"/>
    </row>
    <row r="139" spans="2:11" ht="60" customHeight="1" x14ac:dyDescent="0.25">
      <c r="B139" s="150" t="s">
        <v>85</v>
      </c>
      <c r="C139" s="9" t="s">
        <v>193</v>
      </c>
      <c r="D139" s="3" t="s">
        <v>6</v>
      </c>
      <c r="E139" s="3">
        <v>125</v>
      </c>
      <c r="F139" s="3">
        <v>1</v>
      </c>
      <c r="G139" s="132">
        <v>800000</v>
      </c>
      <c r="H139" s="128">
        <v>800000</v>
      </c>
      <c r="I139" s="128">
        <v>800000</v>
      </c>
      <c r="J139" s="115">
        <f t="shared" ref="J139:J143" si="29">(G139+H139+I139)/3</f>
        <v>800000</v>
      </c>
      <c r="K139" s="118">
        <f>E139*F139*J139</f>
        <v>100000000</v>
      </c>
    </row>
    <row r="140" spans="2:11" ht="60" customHeight="1" x14ac:dyDescent="0.25">
      <c r="B140" s="151"/>
      <c r="C140" s="9" t="s">
        <v>194</v>
      </c>
      <c r="D140" s="3" t="s">
        <v>6</v>
      </c>
      <c r="E140" s="3">
        <v>75</v>
      </c>
      <c r="F140" s="3">
        <v>1</v>
      </c>
      <c r="G140" s="132">
        <v>800000</v>
      </c>
      <c r="H140" s="128">
        <v>800000</v>
      </c>
      <c r="I140" s="128">
        <v>800000</v>
      </c>
      <c r="J140" s="115">
        <f t="shared" si="29"/>
        <v>800000</v>
      </c>
      <c r="K140" s="118">
        <f>E140*F140*J140</f>
        <v>60000000</v>
      </c>
    </row>
    <row r="141" spans="2:11" ht="60" customHeight="1" x14ac:dyDescent="0.25">
      <c r="B141" s="151"/>
      <c r="C141" s="9" t="s">
        <v>195</v>
      </c>
      <c r="D141" s="3" t="s">
        <v>6</v>
      </c>
      <c r="E141" s="3">
        <v>33</v>
      </c>
      <c r="F141" s="3">
        <v>1</v>
      </c>
      <c r="G141" s="132">
        <v>2000000</v>
      </c>
      <c r="H141" s="128">
        <v>2000000</v>
      </c>
      <c r="I141" s="128">
        <v>2000000</v>
      </c>
      <c r="J141" s="115">
        <f t="shared" si="29"/>
        <v>2000000</v>
      </c>
      <c r="K141" s="118">
        <f t="shared" ref="K141:K143" si="30">E141*F141*J141</f>
        <v>66000000</v>
      </c>
    </row>
    <row r="142" spans="2:11" ht="60" customHeight="1" x14ac:dyDescent="0.25">
      <c r="B142" s="151"/>
      <c r="C142" s="9" t="s">
        <v>219</v>
      </c>
      <c r="D142" s="3" t="s">
        <v>6</v>
      </c>
      <c r="E142" s="3">
        <v>76</v>
      </c>
      <c r="F142" s="3">
        <v>1</v>
      </c>
      <c r="G142" s="132">
        <v>2000000</v>
      </c>
      <c r="H142" s="128">
        <v>2000000</v>
      </c>
      <c r="I142" s="128">
        <v>2000000</v>
      </c>
      <c r="J142" s="115">
        <f t="shared" si="29"/>
        <v>2000000</v>
      </c>
      <c r="K142" s="118">
        <f t="shared" si="30"/>
        <v>152000000</v>
      </c>
    </row>
    <row r="143" spans="2:11" ht="60" customHeight="1" x14ac:dyDescent="0.25">
      <c r="B143" s="152"/>
      <c r="C143" s="9" t="s">
        <v>196</v>
      </c>
      <c r="D143" s="3" t="s">
        <v>6</v>
      </c>
      <c r="E143" s="3">
        <v>50</v>
      </c>
      <c r="F143" s="3">
        <v>1</v>
      </c>
      <c r="G143" s="132">
        <v>2000000</v>
      </c>
      <c r="H143" s="128">
        <v>2000000</v>
      </c>
      <c r="I143" s="128">
        <v>2000000</v>
      </c>
      <c r="J143" s="115">
        <f t="shared" si="29"/>
        <v>2000000</v>
      </c>
      <c r="K143" s="118">
        <f t="shared" si="30"/>
        <v>100000000</v>
      </c>
    </row>
    <row r="144" spans="2:11" ht="17.25" customHeight="1" x14ac:dyDescent="0.25">
      <c r="B144" s="140" t="s">
        <v>84</v>
      </c>
      <c r="C144" s="141"/>
      <c r="D144" s="141"/>
      <c r="E144" s="141"/>
      <c r="F144" s="141"/>
      <c r="G144" s="141"/>
      <c r="H144" s="141"/>
      <c r="I144" s="141"/>
      <c r="J144" s="142"/>
      <c r="K144" s="116">
        <f>SUM(K139:K143)</f>
        <v>478000000</v>
      </c>
    </row>
    <row r="145" spans="2:11" ht="26.1" customHeight="1" x14ac:dyDescent="0.25">
      <c r="B145" s="153" t="s">
        <v>197</v>
      </c>
      <c r="C145" s="154"/>
      <c r="D145" s="154"/>
      <c r="E145" s="154"/>
      <c r="F145" s="154"/>
      <c r="G145" s="154"/>
      <c r="H145" s="154"/>
      <c r="I145" s="154"/>
      <c r="J145" s="155"/>
      <c r="K145" s="135">
        <f>+K144</f>
        <v>478000000</v>
      </c>
    </row>
    <row r="146" spans="2:11" ht="27.95" customHeight="1" x14ac:dyDescent="0.25">
      <c r="B146" s="180" t="s">
        <v>5</v>
      </c>
      <c r="C146" s="181"/>
      <c r="D146" s="181"/>
      <c r="E146" s="181"/>
      <c r="F146" s="181"/>
      <c r="G146" s="181"/>
      <c r="H146" s="181"/>
      <c r="I146" s="181"/>
      <c r="J146" s="182"/>
      <c r="K146" s="139">
        <f>+K19+K80+K127+K136+K145</f>
        <v>1301555556</v>
      </c>
    </row>
  </sheetData>
  <mergeCells count="49">
    <mergeCell ref="B146:J146"/>
    <mergeCell ref="B136:J136"/>
    <mergeCell ref="B137:K137"/>
    <mergeCell ref="B138:K138"/>
    <mergeCell ref="B139:B143"/>
    <mergeCell ref="B144:J144"/>
    <mergeCell ref="B145:J145"/>
    <mergeCell ref="B135:J135"/>
    <mergeCell ref="B89:J89"/>
    <mergeCell ref="B90:K90"/>
    <mergeCell ref="B92:B108"/>
    <mergeCell ref="B109:J109"/>
    <mergeCell ref="B110:K110"/>
    <mergeCell ref="B112:B125"/>
    <mergeCell ref="B126:J126"/>
    <mergeCell ref="B127:J127"/>
    <mergeCell ref="B128:K128"/>
    <mergeCell ref="B129:K129"/>
    <mergeCell ref="B131:B134"/>
    <mergeCell ref="B84:B88"/>
    <mergeCell ref="C37:J37"/>
    <mergeCell ref="B38:J38"/>
    <mergeCell ref="B39:K39"/>
    <mergeCell ref="B41:B49"/>
    <mergeCell ref="B50:J50"/>
    <mergeCell ref="B51:B64"/>
    <mergeCell ref="C59:J59"/>
    <mergeCell ref="C64:J64"/>
    <mergeCell ref="B67:B77"/>
    <mergeCell ref="B79:J79"/>
    <mergeCell ref="B80:J80"/>
    <mergeCell ref="B81:K81"/>
    <mergeCell ref="B82:K82"/>
    <mergeCell ref="B19:J19"/>
    <mergeCell ref="B20:K20"/>
    <mergeCell ref="B21:K21"/>
    <mergeCell ref="B22:B37"/>
    <mergeCell ref="C24:J24"/>
    <mergeCell ref="C25:K25"/>
    <mergeCell ref="C29:J29"/>
    <mergeCell ref="C30:K30"/>
    <mergeCell ref="C34:J34"/>
    <mergeCell ref="C35:K35"/>
    <mergeCell ref="B18:J18"/>
    <mergeCell ref="B1:K4"/>
    <mergeCell ref="B5:K5"/>
    <mergeCell ref="B6:K6"/>
    <mergeCell ref="B7:K7"/>
    <mergeCell ref="B9:B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4548A-B075-5F4C-B38F-194D34487459}">
  <dimension ref="B3:F98"/>
  <sheetViews>
    <sheetView topLeftCell="A155" workbookViewId="0">
      <selection activeCell="I44" sqref="I44"/>
    </sheetView>
  </sheetViews>
  <sheetFormatPr baseColWidth="10" defaultColWidth="11.42578125" defaultRowHeight="15" x14ac:dyDescent="0.25"/>
  <cols>
    <col min="1" max="1" width="11.42578125" style="7"/>
    <col min="2" max="2" width="6.28515625" style="7" customWidth="1"/>
    <col min="3" max="3" width="36.7109375" style="7" customWidth="1"/>
    <col min="4" max="4" width="33.28515625" style="7" customWidth="1"/>
    <col min="5" max="5" width="11.42578125" style="8"/>
    <col min="6" max="6" width="33.42578125" style="8" customWidth="1"/>
    <col min="7" max="16384" width="11.42578125" style="7"/>
  </cols>
  <sheetData>
    <row r="3" spans="2:6" s="4" customFormat="1" ht="21" customHeight="1" x14ac:dyDescent="0.25">
      <c r="B3" s="193" t="s">
        <v>43</v>
      </c>
      <c r="C3" s="193"/>
      <c r="D3" s="193"/>
      <c r="E3" s="193"/>
      <c r="F3" s="193"/>
    </row>
    <row r="4" spans="2:6" s="4" customFormat="1" ht="45.95" customHeight="1" x14ac:dyDescent="0.25">
      <c r="B4" s="183" t="s">
        <v>78</v>
      </c>
      <c r="C4" s="183"/>
      <c r="D4" s="183"/>
      <c r="E4" s="183"/>
      <c r="F4" s="183"/>
    </row>
    <row r="5" spans="2:6" ht="29.1" customHeight="1" x14ac:dyDescent="0.25">
      <c r="B5" s="194" t="s">
        <v>83</v>
      </c>
      <c r="C5" s="195"/>
      <c r="D5" s="195"/>
      <c r="E5" s="195"/>
      <c r="F5" s="196"/>
    </row>
    <row r="6" spans="2:6" ht="44.1" customHeight="1" x14ac:dyDescent="0.25">
      <c r="B6" s="183" t="s">
        <v>42</v>
      </c>
      <c r="C6" s="183"/>
      <c r="D6" s="183"/>
      <c r="E6" s="183"/>
      <c r="F6" s="183"/>
    </row>
    <row r="7" spans="2:6" ht="33" customHeight="1" x14ac:dyDescent="0.25">
      <c r="B7" s="6" t="s">
        <v>44</v>
      </c>
      <c r="C7" s="6" t="s">
        <v>45</v>
      </c>
      <c r="D7" s="6" t="s">
        <v>46</v>
      </c>
      <c r="E7" s="6" t="s">
        <v>47</v>
      </c>
      <c r="F7" s="6" t="s">
        <v>48</v>
      </c>
    </row>
    <row r="8" spans="2:6" ht="27.95" customHeight="1" x14ac:dyDescent="0.25">
      <c r="B8" s="187">
        <v>1</v>
      </c>
      <c r="C8" s="184" t="s">
        <v>50</v>
      </c>
      <c r="D8" s="14" t="s">
        <v>51</v>
      </c>
      <c r="E8" s="1">
        <v>1</v>
      </c>
      <c r="F8" s="184" t="s">
        <v>52</v>
      </c>
    </row>
    <row r="9" spans="2:6" ht="27.95" customHeight="1" x14ac:dyDescent="0.25">
      <c r="B9" s="188"/>
      <c r="C9" s="191"/>
      <c r="D9" s="14" t="s">
        <v>54</v>
      </c>
      <c r="E9" s="1">
        <v>485</v>
      </c>
      <c r="F9" s="192"/>
    </row>
    <row r="10" spans="2:6" ht="33.950000000000003" customHeight="1" x14ac:dyDescent="0.25">
      <c r="B10" s="187">
        <v>2</v>
      </c>
      <c r="C10" s="184" t="s">
        <v>49</v>
      </c>
      <c r="D10" s="14" t="s">
        <v>72</v>
      </c>
      <c r="E10" s="1">
        <v>1</v>
      </c>
      <c r="F10" s="192"/>
    </row>
    <row r="11" spans="2:6" ht="33.950000000000003" customHeight="1" x14ac:dyDescent="0.25">
      <c r="B11" s="188"/>
      <c r="C11" s="191"/>
      <c r="D11" s="14" t="s">
        <v>55</v>
      </c>
      <c r="E11" s="1">
        <v>485</v>
      </c>
      <c r="F11" s="191"/>
    </row>
    <row r="12" spans="2:6" ht="33" customHeight="1" x14ac:dyDescent="0.25">
      <c r="B12" s="156" t="s">
        <v>79</v>
      </c>
      <c r="C12" s="157"/>
      <c r="D12" s="157"/>
      <c r="E12" s="157"/>
      <c r="F12" s="158"/>
    </row>
    <row r="13" spans="2:6" ht="45" customHeight="1" x14ac:dyDescent="0.25">
      <c r="B13" s="187">
        <v>3</v>
      </c>
      <c r="C13" s="184" t="s">
        <v>123</v>
      </c>
      <c r="D13" s="15" t="s">
        <v>114</v>
      </c>
      <c r="E13" s="16">
        <v>200</v>
      </c>
      <c r="F13" s="184" t="s">
        <v>116</v>
      </c>
    </row>
    <row r="14" spans="2:6" ht="45" customHeight="1" x14ac:dyDescent="0.25">
      <c r="B14" s="188"/>
      <c r="C14" s="191"/>
      <c r="D14" s="14" t="s">
        <v>115</v>
      </c>
      <c r="E14" s="13">
        <v>1</v>
      </c>
      <c r="F14" s="191"/>
    </row>
    <row r="15" spans="2:6" ht="24.95" customHeight="1" x14ac:dyDescent="0.25">
      <c r="B15" s="156" t="s">
        <v>118</v>
      </c>
      <c r="C15" s="157"/>
      <c r="D15" s="157"/>
      <c r="E15" s="157"/>
      <c r="F15" s="158"/>
    </row>
    <row r="16" spans="2:6" ht="45.95" customHeight="1" x14ac:dyDescent="0.25">
      <c r="B16" s="187">
        <v>4</v>
      </c>
      <c r="C16" s="189" t="s">
        <v>131</v>
      </c>
      <c r="D16" s="15" t="s">
        <v>117</v>
      </c>
      <c r="E16" s="16">
        <v>3</v>
      </c>
      <c r="F16" s="184" t="s">
        <v>70</v>
      </c>
    </row>
    <row r="17" spans="2:6" ht="42" customHeight="1" x14ac:dyDescent="0.25">
      <c r="B17" s="188"/>
      <c r="C17" s="190"/>
      <c r="D17" s="14" t="s">
        <v>130</v>
      </c>
      <c r="E17" s="13">
        <v>200</v>
      </c>
      <c r="F17" s="185"/>
    </row>
    <row r="18" spans="2:6" ht="42" customHeight="1" x14ac:dyDescent="0.25">
      <c r="B18" s="187">
        <v>6</v>
      </c>
      <c r="C18" s="189" t="s">
        <v>56</v>
      </c>
      <c r="D18" s="15" t="s">
        <v>58</v>
      </c>
      <c r="E18" s="16">
        <v>1</v>
      </c>
      <c r="F18" s="185"/>
    </row>
    <row r="19" spans="2:6" ht="33" customHeight="1" x14ac:dyDescent="0.25">
      <c r="B19" s="188"/>
      <c r="C19" s="190"/>
      <c r="D19" s="14" t="s">
        <v>59</v>
      </c>
      <c r="E19" s="13">
        <v>200</v>
      </c>
      <c r="F19" s="185"/>
    </row>
    <row r="20" spans="2:6" ht="33" customHeight="1" x14ac:dyDescent="0.25">
      <c r="B20" s="187">
        <v>7</v>
      </c>
      <c r="C20" s="184" t="s">
        <v>155</v>
      </c>
      <c r="D20" s="15" t="s">
        <v>60</v>
      </c>
      <c r="E20" s="16">
        <v>2</v>
      </c>
      <c r="F20" s="185"/>
    </row>
    <row r="21" spans="2:6" ht="33" customHeight="1" x14ac:dyDescent="0.25">
      <c r="B21" s="188"/>
      <c r="C21" s="191"/>
      <c r="D21" s="14" t="s">
        <v>61</v>
      </c>
      <c r="E21" s="13">
        <v>200</v>
      </c>
      <c r="F21" s="186"/>
    </row>
    <row r="22" spans="2:6" ht="32.1" customHeight="1" x14ac:dyDescent="0.25">
      <c r="B22" s="183" t="s">
        <v>119</v>
      </c>
      <c r="C22" s="183"/>
      <c r="D22" s="183"/>
      <c r="E22" s="183"/>
      <c r="F22" s="183"/>
    </row>
    <row r="23" spans="2:6" ht="24.95" customHeight="1" x14ac:dyDescent="0.25">
      <c r="B23" s="6" t="s">
        <v>44</v>
      </c>
      <c r="C23" s="6" t="s">
        <v>45</v>
      </c>
      <c r="D23" s="6" t="s">
        <v>46</v>
      </c>
      <c r="E23" s="6" t="s">
        <v>47</v>
      </c>
      <c r="F23" s="6" t="s">
        <v>48</v>
      </c>
    </row>
    <row r="24" spans="2:6" ht="38.1" customHeight="1" x14ac:dyDescent="0.25">
      <c r="B24" s="187">
        <v>8</v>
      </c>
      <c r="C24" s="184" t="s">
        <v>65</v>
      </c>
      <c r="D24" s="15" t="s">
        <v>66</v>
      </c>
      <c r="E24" s="3">
        <v>1</v>
      </c>
      <c r="F24" s="184" t="s">
        <v>120</v>
      </c>
    </row>
    <row r="25" spans="2:6" ht="38.1" customHeight="1" x14ac:dyDescent="0.25">
      <c r="B25" s="188"/>
      <c r="C25" s="191"/>
      <c r="D25" s="14" t="s">
        <v>67</v>
      </c>
      <c r="E25" s="3">
        <v>200</v>
      </c>
      <c r="F25" s="192"/>
    </row>
    <row r="26" spans="2:6" ht="36" customHeight="1" x14ac:dyDescent="0.25">
      <c r="B26" s="187">
        <v>9</v>
      </c>
      <c r="C26" s="184" t="s">
        <v>62</v>
      </c>
      <c r="D26" s="15" t="s">
        <v>68</v>
      </c>
      <c r="E26" s="3">
        <v>1</v>
      </c>
      <c r="F26" s="192"/>
    </row>
    <row r="27" spans="2:6" ht="36" customHeight="1" x14ac:dyDescent="0.25">
      <c r="B27" s="188"/>
      <c r="C27" s="191"/>
      <c r="D27" s="14" t="s">
        <v>69</v>
      </c>
      <c r="E27" s="3">
        <v>200</v>
      </c>
      <c r="F27" s="192"/>
    </row>
    <row r="28" spans="2:6" ht="48" customHeight="1" x14ac:dyDescent="0.25">
      <c r="B28" s="1">
        <v>10</v>
      </c>
      <c r="C28" s="9" t="s">
        <v>122</v>
      </c>
      <c r="D28" s="14" t="s">
        <v>71</v>
      </c>
      <c r="E28" s="3">
        <v>200</v>
      </c>
      <c r="F28" s="191"/>
    </row>
    <row r="29" spans="2:6" ht="27.95" customHeight="1" x14ac:dyDescent="0.25">
      <c r="B29" s="183" t="s">
        <v>89</v>
      </c>
      <c r="C29" s="183"/>
      <c r="D29" s="183"/>
      <c r="E29" s="183"/>
      <c r="F29" s="183"/>
    </row>
    <row r="30" spans="2:6" ht="30.95" customHeight="1" x14ac:dyDescent="0.25">
      <c r="B30" s="183" t="s">
        <v>124</v>
      </c>
      <c r="C30" s="183"/>
      <c r="D30" s="183"/>
      <c r="E30" s="183"/>
      <c r="F30" s="183"/>
    </row>
    <row r="31" spans="2:6" ht="45.95" customHeight="1" x14ac:dyDescent="0.25">
      <c r="B31" s="187">
        <v>1</v>
      </c>
      <c r="C31" s="189" t="s">
        <v>53</v>
      </c>
      <c r="D31" s="15" t="s">
        <v>117</v>
      </c>
      <c r="E31" s="16">
        <v>3</v>
      </c>
      <c r="F31" s="184" t="s">
        <v>70</v>
      </c>
    </row>
    <row r="32" spans="2:6" ht="45.95" customHeight="1" x14ac:dyDescent="0.25">
      <c r="B32" s="188"/>
      <c r="C32" s="190"/>
      <c r="D32" s="14" t="s">
        <v>57</v>
      </c>
      <c r="E32" s="13">
        <v>50</v>
      </c>
      <c r="F32" s="185"/>
    </row>
    <row r="33" spans="2:6" ht="48" customHeight="1" x14ac:dyDescent="0.25">
      <c r="B33" s="187">
        <v>2</v>
      </c>
      <c r="C33" s="189" t="s">
        <v>56</v>
      </c>
      <c r="D33" s="15" t="s">
        <v>58</v>
      </c>
      <c r="E33" s="16">
        <v>1</v>
      </c>
      <c r="F33" s="185"/>
    </row>
    <row r="34" spans="2:6" ht="38.1" customHeight="1" x14ac:dyDescent="0.25">
      <c r="B34" s="188"/>
      <c r="C34" s="190"/>
      <c r="D34" s="14" t="s">
        <v>59</v>
      </c>
      <c r="E34" s="13">
        <v>50</v>
      </c>
      <c r="F34" s="185"/>
    </row>
    <row r="35" spans="2:6" ht="24.95" customHeight="1" x14ac:dyDescent="0.25">
      <c r="B35" s="187">
        <v>3</v>
      </c>
      <c r="C35" s="184" t="s">
        <v>121</v>
      </c>
      <c r="D35" s="15" t="s">
        <v>60</v>
      </c>
      <c r="E35" s="16">
        <v>2</v>
      </c>
      <c r="F35" s="185"/>
    </row>
    <row r="36" spans="2:6" ht="24.95" customHeight="1" x14ac:dyDescent="0.25">
      <c r="B36" s="188"/>
      <c r="C36" s="191"/>
      <c r="D36" s="14" t="s">
        <v>61</v>
      </c>
      <c r="E36" s="13">
        <v>50</v>
      </c>
      <c r="F36" s="186"/>
    </row>
    <row r="37" spans="2:6" ht="48" customHeight="1" x14ac:dyDescent="0.25">
      <c r="B37" s="183" t="s">
        <v>125</v>
      </c>
      <c r="C37" s="183"/>
      <c r="D37" s="183"/>
      <c r="E37" s="183"/>
      <c r="F37" s="183"/>
    </row>
    <row r="38" spans="2:6" ht="48" customHeight="1" x14ac:dyDescent="0.25">
      <c r="B38" s="6" t="s">
        <v>44</v>
      </c>
      <c r="C38" s="6" t="s">
        <v>45</v>
      </c>
      <c r="D38" s="6" t="s">
        <v>46</v>
      </c>
      <c r="E38" s="6" t="s">
        <v>47</v>
      </c>
      <c r="F38" s="6" t="s">
        <v>48</v>
      </c>
    </row>
    <row r="39" spans="2:6" ht="38.1" customHeight="1" x14ac:dyDescent="0.25">
      <c r="B39" s="187">
        <v>4</v>
      </c>
      <c r="C39" s="184" t="s">
        <v>65</v>
      </c>
      <c r="D39" s="15" t="s">
        <v>66</v>
      </c>
      <c r="E39" s="3">
        <v>1</v>
      </c>
      <c r="F39" s="184" t="s">
        <v>120</v>
      </c>
    </row>
    <row r="40" spans="2:6" ht="38.1" customHeight="1" x14ac:dyDescent="0.25">
      <c r="B40" s="188"/>
      <c r="C40" s="191"/>
      <c r="D40" s="14" t="s">
        <v>67</v>
      </c>
      <c r="E40" s="3">
        <v>50</v>
      </c>
      <c r="F40" s="192"/>
    </row>
    <row r="41" spans="2:6" ht="39" customHeight="1" x14ac:dyDescent="0.25">
      <c r="B41" s="187">
        <v>5</v>
      </c>
      <c r="C41" s="184" t="s">
        <v>62</v>
      </c>
      <c r="D41" s="15" t="s">
        <v>68</v>
      </c>
      <c r="E41" s="3">
        <v>1</v>
      </c>
      <c r="F41" s="192"/>
    </row>
    <row r="42" spans="2:6" ht="39" customHeight="1" x14ac:dyDescent="0.25">
      <c r="B42" s="188"/>
      <c r="C42" s="191"/>
      <c r="D42" s="14" t="s">
        <v>69</v>
      </c>
      <c r="E42" s="3">
        <v>50</v>
      </c>
      <c r="F42" s="192"/>
    </row>
    <row r="43" spans="2:6" ht="48" customHeight="1" x14ac:dyDescent="0.25">
      <c r="B43" s="1">
        <v>6</v>
      </c>
      <c r="C43" s="9" t="s">
        <v>126</v>
      </c>
      <c r="D43" s="14" t="s">
        <v>71</v>
      </c>
      <c r="E43" s="3">
        <v>50</v>
      </c>
      <c r="F43" s="191"/>
    </row>
    <row r="44" spans="2:6" ht="42" customHeight="1" x14ac:dyDescent="0.25">
      <c r="B44" s="183" t="s">
        <v>90</v>
      </c>
      <c r="C44" s="183"/>
      <c r="D44" s="183"/>
      <c r="E44" s="183"/>
      <c r="F44" s="183"/>
    </row>
    <row r="45" spans="2:6" ht="48" customHeight="1" x14ac:dyDescent="0.25">
      <c r="B45" s="183" t="s">
        <v>91</v>
      </c>
      <c r="C45" s="183"/>
      <c r="D45" s="183"/>
      <c r="E45" s="183"/>
      <c r="F45" s="183"/>
    </row>
    <row r="46" spans="2:6" ht="48" customHeight="1" x14ac:dyDescent="0.25">
      <c r="B46" s="187">
        <v>1</v>
      </c>
      <c r="C46" s="184" t="s">
        <v>127</v>
      </c>
      <c r="D46" s="15" t="s">
        <v>128</v>
      </c>
      <c r="E46" s="16">
        <v>110</v>
      </c>
      <c r="F46" s="184" t="s">
        <v>116</v>
      </c>
    </row>
    <row r="47" spans="2:6" ht="48" customHeight="1" x14ac:dyDescent="0.25">
      <c r="B47" s="188"/>
      <c r="C47" s="191"/>
      <c r="D47" s="14" t="s">
        <v>115</v>
      </c>
      <c r="E47" s="13">
        <v>1</v>
      </c>
      <c r="F47" s="191"/>
    </row>
    <row r="48" spans="2:6" ht="33.950000000000003" customHeight="1" x14ac:dyDescent="0.25">
      <c r="B48" s="183" t="s">
        <v>92</v>
      </c>
      <c r="C48" s="183"/>
      <c r="D48" s="183"/>
      <c r="E48" s="183"/>
      <c r="F48" s="183"/>
    </row>
    <row r="49" spans="2:6" ht="48" customHeight="1" x14ac:dyDescent="0.25">
      <c r="B49" s="187">
        <v>1</v>
      </c>
      <c r="C49" s="189" t="s">
        <v>129</v>
      </c>
      <c r="D49" s="15" t="s">
        <v>117</v>
      </c>
      <c r="E49" s="16">
        <v>3</v>
      </c>
      <c r="F49" s="184" t="s">
        <v>70</v>
      </c>
    </row>
    <row r="50" spans="2:6" ht="48" customHeight="1" x14ac:dyDescent="0.25">
      <c r="B50" s="188"/>
      <c r="C50" s="190"/>
      <c r="D50" s="14" t="s">
        <v>130</v>
      </c>
      <c r="E50" s="13">
        <v>110</v>
      </c>
      <c r="F50" s="185"/>
    </row>
    <row r="51" spans="2:6" ht="48" customHeight="1" x14ac:dyDescent="0.25">
      <c r="B51" s="187">
        <v>2</v>
      </c>
      <c r="C51" s="189" t="s">
        <v>56</v>
      </c>
      <c r="D51" s="15" t="s">
        <v>58</v>
      </c>
      <c r="E51" s="16">
        <v>1</v>
      </c>
      <c r="F51" s="185"/>
    </row>
    <row r="52" spans="2:6" ht="36.950000000000003" customHeight="1" x14ac:dyDescent="0.25">
      <c r="B52" s="188"/>
      <c r="C52" s="190"/>
      <c r="D52" s="14" t="s">
        <v>59</v>
      </c>
      <c r="E52" s="13">
        <v>110</v>
      </c>
      <c r="F52" s="185"/>
    </row>
    <row r="53" spans="2:6" ht="33" customHeight="1" x14ac:dyDescent="0.25">
      <c r="B53" s="187">
        <v>3</v>
      </c>
      <c r="C53" s="184" t="s">
        <v>121</v>
      </c>
      <c r="D53" s="15" t="s">
        <v>60</v>
      </c>
      <c r="E53" s="16">
        <v>1</v>
      </c>
      <c r="F53" s="185"/>
    </row>
    <row r="54" spans="2:6" ht="33" customHeight="1" x14ac:dyDescent="0.25">
      <c r="B54" s="188"/>
      <c r="C54" s="191"/>
      <c r="D54" s="14" t="s">
        <v>61</v>
      </c>
      <c r="E54" s="13">
        <v>110</v>
      </c>
      <c r="F54" s="186"/>
    </row>
    <row r="55" spans="2:6" ht="48" customHeight="1" x14ac:dyDescent="0.25">
      <c r="B55" s="183" t="s">
        <v>93</v>
      </c>
      <c r="C55" s="183"/>
      <c r="D55" s="183"/>
      <c r="E55" s="183"/>
      <c r="F55" s="183"/>
    </row>
    <row r="56" spans="2:6" ht="38.1" customHeight="1" x14ac:dyDescent="0.25">
      <c r="B56" s="187">
        <v>4</v>
      </c>
      <c r="C56" s="184" t="s">
        <v>65</v>
      </c>
      <c r="D56" s="15" t="s">
        <v>66</v>
      </c>
      <c r="E56" s="3">
        <v>1</v>
      </c>
      <c r="F56" s="184" t="s">
        <v>120</v>
      </c>
    </row>
    <row r="57" spans="2:6" ht="38.1" customHeight="1" x14ac:dyDescent="0.25">
      <c r="B57" s="188"/>
      <c r="C57" s="191"/>
      <c r="D57" s="14" t="s">
        <v>67</v>
      </c>
      <c r="E57" s="3">
        <v>110</v>
      </c>
      <c r="F57" s="192"/>
    </row>
    <row r="58" spans="2:6" ht="38.1" customHeight="1" x14ac:dyDescent="0.25">
      <c r="B58" s="187">
        <v>5</v>
      </c>
      <c r="C58" s="184" t="s">
        <v>62</v>
      </c>
      <c r="D58" s="15" t="s">
        <v>68</v>
      </c>
      <c r="E58" s="3">
        <v>1</v>
      </c>
      <c r="F58" s="192"/>
    </row>
    <row r="59" spans="2:6" ht="38.1" customHeight="1" x14ac:dyDescent="0.25">
      <c r="B59" s="188"/>
      <c r="C59" s="191"/>
      <c r="D59" s="14" t="s">
        <v>69</v>
      </c>
      <c r="E59" s="3">
        <v>110</v>
      </c>
      <c r="F59" s="192"/>
    </row>
    <row r="60" spans="2:6" ht="48" customHeight="1" x14ac:dyDescent="0.25">
      <c r="B60" s="1">
        <v>6</v>
      </c>
      <c r="C60" s="9" t="s">
        <v>126</v>
      </c>
      <c r="D60" s="14" t="s">
        <v>71</v>
      </c>
      <c r="E60" s="3">
        <v>110</v>
      </c>
      <c r="F60" s="191"/>
    </row>
    <row r="61" spans="2:6" ht="30.95" customHeight="1" x14ac:dyDescent="0.25">
      <c r="B61" s="183" t="s">
        <v>94</v>
      </c>
      <c r="C61" s="183"/>
      <c r="D61" s="183"/>
      <c r="E61" s="183"/>
      <c r="F61" s="183"/>
    </row>
    <row r="62" spans="2:6" ht="30.95" customHeight="1" x14ac:dyDescent="0.25">
      <c r="B62" s="183" t="s">
        <v>95</v>
      </c>
      <c r="C62" s="183"/>
      <c r="D62" s="183"/>
      <c r="E62" s="183"/>
      <c r="F62" s="183"/>
    </row>
    <row r="63" spans="2:6" ht="36" customHeight="1" x14ac:dyDescent="0.25">
      <c r="B63" s="187">
        <v>1</v>
      </c>
      <c r="C63" s="189" t="s">
        <v>136</v>
      </c>
      <c r="D63" s="15" t="s">
        <v>132</v>
      </c>
      <c r="E63" s="16">
        <v>1</v>
      </c>
      <c r="F63" s="184" t="s">
        <v>135</v>
      </c>
    </row>
    <row r="64" spans="2:6" ht="48" customHeight="1" x14ac:dyDescent="0.25">
      <c r="B64" s="197"/>
      <c r="C64" s="198"/>
      <c r="D64" s="14" t="s">
        <v>133</v>
      </c>
      <c r="E64" s="13">
        <v>200</v>
      </c>
      <c r="F64" s="192"/>
    </row>
    <row r="65" spans="2:6" ht="48" customHeight="1" x14ac:dyDescent="0.25">
      <c r="B65" s="188"/>
      <c r="C65" s="190"/>
      <c r="D65" s="14" t="s">
        <v>134</v>
      </c>
      <c r="E65" s="13">
        <v>200</v>
      </c>
      <c r="F65" s="191"/>
    </row>
    <row r="66" spans="2:6" ht="33.950000000000003" customHeight="1" x14ac:dyDescent="0.25">
      <c r="B66" s="183" t="s">
        <v>96</v>
      </c>
      <c r="C66" s="183"/>
      <c r="D66" s="183"/>
      <c r="E66" s="183"/>
      <c r="F66" s="183"/>
    </row>
    <row r="67" spans="2:6" ht="89.1" customHeight="1" x14ac:dyDescent="0.25">
      <c r="B67" s="1">
        <v>1</v>
      </c>
      <c r="C67" s="14" t="s">
        <v>137</v>
      </c>
      <c r="D67" s="14" t="s">
        <v>138</v>
      </c>
      <c r="E67" s="3">
        <v>1</v>
      </c>
      <c r="F67" s="21" t="s">
        <v>140</v>
      </c>
    </row>
    <row r="68" spans="2:6" ht="27.95" customHeight="1" x14ac:dyDescent="0.25">
      <c r="B68" s="183" t="s">
        <v>103</v>
      </c>
      <c r="C68" s="183"/>
      <c r="D68" s="183"/>
      <c r="E68" s="183"/>
      <c r="F68" s="183"/>
    </row>
    <row r="69" spans="2:6" ht="48.95" customHeight="1" x14ac:dyDescent="0.25">
      <c r="B69" s="187">
        <v>1</v>
      </c>
      <c r="C69" s="184" t="s">
        <v>141</v>
      </c>
      <c r="D69" s="14" t="s">
        <v>142</v>
      </c>
      <c r="E69" s="3">
        <v>2</v>
      </c>
      <c r="F69" s="184" t="s">
        <v>139</v>
      </c>
    </row>
    <row r="70" spans="2:6" ht="48.95" customHeight="1" x14ac:dyDescent="0.25">
      <c r="B70" s="188"/>
      <c r="C70" s="191"/>
      <c r="D70" s="14" t="s">
        <v>143</v>
      </c>
      <c r="E70" s="3">
        <v>200</v>
      </c>
      <c r="F70" s="191"/>
    </row>
    <row r="71" spans="2:6" ht="29.1" customHeight="1" x14ac:dyDescent="0.25">
      <c r="B71" s="183" t="s">
        <v>146</v>
      </c>
      <c r="C71" s="183"/>
      <c r="D71" s="183"/>
      <c r="E71" s="183"/>
      <c r="F71" s="183"/>
    </row>
    <row r="72" spans="2:6" ht="48" customHeight="1" x14ac:dyDescent="0.25">
      <c r="B72" s="187">
        <v>2</v>
      </c>
      <c r="C72" s="189" t="s">
        <v>144</v>
      </c>
      <c r="D72" s="15" t="s">
        <v>145</v>
      </c>
      <c r="E72" s="16">
        <v>2</v>
      </c>
      <c r="F72" s="184" t="s">
        <v>70</v>
      </c>
    </row>
    <row r="73" spans="2:6" ht="48" customHeight="1" x14ac:dyDescent="0.25">
      <c r="B73" s="188"/>
      <c r="C73" s="190"/>
      <c r="D73" s="14" t="s">
        <v>57</v>
      </c>
      <c r="E73" s="13">
        <v>200</v>
      </c>
      <c r="F73" s="185"/>
    </row>
    <row r="74" spans="2:6" ht="48" customHeight="1" x14ac:dyDescent="0.25">
      <c r="B74" s="187">
        <v>3</v>
      </c>
      <c r="C74" s="189" t="s">
        <v>56</v>
      </c>
      <c r="D74" s="15" t="s">
        <v>58</v>
      </c>
      <c r="E74" s="16">
        <v>1</v>
      </c>
      <c r="F74" s="185"/>
    </row>
    <row r="75" spans="2:6" ht="48" customHeight="1" x14ac:dyDescent="0.25">
      <c r="B75" s="188"/>
      <c r="C75" s="190"/>
      <c r="D75" s="14" t="s">
        <v>59</v>
      </c>
      <c r="E75" s="13">
        <v>200</v>
      </c>
      <c r="F75" s="186"/>
    </row>
    <row r="76" spans="2:6" ht="36.950000000000003" customHeight="1" x14ac:dyDescent="0.25">
      <c r="B76" s="183" t="s">
        <v>104</v>
      </c>
      <c r="C76" s="183"/>
      <c r="D76" s="183"/>
      <c r="E76" s="183"/>
      <c r="F76" s="183"/>
    </row>
    <row r="77" spans="2:6" ht="35.1" customHeight="1" x14ac:dyDescent="0.25">
      <c r="B77" s="187">
        <v>4</v>
      </c>
      <c r="C77" s="184" t="s">
        <v>65</v>
      </c>
      <c r="D77" s="15" t="s">
        <v>66</v>
      </c>
      <c r="E77" s="3">
        <v>1</v>
      </c>
      <c r="F77" s="184" t="s">
        <v>120</v>
      </c>
    </row>
    <row r="78" spans="2:6" ht="35.1" customHeight="1" x14ac:dyDescent="0.25">
      <c r="B78" s="188"/>
      <c r="C78" s="191"/>
      <c r="D78" s="14" t="s">
        <v>67</v>
      </c>
      <c r="E78" s="3">
        <v>110</v>
      </c>
      <c r="F78" s="192"/>
    </row>
    <row r="79" spans="2:6" ht="36" customHeight="1" x14ac:dyDescent="0.25">
      <c r="B79" s="187">
        <v>5</v>
      </c>
      <c r="C79" s="184" t="s">
        <v>150</v>
      </c>
      <c r="D79" s="15" t="s">
        <v>149</v>
      </c>
      <c r="E79" s="3">
        <v>1</v>
      </c>
      <c r="F79" s="192"/>
    </row>
    <row r="80" spans="2:6" ht="36" customHeight="1" x14ac:dyDescent="0.25">
      <c r="B80" s="188"/>
      <c r="C80" s="191"/>
      <c r="D80" s="14" t="s">
        <v>69</v>
      </c>
      <c r="E80" s="3">
        <v>110</v>
      </c>
      <c r="F80" s="192"/>
    </row>
    <row r="81" spans="2:6" ht="48" customHeight="1" x14ac:dyDescent="0.25">
      <c r="B81" s="1">
        <v>6</v>
      </c>
      <c r="C81" s="9" t="s">
        <v>147</v>
      </c>
      <c r="D81" s="14" t="s">
        <v>148</v>
      </c>
      <c r="E81" s="3">
        <v>110</v>
      </c>
      <c r="F81" s="191"/>
    </row>
    <row r="82" spans="2:6" ht="39.950000000000003" customHeight="1" x14ac:dyDescent="0.25">
      <c r="B82" s="183" t="s">
        <v>151</v>
      </c>
      <c r="C82" s="183"/>
      <c r="D82" s="183"/>
      <c r="E82" s="183"/>
      <c r="F82" s="183"/>
    </row>
    <row r="83" spans="2:6" ht="39.950000000000003" customHeight="1" x14ac:dyDescent="0.25">
      <c r="B83" s="156" t="s">
        <v>152</v>
      </c>
      <c r="C83" s="157"/>
      <c r="D83" s="157"/>
      <c r="E83" s="157"/>
      <c r="F83" s="158"/>
    </row>
    <row r="84" spans="2:6" ht="48" customHeight="1" x14ac:dyDescent="0.25">
      <c r="B84" s="187">
        <v>1</v>
      </c>
      <c r="C84" s="189" t="s">
        <v>129</v>
      </c>
      <c r="D84" s="15" t="s">
        <v>117</v>
      </c>
      <c r="E84" s="16">
        <v>3</v>
      </c>
      <c r="F84" s="184" t="s">
        <v>70</v>
      </c>
    </row>
    <row r="85" spans="2:6" ht="48" customHeight="1" x14ac:dyDescent="0.25">
      <c r="B85" s="188"/>
      <c r="C85" s="190"/>
      <c r="D85" s="14" t="s">
        <v>130</v>
      </c>
      <c r="E85" s="13">
        <v>50</v>
      </c>
      <c r="F85" s="185"/>
    </row>
    <row r="86" spans="2:6" ht="48" customHeight="1" x14ac:dyDescent="0.25">
      <c r="B86" s="187">
        <v>2</v>
      </c>
      <c r="C86" s="189" t="s">
        <v>56</v>
      </c>
      <c r="D86" s="15" t="s">
        <v>58</v>
      </c>
      <c r="E86" s="16">
        <v>1</v>
      </c>
      <c r="F86" s="185"/>
    </row>
    <row r="87" spans="2:6" ht="48" customHeight="1" x14ac:dyDescent="0.25">
      <c r="B87" s="188"/>
      <c r="C87" s="190"/>
      <c r="D87" s="14" t="s">
        <v>59</v>
      </c>
      <c r="E87" s="13">
        <v>50</v>
      </c>
      <c r="F87" s="185"/>
    </row>
    <row r="88" spans="2:6" ht="48" customHeight="1" x14ac:dyDescent="0.25">
      <c r="B88" s="187">
        <v>3</v>
      </c>
      <c r="C88" s="184" t="s">
        <v>121</v>
      </c>
      <c r="D88" s="15" t="s">
        <v>60</v>
      </c>
      <c r="E88" s="16">
        <v>1</v>
      </c>
      <c r="F88" s="185"/>
    </row>
    <row r="89" spans="2:6" ht="24" customHeight="1" x14ac:dyDescent="0.25">
      <c r="B89" s="188"/>
      <c r="C89" s="191"/>
      <c r="D89" s="14" t="s">
        <v>61</v>
      </c>
      <c r="E89" s="13">
        <v>50</v>
      </c>
      <c r="F89" s="186"/>
    </row>
    <row r="90" spans="2:6" ht="42.95" customHeight="1" x14ac:dyDescent="0.25">
      <c r="B90" s="183" t="s">
        <v>153</v>
      </c>
      <c r="C90" s="183"/>
      <c r="D90" s="183"/>
      <c r="E90" s="183"/>
      <c r="F90" s="183"/>
    </row>
    <row r="91" spans="2:6" ht="59.1" customHeight="1" x14ac:dyDescent="0.25">
      <c r="B91" s="187">
        <v>4</v>
      </c>
      <c r="C91" s="184" t="s">
        <v>65</v>
      </c>
      <c r="D91" s="15" t="s">
        <v>66</v>
      </c>
      <c r="E91" s="3">
        <v>1</v>
      </c>
      <c r="F91" s="184" t="s">
        <v>120</v>
      </c>
    </row>
    <row r="92" spans="2:6" ht="38.25" x14ac:dyDescent="0.25">
      <c r="B92" s="188"/>
      <c r="C92" s="191"/>
      <c r="D92" s="14" t="s">
        <v>67</v>
      </c>
      <c r="E92" s="3">
        <v>50</v>
      </c>
      <c r="F92" s="192"/>
    </row>
    <row r="93" spans="2:6" ht="38.25" x14ac:dyDescent="0.25">
      <c r="B93" s="187">
        <v>5</v>
      </c>
      <c r="C93" s="184" t="s">
        <v>62</v>
      </c>
      <c r="D93" s="15" t="s">
        <v>68</v>
      </c>
      <c r="E93" s="3">
        <v>1</v>
      </c>
      <c r="F93" s="192"/>
    </row>
    <row r="94" spans="2:6" ht="38.25" x14ac:dyDescent="0.25">
      <c r="B94" s="188"/>
      <c r="C94" s="191"/>
      <c r="D94" s="14" t="s">
        <v>69</v>
      </c>
      <c r="E94" s="3">
        <v>50</v>
      </c>
      <c r="F94" s="192"/>
    </row>
    <row r="95" spans="2:6" ht="38.25" x14ac:dyDescent="0.25">
      <c r="B95" s="1">
        <v>6</v>
      </c>
      <c r="C95" s="9" t="s">
        <v>126</v>
      </c>
      <c r="D95" s="14" t="s">
        <v>71</v>
      </c>
      <c r="E95" s="3">
        <v>50</v>
      </c>
      <c r="F95" s="191"/>
    </row>
    <row r="96" spans="2:6" ht="27" customHeight="1" x14ac:dyDescent="0.25">
      <c r="B96" s="183" t="s">
        <v>63</v>
      </c>
      <c r="C96" s="183"/>
      <c r="D96" s="183"/>
      <c r="E96" s="183"/>
      <c r="F96" s="183"/>
    </row>
    <row r="97" spans="2:6" ht="51" customHeight="1" x14ac:dyDescent="0.25">
      <c r="B97" s="187">
        <v>1</v>
      </c>
      <c r="C97" s="184" t="s">
        <v>50</v>
      </c>
      <c r="D97" s="14" t="s">
        <v>51</v>
      </c>
      <c r="E97" s="1">
        <v>1</v>
      </c>
      <c r="F97" s="184" t="s">
        <v>52</v>
      </c>
    </row>
    <row r="98" spans="2:6" ht="51" customHeight="1" x14ac:dyDescent="0.25">
      <c r="B98" s="188"/>
      <c r="C98" s="191"/>
      <c r="D98" s="14" t="s">
        <v>54</v>
      </c>
      <c r="E98" s="1">
        <v>485</v>
      </c>
      <c r="F98" s="191"/>
    </row>
  </sheetData>
  <mergeCells count="102">
    <mergeCell ref="B96:F96"/>
    <mergeCell ref="B97:B98"/>
    <mergeCell ref="C97:C98"/>
    <mergeCell ref="F97:F98"/>
    <mergeCell ref="B90:F90"/>
    <mergeCell ref="B91:B92"/>
    <mergeCell ref="C91:C92"/>
    <mergeCell ref="F91:F95"/>
    <mergeCell ref="B93:B94"/>
    <mergeCell ref="C93:C94"/>
    <mergeCell ref="B82:F82"/>
    <mergeCell ref="B84:B85"/>
    <mergeCell ref="C84:C85"/>
    <mergeCell ref="F84:F89"/>
    <mergeCell ref="B86:B87"/>
    <mergeCell ref="C86:C87"/>
    <mergeCell ref="B88:B89"/>
    <mergeCell ref="C88:C89"/>
    <mergeCell ref="B83:F83"/>
    <mergeCell ref="B76:F76"/>
    <mergeCell ref="B77:B78"/>
    <mergeCell ref="C77:C78"/>
    <mergeCell ref="F77:F81"/>
    <mergeCell ref="B79:B80"/>
    <mergeCell ref="C79:C80"/>
    <mergeCell ref="B72:B73"/>
    <mergeCell ref="C72:C73"/>
    <mergeCell ref="F72:F75"/>
    <mergeCell ref="B74:B75"/>
    <mergeCell ref="C74:C75"/>
    <mergeCell ref="B68:F68"/>
    <mergeCell ref="C69:C70"/>
    <mergeCell ref="B69:B70"/>
    <mergeCell ref="F69:F70"/>
    <mergeCell ref="B71:F71"/>
    <mergeCell ref="B61:F61"/>
    <mergeCell ref="B62:F62"/>
    <mergeCell ref="B63:B65"/>
    <mergeCell ref="C63:C65"/>
    <mergeCell ref="B66:F66"/>
    <mergeCell ref="F63:F65"/>
    <mergeCell ref="B55:F55"/>
    <mergeCell ref="B56:B57"/>
    <mergeCell ref="C56:C57"/>
    <mergeCell ref="F56:F60"/>
    <mergeCell ref="B58:B59"/>
    <mergeCell ref="C58:C59"/>
    <mergeCell ref="B48:F48"/>
    <mergeCell ref="B49:B50"/>
    <mergeCell ref="C49:C50"/>
    <mergeCell ref="F49:F54"/>
    <mergeCell ref="B51:B52"/>
    <mergeCell ref="C51:C52"/>
    <mergeCell ref="B53:B54"/>
    <mergeCell ref="C53:C54"/>
    <mergeCell ref="B44:F44"/>
    <mergeCell ref="B45:F45"/>
    <mergeCell ref="B46:B47"/>
    <mergeCell ref="C46:C47"/>
    <mergeCell ref="F46:F47"/>
    <mergeCell ref="B37:F37"/>
    <mergeCell ref="B39:B40"/>
    <mergeCell ref="C39:C40"/>
    <mergeCell ref="F39:F43"/>
    <mergeCell ref="B41:B42"/>
    <mergeCell ref="C41:C42"/>
    <mergeCell ref="B30:F30"/>
    <mergeCell ref="B31:B32"/>
    <mergeCell ref="C31:C32"/>
    <mergeCell ref="F31:F36"/>
    <mergeCell ref="B33:B34"/>
    <mergeCell ref="C33:C34"/>
    <mergeCell ref="B35:B36"/>
    <mergeCell ref="C35:C36"/>
    <mergeCell ref="B3:F3"/>
    <mergeCell ref="B4:F4"/>
    <mergeCell ref="B5:F5"/>
    <mergeCell ref="B6:F6"/>
    <mergeCell ref="B22:F22"/>
    <mergeCell ref="C8:C9"/>
    <mergeCell ref="B10:B11"/>
    <mergeCell ref="C10:C11"/>
    <mergeCell ref="F8:F11"/>
    <mergeCell ref="B15:F15"/>
    <mergeCell ref="B13:B14"/>
    <mergeCell ref="F13:F14"/>
    <mergeCell ref="C13:C14"/>
    <mergeCell ref="B16:B17"/>
    <mergeCell ref="B12:F12"/>
    <mergeCell ref="C16:C17"/>
    <mergeCell ref="B29:F29"/>
    <mergeCell ref="F16:F21"/>
    <mergeCell ref="B8:B9"/>
    <mergeCell ref="B18:B19"/>
    <mergeCell ref="C18:C19"/>
    <mergeCell ref="C20:C21"/>
    <mergeCell ref="B20:B21"/>
    <mergeCell ref="C26:C27"/>
    <mergeCell ref="B24:B25"/>
    <mergeCell ref="B26:B27"/>
    <mergeCell ref="C24:C25"/>
    <mergeCell ref="F24:F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EBEE-D091-1A49-81C5-D27B4ED9E82A}">
  <dimension ref="B2:F68"/>
  <sheetViews>
    <sheetView topLeftCell="A63" workbookViewId="0">
      <selection activeCell="B22" sqref="B22:F22"/>
    </sheetView>
  </sheetViews>
  <sheetFormatPr baseColWidth="10" defaultColWidth="11.42578125" defaultRowHeight="15" x14ac:dyDescent="0.25"/>
  <cols>
    <col min="1" max="1" width="11.42578125" style="7"/>
    <col min="2" max="2" width="49" style="7" customWidth="1"/>
    <col min="3" max="4" width="16.85546875" style="7" customWidth="1"/>
    <col min="5" max="6" width="16.85546875" style="8" customWidth="1"/>
    <col min="7" max="16384" width="11.42578125" style="7"/>
  </cols>
  <sheetData>
    <row r="2" spans="2:6" ht="15.75" thickBot="1" x14ac:dyDescent="0.3"/>
    <row r="3" spans="2:6" s="4" customFormat="1" ht="21" customHeight="1" thickBot="1" x14ac:dyDescent="0.3">
      <c r="B3" s="199" t="s">
        <v>73</v>
      </c>
      <c r="C3" s="200"/>
      <c r="D3" s="200"/>
      <c r="E3" s="200"/>
      <c r="F3" s="201"/>
    </row>
    <row r="4" spans="2:6" s="4" customFormat="1" ht="45.95" customHeight="1" thickBot="1" x14ac:dyDescent="0.3">
      <c r="B4" s="202" t="s">
        <v>78</v>
      </c>
      <c r="C4" s="203"/>
      <c r="D4" s="203"/>
      <c r="E4" s="203"/>
      <c r="F4" s="204"/>
    </row>
    <row r="5" spans="2:6" ht="29.1" customHeight="1" thickBot="1" x14ac:dyDescent="0.3">
      <c r="B5" s="205" t="s">
        <v>83</v>
      </c>
      <c r="C5" s="206"/>
      <c r="D5" s="206"/>
      <c r="E5" s="206"/>
      <c r="F5" s="207"/>
    </row>
    <row r="6" spans="2:6" ht="29.1" customHeight="1" thickBot="1" x14ac:dyDescent="0.3">
      <c r="B6" s="37" t="s">
        <v>45</v>
      </c>
      <c r="C6" s="38" t="s">
        <v>74</v>
      </c>
      <c r="D6" s="38" t="s">
        <v>75</v>
      </c>
      <c r="E6" s="38" t="s">
        <v>76</v>
      </c>
      <c r="F6" s="39" t="s">
        <v>77</v>
      </c>
    </row>
    <row r="7" spans="2:6" ht="44.1" customHeight="1" x14ac:dyDescent="0.25">
      <c r="B7" s="208" t="s">
        <v>160</v>
      </c>
      <c r="C7" s="209"/>
      <c r="D7" s="209"/>
      <c r="E7" s="209"/>
      <c r="F7" s="210"/>
    </row>
    <row r="8" spans="2:6" ht="33.950000000000003" customHeight="1" x14ac:dyDescent="0.25">
      <c r="B8" s="29" t="s">
        <v>50</v>
      </c>
      <c r="C8" s="17"/>
      <c r="D8" s="14"/>
      <c r="E8" s="1"/>
      <c r="F8" s="30"/>
    </row>
    <row r="9" spans="2:6" ht="33.950000000000003" customHeight="1" thickBot="1" x14ac:dyDescent="0.3">
      <c r="B9" s="29" t="s">
        <v>49</v>
      </c>
      <c r="C9" s="17"/>
      <c r="D9" s="15"/>
      <c r="E9" s="20"/>
      <c r="F9" s="31"/>
    </row>
    <row r="10" spans="2:6" ht="33" customHeight="1" thickBot="1" x14ac:dyDescent="0.3">
      <c r="B10" s="214" t="s">
        <v>79</v>
      </c>
      <c r="C10" s="215"/>
      <c r="D10" s="215"/>
      <c r="E10" s="215"/>
      <c r="F10" s="216"/>
    </row>
    <row r="11" spans="2:6" ht="42.95" customHeight="1" thickBot="1" x14ac:dyDescent="0.3">
      <c r="B11" s="40" t="s">
        <v>154</v>
      </c>
      <c r="C11" s="41"/>
      <c r="D11" s="41"/>
      <c r="E11" s="42"/>
      <c r="F11" s="43"/>
    </row>
    <row r="12" spans="2:6" ht="27" customHeight="1" thickBot="1" x14ac:dyDescent="0.3">
      <c r="B12" s="214" t="s">
        <v>118</v>
      </c>
      <c r="C12" s="215"/>
      <c r="D12" s="215"/>
      <c r="E12" s="215"/>
      <c r="F12" s="216"/>
    </row>
    <row r="13" spans="2:6" ht="36" customHeight="1" x14ac:dyDescent="0.25">
      <c r="B13" s="44" t="s">
        <v>131</v>
      </c>
      <c r="C13" s="22"/>
      <c r="D13" s="41"/>
      <c r="E13" s="45"/>
      <c r="F13" s="46"/>
    </row>
    <row r="14" spans="2:6" ht="36" customHeight="1" x14ac:dyDescent="0.25">
      <c r="B14" s="32" t="s">
        <v>56</v>
      </c>
      <c r="C14" s="15"/>
      <c r="D14" s="17"/>
      <c r="E14" s="18"/>
      <c r="F14" s="33"/>
    </row>
    <row r="15" spans="2:6" ht="36" customHeight="1" thickBot="1" x14ac:dyDescent="0.3">
      <c r="B15" s="29" t="s">
        <v>156</v>
      </c>
      <c r="C15" s="15"/>
      <c r="D15" s="15"/>
      <c r="E15" s="18"/>
      <c r="F15" s="47"/>
    </row>
    <row r="16" spans="2:6" ht="33" customHeight="1" thickBot="1" x14ac:dyDescent="0.3">
      <c r="B16" s="211" t="s">
        <v>119</v>
      </c>
      <c r="C16" s="212"/>
      <c r="D16" s="212"/>
      <c r="E16" s="212"/>
      <c r="F16" s="213"/>
    </row>
    <row r="17" spans="2:6" ht="33.950000000000003" customHeight="1" x14ac:dyDescent="0.25">
      <c r="B17" s="40" t="s">
        <v>65</v>
      </c>
      <c r="C17" s="22"/>
      <c r="D17" s="22"/>
      <c r="E17" s="48"/>
      <c r="F17" s="46"/>
    </row>
    <row r="18" spans="2:6" ht="33.950000000000003" customHeight="1" x14ac:dyDescent="0.25">
      <c r="B18" s="29" t="s">
        <v>150</v>
      </c>
      <c r="C18" s="15"/>
      <c r="D18" s="15"/>
      <c r="E18" s="19"/>
      <c r="F18" s="33"/>
    </row>
    <row r="19" spans="2:6" ht="33.950000000000003" customHeight="1" thickBot="1" x14ac:dyDescent="0.3">
      <c r="B19" s="29" t="s">
        <v>157</v>
      </c>
      <c r="C19" s="15"/>
      <c r="D19" s="15"/>
      <c r="E19" s="49"/>
      <c r="F19" s="50"/>
    </row>
    <row r="20" spans="2:6" ht="35.1" customHeight="1" thickBot="1" x14ac:dyDescent="0.3">
      <c r="B20" s="211" t="s">
        <v>158</v>
      </c>
      <c r="C20" s="212"/>
      <c r="D20" s="212"/>
      <c r="E20" s="212"/>
      <c r="F20" s="213"/>
    </row>
    <row r="21" spans="2:6" ht="35.1" customHeight="1" thickBot="1" x14ac:dyDescent="0.3">
      <c r="B21" s="51" t="s">
        <v>45</v>
      </c>
      <c r="C21" s="52" t="s">
        <v>74</v>
      </c>
      <c r="D21" s="52" t="s">
        <v>75</v>
      </c>
      <c r="E21" s="52" t="s">
        <v>76</v>
      </c>
      <c r="F21" s="53" t="s">
        <v>77</v>
      </c>
    </row>
    <row r="22" spans="2:6" ht="35.1" customHeight="1" thickBot="1" x14ac:dyDescent="0.3">
      <c r="B22" s="211" t="s">
        <v>124</v>
      </c>
      <c r="C22" s="212"/>
      <c r="D22" s="212"/>
      <c r="E22" s="212"/>
      <c r="F22" s="213"/>
    </row>
    <row r="23" spans="2:6" ht="25.5" x14ac:dyDescent="0.25">
      <c r="B23" s="54" t="s">
        <v>53</v>
      </c>
      <c r="C23" s="55"/>
      <c r="D23" s="55"/>
      <c r="E23" s="56"/>
      <c r="F23" s="57"/>
    </row>
    <row r="24" spans="2:6" ht="25.5" x14ac:dyDescent="0.25">
      <c r="B24" s="34" t="s">
        <v>56</v>
      </c>
      <c r="C24" s="19"/>
      <c r="D24" s="19"/>
      <c r="E24" s="28"/>
      <c r="F24" s="35"/>
    </row>
    <row r="25" spans="2:6" ht="24.95" customHeight="1" thickBot="1" x14ac:dyDescent="0.3">
      <c r="B25" s="29" t="s">
        <v>121</v>
      </c>
      <c r="C25" s="58"/>
      <c r="D25" s="58"/>
      <c r="E25" s="59"/>
      <c r="F25" s="60"/>
    </row>
    <row r="26" spans="2:6" ht="36.950000000000003" customHeight="1" thickBot="1" x14ac:dyDescent="0.3">
      <c r="B26" s="211" t="s">
        <v>125</v>
      </c>
      <c r="C26" s="212"/>
      <c r="D26" s="212"/>
      <c r="E26" s="212"/>
      <c r="F26" s="213"/>
    </row>
    <row r="27" spans="2:6" ht="27.95" customHeight="1" x14ac:dyDescent="0.25">
      <c r="B27" s="40" t="s">
        <v>65</v>
      </c>
      <c r="C27" s="61"/>
      <c r="D27" s="61"/>
      <c r="E27" s="55"/>
      <c r="F27" s="57"/>
    </row>
    <row r="28" spans="2:6" ht="27.95" customHeight="1" x14ac:dyDescent="0.25">
      <c r="B28" s="29" t="s">
        <v>62</v>
      </c>
      <c r="C28" s="27"/>
      <c r="D28" s="27"/>
      <c r="E28" s="19"/>
      <c r="F28" s="35"/>
    </row>
    <row r="29" spans="2:6" ht="26.25" thickBot="1" x14ac:dyDescent="0.3">
      <c r="B29" s="62" t="s">
        <v>126</v>
      </c>
      <c r="C29" s="58"/>
      <c r="D29" s="58"/>
      <c r="E29" s="63"/>
      <c r="F29" s="50"/>
    </row>
    <row r="30" spans="2:6" ht="32.1" customHeight="1" thickBot="1" x14ac:dyDescent="0.3">
      <c r="B30" s="211" t="s">
        <v>90</v>
      </c>
      <c r="C30" s="212"/>
      <c r="D30" s="212"/>
      <c r="E30" s="212"/>
      <c r="F30" s="213"/>
    </row>
    <row r="31" spans="2:6" ht="32.1" customHeight="1" thickBot="1" x14ac:dyDescent="0.3">
      <c r="B31" s="51" t="s">
        <v>45</v>
      </c>
      <c r="C31" s="52" t="s">
        <v>74</v>
      </c>
      <c r="D31" s="52" t="s">
        <v>75</v>
      </c>
      <c r="E31" s="52" t="s">
        <v>76</v>
      </c>
      <c r="F31" s="53" t="s">
        <v>77</v>
      </c>
    </row>
    <row r="32" spans="2:6" ht="36.950000000000003" customHeight="1" thickBot="1" x14ac:dyDescent="0.3">
      <c r="B32" s="211" t="s">
        <v>91</v>
      </c>
      <c r="C32" s="212"/>
      <c r="D32" s="212"/>
      <c r="E32" s="212"/>
      <c r="F32" s="213"/>
    </row>
    <row r="33" spans="2:6" ht="60" customHeight="1" thickBot="1" x14ac:dyDescent="0.3">
      <c r="B33" s="40" t="s">
        <v>127</v>
      </c>
      <c r="C33" s="64"/>
      <c r="D33" s="64"/>
      <c r="E33" s="42"/>
      <c r="F33" s="43"/>
    </row>
    <row r="34" spans="2:6" ht="27.95" customHeight="1" thickBot="1" x14ac:dyDescent="0.3">
      <c r="B34" s="211" t="s">
        <v>92</v>
      </c>
      <c r="C34" s="212"/>
      <c r="D34" s="212"/>
      <c r="E34" s="212"/>
      <c r="F34" s="213"/>
    </row>
    <row r="35" spans="2:6" ht="36.950000000000003" customHeight="1" x14ac:dyDescent="0.25">
      <c r="B35" s="44" t="s">
        <v>129</v>
      </c>
      <c r="C35" s="26"/>
      <c r="D35" s="55"/>
      <c r="E35" s="55"/>
      <c r="F35" s="46"/>
    </row>
    <row r="36" spans="2:6" ht="36.950000000000003" customHeight="1" x14ac:dyDescent="0.25">
      <c r="B36" s="32" t="s">
        <v>56</v>
      </c>
      <c r="C36" s="23"/>
      <c r="D36" s="19"/>
      <c r="E36" s="19"/>
      <c r="F36" s="33"/>
    </row>
    <row r="37" spans="2:6" ht="36.950000000000003" customHeight="1" thickBot="1" x14ac:dyDescent="0.3">
      <c r="B37" s="29" t="s">
        <v>121</v>
      </c>
      <c r="C37" s="15"/>
      <c r="D37" s="15"/>
      <c r="E37" s="59"/>
      <c r="F37" s="36"/>
    </row>
    <row r="38" spans="2:6" ht="35.1" customHeight="1" thickBot="1" x14ac:dyDescent="0.3">
      <c r="B38" s="211" t="s">
        <v>93</v>
      </c>
      <c r="C38" s="212"/>
      <c r="D38" s="212"/>
      <c r="E38" s="212"/>
      <c r="F38" s="213"/>
    </row>
    <row r="39" spans="2:6" ht="30" customHeight="1" x14ac:dyDescent="0.25">
      <c r="B39" s="40" t="s">
        <v>65</v>
      </c>
      <c r="C39" s="22"/>
      <c r="D39" s="55"/>
      <c r="E39" s="25"/>
      <c r="F39" s="46"/>
    </row>
    <row r="40" spans="2:6" ht="30" customHeight="1" x14ac:dyDescent="0.25">
      <c r="B40" s="29" t="s">
        <v>62</v>
      </c>
      <c r="C40" s="15"/>
      <c r="D40" s="15"/>
      <c r="E40" s="19"/>
      <c r="F40" s="30"/>
    </row>
    <row r="41" spans="2:6" ht="30" customHeight="1" thickBot="1" x14ac:dyDescent="0.3">
      <c r="B41" s="62" t="s">
        <v>126</v>
      </c>
      <c r="C41" s="65"/>
      <c r="D41" s="15"/>
      <c r="E41" s="49"/>
      <c r="F41" s="50"/>
    </row>
    <row r="42" spans="2:6" ht="33.950000000000003" customHeight="1" thickBot="1" x14ac:dyDescent="0.3">
      <c r="B42" s="211" t="s">
        <v>94</v>
      </c>
      <c r="C42" s="212"/>
      <c r="D42" s="212"/>
      <c r="E42" s="212"/>
      <c r="F42" s="213"/>
    </row>
    <row r="43" spans="2:6" ht="27.95" customHeight="1" thickBot="1" x14ac:dyDescent="0.3">
      <c r="B43" s="51" t="s">
        <v>45</v>
      </c>
      <c r="C43" s="52" t="s">
        <v>74</v>
      </c>
      <c r="D43" s="52" t="s">
        <v>75</v>
      </c>
      <c r="E43" s="52" t="s">
        <v>76</v>
      </c>
      <c r="F43" s="53" t="s">
        <v>77</v>
      </c>
    </row>
    <row r="44" spans="2:6" ht="24.95" customHeight="1" thickBot="1" x14ac:dyDescent="0.3">
      <c r="B44" s="211" t="s">
        <v>95</v>
      </c>
      <c r="C44" s="212"/>
      <c r="D44" s="212"/>
      <c r="E44" s="212"/>
      <c r="F44" s="213"/>
    </row>
    <row r="45" spans="2:6" ht="44.1" customHeight="1" thickBot="1" x14ac:dyDescent="0.3">
      <c r="B45" s="44" t="s">
        <v>136</v>
      </c>
      <c r="C45" s="64"/>
      <c r="D45" s="64"/>
      <c r="E45" s="42"/>
      <c r="F45" s="43"/>
    </row>
    <row r="46" spans="2:6" ht="26.1" customHeight="1" thickBot="1" x14ac:dyDescent="0.3">
      <c r="B46" s="211" t="s">
        <v>96</v>
      </c>
      <c r="C46" s="212"/>
      <c r="D46" s="212"/>
      <c r="E46" s="212"/>
      <c r="F46" s="213"/>
    </row>
    <row r="47" spans="2:6" ht="39" thickBot="1" x14ac:dyDescent="0.3">
      <c r="B47" s="40" t="s">
        <v>137</v>
      </c>
      <c r="C47" s="64"/>
      <c r="D47" s="64"/>
      <c r="E47" s="64"/>
      <c r="F47" s="66"/>
    </row>
    <row r="48" spans="2:6" ht="26.1" customHeight="1" thickBot="1" x14ac:dyDescent="0.3">
      <c r="B48" s="211" t="s">
        <v>103</v>
      </c>
      <c r="C48" s="212"/>
      <c r="D48" s="212"/>
      <c r="E48" s="212"/>
      <c r="F48" s="213"/>
    </row>
    <row r="49" spans="2:6" ht="41.1" customHeight="1" thickBot="1" x14ac:dyDescent="0.3">
      <c r="B49" s="40" t="s">
        <v>141</v>
      </c>
      <c r="C49" s="22"/>
      <c r="D49" s="64"/>
      <c r="E49" s="64"/>
      <c r="F49" s="43"/>
    </row>
    <row r="50" spans="2:6" ht="27" customHeight="1" thickBot="1" x14ac:dyDescent="0.3">
      <c r="B50" s="211" t="s">
        <v>146</v>
      </c>
      <c r="C50" s="212"/>
      <c r="D50" s="212"/>
      <c r="E50" s="212"/>
      <c r="F50" s="213"/>
    </row>
    <row r="51" spans="2:6" ht="25.5" x14ac:dyDescent="0.25">
      <c r="B51" s="44" t="s">
        <v>144</v>
      </c>
      <c r="C51" s="55"/>
      <c r="D51" s="55"/>
      <c r="E51" s="55"/>
      <c r="F51" s="46"/>
    </row>
    <row r="52" spans="2:6" ht="26.25" thickBot="1" x14ac:dyDescent="0.3">
      <c r="B52" s="32" t="s">
        <v>56</v>
      </c>
      <c r="C52" s="59"/>
      <c r="D52" s="59"/>
      <c r="E52" s="59"/>
      <c r="F52" s="36"/>
    </row>
    <row r="53" spans="2:6" ht="35.1" customHeight="1" thickBot="1" x14ac:dyDescent="0.3">
      <c r="B53" s="211" t="s">
        <v>104</v>
      </c>
      <c r="C53" s="212"/>
      <c r="D53" s="212"/>
      <c r="E53" s="212"/>
      <c r="F53" s="213"/>
    </row>
    <row r="54" spans="2:6" ht="24.95" customHeight="1" x14ac:dyDescent="0.25">
      <c r="B54" s="40" t="s">
        <v>65</v>
      </c>
      <c r="C54" s="22"/>
      <c r="D54" s="22"/>
      <c r="E54" s="55"/>
      <c r="F54" s="46"/>
    </row>
    <row r="55" spans="2:6" ht="24.95" customHeight="1" x14ac:dyDescent="0.25">
      <c r="B55" s="29" t="s">
        <v>150</v>
      </c>
      <c r="C55" s="15"/>
      <c r="D55" s="15"/>
      <c r="E55" s="19"/>
      <c r="F55" s="30"/>
    </row>
    <row r="56" spans="2:6" ht="39" thickBot="1" x14ac:dyDescent="0.3">
      <c r="B56" s="62" t="s">
        <v>147</v>
      </c>
      <c r="C56" s="65"/>
      <c r="D56" s="15"/>
      <c r="E56" s="49"/>
      <c r="F56" s="50"/>
    </row>
    <row r="57" spans="2:6" ht="36" customHeight="1" thickBot="1" x14ac:dyDescent="0.3">
      <c r="B57" s="211" t="s">
        <v>159</v>
      </c>
      <c r="C57" s="212"/>
      <c r="D57" s="212"/>
      <c r="E57" s="212"/>
      <c r="F57" s="213"/>
    </row>
    <row r="58" spans="2:6" ht="27.95" customHeight="1" thickBot="1" x14ac:dyDescent="0.3">
      <c r="B58" s="51" t="s">
        <v>45</v>
      </c>
      <c r="C58" s="52" t="s">
        <v>74</v>
      </c>
      <c r="D58" s="52" t="s">
        <v>75</v>
      </c>
      <c r="E58" s="52" t="s">
        <v>76</v>
      </c>
      <c r="F58" s="53" t="s">
        <v>77</v>
      </c>
    </row>
    <row r="59" spans="2:6" ht="33.950000000000003" customHeight="1" thickBot="1" x14ac:dyDescent="0.3">
      <c r="B59" s="214" t="s">
        <v>152</v>
      </c>
      <c r="C59" s="215"/>
      <c r="D59" s="215"/>
      <c r="E59" s="215"/>
      <c r="F59" s="216"/>
    </row>
    <row r="60" spans="2:6" ht="25.5" x14ac:dyDescent="0.25">
      <c r="B60" s="44" t="s">
        <v>129</v>
      </c>
      <c r="C60" s="55"/>
      <c r="D60" s="55"/>
      <c r="E60" s="42"/>
      <c r="F60" s="46"/>
    </row>
    <row r="61" spans="2:6" ht="25.5" x14ac:dyDescent="0.25">
      <c r="B61" s="32" t="s">
        <v>56</v>
      </c>
      <c r="C61" s="19"/>
      <c r="D61" s="19"/>
      <c r="E61" s="16"/>
      <c r="F61" s="33"/>
    </row>
    <row r="62" spans="2:6" ht="24" customHeight="1" thickBot="1" x14ac:dyDescent="0.3">
      <c r="B62" s="29" t="s">
        <v>121</v>
      </c>
      <c r="C62" s="15"/>
      <c r="D62" s="15"/>
      <c r="E62" s="59"/>
      <c r="F62" s="47"/>
    </row>
    <row r="63" spans="2:6" ht="39" customHeight="1" thickBot="1" x14ac:dyDescent="0.3">
      <c r="B63" s="211" t="s">
        <v>153</v>
      </c>
      <c r="C63" s="212"/>
      <c r="D63" s="212"/>
      <c r="E63" s="212"/>
      <c r="F63" s="213"/>
    </row>
    <row r="64" spans="2:6" ht="24" customHeight="1" x14ac:dyDescent="0.25">
      <c r="B64" s="40" t="s">
        <v>65</v>
      </c>
      <c r="C64" s="22"/>
      <c r="D64" s="22"/>
      <c r="E64" s="55"/>
      <c r="F64" s="46"/>
    </row>
    <row r="65" spans="2:6" ht="24" customHeight="1" x14ac:dyDescent="0.25">
      <c r="B65" s="29" t="s">
        <v>62</v>
      </c>
      <c r="C65" s="15"/>
      <c r="D65" s="15"/>
      <c r="E65" s="19"/>
      <c r="F65" s="30"/>
    </row>
    <row r="66" spans="2:6" ht="26.25" thickBot="1" x14ac:dyDescent="0.3">
      <c r="B66" s="62" t="s">
        <v>126</v>
      </c>
      <c r="C66" s="65"/>
      <c r="D66" s="15"/>
      <c r="E66" s="49"/>
      <c r="F66" s="50"/>
    </row>
    <row r="67" spans="2:6" ht="21" customHeight="1" thickBot="1" x14ac:dyDescent="0.3">
      <c r="B67" s="211" t="s">
        <v>63</v>
      </c>
      <c r="C67" s="212"/>
      <c r="D67" s="212"/>
      <c r="E67" s="212"/>
      <c r="F67" s="213"/>
    </row>
    <row r="68" spans="2:6" ht="26.1" customHeight="1" thickBot="1" x14ac:dyDescent="0.3">
      <c r="B68" s="67" t="s">
        <v>50</v>
      </c>
      <c r="C68" s="68"/>
      <c r="D68" s="68"/>
      <c r="E68" s="69"/>
      <c r="F68" s="70"/>
    </row>
  </sheetData>
  <mergeCells count="24">
    <mergeCell ref="B67:F67"/>
    <mergeCell ref="B63:F63"/>
    <mergeCell ref="B57:F57"/>
    <mergeCell ref="B59:F59"/>
    <mergeCell ref="B53:F53"/>
    <mergeCell ref="B50:F50"/>
    <mergeCell ref="B46:F46"/>
    <mergeCell ref="B48:F48"/>
    <mergeCell ref="B42:F42"/>
    <mergeCell ref="B44:F44"/>
    <mergeCell ref="B38:F38"/>
    <mergeCell ref="B34:F34"/>
    <mergeCell ref="B22:F22"/>
    <mergeCell ref="B30:F30"/>
    <mergeCell ref="B32:F32"/>
    <mergeCell ref="B26:F26"/>
    <mergeCell ref="B3:F3"/>
    <mergeCell ref="B4:F4"/>
    <mergeCell ref="B5:F5"/>
    <mergeCell ref="B7:F7"/>
    <mergeCell ref="B20:F20"/>
    <mergeCell ref="B16:F16"/>
    <mergeCell ref="B10:F10"/>
    <mergeCell ref="B12:F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5BE4-3954-4049-8C38-FF8703A57363}">
  <dimension ref="A2:F38"/>
  <sheetViews>
    <sheetView topLeftCell="A23" workbookViewId="0">
      <selection activeCell="H5" sqref="H5"/>
    </sheetView>
  </sheetViews>
  <sheetFormatPr baseColWidth="10" defaultColWidth="8.5703125" defaultRowHeight="15" x14ac:dyDescent="0.25"/>
  <cols>
    <col min="2" max="2" width="21" customWidth="1"/>
    <col min="3" max="3" width="15.5703125" style="110" customWidth="1"/>
    <col min="4" max="4" width="44.140625" style="111" customWidth="1"/>
    <col min="5" max="5" width="17.140625" style="221" customWidth="1"/>
    <col min="6" max="6" width="17.140625" style="112" customWidth="1"/>
    <col min="8" max="8" width="15.42578125" bestFit="1" customWidth="1"/>
  </cols>
  <sheetData>
    <row r="2" spans="1:6" s="99" customFormat="1" x14ac:dyDescent="0.25">
      <c r="A2" s="99" t="s">
        <v>232</v>
      </c>
      <c r="B2" s="99" t="s">
        <v>233</v>
      </c>
      <c r="C2" s="100" t="s">
        <v>234</v>
      </c>
      <c r="D2" s="101" t="s">
        <v>45</v>
      </c>
      <c r="E2" s="217" t="s">
        <v>235</v>
      </c>
      <c r="F2" s="102" t="s">
        <v>236</v>
      </c>
    </row>
    <row r="3" spans="1:6" s="104" customFormat="1" x14ac:dyDescent="0.25">
      <c r="A3" s="103">
        <v>1</v>
      </c>
      <c r="B3" s="104" t="s">
        <v>237</v>
      </c>
      <c r="C3" s="105" t="s">
        <v>238</v>
      </c>
      <c r="D3" s="106"/>
      <c r="E3" s="218">
        <v>25001113</v>
      </c>
      <c r="F3" s="107">
        <v>285000000</v>
      </c>
    </row>
    <row r="4" spans="1:6" s="104" customFormat="1" ht="51.95" customHeight="1" x14ac:dyDescent="0.25">
      <c r="A4" s="103">
        <v>2</v>
      </c>
      <c r="B4" s="104" t="s">
        <v>239</v>
      </c>
      <c r="C4" s="105" t="s">
        <v>240</v>
      </c>
      <c r="D4" s="106"/>
      <c r="E4" s="218">
        <v>25001124</v>
      </c>
      <c r="F4" s="107">
        <v>151000000</v>
      </c>
    </row>
    <row r="5" spans="1:6" s="104" customFormat="1" ht="90.6" customHeight="1" x14ac:dyDescent="0.25">
      <c r="A5" s="103">
        <v>3</v>
      </c>
      <c r="B5" s="104" t="s">
        <v>239</v>
      </c>
      <c r="C5" s="105" t="s">
        <v>241</v>
      </c>
      <c r="D5" s="106"/>
      <c r="E5" s="218">
        <v>25001125</v>
      </c>
      <c r="F5" s="107">
        <v>150500000</v>
      </c>
    </row>
    <row r="6" spans="1:6" s="104" customFormat="1" x14ac:dyDescent="0.25">
      <c r="A6" s="103">
        <v>4</v>
      </c>
      <c r="B6" s="104" t="s">
        <v>242</v>
      </c>
      <c r="C6" s="105" t="s">
        <v>243</v>
      </c>
      <c r="D6" s="106"/>
      <c r="E6" s="218">
        <v>25001123</v>
      </c>
      <c r="F6" s="107">
        <v>167400000</v>
      </c>
    </row>
    <row r="7" spans="1:6" s="104" customFormat="1" x14ac:dyDescent="0.25">
      <c r="A7" s="103">
        <v>7</v>
      </c>
      <c r="B7" s="104" t="s">
        <v>237</v>
      </c>
      <c r="C7" s="105" t="s">
        <v>244</v>
      </c>
      <c r="D7" s="106"/>
      <c r="E7" s="218">
        <v>25001118</v>
      </c>
      <c r="F7" s="107">
        <v>220000000</v>
      </c>
    </row>
    <row r="8" spans="1:6" s="104" customFormat="1" x14ac:dyDescent="0.25">
      <c r="A8" s="103">
        <v>8</v>
      </c>
      <c r="B8" s="104" t="s">
        <v>237</v>
      </c>
      <c r="C8" s="105" t="s">
        <v>244</v>
      </c>
      <c r="D8" s="106"/>
      <c r="E8" s="219">
        <v>25001115</v>
      </c>
      <c r="F8" s="108">
        <v>137500000</v>
      </c>
    </row>
    <row r="9" spans="1:6" s="104" customFormat="1" x14ac:dyDescent="0.25">
      <c r="A9" s="103">
        <v>9</v>
      </c>
      <c r="B9" s="104" t="s">
        <v>239</v>
      </c>
      <c r="C9" s="105" t="s">
        <v>245</v>
      </c>
      <c r="D9" s="106"/>
      <c r="E9" s="218">
        <v>25001177</v>
      </c>
      <c r="F9" s="107">
        <v>60000000</v>
      </c>
    </row>
    <row r="10" spans="1:6" s="104" customFormat="1" x14ac:dyDescent="0.25">
      <c r="A10" s="103">
        <v>10</v>
      </c>
      <c r="B10" s="104" t="s">
        <v>239</v>
      </c>
      <c r="C10" s="105" t="s">
        <v>240</v>
      </c>
      <c r="D10" s="106"/>
      <c r="E10" s="218">
        <v>25001458</v>
      </c>
      <c r="F10" s="107">
        <v>24000000</v>
      </c>
    </row>
    <row r="11" spans="1:6" s="104" customFormat="1" x14ac:dyDescent="0.25">
      <c r="A11" s="103">
        <v>11</v>
      </c>
      <c r="B11" s="104" t="s">
        <v>239</v>
      </c>
      <c r="C11" s="105" t="s">
        <v>240</v>
      </c>
      <c r="D11" s="106"/>
      <c r="E11" s="218">
        <v>25001457</v>
      </c>
      <c r="F11" s="107">
        <v>25000000</v>
      </c>
    </row>
    <row r="12" spans="1:6" s="104" customFormat="1" x14ac:dyDescent="0.25">
      <c r="A12" s="103">
        <v>12</v>
      </c>
      <c r="C12" s="105"/>
      <c r="D12" s="106"/>
      <c r="E12" s="219"/>
      <c r="F12" s="108"/>
    </row>
    <row r="13" spans="1:6" s="104" customFormat="1" x14ac:dyDescent="0.25">
      <c r="A13" s="103">
        <v>13</v>
      </c>
      <c r="C13" s="105"/>
      <c r="D13" s="106"/>
      <c r="E13" s="218"/>
      <c r="F13" s="107"/>
    </row>
    <row r="14" spans="1:6" s="104" customFormat="1" x14ac:dyDescent="0.25">
      <c r="C14" s="105"/>
      <c r="D14" s="106"/>
      <c r="E14" s="220"/>
      <c r="F14" s="109">
        <f>SUBTOTAL(109,F3:F13)</f>
        <v>1220400000</v>
      </c>
    </row>
    <row r="16" spans="1:6" x14ac:dyDescent="0.25">
      <c r="E16" s="222"/>
      <c r="F16"/>
    </row>
    <row r="17" spans="5:6" x14ac:dyDescent="0.25">
      <c r="E17" s="222"/>
      <c r="F17"/>
    </row>
    <row r="18" spans="5:6" x14ac:dyDescent="0.25">
      <c r="E18" s="222"/>
      <c r="F18"/>
    </row>
    <row r="19" spans="5:6" x14ac:dyDescent="0.25">
      <c r="E19" s="222"/>
      <c r="F19"/>
    </row>
    <row r="20" spans="5:6" x14ac:dyDescent="0.25">
      <c r="E20" s="222"/>
      <c r="F20"/>
    </row>
    <row r="21" spans="5:6" x14ac:dyDescent="0.25">
      <c r="E21" s="222"/>
      <c r="F21"/>
    </row>
    <row r="22" spans="5:6" x14ac:dyDescent="0.25">
      <c r="E22" s="222"/>
      <c r="F22"/>
    </row>
    <row r="23" spans="5:6" x14ac:dyDescent="0.25">
      <c r="E23" s="222"/>
      <c r="F23"/>
    </row>
    <row r="24" spans="5:6" x14ac:dyDescent="0.25">
      <c r="E24" s="222"/>
      <c r="F24"/>
    </row>
    <row r="25" spans="5:6" x14ac:dyDescent="0.25">
      <c r="E25" s="222"/>
      <c r="F25"/>
    </row>
    <row r="26" spans="5:6" x14ac:dyDescent="0.25">
      <c r="E26" s="222"/>
      <c r="F26"/>
    </row>
    <row r="27" spans="5:6" x14ac:dyDescent="0.25">
      <c r="E27" s="222"/>
      <c r="F27"/>
    </row>
    <row r="28" spans="5:6" x14ac:dyDescent="0.25">
      <c r="E28" s="222"/>
      <c r="F28"/>
    </row>
    <row r="29" spans="5:6" x14ac:dyDescent="0.25">
      <c r="E29" s="222"/>
      <c r="F29"/>
    </row>
    <row r="30" spans="5:6" x14ac:dyDescent="0.25">
      <c r="E30" s="222"/>
      <c r="F30"/>
    </row>
    <row r="31" spans="5:6" x14ac:dyDescent="0.25">
      <c r="E31" s="222"/>
      <c r="F31"/>
    </row>
    <row r="32" spans="5:6" x14ac:dyDescent="0.25">
      <c r="E32" s="222"/>
      <c r="F32"/>
    </row>
    <row r="33" spans="5:6" x14ac:dyDescent="0.25">
      <c r="E33" s="222"/>
      <c r="F33"/>
    </row>
    <row r="34" spans="5:6" x14ac:dyDescent="0.25">
      <c r="E34" s="222"/>
      <c r="F34"/>
    </row>
    <row r="35" spans="5:6" x14ac:dyDescent="0.25">
      <c r="E35" s="222"/>
      <c r="F35"/>
    </row>
    <row r="36" spans="5:6" x14ac:dyDescent="0.25">
      <c r="E36" s="222"/>
      <c r="F36"/>
    </row>
    <row r="37" spans="5:6" x14ac:dyDescent="0.25">
      <c r="E37" s="222"/>
      <c r="F37"/>
    </row>
    <row r="38" spans="5:6" x14ac:dyDescent="0.25">
      <c r="E38" s="222"/>
      <c r="F3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PPTO OFICIAL</vt:lpstr>
      <vt:lpstr>METAS DEL PROYECTO</vt:lpstr>
      <vt:lpstr>CRONOGRAMA DEL PROYECTO</vt:lpstr>
      <vt:lpstr>CDPS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Jocelyn León</cp:lastModifiedBy>
  <cp:lastPrinted>2021-08-25T17:48:43Z</cp:lastPrinted>
  <dcterms:created xsi:type="dcterms:W3CDTF">2021-02-10T22:30:42Z</dcterms:created>
  <dcterms:modified xsi:type="dcterms:W3CDTF">2025-07-28T12:10:08Z</dcterms:modified>
</cp:coreProperties>
</file>