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05" yWindow="-105" windowWidth="23250" windowHeight="12450"/>
  </bookViews>
  <sheets>
    <sheet name="Table 1" sheetId="1" r:id="rId1"/>
  </sheets>
  <definedNames>
    <definedName name="_xlnm.Print_Area" localSheetId="0">'Table 1'!$A$1:$K$35</definedName>
    <definedName name="solver_adj" localSheetId="0" hidden="1">'Table 1'!$C$26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'Table 1'!$K$35</definedName>
    <definedName name="solver_pre" localSheetId="0" hidden="1">0.000001</definedName>
    <definedName name="solver_rbv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1096061400</definedName>
    <definedName name="solver_ver" localSheetId="0" hidden="1">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7" i="1" l="1"/>
  <c r="K27" i="1" s="1"/>
  <c r="J28" i="1"/>
  <c r="K28" i="1" s="1"/>
  <c r="J29" i="1"/>
  <c r="K29" i="1" s="1"/>
  <c r="J30" i="1"/>
  <c r="K30" i="1" s="1"/>
  <c r="J31" i="1"/>
  <c r="K31" i="1" s="1"/>
  <c r="J26" i="1"/>
  <c r="K26" i="1" s="1"/>
  <c r="K32" i="1" s="1"/>
  <c r="J5" i="1" l="1"/>
  <c r="K5" i="1" s="1"/>
  <c r="J6" i="1"/>
  <c r="K6" i="1" s="1"/>
  <c r="K21" i="1" s="1"/>
  <c r="J7" i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4" i="1"/>
  <c r="K4" i="1" s="1"/>
  <c r="K22" i="1" l="1"/>
  <c r="K23" i="1" s="1"/>
  <c r="K33" i="1" s="1"/>
  <c r="K34" i="1" s="1"/>
  <c r="K35" i="1" l="1"/>
  <c r="O35" i="1" l="1"/>
  <c r="N35" i="1"/>
</calcChain>
</file>

<file path=xl/sharedStrings.xml><?xml version="1.0" encoding="utf-8"?>
<sst xmlns="http://schemas.openxmlformats.org/spreadsheetml/2006/main" count="62" uniqueCount="41">
  <si>
    <r>
      <rPr>
        <b/>
        <sz val="6"/>
        <rFont val="Arial"/>
        <family val="2"/>
      </rPr>
      <t xml:space="preserve">GOBERNACIÓN DEL ATLANTICO
</t>
    </r>
    <r>
      <rPr>
        <b/>
        <sz val="6.5"/>
        <rFont val="Arial"/>
        <family val="2"/>
      </rPr>
      <t xml:space="preserve">"INTERVENTORIA TECNICA, ADMINISTRATIVA, FINANCIERA, JURIDICA, AMBIENTAL Y SST A LA OBRA QUE TIENE POR OBJETO EL MANTENIMIENTO, MEJORAMIENTO Y/O REHABILITACION O RECONSTRUCCIÓN DE LA RED VIAL DEL DEPARTAMENTO DEL ATLÁNTICO"
</t>
    </r>
    <r>
      <rPr>
        <b/>
        <sz val="6"/>
        <rFont val="Arial"/>
        <family val="2"/>
      </rPr>
      <t>PRESUPUESTO  INTERVENTORIA</t>
    </r>
  </si>
  <si>
    <r>
      <rPr>
        <b/>
        <sz val="6"/>
        <rFont val="Arial"/>
        <family val="2"/>
      </rPr>
      <t>RECURSO</t>
    </r>
  </si>
  <si>
    <r>
      <rPr>
        <b/>
        <sz val="6"/>
        <rFont val="Arial"/>
        <family val="2"/>
      </rPr>
      <t>Und</t>
    </r>
  </si>
  <si>
    <r>
      <rPr>
        <b/>
        <sz val="6"/>
        <rFont val="Arial"/>
        <family val="2"/>
      </rPr>
      <t>Honorario MES</t>
    </r>
  </si>
  <si>
    <r>
      <rPr>
        <b/>
        <sz val="6"/>
        <rFont val="Arial"/>
        <family val="2"/>
      </rPr>
      <t>Cantidad</t>
    </r>
  </si>
  <si>
    <r>
      <rPr>
        <b/>
        <sz val="6"/>
        <rFont val="Arial"/>
        <family val="2"/>
      </rPr>
      <t>Dedicación por Mes</t>
    </r>
  </si>
  <si>
    <r>
      <rPr>
        <b/>
        <sz val="6"/>
        <rFont val="Arial"/>
        <family val="2"/>
      </rPr>
      <t>Tot. Cant</t>
    </r>
  </si>
  <si>
    <r>
      <rPr>
        <b/>
        <sz val="6"/>
        <rFont val="Arial"/>
        <family val="2"/>
      </rPr>
      <t>Total en pesos</t>
    </r>
  </si>
  <si>
    <r>
      <rPr>
        <b/>
        <sz val="6"/>
        <rFont val="Arial"/>
        <family val="2"/>
      </rPr>
      <t>PERSONAL PROFESIONAL Y TÉCNICO AUXILIAR</t>
    </r>
  </si>
  <si>
    <r>
      <rPr>
        <sz val="6"/>
        <rFont val="Arial MT"/>
        <family val="2"/>
      </rPr>
      <t>Director de Interventoría</t>
    </r>
  </si>
  <si>
    <r>
      <rPr>
        <sz val="6"/>
        <rFont val="Arial MT"/>
        <family val="2"/>
      </rPr>
      <t>h-m</t>
    </r>
  </si>
  <si>
    <r>
      <rPr>
        <sz val="6"/>
        <rFont val="Arial MT"/>
        <family val="2"/>
      </rPr>
      <t>Ingeniero Residente de Interventoría</t>
    </r>
  </si>
  <si>
    <r>
      <rPr>
        <sz val="6"/>
        <rFont val="Arial MT"/>
        <family val="2"/>
      </rPr>
      <t>Profesional SST</t>
    </r>
  </si>
  <si>
    <r>
      <rPr>
        <sz val="6"/>
        <rFont val="Arial MT"/>
        <family val="2"/>
      </rPr>
      <t>Profesional social</t>
    </r>
  </si>
  <si>
    <r>
      <rPr>
        <sz val="6"/>
        <rFont val="Arial MT"/>
        <family val="2"/>
      </rPr>
      <t>Profesional Ambiental</t>
    </r>
  </si>
  <si>
    <r>
      <rPr>
        <sz val="6"/>
        <rFont val="Arial MT"/>
        <family val="2"/>
      </rPr>
      <t>Ingeniero especialista en Hidraulica</t>
    </r>
  </si>
  <si>
    <r>
      <rPr>
        <sz val="6"/>
        <rFont val="Arial MT"/>
        <family val="2"/>
      </rPr>
      <t>Ingeniero especialista en Geotecnia</t>
    </r>
  </si>
  <si>
    <r>
      <rPr>
        <sz val="6"/>
        <rFont val="Arial MT"/>
        <family val="2"/>
      </rPr>
      <t>Ingeniero especialista en Pavimentos y/o Vias</t>
    </r>
  </si>
  <si>
    <r>
      <rPr>
        <sz val="6"/>
        <rFont val="Arial MT"/>
        <family val="2"/>
      </rPr>
      <t>Ingeniero especialista en Estructuras</t>
    </r>
  </si>
  <si>
    <r>
      <rPr>
        <sz val="6"/>
        <rFont val="Arial MT"/>
        <family val="2"/>
      </rPr>
      <t>Inspector de obras (Interventor)</t>
    </r>
  </si>
  <si>
    <r>
      <rPr>
        <sz val="6"/>
        <rFont val="Arial MT"/>
        <family val="2"/>
      </rPr>
      <t>Topógrafo</t>
    </r>
  </si>
  <si>
    <r>
      <rPr>
        <sz val="6"/>
        <rFont val="Arial MT"/>
        <family val="2"/>
      </rPr>
      <t>Cadenero</t>
    </r>
  </si>
  <si>
    <r>
      <rPr>
        <sz val="6"/>
        <rFont val="Arial MT"/>
        <family val="2"/>
      </rPr>
      <t>Abogado</t>
    </r>
  </si>
  <si>
    <r>
      <rPr>
        <sz val="6"/>
        <rFont val="Arial MT"/>
        <family val="2"/>
      </rPr>
      <t>Contador</t>
    </r>
  </si>
  <si>
    <r>
      <rPr>
        <sz val="6"/>
        <rFont val="Arial MT"/>
        <family val="2"/>
      </rPr>
      <t>Auxiliar Administrativo y/o secretaria</t>
    </r>
  </si>
  <si>
    <r>
      <rPr>
        <i/>
        <sz val="6"/>
        <rFont val="Arial"/>
        <family val="2"/>
      </rPr>
      <t>Total Personal  con salarios menores o iguales a 2 SMMLV</t>
    </r>
  </si>
  <si>
    <r>
      <rPr>
        <i/>
        <sz val="6"/>
        <rFont val="Arial"/>
        <family val="2"/>
      </rPr>
      <t>Total Personal con  salarios mayores a 2 SMMLV</t>
    </r>
  </si>
  <si>
    <r>
      <rPr>
        <b/>
        <sz val="6"/>
        <rFont val="Arial"/>
        <family val="2"/>
      </rPr>
      <t>SUBTOTAL. COSTO DE PERSONAL PROFESIONAL  Y PERS ONALTECNICO AUXILIAR (Con Factor Multiplicador C=A*B)</t>
    </r>
  </si>
  <si>
    <r>
      <rPr>
        <b/>
        <sz val="6"/>
        <rFont val="Arial"/>
        <family val="2"/>
      </rPr>
      <t>COSTOS ADMINISTRATIVOS</t>
    </r>
  </si>
  <si>
    <r>
      <rPr>
        <b/>
        <sz val="6"/>
        <rFont val="Arial"/>
        <family val="2"/>
      </rPr>
      <t>INSUMOS (OTROS COSTOS ADMINISTRATIVOS)</t>
    </r>
  </si>
  <si>
    <r>
      <rPr>
        <sz val="6"/>
        <rFont val="Arial MT"/>
        <family val="2"/>
      </rPr>
      <t>Ensayos de Laboratorio</t>
    </r>
  </si>
  <si>
    <r>
      <rPr>
        <sz val="6"/>
        <rFont val="Arial MT"/>
        <family val="2"/>
      </rPr>
      <t>Mes</t>
    </r>
  </si>
  <si>
    <r>
      <rPr>
        <sz val="6"/>
        <rFont val="Arial MT"/>
        <family val="2"/>
      </rPr>
      <t>Arriendo Equipos de topografía (nivel y estación total)</t>
    </r>
  </si>
  <si>
    <r>
      <rPr>
        <sz val="6"/>
        <rFont val="Arial MT"/>
        <family val="2"/>
      </rPr>
      <t>Camioneta 4x4 incluye conductor y combustible</t>
    </r>
  </si>
  <si>
    <r>
      <rPr>
        <sz val="6"/>
        <rFont val="Arial MT"/>
        <family val="2"/>
      </rPr>
      <t>Arriendo Oficina y alquiler de mobiliario (inlcluye servicios públicos)</t>
    </r>
  </si>
  <si>
    <r>
      <rPr>
        <sz val="6"/>
        <rFont val="Arial MT"/>
        <family val="2"/>
      </rPr>
      <t>Comunicaciones (internet, celular)</t>
    </r>
  </si>
  <si>
    <r>
      <rPr>
        <sz val="6"/>
        <rFont val="Arial MT"/>
        <family val="2"/>
      </rPr>
      <t>Papelería, impresiones, planos</t>
    </r>
  </si>
  <si>
    <r>
      <rPr>
        <b/>
        <sz val="6"/>
        <rFont val="Arial"/>
        <family val="2"/>
      </rPr>
      <t>SUBTOTAL C. INSUMOS (OTROS COSTOS ADMINISTRATIVOS)</t>
    </r>
  </si>
  <si>
    <r>
      <rPr>
        <b/>
        <sz val="6"/>
        <rFont val="Arial"/>
        <family val="2"/>
      </rPr>
      <t>TOTAL BASICO D = A+B+C :COSTOS PERSONAL PROFESIONAL Y PERSONAL TÉCNICO AUXILIAR + OTROS COSTOS ADMINISTRATIVOS</t>
    </r>
  </si>
  <si>
    <r>
      <rPr>
        <b/>
        <sz val="6"/>
        <rFont val="Arial"/>
        <family val="2"/>
      </rPr>
      <t>IVA 19%</t>
    </r>
  </si>
  <si>
    <r>
      <rPr>
        <b/>
        <sz val="6"/>
        <rFont val="Arial"/>
        <family val="2"/>
      </rPr>
      <t>VALOR TOTAL ANUAL DE INTERVENTORÍA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</si>
</sst>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\ * #,##0.00_-;\-&quot;$&quot;\ * #,##0.00_-;_-&quot;$&quot;\ * &quot;-&quot;??_-;_-@_-"/>
    <numFmt numFmtId="164" formatCode="\$\ #,##0.00"/>
    <numFmt numFmtId="165" formatCode="0.0000"/>
    <numFmt numFmtId="166" formatCode="_(&quot;$&quot;\ * #,##0.00_);_(&quot;$&quot;\ * \(#,##0.00\);_(&quot;$&quot;\ * &quot;-&quot;??_);_(@_)"/>
  </numFmts>
  <fonts count="11" x14ac:knownFonts="1">
    <font>
      <sz val="10"/>
      <color rgb="FF000000"/>
      <name val="Times New Roman"/>
      <charset val="204"/>
    </font>
    <font>
      <b/>
      <sz val="6"/>
      <name val="Arial"/>
      <family val="2"/>
    </font>
    <font>
      <b/>
      <sz val="6"/>
      <color rgb="FF000000"/>
      <name val="Arial"/>
      <family val="2"/>
    </font>
    <font>
      <sz val="6"/>
      <name val="Arial MT"/>
    </font>
    <font>
      <sz val="6"/>
      <color rgb="FF000000"/>
      <name val="Arial MT"/>
      <family val="2"/>
    </font>
    <font>
      <i/>
      <sz val="6"/>
      <name val="Arial"/>
      <family val="2"/>
    </font>
    <font>
      <b/>
      <sz val="6.5"/>
      <name val="Arial"/>
      <family val="2"/>
    </font>
    <font>
      <sz val="6"/>
      <name val="Arial MT"/>
      <family val="2"/>
    </font>
    <font>
      <sz val="10"/>
      <color rgb="FF000000"/>
      <name val="Times New Roman"/>
      <family val="1"/>
    </font>
    <font>
      <sz val="11"/>
      <color rgb="FF000000"/>
      <name val="Calibri"/>
      <family val="2"/>
    </font>
    <font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4D69B"/>
      </patternFill>
    </fill>
    <fill>
      <patternFill patternType="solid">
        <fgColor rgb="FFFFFF0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4" fontId="8" fillId="0" borderId="0" applyFont="0" applyFill="0" applyBorder="0" applyAlignment="0" applyProtection="0"/>
    <xf numFmtId="166" fontId="9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34"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shrinkToFit="1"/>
    </xf>
    <xf numFmtId="1" fontId="4" fillId="0" borderId="1" xfId="0" applyNumberFormat="1" applyFont="1" applyBorder="1" applyAlignment="1">
      <alignment horizontal="center" vertical="center" shrinkToFit="1"/>
    </xf>
    <xf numFmtId="2" fontId="4" fillId="3" borderId="1" xfId="0" applyNumberFormat="1" applyFont="1" applyFill="1" applyBorder="1" applyAlignment="1">
      <alignment horizontal="center" vertical="center" shrinkToFit="1"/>
    </xf>
    <xf numFmtId="2" fontId="4" fillId="0" borderId="1" xfId="0" applyNumberFormat="1" applyFont="1" applyBorder="1" applyAlignment="1">
      <alignment horizontal="center" vertical="center" shrinkToFit="1"/>
    </xf>
    <xf numFmtId="2" fontId="0" fillId="0" borderId="0" xfId="0" applyNumberFormat="1" applyAlignment="1">
      <alignment horizontal="left" vertical="center"/>
    </xf>
    <xf numFmtId="44" fontId="0" fillId="0" borderId="0" xfId="0" applyNumberFormat="1" applyAlignment="1">
      <alignment horizontal="left" vertical="center"/>
    </xf>
    <xf numFmtId="165" fontId="2" fillId="0" borderId="1" xfId="0" applyNumberFormat="1" applyFont="1" applyBorder="1" applyAlignment="1">
      <alignment horizontal="center" vertical="center" shrinkToFit="1"/>
    </xf>
    <xf numFmtId="164" fontId="2" fillId="0" borderId="1" xfId="0" applyNumberFormat="1" applyFont="1" applyBorder="1" applyAlignment="1">
      <alignment horizontal="center" vertical="center" shrinkToFit="1"/>
    </xf>
    <xf numFmtId="44" fontId="0" fillId="0" borderId="0" xfId="1" applyFont="1" applyFill="1" applyBorder="1" applyAlignment="1">
      <alignment horizontal="left" vertical="center"/>
    </xf>
    <xf numFmtId="164" fontId="2" fillId="2" borderId="1" xfId="0" applyNumberFormat="1" applyFont="1" applyFill="1" applyBorder="1" applyAlignment="1">
      <alignment horizontal="center" vertical="center" shrinkToFit="1"/>
    </xf>
    <xf numFmtId="10" fontId="2" fillId="2" borderId="1" xfId="3" applyNumberFormat="1" applyFont="1" applyFill="1" applyBorder="1" applyAlignment="1">
      <alignment horizontal="center" vertical="center" shrinkToFi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</cellXfs>
  <cellStyles count="4">
    <cellStyle name="Moneda" xfId="1" builtinId="4"/>
    <cellStyle name="Moneda 2" xfId="2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abSelected="1" view="pageBreakPreview" topLeftCell="A13" zoomScale="120" zoomScaleNormal="100" zoomScaleSheetLayoutView="120" workbookViewId="0">
      <selection activeCell="M41" sqref="M41"/>
    </sheetView>
  </sheetViews>
  <sheetFormatPr baseColWidth="10" defaultColWidth="9.33203125" defaultRowHeight="12.75" x14ac:dyDescent="0.2"/>
  <cols>
    <col min="1" max="1" width="30.1640625" style="1" customWidth="1"/>
    <col min="2" max="2" width="4.83203125" style="1" customWidth="1"/>
    <col min="3" max="3" width="15.1640625" style="1" customWidth="1"/>
    <col min="4" max="4" width="6.1640625" style="1" customWidth="1"/>
    <col min="5" max="9" width="4.83203125" style="1" customWidth="1"/>
    <col min="10" max="10" width="5.5" style="1" customWidth="1"/>
    <col min="11" max="11" width="20" style="1" customWidth="1"/>
    <col min="12" max="12" width="9.33203125" style="1"/>
    <col min="13" max="13" width="17.6640625" style="1" bestFit="1" customWidth="1"/>
    <col min="14" max="14" width="11.83203125" style="1" bestFit="1" customWidth="1"/>
    <col min="15" max="16384" width="9.33203125" style="1"/>
  </cols>
  <sheetData>
    <row r="1" spans="1:14" ht="40.15" customHeight="1" x14ac:dyDescent="0.2">
      <c r="A1" s="31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3"/>
    </row>
    <row r="2" spans="1:14" ht="16.5" x14ac:dyDescent="0.2">
      <c r="A2" s="2" t="s">
        <v>1</v>
      </c>
      <c r="B2" s="2" t="s">
        <v>2</v>
      </c>
      <c r="C2" s="2" t="s">
        <v>3</v>
      </c>
      <c r="D2" s="2" t="s">
        <v>4</v>
      </c>
      <c r="E2" s="19" t="s">
        <v>5</v>
      </c>
      <c r="F2" s="20"/>
      <c r="G2" s="20"/>
      <c r="H2" s="20"/>
      <c r="I2" s="20"/>
      <c r="J2" s="2" t="s">
        <v>6</v>
      </c>
      <c r="K2" s="2" t="s">
        <v>7</v>
      </c>
    </row>
    <row r="3" spans="1:14" x14ac:dyDescent="0.2">
      <c r="A3" s="28" t="s">
        <v>8</v>
      </c>
      <c r="B3" s="29"/>
      <c r="C3" s="29"/>
      <c r="D3" s="30"/>
      <c r="E3" s="3">
        <v>1</v>
      </c>
      <c r="F3" s="3">
        <v>2</v>
      </c>
      <c r="G3" s="3">
        <v>3</v>
      </c>
      <c r="H3" s="3">
        <v>4</v>
      </c>
      <c r="I3" s="3">
        <v>5</v>
      </c>
      <c r="J3" s="4"/>
      <c r="K3" s="4"/>
      <c r="L3" s="5"/>
    </row>
    <row r="4" spans="1:14" x14ac:dyDescent="0.2">
      <c r="A4" s="6" t="s">
        <v>9</v>
      </c>
      <c r="B4" s="7" t="s">
        <v>10</v>
      </c>
      <c r="C4" s="8">
        <v>8000000</v>
      </c>
      <c r="D4" s="9">
        <v>1</v>
      </c>
      <c r="E4" s="10">
        <v>0.5</v>
      </c>
      <c r="F4" s="10">
        <v>0.5</v>
      </c>
      <c r="G4" s="10">
        <v>0.5</v>
      </c>
      <c r="H4" s="10">
        <v>0.5</v>
      </c>
      <c r="I4" s="10">
        <v>0.5</v>
      </c>
      <c r="J4" s="11">
        <f t="shared" ref="J4:J18" si="0">+SUM(E4:I4)</f>
        <v>2.5</v>
      </c>
      <c r="K4" s="8">
        <f>+J4*D4*C4</f>
        <v>20000000</v>
      </c>
      <c r="M4" s="12"/>
      <c r="N4" s="13"/>
    </row>
    <row r="5" spans="1:14" x14ac:dyDescent="0.2">
      <c r="A5" s="6" t="s">
        <v>11</v>
      </c>
      <c r="B5" s="7" t="s">
        <v>10</v>
      </c>
      <c r="C5" s="8">
        <v>5600000</v>
      </c>
      <c r="D5" s="9">
        <v>3</v>
      </c>
      <c r="E5" s="10">
        <v>1</v>
      </c>
      <c r="F5" s="10">
        <v>1</v>
      </c>
      <c r="G5" s="10">
        <v>1</v>
      </c>
      <c r="H5" s="10">
        <v>1</v>
      </c>
      <c r="I5" s="10">
        <v>1</v>
      </c>
      <c r="J5" s="11">
        <f t="shared" si="0"/>
        <v>5</v>
      </c>
      <c r="K5" s="8">
        <f>+J5*D5*C5</f>
        <v>84000000</v>
      </c>
      <c r="M5" s="12"/>
      <c r="N5" s="13"/>
    </row>
    <row r="6" spans="1:14" x14ac:dyDescent="0.2">
      <c r="A6" s="6" t="s">
        <v>12</v>
      </c>
      <c r="B6" s="7" t="s">
        <v>10</v>
      </c>
      <c r="C6" s="8">
        <v>2800000</v>
      </c>
      <c r="D6" s="9">
        <v>1</v>
      </c>
      <c r="E6" s="10">
        <v>1</v>
      </c>
      <c r="F6" s="10">
        <v>1</v>
      </c>
      <c r="G6" s="10">
        <v>1</v>
      </c>
      <c r="H6" s="10">
        <v>1</v>
      </c>
      <c r="I6" s="10">
        <v>1</v>
      </c>
      <c r="J6" s="11">
        <f t="shared" si="0"/>
        <v>5</v>
      </c>
      <c r="K6" s="8">
        <f>+J6*D6*C6</f>
        <v>14000000</v>
      </c>
      <c r="M6" s="12"/>
      <c r="N6" s="13"/>
    </row>
    <row r="7" spans="1:14" x14ac:dyDescent="0.2">
      <c r="A7" s="6" t="s">
        <v>13</v>
      </c>
      <c r="B7" s="7" t="s">
        <v>10</v>
      </c>
      <c r="C7" s="8">
        <v>2800000</v>
      </c>
      <c r="D7" s="9">
        <v>1</v>
      </c>
      <c r="E7" s="10">
        <v>1</v>
      </c>
      <c r="F7" s="10">
        <v>1</v>
      </c>
      <c r="G7" s="10">
        <v>1</v>
      </c>
      <c r="H7" s="10">
        <v>1</v>
      </c>
      <c r="I7" s="10">
        <v>1</v>
      </c>
      <c r="J7" s="11">
        <f t="shared" si="0"/>
        <v>5</v>
      </c>
      <c r="K7" s="8">
        <f>+J7*D7*C7</f>
        <v>14000000</v>
      </c>
      <c r="M7" s="12"/>
      <c r="N7" s="13"/>
    </row>
    <row r="8" spans="1:14" x14ac:dyDescent="0.2">
      <c r="A8" s="6" t="s">
        <v>14</v>
      </c>
      <c r="B8" s="7" t="s">
        <v>10</v>
      </c>
      <c r="C8" s="8">
        <v>2800000</v>
      </c>
      <c r="D8" s="9">
        <v>1</v>
      </c>
      <c r="E8" s="10">
        <v>0.5</v>
      </c>
      <c r="F8" s="10">
        <v>0.5</v>
      </c>
      <c r="G8" s="10">
        <v>0.5</v>
      </c>
      <c r="H8" s="10">
        <v>0.5</v>
      </c>
      <c r="I8" s="10">
        <v>0.5</v>
      </c>
      <c r="J8" s="11">
        <f t="shared" si="0"/>
        <v>2.5</v>
      </c>
      <c r="K8" s="8">
        <f>+J8*D8*C8</f>
        <v>7000000</v>
      </c>
      <c r="M8" s="12"/>
      <c r="N8" s="13"/>
    </row>
    <row r="9" spans="1:14" x14ac:dyDescent="0.2">
      <c r="A9" s="6" t="s">
        <v>15</v>
      </c>
      <c r="B9" s="7" t="s">
        <v>10</v>
      </c>
      <c r="C9" s="8">
        <v>7000000</v>
      </c>
      <c r="D9" s="9">
        <v>1</v>
      </c>
      <c r="E9" s="10">
        <v>0.4</v>
      </c>
      <c r="F9" s="10">
        <v>0.4</v>
      </c>
      <c r="G9" s="10">
        <v>0.4</v>
      </c>
      <c r="H9" s="10">
        <v>0.4</v>
      </c>
      <c r="I9" s="10">
        <v>0.4</v>
      </c>
      <c r="J9" s="11">
        <f t="shared" si="0"/>
        <v>2</v>
      </c>
      <c r="K9" s="8">
        <f>+J9*D9*C9</f>
        <v>14000000</v>
      </c>
      <c r="M9" s="12"/>
      <c r="N9" s="13"/>
    </row>
    <row r="10" spans="1:14" x14ac:dyDescent="0.2">
      <c r="A10" s="6" t="s">
        <v>16</v>
      </c>
      <c r="B10" s="7" t="s">
        <v>10</v>
      </c>
      <c r="C10" s="8">
        <v>7000000</v>
      </c>
      <c r="D10" s="9">
        <v>1</v>
      </c>
      <c r="E10" s="10">
        <v>0.5</v>
      </c>
      <c r="F10" s="10">
        <v>0.5</v>
      </c>
      <c r="G10" s="10">
        <v>0.5</v>
      </c>
      <c r="H10" s="10">
        <v>0.5</v>
      </c>
      <c r="I10" s="10">
        <v>0.5</v>
      </c>
      <c r="J10" s="11">
        <f t="shared" si="0"/>
        <v>2.5</v>
      </c>
      <c r="K10" s="8">
        <f>+J10*D10*C10</f>
        <v>17500000</v>
      </c>
      <c r="M10" s="12"/>
      <c r="N10" s="13"/>
    </row>
    <row r="11" spans="1:14" x14ac:dyDescent="0.2">
      <c r="A11" s="6" t="s">
        <v>17</v>
      </c>
      <c r="B11" s="7" t="s">
        <v>10</v>
      </c>
      <c r="C11" s="8">
        <v>7000000</v>
      </c>
      <c r="D11" s="9">
        <v>1</v>
      </c>
      <c r="E11" s="10">
        <v>0.5</v>
      </c>
      <c r="F11" s="10">
        <v>0.5</v>
      </c>
      <c r="G11" s="10">
        <v>0.5</v>
      </c>
      <c r="H11" s="10">
        <v>0.5</v>
      </c>
      <c r="I11" s="10">
        <v>0.5</v>
      </c>
      <c r="J11" s="11">
        <f t="shared" si="0"/>
        <v>2.5</v>
      </c>
      <c r="K11" s="8">
        <f>+J11*D11*C11</f>
        <v>17500000</v>
      </c>
      <c r="M11" s="12"/>
      <c r="N11" s="13"/>
    </row>
    <row r="12" spans="1:14" x14ac:dyDescent="0.2">
      <c r="A12" s="6" t="s">
        <v>18</v>
      </c>
      <c r="B12" s="7" t="s">
        <v>10</v>
      </c>
      <c r="C12" s="8">
        <v>7000000</v>
      </c>
      <c r="D12" s="9">
        <v>1</v>
      </c>
      <c r="E12" s="10">
        <v>0.3</v>
      </c>
      <c r="F12" s="10">
        <v>0.3</v>
      </c>
      <c r="G12" s="10">
        <v>0.3</v>
      </c>
      <c r="H12" s="10">
        <v>0.3</v>
      </c>
      <c r="I12" s="10">
        <v>0.3</v>
      </c>
      <c r="J12" s="11">
        <f t="shared" si="0"/>
        <v>1.5</v>
      </c>
      <c r="K12" s="8">
        <f>+J12*D12*C12</f>
        <v>10500000</v>
      </c>
      <c r="M12" s="12"/>
      <c r="N12" s="13"/>
    </row>
    <row r="13" spans="1:14" x14ac:dyDescent="0.2">
      <c r="A13" s="6" t="s">
        <v>19</v>
      </c>
      <c r="B13" s="7" t="s">
        <v>10</v>
      </c>
      <c r="C13" s="8">
        <v>2800000</v>
      </c>
      <c r="D13" s="9">
        <v>4</v>
      </c>
      <c r="E13" s="10">
        <v>1</v>
      </c>
      <c r="F13" s="10">
        <v>1</v>
      </c>
      <c r="G13" s="10">
        <v>1</v>
      </c>
      <c r="H13" s="10">
        <v>1</v>
      </c>
      <c r="I13" s="10">
        <v>1</v>
      </c>
      <c r="J13" s="11">
        <f t="shared" si="0"/>
        <v>5</v>
      </c>
      <c r="K13" s="8">
        <f>+J13*D13*C13</f>
        <v>56000000</v>
      </c>
      <c r="M13" s="12"/>
      <c r="N13" s="13"/>
    </row>
    <row r="14" spans="1:14" x14ac:dyDescent="0.2">
      <c r="A14" s="6" t="s">
        <v>20</v>
      </c>
      <c r="B14" s="7" t="s">
        <v>10</v>
      </c>
      <c r="C14" s="8">
        <v>2000000</v>
      </c>
      <c r="D14" s="9">
        <v>2</v>
      </c>
      <c r="E14" s="10">
        <v>1</v>
      </c>
      <c r="F14" s="10">
        <v>1</v>
      </c>
      <c r="G14" s="10">
        <v>1</v>
      </c>
      <c r="H14" s="10">
        <v>1</v>
      </c>
      <c r="I14" s="10">
        <v>1</v>
      </c>
      <c r="J14" s="11">
        <f t="shared" si="0"/>
        <v>5</v>
      </c>
      <c r="K14" s="8">
        <f>+J14*D14*C14</f>
        <v>20000000</v>
      </c>
      <c r="M14" s="12"/>
      <c r="N14" s="13"/>
    </row>
    <row r="15" spans="1:14" x14ac:dyDescent="0.2">
      <c r="A15" s="6" t="s">
        <v>21</v>
      </c>
      <c r="B15" s="7" t="s">
        <v>10</v>
      </c>
      <c r="C15" s="8">
        <v>2000000</v>
      </c>
      <c r="D15" s="9">
        <v>4</v>
      </c>
      <c r="E15" s="10">
        <v>1</v>
      </c>
      <c r="F15" s="10">
        <v>1</v>
      </c>
      <c r="G15" s="10">
        <v>1</v>
      </c>
      <c r="H15" s="10">
        <v>1</v>
      </c>
      <c r="I15" s="10">
        <v>1</v>
      </c>
      <c r="J15" s="11">
        <f t="shared" si="0"/>
        <v>5</v>
      </c>
      <c r="K15" s="8">
        <f>+J15*D15*C15</f>
        <v>40000000</v>
      </c>
      <c r="M15" s="12"/>
      <c r="N15" s="13"/>
    </row>
    <row r="16" spans="1:14" x14ac:dyDescent="0.2">
      <c r="A16" s="6" t="s">
        <v>22</v>
      </c>
      <c r="B16" s="7" t="s">
        <v>10</v>
      </c>
      <c r="C16" s="8">
        <v>3000000</v>
      </c>
      <c r="D16" s="9">
        <v>1</v>
      </c>
      <c r="E16" s="10">
        <v>0.2</v>
      </c>
      <c r="F16" s="10">
        <v>0.2</v>
      </c>
      <c r="G16" s="10">
        <v>0.2</v>
      </c>
      <c r="H16" s="10">
        <v>0.2</v>
      </c>
      <c r="I16" s="10">
        <v>0.2</v>
      </c>
      <c r="J16" s="11">
        <f t="shared" si="0"/>
        <v>1</v>
      </c>
      <c r="K16" s="8">
        <f>+J16*D16*C16</f>
        <v>3000000</v>
      </c>
      <c r="M16" s="12"/>
      <c r="N16" s="13"/>
    </row>
    <row r="17" spans="1:14" x14ac:dyDescent="0.2">
      <c r="A17" s="6" t="s">
        <v>23</v>
      </c>
      <c r="B17" s="7" t="s">
        <v>10</v>
      </c>
      <c r="C17" s="8">
        <v>2000000</v>
      </c>
      <c r="D17" s="9">
        <v>1</v>
      </c>
      <c r="E17" s="10">
        <v>0.5</v>
      </c>
      <c r="F17" s="10">
        <v>0.5</v>
      </c>
      <c r="G17" s="10">
        <v>0.5</v>
      </c>
      <c r="H17" s="10">
        <v>0.5</v>
      </c>
      <c r="I17" s="10">
        <v>0.5</v>
      </c>
      <c r="J17" s="11">
        <f t="shared" si="0"/>
        <v>2.5</v>
      </c>
      <c r="K17" s="8">
        <f>+J17*D17*C17</f>
        <v>5000000</v>
      </c>
      <c r="M17" s="12"/>
      <c r="N17" s="13"/>
    </row>
    <row r="18" spans="1:14" x14ac:dyDescent="0.2">
      <c r="A18" s="6" t="s">
        <v>24</v>
      </c>
      <c r="B18" s="7" t="s">
        <v>10</v>
      </c>
      <c r="C18" s="8">
        <v>3000000</v>
      </c>
      <c r="D18" s="9">
        <v>2</v>
      </c>
      <c r="E18" s="10">
        <v>1</v>
      </c>
      <c r="F18" s="10">
        <v>1</v>
      </c>
      <c r="G18" s="10">
        <v>1</v>
      </c>
      <c r="H18" s="10">
        <v>1</v>
      </c>
      <c r="I18" s="10">
        <v>1</v>
      </c>
      <c r="J18" s="11">
        <f t="shared" si="0"/>
        <v>5</v>
      </c>
      <c r="K18" s="8">
        <f>+J18*D18*C18</f>
        <v>30000000</v>
      </c>
      <c r="M18" s="12"/>
      <c r="N18" s="13"/>
    </row>
    <row r="19" spans="1:14" x14ac:dyDescent="0.2">
      <c r="A19" s="22" t="s">
        <v>25</v>
      </c>
      <c r="B19" s="23"/>
      <c r="C19" s="23"/>
      <c r="D19" s="23"/>
      <c r="E19" s="23"/>
      <c r="F19" s="23"/>
      <c r="G19" s="23"/>
      <c r="H19" s="23"/>
      <c r="I19" s="23"/>
      <c r="J19" s="24"/>
      <c r="K19" s="14">
        <v>2.2999999999999998</v>
      </c>
    </row>
    <row r="20" spans="1:14" x14ac:dyDescent="0.2">
      <c r="A20" s="22" t="s">
        <v>26</v>
      </c>
      <c r="B20" s="23"/>
      <c r="C20" s="23"/>
      <c r="D20" s="23"/>
      <c r="E20" s="23"/>
      <c r="F20" s="23"/>
      <c r="G20" s="23"/>
      <c r="H20" s="23"/>
      <c r="I20" s="23"/>
      <c r="J20" s="24"/>
      <c r="K20" s="14">
        <v>2.25</v>
      </c>
    </row>
    <row r="21" spans="1:14" x14ac:dyDescent="0.2">
      <c r="A21" s="22" t="s">
        <v>25</v>
      </c>
      <c r="B21" s="23"/>
      <c r="C21" s="23"/>
      <c r="D21" s="23"/>
      <c r="E21" s="23"/>
      <c r="F21" s="23"/>
      <c r="G21" s="23"/>
      <c r="H21" s="23"/>
      <c r="I21" s="23"/>
      <c r="J21" s="24"/>
      <c r="K21" s="15">
        <f>+SUMIF(C4:C18,"&lt;=2847000",K4:K18)*$K$19</f>
        <v>358800000</v>
      </c>
      <c r="M21" s="16"/>
    </row>
    <row r="22" spans="1:14" x14ac:dyDescent="0.2">
      <c r="A22" s="22" t="s">
        <v>26</v>
      </c>
      <c r="B22" s="23"/>
      <c r="C22" s="23"/>
      <c r="D22" s="23"/>
      <c r="E22" s="23"/>
      <c r="F22" s="23"/>
      <c r="G22" s="23"/>
      <c r="H22" s="23"/>
      <c r="I22" s="23"/>
      <c r="J22" s="24"/>
      <c r="K22" s="15">
        <f>+SUMIF(C4:C18,"&gt;2847000",K4:K18)*$K$20</f>
        <v>442125000</v>
      </c>
      <c r="M22" s="16"/>
    </row>
    <row r="23" spans="1:14" ht="18.75" customHeight="1" x14ac:dyDescent="0.2">
      <c r="A23" s="19" t="s">
        <v>27</v>
      </c>
      <c r="B23" s="20"/>
      <c r="C23" s="20"/>
      <c r="D23" s="20"/>
      <c r="E23" s="20"/>
      <c r="F23" s="20"/>
      <c r="G23" s="20"/>
      <c r="H23" s="20"/>
      <c r="I23" s="20"/>
      <c r="J23" s="21"/>
      <c r="K23" s="17">
        <f>SUM(K21:K22)</f>
        <v>800925000</v>
      </c>
      <c r="M23" s="13"/>
    </row>
    <row r="24" spans="1:14" x14ac:dyDescent="0.2">
      <c r="A24" s="25" t="s">
        <v>28</v>
      </c>
      <c r="B24" s="26"/>
      <c r="C24" s="26"/>
      <c r="D24" s="26"/>
      <c r="E24" s="26"/>
      <c r="F24" s="26"/>
      <c r="G24" s="26"/>
      <c r="H24" s="26"/>
      <c r="I24" s="26"/>
      <c r="J24" s="26"/>
      <c r="K24" s="27"/>
    </row>
    <row r="25" spans="1:14" x14ac:dyDescent="0.2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30"/>
    </row>
    <row r="26" spans="1:14" x14ac:dyDescent="0.2">
      <c r="A26" s="6" t="s">
        <v>30</v>
      </c>
      <c r="B26" s="7" t="s">
        <v>31</v>
      </c>
      <c r="C26" s="8">
        <v>2425000</v>
      </c>
      <c r="D26" s="9">
        <v>1</v>
      </c>
      <c r="E26" s="10">
        <v>1</v>
      </c>
      <c r="F26" s="10">
        <v>1</v>
      </c>
      <c r="G26" s="10">
        <v>1</v>
      </c>
      <c r="H26" s="10">
        <v>1</v>
      </c>
      <c r="I26" s="10">
        <v>1</v>
      </c>
      <c r="J26" s="11">
        <f>+SUM(E26:I26)</f>
        <v>5</v>
      </c>
      <c r="K26" s="8">
        <f>+J26*D26*C26</f>
        <v>12125000</v>
      </c>
      <c r="M26" s="12"/>
      <c r="N26" s="13"/>
    </row>
    <row r="27" spans="1:14" ht="16.5" x14ac:dyDescent="0.2">
      <c r="A27" s="6" t="s">
        <v>32</v>
      </c>
      <c r="B27" s="7" t="s">
        <v>31</v>
      </c>
      <c r="C27" s="8">
        <v>1500000</v>
      </c>
      <c r="D27" s="9">
        <v>2</v>
      </c>
      <c r="E27" s="10">
        <v>1</v>
      </c>
      <c r="F27" s="10">
        <v>1</v>
      </c>
      <c r="G27" s="10">
        <v>1</v>
      </c>
      <c r="H27" s="10">
        <v>1</v>
      </c>
      <c r="I27" s="10">
        <v>1</v>
      </c>
      <c r="J27" s="11">
        <f t="shared" ref="J27:J31" si="1">+SUM(E27:I27)</f>
        <v>5</v>
      </c>
      <c r="K27" s="8">
        <f>+J27*D27*C27</f>
        <v>15000000</v>
      </c>
      <c r="M27" s="12"/>
      <c r="N27" s="13"/>
    </row>
    <row r="28" spans="1:14" x14ac:dyDescent="0.2">
      <c r="A28" s="6" t="s">
        <v>33</v>
      </c>
      <c r="B28" s="7" t="s">
        <v>31</v>
      </c>
      <c r="C28" s="8">
        <v>8000000</v>
      </c>
      <c r="D28" s="9">
        <v>2</v>
      </c>
      <c r="E28" s="10">
        <v>1</v>
      </c>
      <c r="F28" s="10">
        <v>1</v>
      </c>
      <c r="G28" s="10">
        <v>1</v>
      </c>
      <c r="H28" s="10">
        <v>1</v>
      </c>
      <c r="I28" s="10">
        <v>1</v>
      </c>
      <c r="J28" s="11">
        <f t="shared" si="1"/>
        <v>5</v>
      </c>
      <c r="K28" s="8">
        <f>+J28*D28*C28</f>
        <v>80000000</v>
      </c>
      <c r="M28" s="12"/>
      <c r="N28" s="13"/>
    </row>
    <row r="29" spans="1:14" ht="16.5" x14ac:dyDescent="0.2">
      <c r="A29" s="6" t="s">
        <v>34</v>
      </c>
      <c r="B29" s="7" t="s">
        <v>31</v>
      </c>
      <c r="C29" s="8">
        <v>1650000</v>
      </c>
      <c r="D29" s="9">
        <v>1</v>
      </c>
      <c r="E29" s="10">
        <v>1</v>
      </c>
      <c r="F29" s="10">
        <v>1</v>
      </c>
      <c r="G29" s="10">
        <v>1</v>
      </c>
      <c r="H29" s="10">
        <v>1</v>
      </c>
      <c r="I29" s="10">
        <v>1</v>
      </c>
      <c r="J29" s="11">
        <f t="shared" si="1"/>
        <v>5</v>
      </c>
      <c r="K29" s="8">
        <f>+J29*D29*C29</f>
        <v>8250000</v>
      </c>
      <c r="M29" s="12"/>
      <c r="N29" s="13"/>
    </row>
    <row r="30" spans="1:14" x14ac:dyDescent="0.2">
      <c r="A30" s="6" t="s">
        <v>35</v>
      </c>
      <c r="B30" s="7" t="s">
        <v>31</v>
      </c>
      <c r="C30" s="8">
        <v>500000</v>
      </c>
      <c r="D30" s="9">
        <v>1</v>
      </c>
      <c r="E30" s="10">
        <v>1</v>
      </c>
      <c r="F30" s="10">
        <v>1</v>
      </c>
      <c r="G30" s="10">
        <v>1</v>
      </c>
      <c r="H30" s="10">
        <v>1</v>
      </c>
      <c r="I30" s="10">
        <v>1</v>
      </c>
      <c r="J30" s="11">
        <f t="shared" si="1"/>
        <v>5</v>
      </c>
      <c r="K30" s="8">
        <f>+J30*D30*C30</f>
        <v>2500000</v>
      </c>
      <c r="M30" s="12"/>
      <c r="N30" s="13"/>
    </row>
    <row r="31" spans="1:14" x14ac:dyDescent="0.2">
      <c r="A31" s="6" t="s">
        <v>36</v>
      </c>
      <c r="B31" s="7" t="s">
        <v>31</v>
      </c>
      <c r="C31" s="8">
        <v>452000</v>
      </c>
      <c r="D31" s="9">
        <v>1</v>
      </c>
      <c r="E31" s="10">
        <v>1</v>
      </c>
      <c r="F31" s="10">
        <v>1</v>
      </c>
      <c r="G31" s="10">
        <v>1</v>
      </c>
      <c r="H31" s="10">
        <v>1</v>
      </c>
      <c r="I31" s="10">
        <v>1</v>
      </c>
      <c r="J31" s="11">
        <f t="shared" si="1"/>
        <v>5</v>
      </c>
      <c r="K31" s="8">
        <f>+J31*D31*C31</f>
        <v>2260000</v>
      </c>
      <c r="M31" s="12"/>
      <c r="N31" s="13"/>
    </row>
    <row r="32" spans="1:14" x14ac:dyDescent="0.2">
      <c r="A32" s="19" t="s">
        <v>37</v>
      </c>
      <c r="B32" s="20"/>
      <c r="C32" s="20"/>
      <c r="D32" s="20"/>
      <c r="E32" s="20"/>
      <c r="F32" s="20"/>
      <c r="G32" s="20"/>
      <c r="H32" s="20"/>
      <c r="I32" s="20"/>
      <c r="J32" s="21"/>
      <c r="K32" s="17">
        <f>SUM(K26:K31)</f>
        <v>120135000</v>
      </c>
    </row>
    <row r="33" spans="1:15" ht="18.75" customHeight="1" x14ac:dyDescent="0.2">
      <c r="A33" s="19" t="s">
        <v>38</v>
      </c>
      <c r="B33" s="20"/>
      <c r="C33" s="20"/>
      <c r="D33" s="20"/>
      <c r="E33" s="20"/>
      <c r="F33" s="20"/>
      <c r="G33" s="20"/>
      <c r="H33" s="20"/>
      <c r="I33" s="20"/>
      <c r="J33" s="21"/>
      <c r="K33" s="17">
        <f>+K32+K23</f>
        <v>921060000</v>
      </c>
    </row>
    <row r="34" spans="1:15" x14ac:dyDescent="0.2">
      <c r="A34" s="19" t="s">
        <v>39</v>
      </c>
      <c r="B34" s="20"/>
      <c r="C34" s="20"/>
      <c r="D34" s="20"/>
      <c r="E34" s="20"/>
      <c r="F34" s="20"/>
      <c r="G34" s="20"/>
      <c r="H34" s="20"/>
      <c r="I34" s="20"/>
      <c r="J34" s="21"/>
      <c r="K34" s="17">
        <f>ROUND(0.19*K33,0)</f>
        <v>175001400</v>
      </c>
    </row>
    <row r="35" spans="1:15" x14ac:dyDescent="0.2">
      <c r="A35" s="19" t="s">
        <v>40</v>
      </c>
      <c r="B35" s="20"/>
      <c r="C35" s="20"/>
      <c r="D35" s="20"/>
      <c r="E35" s="20"/>
      <c r="F35" s="20"/>
      <c r="G35" s="20"/>
      <c r="H35" s="20"/>
      <c r="I35" s="20"/>
      <c r="J35" s="21"/>
      <c r="K35" s="17">
        <f>SUM(K33:K34)</f>
        <v>1096061400</v>
      </c>
      <c r="M35" s="17">
        <v>1096061400</v>
      </c>
      <c r="N35" s="17">
        <f>M35-K35</f>
        <v>0</v>
      </c>
      <c r="O35" s="18">
        <f>K35/M35</f>
        <v>1</v>
      </c>
    </row>
  </sheetData>
  <mergeCells count="14">
    <mergeCell ref="A1:K1"/>
    <mergeCell ref="E2:I2"/>
    <mergeCell ref="A3:D3"/>
    <mergeCell ref="A19:J19"/>
    <mergeCell ref="A20:J20"/>
    <mergeCell ref="A32:J32"/>
    <mergeCell ref="A33:J33"/>
    <mergeCell ref="A34:J34"/>
    <mergeCell ref="A35:J35"/>
    <mergeCell ref="A21:J21"/>
    <mergeCell ref="A22:J22"/>
    <mergeCell ref="A23:J23"/>
    <mergeCell ref="A24:K24"/>
    <mergeCell ref="A25:K25"/>
  </mergeCells>
  <pageMargins left="0.7" right="0.7" top="0.75" bottom="0.75" header="0.3" footer="0.3"/>
  <pageSetup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Table 1</vt:lpstr>
      <vt:lpstr>'Table 1'!Área_de_impresión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Coronado Vittorino</dc:creator>
  <cp:lastModifiedBy>Javier Coronado Vittorino</cp:lastModifiedBy>
  <cp:lastPrinted>2025-07-08T15:59:33Z</cp:lastPrinted>
  <dcterms:created xsi:type="dcterms:W3CDTF">2025-06-19T18:22:00Z</dcterms:created>
  <dcterms:modified xsi:type="dcterms:W3CDTF">2025-07-25T16:55:00Z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2025-06-16T00:00:00Z</vt:filetime>
  </property>
  <property fmtid="{D5CDD505-2E9C-101B-9397-08002B2CF9AE}" pid="3" name="Creator">
    <vt:lpwstr>Microsoft® Excel® para Microsoft 365</vt:lpwstr>
  </property>
  <property fmtid="{D5CDD505-2E9C-101B-9397-08002B2CF9AE}" pid="4" name="LastSaved">
    <vt:filetime>2025-06-19T00:00:00Z</vt:filetime>
  </property>
  <property fmtid="{D5CDD505-2E9C-101B-9397-08002B2CF9AE}" pid="5" name="Producer">
    <vt:lpwstr>Microsoft® Excel® para Microsoft 365</vt:lpwstr>
  </property>
</Properties>
</file>