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defaultThemeVersion="124226"/>
  <mc:AlternateContent xmlns:mc="http://schemas.openxmlformats.org/markup-compatibility/2006">
    <mc:Choice Requires="x15">
      <x15ac:absPath xmlns:x15ac="http://schemas.microsoft.com/office/spreadsheetml/2010/11/ac" url="C:\Users\dmvivas\Documents\Interventoría cubiertas\"/>
    </mc:Choice>
  </mc:AlternateContent>
  <xr:revisionPtr revIDLastSave="0" documentId="13_ncr:1_{0B5940B1-3BB7-4A3A-8A6B-74E443D1F7A5}"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Probabilidad del Riesgo " sheetId="3" r:id="rId2"/>
    <sheet name="Impacto de Riesgo" sheetId="2"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Riesgos'!$B$3:$F$18</definedName>
    <definedName name="_xlnm.Print_Area" localSheetId="0">'Matriz de Riesgos'!$A$1:$X$19</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 name="_xlnm.Print_Titles" localSheetId="0">'Matriz de Riesgos'!$2:$4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2" l="1"/>
  <c r="G23" i="2"/>
  <c r="Q18" i="1"/>
  <c r="R18" i="1" s="1"/>
  <c r="K18" i="1"/>
  <c r="L18" i="1" s="1"/>
  <c r="Q17" i="1"/>
  <c r="R17" i="1" s="1"/>
  <c r="K17" i="1"/>
  <c r="L17" i="1" s="1"/>
  <c r="K11" i="1" l="1"/>
  <c r="G20" i="2"/>
  <c r="H20" i="2"/>
  <c r="G21" i="2"/>
  <c r="H21" i="2"/>
  <c r="G22" i="2"/>
  <c r="H22" i="2"/>
  <c r="H19" i="2"/>
  <c r="G19" i="2"/>
  <c r="G8" i="3"/>
  <c r="G7" i="3"/>
  <c r="G6" i="3"/>
  <c r="G5" i="3"/>
  <c r="Q16" i="1"/>
  <c r="R16" i="1" s="1"/>
  <c r="K16" i="1"/>
  <c r="L16" i="1" s="1"/>
  <c r="Q15" i="1"/>
  <c r="R15" i="1" s="1"/>
  <c r="K15" i="1"/>
  <c r="L15" i="1" s="1"/>
  <c r="Q14" i="1"/>
  <c r="R14" i="1" s="1"/>
  <c r="K14" i="1"/>
  <c r="L14" i="1" s="1"/>
  <c r="K12" i="1"/>
  <c r="L12" i="1" s="1"/>
  <c r="K13" i="1"/>
  <c r="L13" i="1" s="1"/>
  <c r="Q5" i="1" l="1"/>
  <c r="R5" i="1" s="1"/>
  <c r="Q6" i="1"/>
  <c r="R6" i="1" s="1"/>
  <c r="Q7" i="1"/>
  <c r="R7" i="1" s="1"/>
  <c r="Q8" i="1"/>
  <c r="R8" i="1" s="1"/>
  <c r="Q9" i="1"/>
  <c r="R9" i="1" s="1"/>
  <c r="Q10" i="1"/>
  <c r="R10" i="1" s="1"/>
  <c r="Q11" i="1"/>
  <c r="R11" i="1" s="1"/>
  <c r="Q12" i="1"/>
  <c r="R12" i="1" s="1"/>
  <c r="Q13" i="1"/>
  <c r="R13" i="1" s="1"/>
  <c r="K5" i="1"/>
  <c r="L5" i="1" s="1"/>
  <c r="K6" i="1"/>
  <c r="L6" i="1" s="1"/>
  <c r="K7" i="1"/>
  <c r="L7" i="1" s="1"/>
  <c r="K8" i="1"/>
  <c r="L8" i="1" s="1"/>
  <c r="K9" i="1"/>
  <c r="L9" i="1" s="1"/>
  <c r="K10" i="1"/>
  <c r="L10" i="1" s="1"/>
  <c r="L11" i="1"/>
</calcChain>
</file>

<file path=xl/sharedStrings.xml><?xml version="1.0" encoding="utf-8"?>
<sst xmlns="http://schemas.openxmlformats.org/spreadsheetml/2006/main" count="349" uniqueCount="169">
  <si>
    <t>N°</t>
  </si>
  <si>
    <t>Clase</t>
  </si>
  <si>
    <t>Fuente</t>
  </si>
  <si>
    <t>Etapa</t>
  </si>
  <si>
    <t>Tipo</t>
  </si>
  <si>
    <t xml:space="preserve">Consecuencia de la ocurrencia del evento </t>
  </si>
  <si>
    <t>Probabilidad</t>
  </si>
  <si>
    <t>Impacto</t>
  </si>
  <si>
    <t>Valoración del Riesgo</t>
  </si>
  <si>
    <t>Categoría</t>
  </si>
  <si>
    <t>¿A quien se le asigna?</t>
  </si>
  <si>
    <t xml:space="preserve">Tratamiento /Controles a ser Implementados </t>
  </si>
  <si>
    <t xml:space="preserve">Valoración del Riesgo </t>
  </si>
  <si>
    <t>Categoria</t>
  </si>
  <si>
    <t>¿Afecta la ejecución del contrato?</t>
  </si>
  <si>
    <t>Persona responsable por implementar el tratamiento</t>
  </si>
  <si>
    <t xml:space="preserve">Fecha estimada en que se inicia el tratamiento </t>
  </si>
  <si>
    <t>¿Cómo se realiza el monitoreo?</t>
  </si>
  <si>
    <t xml:space="preserve">Monitoreo y Revisión </t>
  </si>
  <si>
    <t>Impacto después del tratamiento</t>
  </si>
  <si>
    <t>Periodicidad ¿ Cuando?</t>
  </si>
  <si>
    <t>General</t>
  </si>
  <si>
    <t>Especifico</t>
  </si>
  <si>
    <t>Interno</t>
  </si>
  <si>
    <t>Externo</t>
  </si>
  <si>
    <t xml:space="preserve">Planeación </t>
  </si>
  <si>
    <t>Selección</t>
  </si>
  <si>
    <t>Contratación</t>
  </si>
  <si>
    <t>Ejecución</t>
  </si>
  <si>
    <t>Riegos económicos</t>
  </si>
  <si>
    <t xml:space="preserve">Riesgos operacionales </t>
  </si>
  <si>
    <t xml:space="preserve">Riesgos Financieros </t>
  </si>
  <si>
    <t>Riesgos Regulatorios</t>
  </si>
  <si>
    <t>Riesgos de la Naturaleza</t>
  </si>
  <si>
    <t>Riesgos Ambientales</t>
  </si>
  <si>
    <t>Riesgos Sociales o Políticos</t>
  </si>
  <si>
    <r>
      <rPr>
        <b/>
        <sz val="11"/>
        <rFont val="Calibri"/>
        <family val="2"/>
        <scheme val="minor"/>
      </rPr>
      <t xml:space="preserve">Raro </t>
    </r>
    <r>
      <rPr>
        <sz val="11"/>
        <rFont val="Calibri"/>
        <family val="2"/>
        <scheme val="minor"/>
      </rPr>
      <t>(Puede ocurrir exepcionalmente)</t>
    </r>
  </si>
  <si>
    <r>
      <rPr>
        <b/>
        <sz val="11"/>
        <rFont val="Calibri"/>
        <family val="2"/>
        <scheme val="minor"/>
      </rPr>
      <t>Improbable</t>
    </r>
    <r>
      <rPr>
        <sz val="11"/>
        <rFont val="Calibri"/>
        <family val="2"/>
        <scheme val="minor"/>
      </rPr>
      <t xml:space="preserve"> (Puede ocurrir ocasionalmente)</t>
    </r>
  </si>
  <si>
    <r>
      <rPr>
        <b/>
        <sz val="11"/>
        <color theme="1"/>
        <rFont val="Calibri"/>
        <family val="2"/>
        <scheme val="minor"/>
      </rPr>
      <t>Posible</t>
    </r>
    <r>
      <rPr>
        <sz val="11"/>
        <color theme="1"/>
        <rFont val="Calibri"/>
        <family val="2"/>
        <scheme val="minor"/>
      </rPr>
      <t xml:space="preserve"> (Puede Ocurrir en cualquier momento futuro)</t>
    </r>
  </si>
  <si>
    <r>
      <rPr>
        <b/>
        <sz val="11"/>
        <color theme="1"/>
        <rFont val="Calibri"/>
        <family val="2"/>
        <scheme val="minor"/>
      </rPr>
      <t>Probable</t>
    </r>
    <r>
      <rPr>
        <sz val="11"/>
        <color theme="1"/>
        <rFont val="Calibri"/>
        <family val="2"/>
        <scheme val="minor"/>
      </rPr>
      <t xml:space="preserve"> (Probablemente va a ocurrir</t>
    </r>
  </si>
  <si>
    <r>
      <rPr>
        <b/>
        <sz val="11"/>
        <color theme="1"/>
        <rFont val="Calibri"/>
        <family val="2"/>
        <scheme val="minor"/>
      </rPr>
      <t>Casi cierto</t>
    </r>
    <r>
      <rPr>
        <sz val="11"/>
        <color theme="1"/>
        <rFont val="Calibri"/>
        <family val="2"/>
        <scheme val="minor"/>
      </rPr>
      <t xml:space="preserve"> (Ocurre en la mayoría de circustancias)</t>
    </r>
  </si>
  <si>
    <t xml:space="preserve">Categoria </t>
  </si>
  <si>
    <t xml:space="preserve">Valoración </t>
  </si>
  <si>
    <t xml:space="preserve">TABLA 2 PROBABILIDAD DEL RIESGO </t>
  </si>
  <si>
    <t>Calificación Cualitativa</t>
  </si>
  <si>
    <t xml:space="preserve">Calificación Monetaria </t>
  </si>
  <si>
    <t xml:space="preserve">Insignificante </t>
  </si>
  <si>
    <t xml:space="preserve">Menor </t>
  </si>
  <si>
    <t>Moderado</t>
  </si>
  <si>
    <t>Mayor</t>
  </si>
  <si>
    <t>Dificulta la Ejecución del Contrato de manera baja, Aplicando medidas mínimas se puede lograr el objeto contractual</t>
  </si>
  <si>
    <t>Los sobrecostos no representan más del cinco por ciento (5%) del valor del contrato</t>
  </si>
  <si>
    <t>Los Sobrecostos no representan más del uno por ciento (1%) del valor del contrato</t>
  </si>
  <si>
    <t xml:space="preserve">Afecta la ejecución del contrato sin alterar el beneficio para las partes </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</si>
  <si>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</si>
  <si>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</si>
  <si>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</si>
  <si>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Obstruye la ejecución del contrato de manera intranscendente</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</si>
  <si>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</si>
  <si>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</si>
  <si>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valoración </t>
  </si>
  <si>
    <t>Catastrófico</t>
  </si>
  <si>
    <t xml:space="preserve">TABLA 3 IMPACTO DEL RIESGO </t>
  </si>
  <si>
    <t xml:space="preserve">TABLA 4 VALORACION DEL RIESGO </t>
  </si>
  <si>
    <t>8,9 y 10</t>
  </si>
  <si>
    <t>Riesgo extremo</t>
  </si>
  <si>
    <t>6 y 7</t>
  </si>
  <si>
    <t>Riesgo alto</t>
  </si>
  <si>
    <t>Riesgo medio</t>
  </si>
  <si>
    <t>2,3 y 4</t>
  </si>
  <si>
    <t>Riesgo Bajo</t>
  </si>
  <si>
    <t>TABLA 5 CATEGORIA DEL RIESGO</t>
  </si>
  <si>
    <t>Contratista</t>
  </si>
  <si>
    <t>Evitar el riesgo</t>
  </si>
  <si>
    <t>Transferir el riesgo</t>
  </si>
  <si>
    <t>Aceptar el riesgo</t>
  </si>
  <si>
    <t>Reducir la probabilidad</t>
  </si>
  <si>
    <t>Reducir las Consecuencias</t>
  </si>
  <si>
    <t>si</t>
  </si>
  <si>
    <t>no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</si>
  <si>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</si>
  <si>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</si>
  <si>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</si>
  <si>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</si>
  <si>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</si>
  <si>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</si>
  <si>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</si>
  <si>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las Consecuencias </t>
  </si>
  <si>
    <t>El SGC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</si>
  <si>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El SGC acepta el riesgo porque el riesgo no puede ser evitado ni ser transferido o el costo de evitarlo o transferirlo es muy alto. En este caso se recomiendan medidas para reducir el riesgo o mitigar su impacto, así como el monitoreo</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</si>
  <si>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</si>
  <si>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</si>
  <si>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Servicio Geológico Colombiano</t>
  </si>
  <si>
    <r>
      <rPr>
        <b/>
        <sz val="11"/>
        <color theme="1"/>
        <rFont val="Calibri"/>
        <family val="2"/>
        <scheme val="minor"/>
      </rPr>
      <t>Probable</t>
    </r>
    <r>
      <rPr>
        <sz val="11"/>
        <color theme="1"/>
        <rFont val="Calibri"/>
        <family val="2"/>
        <scheme val="minor"/>
      </rPr>
      <t xml:space="preserve"> (Probablemente va a ocurrir)</t>
    </r>
  </si>
  <si>
    <t xml:space="preserve">Supervisor </t>
  </si>
  <si>
    <t xml:space="preserve">Interventor </t>
  </si>
  <si>
    <t>Oficina de Contratos</t>
  </si>
  <si>
    <t xml:space="preserve">Oficina de Recursos Financieros </t>
  </si>
  <si>
    <t>Contratista y Servicio Geológico Colombiano</t>
  </si>
  <si>
    <t>Oficina Jurídica</t>
  </si>
  <si>
    <t xml:space="preserve">Fecha estimada en que se completa el tratamiento </t>
  </si>
  <si>
    <t xml:space="preserve">Riesgos Tecnológicos </t>
  </si>
  <si>
    <t>Área Técnica</t>
  </si>
  <si>
    <t>1 en 1000</t>
  </si>
  <si>
    <t>1 en 500</t>
  </si>
  <si>
    <t>1 en 100</t>
  </si>
  <si>
    <t>1 en 250</t>
  </si>
  <si>
    <t xml:space="preserve"> Casi 1</t>
  </si>
  <si>
    <t>Valor del contrato</t>
  </si>
  <si>
    <t>VALORACION DEL RIESGO EN TERMINOS ECONOMICOS DE ACUERDO AL VALOR DEL CONTRATO</t>
  </si>
  <si>
    <t>En la etapa de planeación</t>
  </si>
  <si>
    <t xml:space="preserve">En la etapa de Selección </t>
  </si>
  <si>
    <t>No se puede iniciar la ejecución del contrato de interventoría.</t>
  </si>
  <si>
    <t>En consecuencia se dará por terminado el Contrato de Interventoría.
Costos del contrato de Interventoría que no podrían ser pagados como costos variables.</t>
  </si>
  <si>
    <t>Durante el plazo del contrato se pueden presentar daños o pérdida de bienes, elementos y equipos propios del interventor que requiera para cumplir con sus obligaciones, por acaecimiento de actos de la naturaleza, actos vandálicos o terroristas, y en general por eventos de fuerza mayor asegurables.</t>
  </si>
  <si>
    <t>Necesidad de reparar o reponer los bienes afectados. Eventualmente se pueden ocasionar mayores costos para el Interventor.
Eventual pérdida de información .</t>
  </si>
  <si>
    <t>Ausencia o alta rotación de personal clave.
Durante el plazo de ejecución del contrato se puede presentar inhabilidad física o mental del personal por accidentes y/o enfermedades laborales, baja oferta de personal con el perfil profesional requerido.</t>
  </si>
  <si>
    <t>Reclamación de indemnizaciones y reparaciones de terceros.
Debido a daños a bienes, muerte o lesiones  de  terceros  en accidentes generados en las labores de Interventoría, en campo principalmente.</t>
  </si>
  <si>
    <t>Afectación patrimonial del interventor.</t>
  </si>
  <si>
    <t>Reclamación de indemnizaciones y reparaciones de empleados del interventor o sus  subcontratistas. Derivada de daños a bienes, muerte o lesiones de personas por accidentes de trabajo o eventos que ocurran en desarrollo de las actividades de interventoría.</t>
  </si>
  <si>
    <t>Reclamación de indemnizaciones y reparaciones de empleados del Interventor o subcontratistas.
Por el no pago de obligaciones laborales del interventor o no garantizar la cobertura de la afiliación al Sistema General de Seguridad Social del personal requerido.</t>
  </si>
  <si>
    <t>Se pueden generar atrasos en el cronograma PDT del contrato principal y por ende, en el de Interventoría.
Eventual necesidad de suspensión de actividades del contrato de interventoría.</t>
  </si>
  <si>
    <t>* Entrega no oportuna de los componentes (equipos, materiales, etc.) indispensables para el desarrollo del proyecto.                                                                                                       *  Retraso en la ejecución del proyecto afectándolo en su totalidad (técnica, financiera y jurídicamente).</t>
  </si>
  <si>
    <t>Retrasos en la ejecución de las obras</t>
  </si>
  <si>
    <t>Demora en la radicación oportuna de las cuentas. Se origina cuando el no realiza la radicación de la facturación oportunamente en las condiciones previstas por el Contratante, sin considerar los planes de contingencia y/o calidad para que las cuentas se elaboren correctamente y radiquen oportunamente de acuerdo con la forma de pago prevista</t>
  </si>
  <si>
    <t>Posible desbalance en el flujo de caja del proyecto, derivado el escaso ingreso de fondos al proyecto durante su ejecución</t>
  </si>
  <si>
    <t>Estructuras provisionales. Daños ocasionados por el montaje y desmontaje de las estructuras provisionales</t>
  </si>
  <si>
    <t>Demoras en la entrega de las obras terminadas o posible daño en las estructuras instaladas, requiriendo mayor tiempo para su reparación</t>
  </si>
  <si>
    <t>Retraso en la fecha de entrega prevista</t>
  </si>
  <si>
    <t>Se suspende el proceso de contratación de interventoría, hasta contar con el contrato principal debidamente legalizado. El oferente mantiene sus términos y prorroga garantía de seriedad.</t>
  </si>
  <si>
    <t>Contar con pólizas de daño material con las coberturas adecuadas a los daños a que se exponen los bienes del interventor. Contar con planes de contingencia y continuidad. El interventor debería contar con mecanismos de respaldo de información.</t>
  </si>
  <si>
    <t>El Interventor puede:
a) Implementar sistemas de gestión de seguridad y salud en el trabajo.
b) Contar con mecanismos ágiles de reemplazo del personal no disponible.</t>
  </si>
  <si>
    <t>Suscribir los seguros de responsabilidad civil en la cuantía y vigencia indicada en el contrato incluyendo el amparo patronal para reparar a quien se le irrogue un daño.
Establecer el plan de gestión de seguridad y salud en el trabajo de conformidad con la normatividad.
Capacitar continuamente al personal sobre riesgos laborales.
Afiliación a la seguridad social y cumplir con los aportes respectivos.</t>
  </si>
  <si>
    <t>Suscribir las garantías de pago de salarios, prestaciones sociales e indemnizaciones laborales para cubrir al SGC de los perjuicios que se ocasionen por incumplimientos frente a empleados del Interventor o subcontratistas. Verificar el cumplimiento del pago de obligaciones laborales y de afiliación a seguridad social durante la ejecución del contrato.</t>
  </si>
  <si>
    <t>Revisar las actas periódicas del interventor sobre los avances del contrato de obra civil, con el fín de aplicar los correctivos necesarios oportunamente, que permitan la entrega de la obra en los tiempos programados.</t>
  </si>
  <si>
    <t>La interventoría debe verificar cjunto con el contratista de obra, el cumplimiento de las obligaciones para la radicación de los pagos debirados de la ejecución del proyecto.</t>
  </si>
  <si>
    <t>Se deben prever todas las acciones necesarias para que el contratista disponga los medios técnicos necesarios para que las estructuras temporales cumplan con la estabilidad requerida, incluyéndose en el diseño la obligación de presentar el cálculo de las opciones de estructuras temporales</t>
  </si>
  <si>
    <t>SI</t>
  </si>
  <si>
    <t>Interventor</t>
  </si>
  <si>
    <t>Hasta la firma del acta de terminación del contrato</t>
  </si>
  <si>
    <t>Desde la firma del Acta de inicio</t>
  </si>
  <si>
    <t>Comité de seguimiento</t>
  </si>
  <si>
    <t>Informes de Interventoría Comité de seguimiento</t>
  </si>
  <si>
    <t>Informes mensuales de Interventoría Comité de seguimiento</t>
  </si>
  <si>
    <t>Mediante comités técnicos de seguimiento</t>
  </si>
  <si>
    <t xml:space="preserve">Interno </t>
  </si>
  <si>
    <t xml:space="preserve">El contrato principal objeto de interventoría tiene un proceso fallido o no hay posibilidad de iniciarlo. </t>
  </si>
  <si>
    <t>Durante el desarrollo del proceso de selección, en la etapa de adjudicación</t>
  </si>
  <si>
    <t xml:space="preserve">Seguimiento al desarrollo del proceso de selección, en la etapa de adjudicación y suscripción del contrato. </t>
  </si>
  <si>
    <t>Que el Contratista de obra no ejecute o ejecute parcialmente las metas físicas o presupuesto incialmente estimado por cualquiera de los siguientes aspectos: terminación anticipada del contrato, reducción de la meta física, abandono de obra, caducidad.</t>
  </si>
  <si>
    <t>El Interventor recibirá durante el lapso de tiempo previo a la terminación del Contrato de Interventoría, el pago de un valor fijo mensual igual al establecido como Valor Fijo Mensual en la Forma de Pago del Contrato. En todo caso, se terminará anticipadamente el contrato de interventoría.</t>
  </si>
  <si>
    <t>Permanente durante la ejecución del contrato</t>
  </si>
  <si>
    <t>Eventual disminución en los avances de las actividades y el cronogrma de trabajo.</t>
  </si>
  <si>
    <t>Suscribir los seguros de responsabilidad civil en la cuantía y vigencia indicada en el contrato, incluyendo el amparo patronal para reparar a quien se le cause un daño.
Establecer el plan de gestión de seguridad y salud en el trabajo de conformidad con la normatividad.
Capacitar continuamente al personal sobre riesgos laborales.
Afiliación a la seguridad social y cumplir con los aportes respectivos.</t>
  </si>
  <si>
    <t>Hasta la terminación del contrato</t>
  </si>
  <si>
    <t>Durante la ejecución del contrato se requiere de una prórroga al contrato principal, imputable al Interventor, en consecuencia hace necesario realizar labores propias de la Interventoría durante el tiempo de la Prórroga.</t>
  </si>
  <si>
    <t>Costos adicionales del contrato de Interventoría a cargo del interventor.</t>
  </si>
  <si>
    <t xml:space="preserve">En caso que la prórroga sea imputable al Contratista, el SGC descontará ese valor, conforme a la forma de pago acordada con el contratista en su contrato. 
</t>
  </si>
  <si>
    <t>Todos los atrasos que el Interventor pueda resolver con ajustes en su PDT  no darán lugar a pagos adicionales.  Si el retraso en el cronograma del contrato por las acciones vandálicas o tipificadas en la legislación penal ocasiona que no sean subsanables con ajustes en el PDT, el SGC evaluará eventuales acciones a tomar.</t>
  </si>
  <si>
    <t>En los sitios en donde se ejecutará el contrato principal, se pueden presentar manifestaciones o protesta social, quebrantando el orden público y realizando actos vandálicos o acciones tipificadas en la legislación penal.</t>
  </si>
  <si>
    <t xml:space="preserve">Disponibilidad Logística. Dilación en procesos de disponibilidad de sistemas, equipos, materiales y suministros por concepto de fabricación (producción), transporte, importación, nacionalización y entrega para disposición del contratista de obra. </t>
  </si>
  <si>
    <t xml:space="preserve">Definir con el contratista de obra los planes de contingencia para la provisión de sistemas, equipos, materiales y suministros que impliquen tiempos prolongados de fabricación, importación y entrega para uso dentro del proyecto. </t>
  </si>
  <si>
    <t>Errores en la planificación del contrato de obra  que implique prórrogas del mismo</t>
  </si>
  <si>
    <t>Hasta la firma del acta de recibo a satisfacción de la obra</t>
  </si>
  <si>
    <t xml:space="preserve">Condiciones meteorologicas extremas. Temporada de lluvias que afecten el desarrollo de las obras, en cuanto a transporte de materiales, personal etc.. </t>
  </si>
  <si>
    <t>Desarrollar y validar un plan de mitigación para cumplir con el cronograma junto con el contratista de obra</t>
  </si>
  <si>
    <t>Hasta la firma del acta de entrega a satisfacción de la obra</t>
  </si>
  <si>
    <t>Matriz de riesgos para Realizar la interventoría técnica, administrativa, financiera, contable, legal, ambiental, y de aseguramiento de calidad al contrato de obra que tiene por objeto: Contratar, por el sistema de precios unitarios fijos sin fórmula de reajuste, el mantenimiento preventivo y correctivo de las cubiertas planas y livianas, y demás adecuaciones necesarias en la infraestructura del Servicio Geológico Colombiano, sede CAN, ubicada en la ciudad de Bogotá D.C.</t>
  </si>
  <si>
    <t>Descripción (Que puede pasar y cómo puede ocurrir)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</si>
</sst>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0.0%"/>
    <numFmt numFmtId="166" formatCode="&quot;$&quot;\ #,##0"/>
    <numFmt numFmtId="167" formatCode="_(&quot;$&quot;\ * #,##0_);_(&quot;$&quot;\ * \(#,##0\);_(&quot;$&quot;\ * &quot;-&quot;??_);_(@_)"/>
  </numFmts>
  <fonts count="23" x14ac:knownFonts="1">
    <font>
      <sz val="11"/>
      <color theme="1"/>
      <name val="Calibri"/>
      <family val="2"/>
      <scheme val="minor"/>
    </font>
    <font>
      <b/>
      <sz val="11"/>
      <color theme="1"/>
      <name val="Calibri"/>
      <family val="2"/>
      <scheme val="minor"/>
    </font>
    <font>
      <sz val="12"/>
      <color theme="1"/>
      <name val="Calibri"/>
      <family val="2"/>
      <scheme val="minor"/>
    </font>
    <font>
      <sz val="14"/>
      <color theme="1"/>
      <name val="Calibri"/>
      <family val="2"/>
      <scheme val="minor"/>
    </font>
    <font>
      <sz val="11"/>
      <name val="Calibri"/>
      <family val="2"/>
      <scheme val="minor"/>
    </font>
    <font>
      <b/>
      <sz val="11"/>
      <name val="Calibri"/>
      <family val="2"/>
      <scheme val="minor"/>
    </font>
    <font>
      <b/>
      <sz val="14"/>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14"/>
      <name val="Calibri"/>
      <family val="2"/>
      <scheme val="minor"/>
    </font>
    <font>
      <b/>
      <sz val="10"/>
      <name val="Arial"/>
      <family val="2"/>
    </font>
    <font>
      <sz val="10"/>
      <name val="Arial"/>
      <family val="2"/>
    </font>
    <font>
      <b/>
      <sz val="10"/>
      <color theme="0"/>
      <name val="Arial"/>
      <family val="2"/>
    </font>
    <font>
      <sz val="11"/>
      <color theme="1"/>
      <name val="Calibri"/>
      <family val="2"/>
      <scheme val="minor"/>
    </font>
    <font>
      <b/>
      <sz val="11"/>
      <color theme="1" tint="0.24994659260841701"/>
      <name val="Calibri"/>
      <family val="2"/>
      <scheme val="minor"/>
    </font>
    <font>
      <sz val="14"/>
      <color theme="1" tint="0.24994659260841701"/>
      <name val="Calibri"/>
      <family val="2"/>
      <scheme val="minor"/>
    </font>
    <font>
      <b/>
      <sz val="13"/>
      <color theme="1" tint="0.24994659260841701"/>
      <name val="Cambria"/>
      <family val="2"/>
      <scheme val="major"/>
    </font>
    <font>
      <b/>
      <sz val="13"/>
      <color theme="7"/>
      <name val="Cambria"/>
      <family val="2"/>
      <scheme val="major"/>
    </font>
    <font>
      <b/>
      <sz val="9.5"/>
      <color theme="1" tint="0.499984740745262"/>
      <name val="Calibri"/>
      <family val="2"/>
      <scheme val="minor"/>
    </font>
    <font>
      <b/>
      <sz val="12"/>
      <name val="Arial"/>
      <family val="2"/>
    </font>
    <font>
      <b/>
      <sz val="10"/>
      <color theme="1"/>
      <name val="Arial"/>
      <family val="2"/>
    </font>
    <font>
      <sz val="12"/>
      <name val="Arial"/>
      <family val="2"/>
    </font>
  </fonts>
  <fills count="13">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FC000"/>
        <bgColor indexed="64"/>
      </patternFill>
    </fill>
    <fill>
      <patternFill patternType="solid">
        <fgColor theme="6" tint="0.59999389629810485"/>
        <bgColor indexed="64"/>
      </patternFill>
    </fill>
    <fill>
      <patternFill patternType="solid">
        <fgColor theme="6" tint="-0.499984740745262"/>
        <bgColor indexed="64"/>
      </patternFill>
    </fill>
    <fill>
      <patternFill patternType="solid">
        <fgColor theme="9" tint="-0.249977111117893"/>
        <bgColor indexed="64"/>
      </patternFill>
    </fill>
    <fill>
      <patternFill patternType="solid">
        <fgColor theme="5" tint="-0.499984740745262"/>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6337778862885"/>
        <bgColor indexed="64"/>
      </patternFill>
    </fill>
  </fills>
  <borders count="27">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0"/>
      </left>
      <right/>
      <top/>
      <bottom style="thin">
        <color theme="0"/>
      </bottom>
      <diagonal/>
    </border>
    <border>
      <left/>
      <right/>
      <top/>
      <bottom style="thin">
        <color theme="0"/>
      </bottom>
      <diagonal/>
    </border>
    <border>
      <left style="thin">
        <color indexed="64"/>
      </left>
      <right style="thin">
        <color indexed="64"/>
      </right>
      <top style="thin">
        <color indexed="64"/>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9" tint="-0.24994659260841701"/>
      </top>
      <bottom style="thin">
        <color theme="9" tint="-0.24994659260841701"/>
      </bottom>
      <diagonal/>
    </border>
    <border>
      <left/>
      <right/>
      <top/>
      <bottom style="thin">
        <color theme="7"/>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4" fillId="0" borderId="0" applyFont="0" applyFill="0" applyBorder="0" applyAlignment="0" applyProtection="0"/>
    <xf numFmtId="9" fontId="14" fillId="0" borderId="0" applyFont="0" applyFill="0" applyBorder="0" applyAlignment="0" applyProtection="0"/>
    <xf numFmtId="0" fontId="15" fillId="12" borderId="11" applyNumberFormat="0" applyProtection="0">
      <alignment horizontal="left" vertical="center"/>
    </xf>
    <xf numFmtId="0" fontId="16" fillId="0" borderId="0" applyNumberFormat="0" applyFill="0" applyBorder="0" applyProtection="0">
      <alignment horizontal="left" vertical="center"/>
    </xf>
    <xf numFmtId="0" fontId="17" fillId="0" borderId="0" applyFill="0" applyBorder="0" applyProtection="0">
      <alignment horizontal="left"/>
    </xf>
    <xf numFmtId="9" fontId="18" fillId="0" borderId="0" applyFill="0" applyBorder="0" applyProtection="0">
      <alignment horizontal="center" vertical="center"/>
    </xf>
    <xf numFmtId="0" fontId="19" fillId="0" borderId="0" applyFill="0" applyBorder="0" applyProtection="0">
      <alignment horizontal="center"/>
    </xf>
    <xf numFmtId="3" fontId="19" fillId="0" borderId="12" applyFill="0" applyProtection="0">
      <alignment horizontal="center"/>
    </xf>
  </cellStyleXfs>
  <cellXfs count="83">
    <xf numFmtId="0" fontId="0" fillId="0" borderId="0" xfId="0"/>
    <xf numFmtId="0" fontId="0" fillId="0" borderId="0" xfId="0" applyAlignment="1">
      <alignment horizontal="center"/>
    </xf>
    <xf numFmtId="0" fontId="4" fillId="3" borderId="1" xfId="0" applyFont="1" applyFill="1" applyBorder="1" applyAlignment="1">
      <alignment horizontal="center" vertical="center"/>
    </xf>
    <xf numFmtId="0" fontId="0" fillId="3" borderId="1" xfId="0" applyFill="1" applyBorder="1" applyAlignment="1">
      <alignment horizontal="center" vertical="center"/>
    </xf>
    <xf numFmtId="0" fontId="1"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xf>
    <xf numFmtId="0" fontId="4"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12" fillId="0" borderId="0" xfId="0" applyFont="1"/>
    <xf numFmtId="0" fontId="12" fillId="0" borderId="0" xfId="0" applyFont="1" applyAlignment="1">
      <alignment horizontal="center" vertical="center" textRotation="90" wrapText="1"/>
    </xf>
    <xf numFmtId="0" fontId="12" fillId="0" borderId="0" xfId="0" applyFont="1" applyAlignment="1">
      <alignment horizontal="center" vertical="center" wrapText="1"/>
    </xf>
    <xf numFmtId="1" fontId="12" fillId="0" borderId="0" xfId="0" applyNumberFormat="1" applyFont="1"/>
    <xf numFmtId="0" fontId="12" fillId="0" borderId="0" xfId="0" applyFont="1" applyAlignment="1">
      <alignment textRotation="90"/>
    </xf>
    <xf numFmtId="0" fontId="12" fillId="0" borderId="0" xfId="0" applyFont="1" applyAlignment="1">
      <alignment wrapText="1"/>
    </xf>
    <xf numFmtId="165" fontId="6" fillId="3" borderId="1" xfId="2" applyNumberFormat="1" applyFont="1" applyFill="1" applyBorder="1" applyAlignment="1">
      <alignment horizontal="center" vertical="center"/>
    </xf>
    <xf numFmtId="0" fontId="7" fillId="2" borderId="8" xfId="0" applyFont="1" applyFill="1" applyBorder="1" applyAlignment="1">
      <alignment horizontal="center"/>
    </xf>
    <xf numFmtId="0" fontId="0" fillId="0" borderId="7" xfId="0" applyBorder="1" applyAlignment="1">
      <alignment horizontal="center"/>
    </xf>
    <xf numFmtId="10" fontId="0" fillId="0" borderId="7" xfId="0" applyNumberFormat="1" applyBorder="1" applyAlignment="1">
      <alignment horizontal="center"/>
    </xf>
    <xf numFmtId="9" fontId="0" fillId="0" borderId="7" xfId="0" applyNumberFormat="1" applyBorder="1" applyAlignment="1">
      <alignment horizontal="center"/>
    </xf>
    <xf numFmtId="166" fontId="0" fillId="0" borderId="0" xfId="0" applyNumberFormat="1" applyAlignment="1">
      <alignment horizontal="center"/>
    </xf>
    <xf numFmtId="167" fontId="0" fillId="0" borderId="7" xfId="1" applyNumberFormat="1" applyFont="1" applyBorder="1" applyAlignment="1">
      <alignment horizontal="center"/>
    </xf>
    <xf numFmtId="167" fontId="0" fillId="0" borderId="7" xfId="1" applyNumberFormat="1" applyFont="1" applyBorder="1"/>
    <xf numFmtId="0" fontId="12" fillId="0" borderId="0" xfId="0" applyFont="1" applyAlignment="1">
      <alignment horizontal="center"/>
    </xf>
    <xf numFmtId="0" fontId="12" fillId="0" borderId="7" xfId="0" applyFont="1" applyBorder="1" applyAlignment="1">
      <alignment horizontal="center" vertical="center" wrapText="1"/>
    </xf>
    <xf numFmtId="0" fontId="12" fillId="0" borderId="7" xfId="0" applyFont="1" applyBorder="1" applyAlignment="1">
      <alignment horizontal="center" vertical="center" textRotation="90" wrapText="1"/>
    </xf>
    <xf numFmtId="0" fontId="12" fillId="6" borderId="7" xfId="0" applyFont="1" applyFill="1" applyBorder="1" applyAlignment="1">
      <alignment horizontal="center" vertical="center" wrapText="1"/>
    </xf>
    <xf numFmtId="0" fontId="12" fillId="10" borderId="7" xfId="0" applyFont="1" applyFill="1" applyBorder="1" applyAlignment="1">
      <alignment horizontal="center" vertical="center" wrapText="1"/>
    </xf>
    <xf numFmtId="1" fontId="12" fillId="0" borderId="7" xfId="0" applyNumberFormat="1" applyFont="1" applyBorder="1" applyAlignment="1">
      <alignment horizontal="center" vertical="center" wrapText="1"/>
    </xf>
    <xf numFmtId="0" fontId="12" fillId="0" borderId="17"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1" xfId="0" applyFont="1" applyBorder="1" applyAlignment="1">
      <alignment horizontal="center" vertical="center" wrapText="1"/>
    </xf>
    <xf numFmtId="0" fontId="12" fillId="0" borderId="22" xfId="0" applyFont="1" applyBorder="1" applyAlignment="1">
      <alignment horizontal="center" vertical="center" textRotation="90" wrapText="1"/>
    </xf>
    <xf numFmtId="0" fontId="12" fillId="6" borderId="22" xfId="0" applyFont="1" applyFill="1" applyBorder="1" applyAlignment="1">
      <alignment horizontal="center" vertical="center" wrapText="1"/>
    </xf>
    <xf numFmtId="0" fontId="12" fillId="10" borderId="22" xfId="0" applyFont="1" applyFill="1" applyBorder="1" applyAlignment="1">
      <alignment horizontal="center" vertical="center" wrapText="1"/>
    </xf>
    <xf numFmtId="0" fontId="12" fillId="0" borderId="22" xfId="0" applyFont="1" applyBorder="1" applyAlignment="1">
      <alignment horizontal="center" vertical="center" wrapText="1"/>
    </xf>
    <xf numFmtId="1" fontId="12" fillId="0" borderId="22" xfId="0" applyNumberFormat="1" applyFont="1" applyBorder="1" applyAlignment="1">
      <alignment horizontal="center" vertical="center" wrapText="1"/>
    </xf>
    <xf numFmtId="0" fontId="12" fillId="0" borderId="23" xfId="0" applyFont="1" applyBorder="1" applyAlignment="1">
      <alignment horizontal="center" vertical="center" wrapText="1"/>
    </xf>
    <xf numFmtId="0" fontId="11" fillId="3" borderId="19" xfId="0" applyFont="1" applyFill="1" applyBorder="1" applyAlignment="1">
      <alignment horizontal="center" vertical="center" textRotation="90" wrapText="1"/>
    </xf>
    <xf numFmtId="1" fontId="21" fillId="3" borderId="19" xfId="0" applyNumberFormat="1" applyFont="1" applyFill="1" applyBorder="1" applyAlignment="1">
      <alignment horizontal="center" vertical="center" textRotation="90" wrapText="1"/>
    </xf>
    <xf numFmtId="0" fontId="21" fillId="3" borderId="19" xfId="0" applyFont="1" applyFill="1" applyBorder="1" applyAlignment="1">
      <alignment horizontal="center" vertical="center" textRotation="90" wrapText="1"/>
    </xf>
    <xf numFmtId="0" fontId="11"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22" fillId="0" borderId="7" xfId="0" applyFont="1" applyBorder="1" applyAlignment="1">
      <alignment horizontal="center" vertical="center" wrapText="1"/>
    </xf>
    <xf numFmtId="0" fontId="13" fillId="4" borderId="14"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13" fillId="4" borderId="14" xfId="0" applyFont="1" applyFill="1" applyBorder="1" applyAlignment="1">
      <alignment horizontal="center" vertical="center" textRotation="90" wrapText="1"/>
    </xf>
    <xf numFmtId="0" fontId="13" fillId="4" borderId="19" xfId="0" applyFont="1" applyFill="1" applyBorder="1" applyAlignment="1">
      <alignment horizontal="center" vertical="center" textRotation="90" wrapText="1"/>
    </xf>
    <xf numFmtId="1" fontId="13" fillId="4" borderId="14" xfId="0" applyNumberFormat="1" applyFont="1" applyFill="1" applyBorder="1" applyAlignment="1">
      <alignment horizontal="center" vertical="center" textRotation="90" wrapText="1"/>
    </xf>
    <xf numFmtId="1" fontId="13" fillId="4" borderId="19" xfId="0" applyNumberFormat="1" applyFont="1" applyFill="1" applyBorder="1" applyAlignment="1">
      <alignment horizontal="center" vertical="center" textRotation="90" wrapText="1"/>
    </xf>
    <xf numFmtId="0" fontId="20" fillId="11" borderId="24" xfId="0" applyFont="1" applyFill="1" applyBorder="1" applyAlignment="1">
      <alignment horizontal="center" vertical="center" wrapText="1"/>
    </xf>
    <xf numFmtId="0" fontId="20" fillId="11" borderId="25" xfId="0" applyFont="1" applyFill="1" applyBorder="1" applyAlignment="1">
      <alignment horizontal="center" vertical="center" wrapText="1"/>
    </xf>
    <xf numFmtId="0" fontId="20" fillId="11" borderId="26"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3" fillId="4" borderId="13" xfId="0" applyFont="1" applyFill="1" applyBorder="1" applyAlignment="1">
      <alignment horizontal="center" vertical="center" textRotation="90" wrapText="1"/>
    </xf>
    <xf numFmtId="0" fontId="13" fillId="4" borderId="18" xfId="0" applyFont="1" applyFill="1" applyBorder="1" applyAlignment="1">
      <alignment horizontal="center" vertical="center" textRotation="90" wrapText="1"/>
    </xf>
    <xf numFmtId="0" fontId="11" fillId="3" borderId="15" xfId="0" applyFont="1" applyFill="1" applyBorder="1" applyAlignment="1">
      <alignment horizontal="center" vertical="center" wrapText="1"/>
    </xf>
    <xf numFmtId="0" fontId="7" fillId="2" borderId="1" xfId="0" applyFont="1" applyFill="1" applyBorder="1" applyAlignment="1">
      <alignment horizontal="center" vertical="center" textRotation="90"/>
    </xf>
    <xf numFmtId="0" fontId="6" fillId="0" borderId="0" xfId="0" applyFont="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xf>
    <xf numFmtId="0" fontId="7" fillId="2" borderId="9" xfId="0" applyFont="1" applyFill="1" applyBorder="1" applyAlignment="1">
      <alignment horizontal="center"/>
    </xf>
    <xf numFmtId="0" fontId="7" fillId="2" borderId="10" xfId="0" applyFont="1" applyFill="1" applyBorder="1" applyAlignment="1">
      <alignment horizontal="center"/>
    </xf>
    <xf numFmtId="0" fontId="6" fillId="0" borderId="0" xfId="0" applyFont="1" applyAlignment="1">
      <alignment horizont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7" fillId="2" borderId="2" xfId="0" applyFont="1" applyFill="1" applyBorder="1" applyAlignment="1">
      <alignment horizontal="center" vertical="center" textRotation="90"/>
    </xf>
    <xf numFmtId="0" fontId="7" fillId="2" borderId="4" xfId="0" applyFont="1" applyFill="1" applyBorder="1" applyAlignment="1">
      <alignment horizontal="center" vertical="center" textRotation="90"/>
    </xf>
    <xf numFmtId="0" fontId="0" fillId="0" borderId="0" xfId="0" applyAlignment="1">
      <alignment horizontal="center"/>
    </xf>
  </cellXfs>
  <cellStyles count="9">
    <cellStyle name="Activity" xfId="5" xr:uid="{00000000-0005-0000-0000-000000000000}"/>
    <cellStyle name="Label" xfId="4" xr:uid="{00000000-0005-0000-0000-000001000000}"/>
    <cellStyle name="Moneda" xfId="1" builtinId="4"/>
    <cellStyle name="Normal" xfId="0" builtinId="0"/>
    <cellStyle name="Percent Complete" xfId="6" xr:uid="{00000000-0005-0000-0000-000004000000}"/>
    <cellStyle name="Period Headers" xfId="8" xr:uid="{00000000-0005-0000-0000-000005000000}"/>
    <cellStyle name="Period Highlight Control" xfId="3" xr:uid="{00000000-0005-0000-0000-000006000000}"/>
    <cellStyle name="Porcentaje" xfId="2" builtinId="5"/>
    <cellStyle name="Project Headers" xfId="7" xr:uid="{00000000-0005-0000-0000-000008000000}"/>
  </cellStyles>
  <dxfs count="9">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
      <fill>
        <patternFill>
          <bgColor rgb="FFFFC000"/>
        </patternFill>
      </fill>
    </dxf>
    <dxf>
      <fill>
        <patternFill>
          <bgColor theme="9" tint="-0.24994659260841701"/>
        </patternFill>
      </fill>
    </dxf>
    <dxf>
      <fill>
        <patternFill>
          <bgColor theme="5" tint="-0.24994659260841701"/>
        </patternFill>
      </fill>
    </dxf>
    <dxf>
      <fill>
        <patternFill>
          <bgColor theme="6" tint="-0.2499465926084170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ar1\serv-admin$\DOCUME~1\ygalvis\CONFIG~1\Temp\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s>
    <sheetDataSet>
      <sheetData sheetId="0">
        <row r="3">
          <cell r="N3">
            <v>1</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42"/>
  <sheetViews>
    <sheetView showGridLines="0" tabSelected="1" view="pageBreakPreview" zoomScaleNormal="70" zoomScaleSheetLayoutView="100" workbookViewId="0">
      <pane xSplit="8" ySplit="4" topLeftCell="I5" activePane="bottomRight" state="frozen"/>
      <selection pane="topRight" activeCell="I1" sqref="I1"/>
      <selection pane="bottomLeft" activeCell="A5" sqref="A5"/>
      <selection pane="bottomRight" activeCell="G5" sqref="G5"/>
    </sheetView>
  </sheetViews>
  <sheetFormatPr baseColWidth="10" defaultColWidth="6.7109375" defaultRowHeight="12.75" x14ac:dyDescent="0.2"/>
  <cols>
    <col min="1" max="1" width="2.7109375" style="18" customWidth="1"/>
    <col min="2" max="5" width="4.7109375" style="18" customWidth="1"/>
    <col min="6" max="6" width="11.140625" style="18" customWidth="1"/>
    <col min="7" max="7" width="31.5703125" style="32" customWidth="1"/>
    <col min="8" max="8" width="24.140625" style="18" bestFit="1" customWidth="1"/>
    <col min="9" max="10" width="4.42578125" style="18" bestFit="1" customWidth="1"/>
    <col min="11" max="11" width="5.28515625" style="21" customWidth="1"/>
    <col min="12" max="12" width="6.7109375" style="18"/>
    <col min="13" max="13" width="14.85546875" style="18" customWidth="1"/>
    <col min="14" max="14" width="32.42578125" style="22" customWidth="1"/>
    <col min="15" max="16" width="3.28515625" style="18" bestFit="1" customWidth="1"/>
    <col min="17" max="17" width="6.7109375" style="21"/>
    <col min="18" max="18" width="6.7109375" style="18"/>
    <col min="19" max="19" width="8" style="18" customWidth="1"/>
    <col min="20" max="22" width="19.140625" style="23" customWidth="1"/>
    <col min="23" max="23" width="24.5703125" style="18" customWidth="1"/>
    <col min="24" max="24" width="23.5703125" style="18" customWidth="1"/>
    <col min="25" max="16384" width="6.7109375" style="18"/>
  </cols>
  <sheetData>
    <row r="1" spans="2:24" ht="13.5" thickBot="1" x14ac:dyDescent="0.25"/>
    <row r="2" spans="2:24" ht="48.75" customHeight="1" thickBot="1" x14ac:dyDescent="0.25">
      <c r="B2" s="59" t="s">
        <v>167</v>
      </c>
      <c r="C2" s="60"/>
      <c r="D2" s="60"/>
      <c r="E2" s="60"/>
      <c r="F2" s="60"/>
      <c r="G2" s="60"/>
      <c r="H2" s="60"/>
      <c r="I2" s="60"/>
      <c r="J2" s="60"/>
      <c r="K2" s="60"/>
      <c r="L2" s="60"/>
      <c r="M2" s="60"/>
      <c r="N2" s="60"/>
      <c r="O2" s="60"/>
      <c r="P2" s="60"/>
      <c r="Q2" s="60"/>
      <c r="R2" s="60"/>
      <c r="S2" s="60"/>
      <c r="T2" s="60"/>
      <c r="U2" s="60"/>
      <c r="V2" s="60"/>
      <c r="W2" s="60"/>
      <c r="X2" s="61"/>
    </row>
    <row r="3" spans="2:24" s="19" customFormat="1" ht="36" customHeight="1" x14ac:dyDescent="0.25">
      <c r="B3" s="64" t="s">
        <v>0</v>
      </c>
      <c r="C3" s="55" t="s">
        <v>1</v>
      </c>
      <c r="D3" s="55" t="s">
        <v>2</v>
      </c>
      <c r="E3" s="55" t="s">
        <v>3</v>
      </c>
      <c r="F3" s="55" t="s">
        <v>4</v>
      </c>
      <c r="G3" s="53" t="s">
        <v>168</v>
      </c>
      <c r="H3" s="53" t="s">
        <v>5</v>
      </c>
      <c r="I3" s="55" t="s">
        <v>6</v>
      </c>
      <c r="J3" s="55" t="s">
        <v>7</v>
      </c>
      <c r="K3" s="57" t="s">
        <v>8</v>
      </c>
      <c r="L3" s="55" t="s">
        <v>9</v>
      </c>
      <c r="M3" s="62" t="s">
        <v>10</v>
      </c>
      <c r="N3" s="62" t="s">
        <v>11</v>
      </c>
      <c r="O3" s="62" t="s">
        <v>19</v>
      </c>
      <c r="P3" s="62"/>
      <c r="Q3" s="62"/>
      <c r="R3" s="62"/>
      <c r="S3" s="62"/>
      <c r="T3" s="62" t="s">
        <v>15</v>
      </c>
      <c r="U3" s="62" t="s">
        <v>16</v>
      </c>
      <c r="V3" s="62" t="s">
        <v>100</v>
      </c>
      <c r="W3" s="62" t="s">
        <v>18</v>
      </c>
      <c r="X3" s="66"/>
    </row>
    <row r="4" spans="2:24" s="20" customFormat="1" ht="79.5" customHeight="1" thickBot="1" x14ac:dyDescent="0.3">
      <c r="B4" s="65"/>
      <c r="C4" s="56"/>
      <c r="D4" s="56"/>
      <c r="E4" s="56"/>
      <c r="F4" s="56"/>
      <c r="G4" s="54"/>
      <c r="H4" s="54"/>
      <c r="I4" s="56"/>
      <c r="J4" s="56"/>
      <c r="K4" s="58"/>
      <c r="L4" s="56"/>
      <c r="M4" s="63"/>
      <c r="N4" s="63"/>
      <c r="O4" s="47" t="s">
        <v>6</v>
      </c>
      <c r="P4" s="47" t="s">
        <v>7</v>
      </c>
      <c r="Q4" s="48" t="s">
        <v>12</v>
      </c>
      <c r="R4" s="49" t="s">
        <v>9</v>
      </c>
      <c r="S4" s="49" t="s">
        <v>14</v>
      </c>
      <c r="T4" s="63"/>
      <c r="U4" s="63"/>
      <c r="V4" s="63"/>
      <c r="W4" s="50" t="s">
        <v>17</v>
      </c>
      <c r="X4" s="51" t="s">
        <v>20</v>
      </c>
    </row>
    <row r="5" spans="2:24" s="20" customFormat="1" ht="84" customHeight="1" x14ac:dyDescent="0.25">
      <c r="B5" s="40">
        <v>1</v>
      </c>
      <c r="C5" s="41" t="s">
        <v>22</v>
      </c>
      <c r="D5" s="41" t="s">
        <v>145</v>
      </c>
      <c r="E5" s="41" t="s">
        <v>27</v>
      </c>
      <c r="F5" s="34" t="s">
        <v>30</v>
      </c>
      <c r="G5" s="42" t="s">
        <v>146</v>
      </c>
      <c r="H5" s="43" t="s">
        <v>112</v>
      </c>
      <c r="I5" s="44">
        <v>2</v>
      </c>
      <c r="J5" s="44">
        <v>3</v>
      </c>
      <c r="K5" s="45">
        <f t="shared" ref="K5:K14" si="0">+I5+J5</f>
        <v>5</v>
      </c>
      <c r="L5" s="41" t="str">
        <f>IF(K5&lt;=4,"Riesgo Bajo",IF(K5=5,"Riesgo Medio",IF(K5&lt;=7,"Riesgo Alto",IF(K5&gt;=8,"Riesgo Extremo"))))</f>
        <v>Riesgo Medio</v>
      </c>
      <c r="M5" s="44" t="s">
        <v>92</v>
      </c>
      <c r="N5" s="44" t="s">
        <v>129</v>
      </c>
      <c r="O5" s="44">
        <v>1</v>
      </c>
      <c r="P5" s="44">
        <v>4</v>
      </c>
      <c r="Q5" s="45">
        <f t="shared" ref="Q5:Q17" si="1">+O5+P5</f>
        <v>5</v>
      </c>
      <c r="R5" s="41" t="str">
        <f t="shared" ref="R5:R17" si="2">IF(Q5&lt;=4,"Riesgo Bajo",IF(Q5=5,"Riesgo Medio",IF(Q5&lt;=7,"Riesgo Alto",IF(Q5&gt;=8,"Riesgo Extremo"))))</f>
        <v>Riesgo Medio</v>
      </c>
      <c r="S5" s="44" t="s">
        <v>137</v>
      </c>
      <c r="T5" s="44" t="s">
        <v>92</v>
      </c>
      <c r="U5" s="44" t="s">
        <v>110</v>
      </c>
      <c r="V5" s="44" t="s">
        <v>111</v>
      </c>
      <c r="W5" s="44" t="s">
        <v>148</v>
      </c>
      <c r="X5" s="46" t="s">
        <v>147</v>
      </c>
    </row>
    <row r="6" spans="2:24" s="20" customFormat="1" ht="127.5" customHeight="1" x14ac:dyDescent="0.25">
      <c r="B6" s="39">
        <v>2</v>
      </c>
      <c r="C6" s="34" t="s">
        <v>22</v>
      </c>
      <c r="D6" s="34" t="s">
        <v>145</v>
      </c>
      <c r="E6" s="34" t="s">
        <v>28</v>
      </c>
      <c r="F6" s="34" t="s">
        <v>30</v>
      </c>
      <c r="G6" s="35" t="s">
        <v>149</v>
      </c>
      <c r="H6" s="36" t="s">
        <v>113</v>
      </c>
      <c r="I6" s="33">
        <v>2</v>
      </c>
      <c r="J6" s="33">
        <v>3</v>
      </c>
      <c r="K6" s="37">
        <f t="shared" si="0"/>
        <v>5</v>
      </c>
      <c r="L6" s="34" t="str">
        <f t="shared" ref="L6:L14" si="3">IF(K6&lt;=4,"Riesgo Bajo",IF(K6=5,"Riesgo Medio",IF(K6&lt;=7,"Riesgo Alto",IF(K6&gt;=8,"Riesgo Extremo"))))</f>
        <v>Riesgo Medio</v>
      </c>
      <c r="M6" s="33" t="s">
        <v>92</v>
      </c>
      <c r="N6" s="33" t="s">
        <v>150</v>
      </c>
      <c r="O6" s="33">
        <v>1</v>
      </c>
      <c r="P6" s="33">
        <v>3</v>
      </c>
      <c r="Q6" s="37">
        <f t="shared" si="1"/>
        <v>4</v>
      </c>
      <c r="R6" s="34" t="str">
        <f t="shared" si="2"/>
        <v>Riesgo Bajo</v>
      </c>
      <c r="S6" s="44" t="s">
        <v>137</v>
      </c>
      <c r="T6" s="33" t="s">
        <v>92</v>
      </c>
      <c r="U6" s="33" t="s">
        <v>140</v>
      </c>
      <c r="V6" s="33" t="s">
        <v>139</v>
      </c>
      <c r="W6" s="33" t="s">
        <v>141</v>
      </c>
      <c r="X6" s="38" t="s">
        <v>151</v>
      </c>
    </row>
    <row r="7" spans="2:24" s="20" customFormat="1" ht="132.75" customHeight="1" x14ac:dyDescent="0.25">
      <c r="B7" s="39">
        <v>3</v>
      </c>
      <c r="C7" s="34" t="s">
        <v>22</v>
      </c>
      <c r="D7" s="34" t="s">
        <v>24</v>
      </c>
      <c r="E7" s="34" t="s">
        <v>28</v>
      </c>
      <c r="F7" s="34" t="s">
        <v>30</v>
      </c>
      <c r="G7" s="35" t="s">
        <v>114</v>
      </c>
      <c r="H7" s="36" t="s">
        <v>115</v>
      </c>
      <c r="I7" s="33">
        <v>2</v>
      </c>
      <c r="J7" s="33">
        <v>2</v>
      </c>
      <c r="K7" s="37">
        <f t="shared" si="0"/>
        <v>4</v>
      </c>
      <c r="L7" s="34" t="str">
        <f t="shared" si="3"/>
        <v>Riesgo Bajo</v>
      </c>
      <c r="M7" s="33" t="s">
        <v>95</v>
      </c>
      <c r="N7" s="33" t="s">
        <v>130</v>
      </c>
      <c r="O7" s="33">
        <v>1</v>
      </c>
      <c r="P7" s="33">
        <v>2</v>
      </c>
      <c r="Q7" s="37">
        <f t="shared" si="1"/>
        <v>3</v>
      </c>
      <c r="R7" s="34" t="str">
        <f t="shared" si="2"/>
        <v>Riesgo Bajo</v>
      </c>
      <c r="S7" s="33" t="s">
        <v>137</v>
      </c>
      <c r="T7" s="33" t="s">
        <v>138</v>
      </c>
      <c r="U7" s="33" t="s">
        <v>140</v>
      </c>
      <c r="V7" s="33" t="s">
        <v>139</v>
      </c>
      <c r="W7" s="33" t="s">
        <v>142</v>
      </c>
      <c r="X7" s="38" t="s">
        <v>151</v>
      </c>
    </row>
    <row r="8" spans="2:24" s="20" customFormat="1" ht="137.25" customHeight="1" x14ac:dyDescent="0.25">
      <c r="B8" s="39">
        <v>4</v>
      </c>
      <c r="C8" s="34" t="s">
        <v>22</v>
      </c>
      <c r="D8" s="34" t="s">
        <v>24</v>
      </c>
      <c r="E8" s="34" t="s">
        <v>28</v>
      </c>
      <c r="F8" s="34" t="s">
        <v>30</v>
      </c>
      <c r="G8" s="35" t="s">
        <v>116</v>
      </c>
      <c r="H8" s="36" t="s">
        <v>152</v>
      </c>
      <c r="I8" s="33">
        <v>1</v>
      </c>
      <c r="J8" s="33">
        <v>2</v>
      </c>
      <c r="K8" s="37">
        <f t="shared" si="0"/>
        <v>3</v>
      </c>
      <c r="L8" s="34" t="str">
        <f t="shared" si="3"/>
        <v>Riesgo Bajo</v>
      </c>
      <c r="M8" s="33" t="s">
        <v>95</v>
      </c>
      <c r="N8" s="33" t="s">
        <v>131</v>
      </c>
      <c r="O8" s="33">
        <v>1</v>
      </c>
      <c r="P8" s="33">
        <v>2</v>
      </c>
      <c r="Q8" s="37">
        <f t="shared" si="1"/>
        <v>3</v>
      </c>
      <c r="R8" s="34" t="str">
        <f t="shared" si="2"/>
        <v>Riesgo Bajo</v>
      </c>
      <c r="S8" s="33" t="s">
        <v>137</v>
      </c>
      <c r="T8" s="33" t="s">
        <v>138</v>
      </c>
      <c r="U8" s="33" t="s">
        <v>140</v>
      </c>
      <c r="V8" s="33" t="s">
        <v>139</v>
      </c>
      <c r="W8" s="33" t="s">
        <v>141</v>
      </c>
      <c r="X8" s="38" t="s">
        <v>151</v>
      </c>
    </row>
    <row r="9" spans="2:24" s="20" customFormat="1" ht="157.5" customHeight="1" x14ac:dyDescent="0.25">
      <c r="B9" s="39">
        <v>5</v>
      </c>
      <c r="C9" s="34" t="s">
        <v>22</v>
      </c>
      <c r="D9" s="34" t="s">
        <v>24</v>
      </c>
      <c r="E9" s="34" t="s">
        <v>28</v>
      </c>
      <c r="F9" s="34" t="s">
        <v>29</v>
      </c>
      <c r="G9" s="35" t="s">
        <v>117</v>
      </c>
      <c r="H9" s="36" t="s">
        <v>118</v>
      </c>
      <c r="I9" s="33">
        <v>2</v>
      </c>
      <c r="J9" s="33">
        <v>3</v>
      </c>
      <c r="K9" s="37">
        <f t="shared" si="0"/>
        <v>5</v>
      </c>
      <c r="L9" s="34" t="str">
        <f t="shared" si="3"/>
        <v>Riesgo Medio</v>
      </c>
      <c r="M9" s="33" t="s">
        <v>95</v>
      </c>
      <c r="N9" s="33" t="s">
        <v>153</v>
      </c>
      <c r="O9" s="33">
        <v>2</v>
      </c>
      <c r="P9" s="33">
        <v>3</v>
      </c>
      <c r="Q9" s="37">
        <f t="shared" si="1"/>
        <v>5</v>
      </c>
      <c r="R9" s="34" t="str">
        <f t="shared" si="2"/>
        <v>Riesgo Medio</v>
      </c>
      <c r="S9" s="33" t="s">
        <v>137</v>
      </c>
      <c r="T9" s="33" t="s">
        <v>138</v>
      </c>
      <c r="U9" s="33" t="s">
        <v>140</v>
      </c>
      <c r="V9" s="33" t="s">
        <v>154</v>
      </c>
      <c r="W9" s="33" t="s">
        <v>141</v>
      </c>
      <c r="X9" s="38" t="s">
        <v>151</v>
      </c>
    </row>
    <row r="10" spans="2:24" s="20" customFormat="1" ht="159" customHeight="1" x14ac:dyDescent="0.25">
      <c r="B10" s="39">
        <v>6</v>
      </c>
      <c r="C10" s="34" t="s">
        <v>22</v>
      </c>
      <c r="D10" s="34" t="s">
        <v>24</v>
      </c>
      <c r="E10" s="34" t="s">
        <v>28</v>
      </c>
      <c r="F10" s="34" t="s">
        <v>29</v>
      </c>
      <c r="G10" s="35" t="s">
        <v>119</v>
      </c>
      <c r="H10" s="36" t="s">
        <v>118</v>
      </c>
      <c r="I10" s="33">
        <v>2</v>
      </c>
      <c r="J10" s="33">
        <v>3</v>
      </c>
      <c r="K10" s="37">
        <f t="shared" si="0"/>
        <v>5</v>
      </c>
      <c r="L10" s="34" t="str">
        <f t="shared" si="3"/>
        <v>Riesgo Medio</v>
      </c>
      <c r="M10" s="33" t="s">
        <v>95</v>
      </c>
      <c r="N10" s="33" t="s">
        <v>132</v>
      </c>
      <c r="O10" s="33">
        <v>2</v>
      </c>
      <c r="P10" s="33">
        <v>3</v>
      </c>
      <c r="Q10" s="37">
        <f t="shared" si="1"/>
        <v>5</v>
      </c>
      <c r="R10" s="34" t="str">
        <f t="shared" si="2"/>
        <v>Riesgo Medio</v>
      </c>
      <c r="S10" s="33" t="s">
        <v>137</v>
      </c>
      <c r="T10" s="33" t="s">
        <v>138</v>
      </c>
      <c r="U10" s="33" t="s">
        <v>140</v>
      </c>
      <c r="V10" s="33" t="s">
        <v>154</v>
      </c>
      <c r="W10" s="33" t="s">
        <v>141</v>
      </c>
      <c r="X10" s="38" t="s">
        <v>151</v>
      </c>
    </row>
    <row r="11" spans="2:24" s="20" customFormat="1" ht="102" customHeight="1" x14ac:dyDescent="0.25">
      <c r="B11" s="39">
        <v>7</v>
      </c>
      <c r="C11" s="34" t="s">
        <v>22</v>
      </c>
      <c r="D11" s="34" t="s">
        <v>24</v>
      </c>
      <c r="E11" s="34" t="s">
        <v>28</v>
      </c>
      <c r="F11" s="34" t="s">
        <v>29</v>
      </c>
      <c r="G11" s="35" t="s">
        <v>120</v>
      </c>
      <c r="H11" s="36" t="s">
        <v>118</v>
      </c>
      <c r="I11" s="33">
        <v>2</v>
      </c>
      <c r="J11" s="33">
        <v>3</v>
      </c>
      <c r="K11" s="37">
        <f t="shared" si="0"/>
        <v>5</v>
      </c>
      <c r="L11" s="34" t="str">
        <f t="shared" si="3"/>
        <v>Riesgo Medio</v>
      </c>
      <c r="M11" s="33" t="s">
        <v>95</v>
      </c>
      <c r="N11" s="33" t="s">
        <v>133</v>
      </c>
      <c r="O11" s="33">
        <v>2</v>
      </c>
      <c r="P11" s="33">
        <v>3</v>
      </c>
      <c r="Q11" s="37">
        <f t="shared" si="1"/>
        <v>5</v>
      </c>
      <c r="R11" s="34" t="str">
        <f t="shared" si="2"/>
        <v>Riesgo Medio</v>
      </c>
      <c r="S11" s="33" t="s">
        <v>137</v>
      </c>
      <c r="T11" s="52" t="s">
        <v>138</v>
      </c>
      <c r="U11" s="33" t="s">
        <v>140</v>
      </c>
      <c r="V11" s="33" t="s">
        <v>154</v>
      </c>
      <c r="W11" s="33" t="s">
        <v>141</v>
      </c>
      <c r="X11" s="38" t="s">
        <v>151</v>
      </c>
    </row>
    <row r="12" spans="2:24" s="20" customFormat="1" ht="120.75" customHeight="1" x14ac:dyDescent="0.25">
      <c r="B12" s="39">
        <v>8</v>
      </c>
      <c r="C12" s="34" t="s">
        <v>22</v>
      </c>
      <c r="D12" s="34" t="s">
        <v>145</v>
      </c>
      <c r="E12" s="34" t="s">
        <v>28</v>
      </c>
      <c r="F12" s="34" t="s">
        <v>29</v>
      </c>
      <c r="G12" s="35" t="s">
        <v>155</v>
      </c>
      <c r="H12" s="36" t="s">
        <v>156</v>
      </c>
      <c r="I12" s="33">
        <v>4</v>
      </c>
      <c r="J12" s="33">
        <v>3</v>
      </c>
      <c r="K12" s="37">
        <f t="shared" si="0"/>
        <v>7</v>
      </c>
      <c r="L12" s="34" t="str">
        <f t="shared" si="3"/>
        <v>Riesgo Alto</v>
      </c>
      <c r="M12" s="33" t="s">
        <v>92</v>
      </c>
      <c r="N12" s="33" t="s">
        <v>157</v>
      </c>
      <c r="O12" s="33">
        <v>4</v>
      </c>
      <c r="P12" s="33">
        <v>3</v>
      </c>
      <c r="Q12" s="37">
        <f t="shared" si="1"/>
        <v>7</v>
      </c>
      <c r="R12" s="34" t="str">
        <f t="shared" si="2"/>
        <v>Riesgo Alto</v>
      </c>
      <c r="S12" s="33" t="s">
        <v>137</v>
      </c>
      <c r="T12" s="33" t="s">
        <v>92</v>
      </c>
      <c r="U12" s="33" t="s">
        <v>140</v>
      </c>
      <c r="V12" s="33" t="s">
        <v>154</v>
      </c>
      <c r="W12" s="33" t="s">
        <v>143</v>
      </c>
      <c r="X12" s="38" t="s">
        <v>151</v>
      </c>
    </row>
    <row r="13" spans="2:24" s="20" customFormat="1" ht="126.75" customHeight="1" x14ac:dyDescent="0.25">
      <c r="B13" s="39">
        <v>9</v>
      </c>
      <c r="C13" s="34" t="s">
        <v>22</v>
      </c>
      <c r="D13" s="34" t="s">
        <v>145</v>
      </c>
      <c r="E13" s="34" t="s">
        <v>28</v>
      </c>
      <c r="F13" s="34" t="s">
        <v>35</v>
      </c>
      <c r="G13" s="35" t="s">
        <v>159</v>
      </c>
      <c r="H13" s="36" t="s">
        <v>121</v>
      </c>
      <c r="I13" s="33">
        <v>2</v>
      </c>
      <c r="J13" s="33">
        <v>2</v>
      </c>
      <c r="K13" s="37">
        <f t="shared" si="0"/>
        <v>4</v>
      </c>
      <c r="L13" s="34" t="str">
        <f t="shared" si="3"/>
        <v>Riesgo Bajo</v>
      </c>
      <c r="M13" s="33" t="s">
        <v>98</v>
      </c>
      <c r="N13" s="33" t="s">
        <v>158</v>
      </c>
      <c r="O13" s="33">
        <v>2</v>
      </c>
      <c r="P13" s="33">
        <v>2</v>
      </c>
      <c r="Q13" s="37">
        <f t="shared" si="1"/>
        <v>4</v>
      </c>
      <c r="R13" s="34" t="str">
        <f t="shared" si="2"/>
        <v>Riesgo Bajo</v>
      </c>
      <c r="S13" s="33" t="s">
        <v>137</v>
      </c>
      <c r="T13" s="33" t="s">
        <v>92</v>
      </c>
      <c r="U13" s="33" t="s">
        <v>140</v>
      </c>
      <c r="V13" s="33" t="s">
        <v>154</v>
      </c>
      <c r="W13" s="33" t="s">
        <v>141</v>
      </c>
      <c r="X13" s="38" t="s">
        <v>151</v>
      </c>
    </row>
    <row r="14" spans="2:24" s="20" customFormat="1" ht="145.5" customHeight="1" x14ac:dyDescent="0.25">
      <c r="B14" s="39">
        <v>10</v>
      </c>
      <c r="C14" s="34" t="s">
        <v>22</v>
      </c>
      <c r="D14" s="34" t="s">
        <v>24</v>
      </c>
      <c r="E14" s="34" t="s">
        <v>28</v>
      </c>
      <c r="F14" s="34" t="s">
        <v>30</v>
      </c>
      <c r="G14" s="35" t="s">
        <v>160</v>
      </c>
      <c r="H14" s="36" t="s">
        <v>122</v>
      </c>
      <c r="I14" s="33">
        <v>2</v>
      </c>
      <c r="J14" s="33">
        <v>3</v>
      </c>
      <c r="K14" s="37">
        <f t="shared" si="0"/>
        <v>5</v>
      </c>
      <c r="L14" s="34" t="str">
        <f t="shared" si="3"/>
        <v>Riesgo Medio</v>
      </c>
      <c r="M14" s="33" t="s">
        <v>95</v>
      </c>
      <c r="N14" s="33" t="s">
        <v>161</v>
      </c>
      <c r="O14" s="33">
        <v>2</v>
      </c>
      <c r="P14" s="33">
        <v>2</v>
      </c>
      <c r="Q14" s="37">
        <f t="shared" si="1"/>
        <v>4</v>
      </c>
      <c r="R14" s="34" t="str">
        <f t="shared" si="2"/>
        <v>Riesgo Bajo</v>
      </c>
      <c r="S14" s="33" t="s">
        <v>137</v>
      </c>
      <c r="T14" s="52" t="s">
        <v>138</v>
      </c>
      <c r="U14" s="33" t="s">
        <v>140</v>
      </c>
      <c r="V14" s="33" t="s">
        <v>154</v>
      </c>
      <c r="W14" s="33" t="s">
        <v>144</v>
      </c>
      <c r="X14" s="38" t="s">
        <v>151</v>
      </c>
    </row>
    <row r="15" spans="2:24" s="20" customFormat="1" ht="96" customHeight="1" x14ac:dyDescent="0.25">
      <c r="B15" s="39">
        <v>11</v>
      </c>
      <c r="C15" s="34" t="s">
        <v>21</v>
      </c>
      <c r="D15" s="34" t="s">
        <v>24</v>
      </c>
      <c r="E15" s="34" t="s">
        <v>28</v>
      </c>
      <c r="F15" s="34" t="s">
        <v>30</v>
      </c>
      <c r="G15" s="35" t="s">
        <v>162</v>
      </c>
      <c r="H15" s="36" t="s">
        <v>123</v>
      </c>
      <c r="I15" s="33">
        <v>2</v>
      </c>
      <c r="J15" s="33">
        <v>4</v>
      </c>
      <c r="K15" s="37">
        <f t="shared" ref="K15:K17" si="4">+I15+J15</f>
        <v>6</v>
      </c>
      <c r="L15" s="34" t="str">
        <f t="shared" ref="L15:L17" si="5">IF(K15&lt;=4,"Riesgo Bajo",IF(K15=5,"Riesgo Medio",IF(K15&lt;=7,"Riesgo Alto",IF(K15&gt;=8,"Riesgo Extremo"))))</f>
        <v>Riesgo Alto</v>
      </c>
      <c r="M15" s="33" t="s">
        <v>95</v>
      </c>
      <c r="N15" s="33" t="s">
        <v>134</v>
      </c>
      <c r="O15" s="33">
        <v>2</v>
      </c>
      <c r="P15" s="33">
        <v>2</v>
      </c>
      <c r="Q15" s="37">
        <f t="shared" si="1"/>
        <v>4</v>
      </c>
      <c r="R15" s="34" t="str">
        <f t="shared" si="2"/>
        <v>Riesgo Bajo</v>
      </c>
      <c r="S15" s="33" t="s">
        <v>137</v>
      </c>
      <c r="T15" s="52" t="s">
        <v>138</v>
      </c>
      <c r="U15" s="44" t="s">
        <v>110</v>
      </c>
      <c r="V15" s="33" t="s">
        <v>163</v>
      </c>
      <c r="W15" s="33" t="s">
        <v>144</v>
      </c>
      <c r="X15" s="38" t="s">
        <v>151</v>
      </c>
    </row>
    <row r="16" spans="2:24" s="20" customFormat="1" ht="153.75" customHeight="1" x14ac:dyDescent="0.25">
      <c r="B16" s="39">
        <v>12</v>
      </c>
      <c r="C16" s="34" t="s">
        <v>22</v>
      </c>
      <c r="D16" s="34" t="s">
        <v>24</v>
      </c>
      <c r="E16" s="34" t="s">
        <v>28</v>
      </c>
      <c r="F16" s="34" t="s">
        <v>29</v>
      </c>
      <c r="G16" s="35" t="s">
        <v>124</v>
      </c>
      <c r="H16" s="36" t="s">
        <v>125</v>
      </c>
      <c r="I16" s="33">
        <v>3</v>
      </c>
      <c r="J16" s="33">
        <v>1</v>
      </c>
      <c r="K16" s="37">
        <f t="shared" si="4"/>
        <v>4</v>
      </c>
      <c r="L16" s="34" t="str">
        <f t="shared" si="5"/>
        <v>Riesgo Bajo</v>
      </c>
      <c r="M16" s="33" t="s">
        <v>95</v>
      </c>
      <c r="N16" s="33" t="s">
        <v>135</v>
      </c>
      <c r="O16" s="33">
        <v>2</v>
      </c>
      <c r="P16" s="33">
        <v>1</v>
      </c>
      <c r="Q16" s="37">
        <f t="shared" si="1"/>
        <v>3</v>
      </c>
      <c r="R16" s="34" t="str">
        <f t="shared" si="2"/>
        <v>Riesgo Bajo</v>
      </c>
      <c r="S16" s="33" t="s">
        <v>137</v>
      </c>
      <c r="T16" s="52" t="s">
        <v>138</v>
      </c>
      <c r="U16" s="33" t="s">
        <v>140</v>
      </c>
      <c r="V16" s="33" t="s">
        <v>154</v>
      </c>
      <c r="W16" s="33" t="s">
        <v>144</v>
      </c>
      <c r="X16" s="38" t="s">
        <v>151</v>
      </c>
    </row>
    <row r="17" spans="2:24" s="20" customFormat="1" ht="100.5" customHeight="1" x14ac:dyDescent="0.25">
      <c r="B17" s="39">
        <v>13</v>
      </c>
      <c r="C17" s="34" t="s">
        <v>22</v>
      </c>
      <c r="D17" s="34" t="s">
        <v>24</v>
      </c>
      <c r="E17" s="34" t="s">
        <v>28</v>
      </c>
      <c r="F17" s="34" t="s">
        <v>30</v>
      </c>
      <c r="G17" s="35" t="s">
        <v>126</v>
      </c>
      <c r="H17" s="36" t="s">
        <v>127</v>
      </c>
      <c r="I17" s="33">
        <v>3</v>
      </c>
      <c r="J17" s="33">
        <v>2</v>
      </c>
      <c r="K17" s="37">
        <f t="shared" si="4"/>
        <v>5</v>
      </c>
      <c r="L17" s="34" t="str">
        <f t="shared" si="5"/>
        <v>Riesgo Medio</v>
      </c>
      <c r="M17" s="33" t="s">
        <v>95</v>
      </c>
      <c r="N17" s="33" t="s">
        <v>136</v>
      </c>
      <c r="O17" s="33">
        <v>3</v>
      </c>
      <c r="P17" s="33">
        <v>2</v>
      </c>
      <c r="Q17" s="37">
        <f t="shared" si="1"/>
        <v>5</v>
      </c>
      <c r="R17" s="34" t="str">
        <f t="shared" si="2"/>
        <v>Riesgo Medio</v>
      </c>
      <c r="S17" s="33" t="s">
        <v>137</v>
      </c>
      <c r="T17" s="52" t="s">
        <v>138</v>
      </c>
      <c r="U17" s="33" t="s">
        <v>140</v>
      </c>
      <c r="V17" s="33" t="s">
        <v>154</v>
      </c>
      <c r="W17" s="33" t="s">
        <v>144</v>
      </c>
      <c r="X17" s="38" t="s">
        <v>151</v>
      </c>
    </row>
    <row r="18" spans="2:24" s="20" customFormat="1" ht="100.5" customHeight="1" x14ac:dyDescent="0.25">
      <c r="B18" s="39">
        <v>14</v>
      </c>
      <c r="C18" s="34" t="s">
        <v>21</v>
      </c>
      <c r="D18" s="34" t="s">
        <v>24</v>
      </c>
      <c r="E18" s="34" t="s">
        <v>28</v>
      </c>
      <c r="F18" s="34" t="s">
        <v>33</v>
      </c>
      <c r="G18" s="35" t="s">
        <v>164</v>
      </c>
      <c r="H18" s="36" t="s">
        <v>128</v>
      </c>
      <c r="I18" s="33">
        <v>3</v>
      </c>
      <c r="J18" s="33">
        <v>4</v>
      </c>
      <c r="K18" s="37">
        <f t="shared" ref="K18" si="6">+I18+J18</f>
        <v>7</v>
      </c>
      <c r="L18" s="34" t="str">
        <f t="shared" ref="L18" si="7">IF(K18&lt;=4,"Riesgo Bajo",IF(K18=5,"Riesgo Medio",IF(K18&lt;=7,"Riesgo Alto",IF(K18&gt;=8,"Riesgo Extremo"))))</f>
        <v>Riesgo Alto</v>
      </c>
      <c r="M18" s="33" t="s">
        <v>95</v>
      </c>
      <c r="N18" s="33" t="s">
        <v>165</v>
      </c>
      <c r="O18" s="33">
        <v>3</v>
      </c>
      <c r="P18" s="33">
        <v>4</v>
      </c>
      <c r="Q18" s="37">
        <f t="shared" ref="Q18" si="8">+O18+P18</f>
        <v>7</v>
      </c>
      <c r="R18" s="34" t="str">
        <f t="shared" ref="R18" si="9">IF(Q18&lt;=4,"Riesgo Bajo",IF(Q18=5,"Riesgo Medio",IF(Q18&lt;=7,"Riesgo Alto",IF(Q18&gt;=8,"Riesgo Extremo"))))</f>
        <v>Riesgo Alto</v>
      </c>
      <c r="S18" s="33" t="s">
        <v>137</v>
      </c>
      <c r="T18" s="52" t="s">
        <v>138</v>
      </c>
      <c r="U18" s="33" t="s">
        <v>140</v>
      </c>
      <c r="V18" s="33" t="s">
        <v>166</v>
      </c>
      <c r="W18" s="33" t="s">
        <v>144</v>
      </c>
      <c r="X18" s="38" t="s">
        <v>151</v>
      </c>
    </row>
    <row r="27" spans="2:24" x14ac:dyDescent="0.2">
      <c r="C27" s="18" t="s">
        <v>21</v>
      </c>
      <c r="D27" s="18" t="s">
        <v>23</v>
      </c>
      <c r="E27" s="18" t="s">
        <v>25</v>
      </c>
      <c r="G27" s="32" t="s">
        <v>29</v>
      </c>
      <c r="H27" s="18">
        <v>1</v>
      </c>
      <c r="I27" s="18">
        <v>1</v>
      </c>
      <c r="J27" s="18" t="s">
        <v>65</v>
      </c>
      <c r="M27" s="18" t="s">
        <v>72</v>
      </c>
      <c r="N27" s="18" t="s">
        <v>73</v>
      </c>
      <c r="S27" s="18" t="s">
        <v>78</v>
      </c>
    </row>
    <row r="28" spans="2:24" x14ac:dyDescent="0.2">
      <c r="C28" s="18" t="s">
        <v>22</v>
      </c>
      <c r="D28" s="18" t="s">
        <v>24</v>
      </c>
      <c r="E28" s="18" t="s">
        <v>26</v>
      </c>
      <c r="G28" s="32" t="s">
        <v>35</v>
      </c>
      <c r="H28" s="18">
        <v>2</v>
      </c>
      <c r="I28" s="18">
        <v>2</v>
      </c>
      <c r="J28" s="18" t="s">
        <v>67</v>
      </c>
      <c r="M28" s="18" t="s">
        <v>92</v>
      </c>
      <c r="N28" s="18" t="s">
        <v>74</v>
      </c>
      <c r="S28" s="18" t="s">
        <v>79</v>
      </c>
    </row>
    <row r="29" spans="2:24" x14ac:dyDescent="0.2">
      <c r="E29" s="18" t="s">
        <v>27</v>
      </c>
      <c r="G29" s="32" t="s">
        <v>30</v>
      </c>
      <c r="H29" s="18">
        <v>3</v>
      </c>
      <c r="I29" s="18">
        <v>3</v>
      </c>
      <c r="J29" s="18" t="s">
        <v>68</v>
      </c>
      <c r="M29" s="18" t="s">
        <v>98</v>
      </c>
      <c r="N29" s="18" t="s">
        <v>75</v>
      </c>
    </row>
    <row r="30" spans="2:24" x14ac:dyDescent="0.2">
      <c r="E30" s="18" t="s">
        <v>28</v>
      </c>
      <c r="G30" s="32" t="s">
        <v>31</v>
      </c>
      <c r="H30" s="18">
        <v>4</v>
      </c>
      <c r="I30" s="18">
        <v>4</v>
      </c>
      <c r="J30" s="18" t="s">
        <v>70</v>
      </c>
      <c r="M30" s="18" t="s">
        <v>94</v>
      </c>
      <c r="N30" s="18" t="s">
        <v>76</v>
      </c>
    </row>
    <row r="31" spans="2:24" x14ac:dyDescent="0.2">
      <c r="G31" s="32" t="s">
        <v>32</v>
      </c>
      <c r="H31" s="18">
        <v>5</v>
      </c>
      <c r="I31" s="18">
        <v>5</v>
      </c>
      <c r="M31" s="18" t="s">
        <v>95</v>
      </c>
      <c r="N31" s="18" t="s">
        <v>77</v>
      </c>
    </row>
    <row r="32" spans="2:24" x14ac:dyDescent="0.2">
      <c r="G32" s="32" t="s">
        <v>33</v>
      </c>
      <c r="M32" s="18" t="s">
        <v>96</v>
      </c>
    </row>
    <row r="33" spans="7:13" x14ac:dyDescent="0.2">
      <c r="G33" s="32" t="s">
        <v>34</v>
      </c>
      <c r="K33" s="21">
        <v>1</v>
      </c>
      <c r="M33" s="18" t="s">
        <v>99</v>
      </c>
    </row>
    <row r="34" spans="7:13" x14ac:dyDescent="0.2">
      <c r="G34" s="32" t="s">
        <v>101</v>
      </c>
      <c r="K34" s="21">
        <v>2</v>
      </c>
      <c r="M34" s="18" t="s">
        <v>102</v>
      </c>
    </row>
    <row r="35" spans="7:13" x14ac:dyDescent="0.2">
      <c r="K35" s="21">
        <v>3</v>
      </c>
      <c r="M35" s="18" t="s">
        <v>97</v>
      </c>
    </row>
    <row r="36" spans="7:13" x14ac:dyDescent="0.2">
      <c r="K36" s="21">
        <v>4</v>
      </c>
    </row>
    <row r="37" spans="7:13" x14ac:dyDescent="0.2">
      <c r="K37" s="21">
        <v>5</v>
      </c>
    </row>
    <row r="38" spans="7:13" x14ac:dyDescent="0.2">
      <c r="K38" s="21">
        <v>6</v>
      </c>
    </row>
    <row r="39" spans="7:13" x14ac:dyDescent="0.2">
      <c r="K39" s="21">
        <v>7</v>
      </c>
    </row>
    <row r="40" spans="7:13" x14ac:dyDescent="0.2">
      <c r="K40" s="21">
        <v>8</v>
      </c>
    </row>
    <row r="41" spans="7:13" x14ac:dyDescent="0.2">
      <c r="K41" s="21">
        <v>9</v>
      </c>
    </row>
    <row r="42" spans="7:13" x14ac:dyDescent="0.2">
      <c r="K42" s="21">
        <v>10</v>
      </c>
    </row>
  </sheetData>
  <sheetProtection deleteColumns="0" deleteRows="0"/>
  <autoFilter ref="B3:F18" xr:uid="{00000000-0009-0000-0000-000000000000}"/>
  <mergeCells count="19">
    <mergeCell ref="O3:S3"/>
    <mergeCell ref="F3:F4"/>
    <mergeCell ref="G3:G4"/>
    <mergeCell ref="H3:H4"/>
    <mergeCell ref="I3:I4"/>
    <mergeCell ref="J3:J4"/>
    <mergeCell ref="K3:K4"/>
    <mergeCell ref="B2:X2"/>
    <mergeCell ref="U3:U4"/>
    <mergeCell ref="V3:V4"/>
    <mergeCell ref="E3:E4"/>
    <mergeCell ref="D3:D4"/>
    <mergeCell ref="C3:C4"/>
    <mergeCell ref="B3:B4"/>
    <mergeCell ref="L3:L4"/>
    <mergeCell ref="M3:M4"/>
    <mergeCell ref="N3:N4"/>
    <mergeCell ref="T3:T4"/>
    <mergeCell ref="W3:X3"/>
  </mergeCells>
  <conditionalFormatting sqref="K5:K18 Q5:Q18">
    <cfRule type="cellIs" dxfId="8" priority="87" operator="lessThan">
      <formula>#REF!</formula>
    </cfRule>
  </conditionalFormatting>
  <conditionalFormatting sqref="K5:K18">
    <cfRule type="cellIs" dxfId="7" priority="7" operator="between">
      <formula>8</formula>
      <formula>11</formula>
    </cfRule>
    <cfRule type="cellIs" dxfId="6" priority="8" operator="between">
      <formula>6</formula>
      <formula>7</formula>
    </cfRule>
    <cfRule type="cellIs" dxfId="5" priority="9" operator="equal">
      <formula>5</formula>
    </cfRule>
    <cfRule type="cellIs" dxfId="4" priority="10" operator="between">
      <formula>1</formula>
      <formula>4</formula>
    </cfRule>
  </conditionalFormatting>
  <conditionalFormatting sqref="Q5:Q18">
    <cfRule type="cellIs" dxfId="3" priority="1" operator="between">
      <formula>8</formula>
      <formula>11</formula>
    </cfRule>
    <cfRule type="cellIs" dxfId="2" priority="2" operator="between">
      <formula>6</formula>
      <formula>7</formula>
    </cfRule>
    <cfRule type="cellIs" dxfId="1" priority="3" operator="equal">
      <formula>5</formula>
    </cfRule>
    <cfRule type="cellIs" dxfId="0" priority="4" operator="between">
      <formula>1</formula>
      <formula>4</formula>
    </cfRule>
  </conditionalFormatting>
  <dataValidations count="10">
    <dataValidation type="list" allowBlank="1" showInputMessage="1" showErrorMessage="1" sqref="D5:D18" xr:uid="{00000000-0002-0000-0000-000000000000}">
      <formula1>$D$27:$D$28</formula1>
    </dataValidation>
    <dataValidation allowBlank="1" showDropDown="1" showInputMessage="1" showErrorMessage="1" sqref="Q5:Q18 K5:K18 N5:N18" xr:uid="{00000000-0002-0000-0000-000001000000}"/>
    <dataValidation type="list" allowBlank="1" showInputMessage="1" showErrorMessage="1" sqref="C5:C18" xr:uid="{00000000-0002-0000-0000-000002000000}">
      <formula1>$C$27:$C$30</formula1>
    </dataValidation>
    <dataValidation type="list" allowBlank="1" showInputMessage="1" showErrorMessage="1" sqref="E5:E18" xr:uid="{00000000-0002-0000-0000-000003000000}">
      <formula1>$E$27:$E$30</formula1>
    </dataValidation>
    <dataValidation type="list" allowBlank="1" showInputMessage="1" showErrorMessage="1" sqref="F5:F18" xr:uid="{00000000-0002-0000-0000-000004000000}">
      <formula1>$G$27:$G$34</formula1>
    </dataValidation>
    <dataValidation type="list" allowBlank="1" showInputMessage="1" showErrorMessage="1" sqref="O5:O18 I5:I18" xr:uid="{00000000-0002-0000-0000-000005000000}">
      <formula1>$H$27:$H$31</formula1>
    </dataValidation>
    <dataValidation type="list" allowBlank="1" showInputMessage="1" showErrorMessage="1" sqref="P5:P18 J5:J18" xr:uid="{00000000-0002-0000-0000-000006000000}">
      <formula1>$I$27:$I$31</formula1>
    </dataValidation>
    <dataValidation type="list" allowBlank="1" showInputMessage="1" showErrorMessage="1" sqref="S5:S18" xr:uid="{00000000-0002-0000-0000-000007000000}">
      <formula1>$S$27:$S$28</formula1>
    </dataValidation>
    <dataValidation showDropDown="1" showInputMessage="1" showErrorMessage="1" sqref="R5:R18 L5:L18" xr:uid="{00000000-0002-0000-0000-000008000000}"/>
    <dataValidation type="list" allowBlank="1" showInputMessage="1" showErrorMessage="1" sqref="M5:M18 T5:T10 T12:T13" xr:uid="{00000000-0002-0000-0000-000009000000}">
      <formula1>$M$27:$M$35</formula1>
    </dataValidation>
  </dataValidations>
  <pageMargins left="0" right="0" top="0" bottom="0" header="0.31496062992125984" footer="0.31496062992125984"/>
  <pageSetup scale="45" orientation="landscape" horizontalDpi="4294967294" verticalDpi="4294967294" r:id="rId1"/>
  <rowBreaks count="1" manualBreakCount="1">
    <brk id="1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G9"/>
  <sheetViews>
    <sheetView showGridLines="0" topLeftCell="B7" workbookViewId="0">
      <selection activeCell="D5" sqref="D5"/>
    </sheetView>
  </sheetViews>
  <sheetFormatPr baseColWidth="10" defaultRowHeight="39.950000000000003" customHeight="1" x14ac:dyDescent="0.25"/>
  <cols>
    <col min="4" max="4" width="49.28515625" bestFit="1" customWidth="1"/>
    <col min="5" max="5" width="15.85546875" customWidth="1"/>
    <col min="7" max="7" width="12.5703125" bestFit="1" customWidth="1"/>
  </cols>
  <sheetData>
    <row r="2" spans="3:7" ht="39.950000000000003" customHeight="1" x14ac:dyDescent="0.25">
      <c r="D2" s="68" t="s">
        <v>43</v>
      </c>
      <c r="E2" s="68"/>
    </row>
    <row r="3" spans="3:7" ht="15.75" customHeight="1" x14ac:dyDescent="0.25"/>
    <row r="4" spans="3:7" ht="39.950000000000003" customHeight="1" x14ac:dyDescent="0.25">
      <c r="D4" s="6" t="s">
        <v>41</v>
      </c>
      <c r="E4" s="69" t="s">
        <v>42</v>
      </c>
      <c r="F4" s="70"/>
      <c r="G4" s="70"/>
    </row>
    <row r="5" spans="3:7" ht="39.950000000000003" customHeight="1" x14ac:dyDescent="0.25">
      <c r="C5" s="67" t="s">
        <v>6</v>
      </c>
      <c r="D5" s="2" t="s">
        <v>36</v>
      </c>
      <c r="E5" s="5">
        <v>1</v>
      </c>
      <c r="F5" s="5" t="s">
        <v>103</v>
      </c>
      <c r="G5" s="24">
        <f>1/1000</f>
        <v>1E-3</v>
      </c>
    </row>
    <row r="6" spans="3:7" ht="39.950000000000003" customHeight="1" x14ac:dyDescent="0.25">
      <c r="C6" s="67"/>
      <c r="D6" s="2" t="s">
        <v>37</v>
      </c>
      <c r="E6" s="5">
        <v>2</v>
      </c>
      <c r="F6" s="5" t="s">
        <v>104</v>
      </c>
      <c r="G6" s="24">
        <f>1/500</f>
        <v>2E-3</v>
      </c>
    </row>
    <row r="7" spans="3:7" ht="39.950000000000003" customHeight="1" x14ac:dyDescent="0.25">
      <c r="C7" s="67"/>
      <c r="D7" s="3" t="s">
        <v>38</v>
      </c>
      <c r="E7" s="5">
        <v>3</v>
      </c>
      <c r="F7" s="5" t="s">
        <v>106</v>
      </c>
      <c r="G7" s="24">
        <f>1/250</f>
        <v>4.0000000000000001E-3</v>
      </c>
    </row>
    <row r="8" spans="3:7" ht="39.950000000000003" customHeight="1" x14ac:dyDescent="0.25">
      <c r="C8" s="67"/>
      <c r="D8" s="3" t="s">
        <v>93</v>
      </c>
      <c r="E8" s="5">
        <v>4</v>
      </c>
      <c r="F8" s="5" t="s">
        <v>105</v>
      </c>
      <c r="G8" s="24">
        <f>1/100</f>
        <v>0.01</v>
      </c>
    </row>
    <row r="9" spans="3:7" ht="39.950000000000003" customHeight="1" x14ac:dyDescent="0.25">
      <c r="C9" s="67"/>
      <c r="D9" s="3" t="s">
        <v>40</v>
      </c>
      <c r="E9" s="5">
        <v>5</v>
      </c>
      <c r="F9" s="5" t="s">
        <v>107</v>
      </c>
      <c r="G9" s="24">
        <v>1</v>
      </c>
    </row>
  </sheetData>
  <mergeCells count="3">
    <mergeCell ref="C5:C9"/>
    <mergeCell ref="D2:E2"/>
    <mergeCell ref="E4:G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6:H26"/>
  <sheetViews>
    <sheetView showGridLines="0" topLeftCell="B1" zoomScale="90" zoomScaleNormal="90" workbookViewId="0">
      <selection activeCell="E18" sqref="E18"/>
    </sheetView>
  </sheetViews>
  <sheetFormatPr baseColWidth="10" defaultRowHeight="15" x14ac:dyDescent="0.25"/>
  <cols>
    <col min="1" max="1" width="1.7109375" customWidth="1"/>
    <col min="2" max="2" width="10.28515625" bestFit="1" customWidth="1"/>
    <col min="3" max="3" width="11.85546875" bestFit="1" customWidth="1"/>
    <col min="4" max="5" width="25.7109375" style="1" customWidth="1"/>
    <col min="6" max="6" width="29" style="1" customWidth="1"/>
    <col min="7" max="8" width="25.7109375" style="1" customWidth="1"/>
    <col min="9" max="9" width="12.7109375" bestFit="1" customWidth="1"/>
  </cols>
  <sheetData>
    <row r="6" spans="2:8" ht="18.75" x14ac:dyDescent="0.3">
      <c r="B6" s="74" t="s">
        <v>62</v>
      </c>
      <c r="C6" s="74"/>
      <c r="D6" s="74"/>
      <c r="E6" s="74"/>
      <c r="F6" s="74"/>
      <c r="G6" s="74"/>
      <c r="H6" s="74"/>
    </row>
    <row r="8" spans="2:8" ht="28.5" customHeight="1" x14ac:dyDescent="0.25">
      <c r="B8" s="79" t="s">
        <v>7</v>
      </c>
      <c r="C8" s="79"/>
      <c r="D8" s="79"/>
      <c r="E8" s="79"/>
      <c r="F8" s="79"/>
      <c r="G8" s="79"/>
      <c r="H8" s="79"/>
    </row>
    <row r="9" spans="2:8" ht="90" customHeight="1" x14ac:dyDescent="0.25">
      <c r="B9" s="75" t="s">
        <v>44</v>
      </c>
      <c r="C9" s="75"/>
      <c r="D9" s="8" t="s">
        <v>57</v>
      </c>
      <c r="E9" s="8" t="s">
        <v>50</v>
      </c>
      <c r="F9" s="8" t="s">
        <v>53</v>
      </c>
      <c r="G9" s="8" t="s">
        <v>58</v>
      </c>
      <c r="H9" s="8" t="s">
        <v>59</v>
      </c>
    </row>
    <row r="10" spans="2:8" ht="90" customHeight="1" x14ac:dyDescent="0.25">
      <c r="B10" s="76" t="s">
        <v>45</v>
      </c>
      <c r="C10" s="76"/>
      <c r="D10" s="8" t="s">
        <v>52</v>
      </c>
      <c r="E10" s="8" t="s">
        <v>51</v>
      </c>
      <c r="F10" s="8" t="s">
        <v>54</v>
      </c>
      <c r="G10" s="8" t="s">
        <v>55</v>
      </c>
      <c r="H10" s="8" t="s">
        <v>56</v>
      </c>
    </row>
    <row r="11" spans="2:8" ht="15.75" x14ac:dyDescent="0.25">
      <c r="B11" s="77" t="s">
        <v>9</v>
      </c>
      <c r="C11" s="77" t="s">
        <v>60</v>
      </c>
      <c r="D11" s="7" t="s">
        <v>46</v>
      </c>
      <c r="E11" s="7" t="s">
        <v>47</v>
      </c>
      <c r="F11" s="7" t="s">
        <v>48</v>
      </c>
      <c r="G11" s="7" t="s">
        <v>49</v>
      </c>
      <c r="H11" s="7" t="s">
        <v>61</v>
      </c>
    </row>
    <row r="12" spans="2:8" x14ac:dyDescent="0.25">
      <c r="B12" s="78"/>
      <c r="C12" s="78"/>
      <c r="D12" s="4">
        <v>1</v>
      </c>
      <c r="E12" s="4">
        <v>2</v>
      </c>
      <c r="F12" s="4">
        <v>3</v>
      </c>
      <c r="G12" s="4">
        <v>4</v>
      </c>
      <c r="H12" s="4">
        <v>5</v>
      </c>
    </row>
    <row r="15" spans="2:8" ht="15.75" x14ac:dyDescent="0.25">
      <c r="D15" s="71" t="s">
        <v>109</v>
      </c>
      <c r="E15" s="72"/>
      <c r="F15" s="72"/>
      <c r="G15" s="72"/>
      <c r="H15" s="73"/>
    </row>
    <row r="17" spans="4:8" ht="15.75" x14ac:dyDescent="0.25">
      <c r="D17" s="25" t="s">
        <v>108</v>
      </c>
      <c r="E17" s="29">
        <v>88968368</v>
      </c>
      <c r="H17"/>
    </row>
    <row r="18" spans="4:8" x14ac:dyDescent="0.25">
      <c r="H18"/>
    </row>
    <row r="19" spans="4:8" ht="15.75" x14ac:dyDescent="0.25">
      <c r="D19" s="25" t="s">
        <v>46</v>
      </c>
      <c r="E19" s="26">
        <v>0</v>
      </c>
      <c r="F19" s="27">
        <v>9.9000000000000008E-3</v>
      </c>
      <c r="G19" s="30">
        <f t="shared" ref="G19:H22" si="0">+E19*$E$17</f>
        <v>0</v>
      </c>
      <c r="H19" s="31">
        <f t="shared" si="0"/>
        <v>880786.84320000012</v>
      </c>
    </row>
    <row r="20" spans="4:8" ht="15.75" x14ac:dyDescent="0.25">
      <c r="D20" s="25" t="s">
        <v>47</v>
      </c>
      <c r="E20" s="28">
        <v>0.01</v>
      </c>
      <c r="F20" s="27">
        <v>4.99E-2</v>
      </c>
      <c r="G20" s="30">
        <f t="shared" si="0"/>
        <v>889683.68</v>
      </c>
      <c r="H20" s="31">
        <f t="shared" si="0"/>
        <v>4439521.5631999997</v>
      </c>
    </row>
    <row r="21" spans="4:8" ht="15.75" x14ac:dyDescent="0.25">
      <c r="D21" s="25" t="s">
        <v>48</v>
      </c>
      <c r="E21" s="28">
        <v>0.05</v>
      </c>
      <c r="F21" s="27">
        <v>0.14990000000000001</v>
      </c>
      <c r="G21" s="30">
        <f t="shared" si="0"/>
        <v>4448418.4000000004</v>
      </c>
      <c r="H21" s="31">
        <f t="shared" si="0"/>
        <v>13336358.3632</v>
      </c>
    </row>
    <row r="22" spans="4:8" ht="15.75" x14ac:dyDescent="0.25">
      <c r="D22" s="25" t="s">
        <v>49</v>
      </c>
      <c r="E22" s="28">
        <v>0.15</v>
      </c>
      <c r="F22" s="27">
        <v>0.2999</v>
      </c>
      <c r="G22" s="30">
        <f t="shared" si="0"/>
        <v>13345255.199999999</v>
      </c>
      <c r="H22" s="31">
        <f t="shared" si="0"/>
        <v>26681613.563200001</v>
      </c>
    </row>
    <row r="23" spans="4:8" ht="15.75" x14ac:dyDescent="0.25">
      <c r="D23" s="25" t="s">
        <v>61</v>
      </c>
      <c r="E23" s="28">
        <v>0.3</v>
      </c>
      <c r="F23" s="28">
        <v>1</v>
      </c>
      <c r="G23" s="30">
        <f>+E23*$E$17</f>
        <v>26690510.399999999</v>
      </c>
      <c r="H23" s="31">
        <f>+F23*E17</f>
        <v>88968368</v>
      </c>
    </row>
    <row r="26" spans="4:8" ht="27" customHeight="1" x14ac:dyDescent="0.25"/>
  </sheetData>
  <mergeCells count="7">
    <mergeCell ref="D15:H15"/>
    <mergeCell ref="B6:H6"/>
    <mergeCell ref="B9:C9"/>
    <mergeCell ref="B10:C10"/>
    <mergeCell ref="B11:B12"/>
    <mergeCell ref="C11:C12"/>
    <mergeCell ref="B8:H8"/>
  </mergeCells>
  <dataValidations count="1">
    <dataValidation type="list" allowBlank="1" showInputMessage="1" showErrorMessage="1" sqref="E26:E30" xr:uid="{00000000-0002-0000-0200-000000000000}">
      <formula1>$I$31:$I$34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13"/>
  <sheetViews>
    <sheetView showGridLines="0" topLeftCell="B1" zoomScale="80" zoomScaleNormal="80" workbookViewId="0">
      <selection activeCell="G12" sqref="G12"/>
    </sheetView>
  </sheetViews>
  <sheetFormatPr baseColWidth="10" defaultRowHeight="15" x14ac:dyDescent="0.25"/>
  <cols>
    <col min="1" max="1" width="5.5703125" customWidth="1"/>
    <col min="2" max="2" width="25" customWidth="1"/>
    <col min="3" max="3" width="16.5703125" customWidth="1"/>
    <col min="4" max="8" width="25.7109375" customWidth="1"/>
  </cols>
  <sheetData>
    <row r="2" spans="1:8" ht="18.75" x14ac:dyDescent="0.3">
      <c r="B2" s="74" t="s">
        <v>63</v>
      </c>
      <c r="C2" s="74"/>
      <c r="D2" s="74"/>
      <c r="E2" s="74"/>
      <c r="F2" s="74"/>
      <c r="G2" s="74"/>
      <c r="H2" s="74"/>
    </row>
    <row r="3" spans="1:8" x14ac:dyDescent="0.25">
      <c r="D3" s="1"/>
      <c r="E3" s="1"/>
      <c r="F3" s="1"/>
      <c r="G3" s="1"/>
      <c r="H3" s="1"/>
    </row>
    <row r="4" spans="1:8" ht="18.75" x14ac:dyDescent="0.25">
      <c r="B4" s="79" t="s">
        <v>7</v>
      </c>
      <c r="C4" s="79"/>
      <c r="D4" s="79"/>
      <c r="E4" s="79"/>
      <c r="F4" s="79"/>
      <c r="G4" s="79"/>
      <c r="H4" s="79"/>
    </row>
    <row r="5" spans="1:8" ht="80.099999999999994" customHeight="1" x14ac:dyDescent="0.25">
      <c r="B5" s="75" t="s">
        <v>44</v>
      </c>
      <c r="C5" s="75"/>
      <c r="D5" s="8" t="s">
        <v>57</v>
      </c>
      <c r="E5" s="8" t="s">
        <v>50</v>
      </c>
      <c r="F5" s="8" t="s">
        <v>53</v>
      </c>
      <c r="G5" s="8" t="s">
        <v>58</v>
      </c>
      <c r="H5" s="8" t="s">
        <v>59</v>
      </c>
    </row>
    <row r="6" spans="1:8" ht="80.099999999999994" customHeight="1" x14ac:dyDescent="0.25">
      <c r="B6" s="76" t="s">
        <v>45</v>
      </c>
      <c r="C6" s="76"/>
      <c r="D6" s="8" t="s">
        <v>52</v>
      </c>
      <c r="E6" s="8" t="s">
        <v>51</v>
      </c>
      <c r="F6" s="8" t="s">
        <v>54</v>
      </c>
      <c r="G6" s="8" t="s">
        <v>55</v>
      </c>
      <c r="H6" s="8" t="s">
        <v>56</v>
      </c>
    </row>
    <row r="7" spans="1:8" ht="15.75" x14ac:dyDescent="0.25">
      <c r="B7" s="77" t="s">
        <v>9</v>
      </c>
      <c r="C7" s="77" t="s">
        <v>60</v>
      </c>
      <c r="D7" s="7" t="s">
        <v>46</v>
      </c>
      <c r="E7" s="7" t="s">
        <v>47</v>
      </c>
      <c r="F7" s="7" t="s">
        <v>48</v>
      </c>
      <c r="G7" s="7" t="s">
        <v>49</v>
      </c>
      <c r="H7" s="7" t="s">
        <v>61</v>
      </c>
    </row>
    <row r="8" spans="1:8" ht="18.75" x14ac:dyDescent="0.25">
      <c r="B8" s="78"/>
      <c r="C8" s="78"/>
      <c r="D8" s="5">
        <v>1</v>
      </c>
      <c r="E8" s="5">
        <v>2</v>
      </c>
      <c r="F8" s="5">
        <v>3</v>
      </c>
      <c r="G8" s="5">
        <v>4</v>
      </c>
      <c r="H8" s="5">
        <v>5</v>
      </c>
    </row>
    <row r="9" spans="1:8" ht="50.1" customHeight="1" x14ac:dyDescent="0.25">
      <c r="A9" s="80" t="s">
        <v>6</v>
      </c>
      <c r="B9" s="8" t="s">
        <v>36</v>
      </c>
      <c r="C9" s="9">
        <v>1</v>
      </c>
      <c r="D9" s="10">
        <v>2</v>
      </c>
      <c r="E9" s="10">
        <v>3</v>
      </c>
      <c r="F9" s="10">
        <v>4</v>
      </c>
      <c r="G9" s="11">
        <v>5</v>
      </c>
      <c r="H9" s="12">
        <v>6</v>
      </c>
    </row>
    <row r="10" spans="1:8" ht="50.1" customHeight="1" x14ac:dyDescent="0.25">
      <c r="A10" s="81"/>
      <c r="B10" s="8" t="s">
        <v>37</v>
      </c>
      <c r="C10" s="9">
        <v>2</v>
      </c>
      <c r="D10" s="10">
        <v>3</v>
      </c>
      <c r="E10" s="10">
        <v>4</v>
      </c>
      <c r="F10" s="11">
        <v>5</v>
      </c>
      <c r="G10" s="12">
        <v>6</v>
      </c>
      <c r="H10" s="12">
        <v>7</v>
      </c>
    </row>
    <row r="11" spans="1:8" ht="50.1" customHeight="1" x14ac:dyDescent="0.25">
      <c r="A11" s="81"/>
      <c r="B11" s="8" t="s">
        <v>38</v>
      </c>
      <c r="C11" s="9">
        <v>3</v>
      </c>
      <c r="D11" s="10">
        <v>4</v>
      </c>
      <c r="E11" s="11">
        <v>5</v>
      </c>
      <c r="F11" s="12">
        <v>6</v>
      </c>
      <c r="G11" s="12">
        <v>7</v>
      </c>
      <c r="H11" s="13">
        <v>8</v>
      </c>
    </row>
    <row r="12" spans="1:8" ht="50.1" customHeight="1" x14ac:dyDescent="0.25">
      <c r="A12" s="81"/>
      <c r="B12" s="8" t="s">
        <v>39</v>
      </c>
      <c r="C12" s="9">
        <v>4</v>
      </c>
      <c r="D12" s="11">
        <v>5</v>
      </c>
      <c r="E12" s="12">
        <v>6</v>
      </c>
      <c r="F12" s="12">
        <v>7</v>
      </c>
      <c r="G12" s="13">
        <v>8</v>
      </c>
      <c r="H12" s="13">
        <v>9</v>
      </c>
    </row>
    <row r="13" spans="1:8" ht="50.1" customHeight="1" x14ac:dyDescent="0.25">
      <c r="A13" s="81"/>
      <c r="B13" s="8" t="s">
        <v>40</v>
      </c>
      <c r="C13" s="9">
        <v>5</v>
      </c>
      <c r="D13" s="12">
        <v>6</v>
      </c>
      <c r="E13" s="12">
        <v>7</v>
      </c>
      <c r="F13" s="13">
        <v>8</v>
      </c>
      <c r="G13" s="13">
        <v>9</v>
      </c>
      <c r="H13" s="13">
        <v>10</v>
      </c>
    </row>
  </sheetData>
  <mergeCells count="7">
    <mergeCell ref="A9:A13"/>
    <mergeCell ref="B2:H2"/>
    <mergeCell ref="B4:H4"/>
    <mergeCell ref="B5:C5"/>
    <mergeCell ref="B6:C6"/>
    <mergeCell ref="B7:B8"/>
    <mergeCell ref="C7:C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0"/>
  <sheetViews>
    <sheetView showGridLines="0" workbookViewId="0">
      <selection activeCell="C5" sqref="C5:D9"/>
    </sheetView>
  </sheetViews>
  <sheetFormatPr baseColWidth="10" defaultRowHeight="15" x14ac:dyDescent="0.25"/>
  <cols>
    <col min="3" max="4" width="50.7109375" customWidth="1"/>
  </cols>
  <sheetData>
    <row r="2" spans="3:4" x14ac:dyDescent="0.25">
      <c r="C2" s="82" t="s">
        <v>71</v>
      </c>
      <c r="D2" s="82"/>
    </row>
    <row r="5" spans="3:4" ht="39.950000000000003" customHeight="1" x14ac:dyDescent="0.25">
      <c r="C5" s="16" t="s">
        <v>12</v>
      </c>
      <c r="D5" s="16" t="s">
        <v>13</v>
      </c>
    </row>
    <row r="6" spans="3:4" ht="39.950000000000003" customHeight="1" x14ac:dyDescent="0.25">
      <c r="C6" s="15" t="s">
        <v>64</v>
      </c>
      <c r="D6" s="14" t="s">
        <v>65</v>
      </c>
    </row>
    <row r="7" spans="3:4" ht="39.950000000000003" customHeight="1" x14ac:dyDescent="0.25">
      <c r="C7" s="15" t="s">
        <v>66</v>
      </c>
      <c r="D7" s="14" t="s">
        <v>67</v>
      </c>
    </row>
    <row r="8" spans="3:4" ht="39.950000000000003" customHeight="1" x14ac:dyDescent="0.25">
      <c r="C8" s="14">
        <v>5</v>
      </c>
      <c r="D8" s="14" t="s">
        <v>68</v>
      </c>
    </row>
    <row r="9" spans="3:4" ht="39.950000000000003" customHeight="1" x14ac:dyDescent="0.25">
      <c r="C9" s="14" t="s">
        <v>69</v>
      </c>
      <c r="D9" s="14" t="s">
        <v>70</v>
      </c>
    </row>
    <row r="10" spans="3:4" ht="39.950000000000003" customHeight="1" x14ac:dyDescent="0.25"/>
  </sheetData>
  <mergeCells count="1">
    <mergeCell ref="C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8"/>
  <sheetViews>
    <sheetView showGridLines="0" topLeftCell="B1" workbookViewId="0">
      <selection activeCell="C8" sqref="C8"/>
    </sheetView>
  </sheetViews>
  <sheetFormatPr baseColWidth="10" defaultRowHeight="15" x14ac:dyDescent="0.25"/>
  <cols>
    <col min="2" max="2" width="63.140625" customWidth="1"/>
    <col min="3" max="3" width="61" customWidth="1"/>
  </cols>
  <sheetData>
    <row r="3" spans="2:3" ht="18.75" x14ac:dyDescent="0.25">
      <c r="B3" s="16" t="s">
        <v>80</v>
      </c>
      <c r="C3" s="16" t="s">
        <v>81</v>
      </c>
    </row>
    <row r="4" spans="2:3" ht="99.95" customHeight="1" x14ac:dyDescent="0.25">
      <c r="B4" s="15" t="s">
        <v>82</v>
      </c>
      <c r="C4" s="17" t="s">
        <v>83</v>
      </c>
    </row>
    <row r="5" spans="2:3" ht="99.95" customHeight="1" x14ac:dyDescent="0.25">
      <c r="B5" s="15" t="s">
        <v>84</v>
      </c>
      <c r="C5" s="17" t="s">
        <v>88</v>
      </c>
    </row>
    <row r="6" spans="2:3" ht="99.95" customHeight="1" x14ac:dyDescent="0.25">
      <c r="B6" s="14" t="s">
        <v>85</v>
      </c>
      <c r="C6" s="17" t="s">
        <v>89</v>
      </c>
    </row>
    <row r="7" spans="2:3" ht="176.25" customHeight="1" x14ac:dyDescent="0.25">
      <c r="B7" s="14" t="s">
        <v>86</v>
      </c>
      <c r="C7" s="17" t="s">
        <v>90</v>
      </c>
    </row>
    <row r="8" spans="2:3" ht="99.95" customHeight="1" x14ac:dyDescent="0.25">
      <c r="B8" s="14" t="s">
        <v>87</v>
      </c>
      <c r="C8" s="17" t="s">
        <v>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Matriz de Riesgos</vt:lpstr>
      <vt:lpstr>Probabilidad del Riesgo </vt:lpstr>
      <vt:lpstr>Impacto de Riesgo</vt:lpstr>
      <vt:lpstr>Valoración del riesgo</vt:lpstr>
      <vt:lpstr>Categoria del Riesgo</vt:lpstr>
      <vt:lpstr>Tratamiento de los Riesgos </vt:lpstr>
      <vt:lpstr>'Matriz de Riesgos'!Área_de_impresión</vt:lpstr>
      <vt:lpstr>'Matriz de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Diana Milena Vivas Muñoz</cp:lastModifiedBy>
  <cp:lastPrinted>2019-10-09T16:50:57Z</cp:lastPrinted>
  <dcterms:created xsi:type="dcterms:W3CDTF">2014-01-17T14:59:50Z</dcterms:created>
  <dcterms:modified xsi:type="dcterms:W3CDTF">2025-06-10T14:48:23Z</dcterms:modified>
</cp:coreProperties>
</file>