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Unidades compartidas\CONTRATACION 2025\6. CONCURSO DE MERITOS\CORTOLIMA-CMA-0001-2025 INTERVENTORIA OBRA EDIFICIO\ACTA MODIFICATORIA ADICION Y PRORROGA\"/>
    </mc:Choice>
  </mc:AlternateContent>
  <bookViews>
    <workbookView xWindow="0" yWindow="0" windowWidth="12795" windowHeight="93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H16" i="1" s="1"/>
  <c r="H17" i="1" s="1"/>
  <c r="F10" i="1"/>
  <c r="H10" i="1" s="1"/>
  <c r="F9" i="1"/>
  <c r="H9" i="1" s="1"/>
  <c r="F8" i="1"/>
  <c r="H8" i="1" s="1"/>
  <c r="F7" i="1"/>
  <c r="H7" i="1" s="1"/>
  <c r="H11" i="1" l="1"/>
  <c r="H13" i="1" s="1"/>
  <c r="H19" i="1" s="1"/>
  <c r="E22" i="1" l="1"/>
  <c r="H22" i="1" s="1"/>
  <c r="H23" i="1" s="1"/>
  <c r="H26" i="1" s="1"/>
</calcChain>
</file>

<file path=xl/sharedStrings.xml><?xml version="1.0" encoding="utf-8"?>
<sst xmlns="http://schemas.openxmlformats.org/spreadsheetml/2006/main" count="40" uniqueCount="32">
  <si>
    <t>PERSONAL PROFESIONAL</t>
  </si>
  <si>
    <t>A.  CARGO</t>
  </si>
  <si>
    <t>(a)  CANTIDAD</t>
  </si>
  <si>
    <t>(b)                   SUELDO MES BÁSICO</t>
  </si>
  <si>
    <t>(c)                               % DEDICACIÓN</t>
  </si>
  <si>
    <t>(d) V/MES</t>
  </si>
  <si>
    <t>(e) TIEMPO MESES</t>
  </si>
  <si>
    <t>TOTAL</t>
  </si>
  <si>
    <t>DIRECTOR DE INTERVENTORIA</t>
  </si>
  <si>
    <t>PROFESIONAL ESTRUCTURAL</t>
  </si>
  <si>
    <t>PROFESIONAL EN ÁREA AMBIENTAL</t>
  </si>
  <si>
    <t>PROFESIONAL ELÉCTRICO</t>
  </si>
  <si>
    <t>SUBTOTAL COSTO PERSONAL PROFESIONAL (A)</t>
  </si>
  <si>
    <t>FACTOR MULTIPLICADOR (B)</t>
  </si>
  <si>
    <t>COSTOS PERSONAL INCLUYE FACTOR MULTIPLICADOR                       ( A )*(B)= C</t>
  </si>
  <si>
    <t>OTROS COSTOS DIRECTOS</t>
  </si>
  <si>
    <t>A.  CONCEPTO</t>
  </si>
  <si>
    <t>UND</t>
  </si>
  <si>
    <t>CANTIDAD</t>
  </si>
  <si>
    <t>COSTO</t>
  </si>
  <si>
    <t>VR. MES</t>
  </si>
  <si>
    <t>TIEMPO DE UTILIZACIÓN (MESES)</t>
  </si>
  <si>
    <t>VR PARCIAL</t>
  </si>
  <si>
    <t>Informes, Papeleria, reproduccion de documentos, planos , fotografias.</t>
  </si>
  <si>
    <t>Und</t>
  </si>
  <si>
    <t>SUBTOTAL OTROS COSTOS DIRECTOS</t>
  </si>
  <si>
    <t>SUBTOTAL OTROS COSTOS DIRECTOS INTERVENTORIA</t>
  </si>
  <si>
    <t>IVA (19%)</t>
  </si>
  <si>
    <t>COSTOS INDIRECTOS LEGALZACION E IMPUESTOS</t>
  </si>
  <si>
    <t>RESUMEN PRESUPUESTO</t>
  </si>
  <si>
    <t>COSTO TOTAL INTERVENTORIA (E+F)=G</t>
  </si>
  <si>
    <t>PRESUPUESTO ADICION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</si>
</sst>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&quot;$&quot;* #,##0_-;\-&quot;$&quot;* #,##0_-;_-&quot;$&quot;* &quot;-&quot;_-;_-@_-"/>
    <numFmt numFmtId="165" formatCode="_-&quot;$&quot;* #,##0.00_-;\-&quot;$&quot;* #,##0.00_-;_-&quot;$&quot;* &quot;-&quot;_-;_-@_-"/>
    <numFmt numFmtId="166" formatCode="[$$-240A]\ #,##0;[Red][$$-240A]\ #,##0"/>
    <numFmt numFmtId="167" formatCode="#,##0.00;[Red]#,##0.00"/>
    <numFmt numFmtId="168" formatCode="_(&quot;$&quot;\ * #,##0.00_);_(&quot;$&quot;\ * \(#,##0.00\);_(&quot;$&quot;\ * &quot;-&quot;??_);_(@_)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168" fontId="4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3" fontId="5" fillId="2" borderId="13" xfId="0" applyNumberFormat="1" applyFont="1" applyFill="1" applyBorder="1" applyAlignment="1">
      <alignment horizontal="center" vertical="center"/>
    </xf>
    <xf numFmtId="0" fontId="7" fillId="3" borderId="14" xfId="3" applyFont="1" applyFill="1" applyBorder="1" applyAlignment="1">
      <alignment horizontal="left" vertical="center"/>
    </xf>
    <xf numFmtId="0" fontId="7" fillId="0" borderId="15" xfId="0" applyFont="1" applyBorder="1" applyAlignment="1">
      <alignment horizontal="center" wrapText="1"/>
    </xf>
    <xf numFmtId="165" fontId="7" fillId="3" borderId="15" xfId="1" applyNumberFormat="1" applyFont="1" applyFill="1" applyBorder="1" applyAlignment="1" applyProtection="1">
      <alignment horizontal="center" vertical="center"/>
    </xf>
    <xf numFmtId="9" fontId="7" fillId="3" borderId="15" xfId="2" applyFont="1" applyFill="1" applyBorder="1" applyAlignment="1" applyProtection="1">
      <alignment horizontal="center" vertical="center"/>
    </xf>
    <xf numFmtId="166" fontId="7" fillId="0" borderId="15" xfId="0" applyNumberFormat="1" applyFont="1" applyBorder="1" applyAlignment="1">
      <alignment horizontal="center"/>
    </xf>
    <xf numFmtId="167" fontId="7" fillId="0" borderId="15" xfId="0" applyNumberFormat="1" applyFont="1" applyBorder="1" applyAlignment="1">
      <alignment horizontal="center"/>
    </xf>
    <xf numFmtId="168" fontId="7" fillId="0" borderId="16" xfId="4" applyFont="1" applyFill="1" applyBorder="1" applyAlignment="1">
      <alignment horizontal="right"/>
    </xf>
    <xf numFmtId="0" fontId="7" fillId="3" borderId="17" xfId="3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wrapText="1"/>
    </xf>
    <xf numFmtId="165" fontId="7" fillId="3" borderId="7" xfId="1" applyNumberFormat="1" applyFont="1" applyFill="1" applyBorder="1" applyAlignment="1" applyProtection="1">
      <alignment horizontal="center" vertical="center"/>
    </xf>
    <xf numFmtId="9" fontId="7" fillId="3" borderId="7" xfId="2" applyFont="1" applyFill="1" applyBorder="1" applyAlignment="1" applyProtection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8" fontId="7" fillId="0" borderId="18" xfId="4" applyFont="1" applyFill="1" applyBorder="1" applyAlignment="1">
      <alignment horizontal="right"/>
    </xf>
    <xf numFmtId="0" fontId="7" fillId="0" borderId="17" xfId="3" applyFont="1" applyBorder="1" applyAlignment="1">
      <alignment horizontal="left" vertical="center"/>
    </xf>
    <xf numFmtId="9" fontId="7" fillId="0" borderId="7" xfId="2" applyFont="1" applyFill="1" applyBorder="1" applyAlignment="1" applyProtection="1">
      <alignment horizontal="center" vertical="center"/>
    </xf>
    <xf numFmtId="168" fontId="5" fillId="0" borderId="22" xfId="4" applyFont="1" applyFill="1" applyBorder="1" applyAlignment="1">
      <alignment horizontal="right"/>
    </xf>
    <xf numFmtId="167" fontId="7" fillId="0" borderId="24" xfId="0" applyNumberFormat="1" applyFont="1" applyBorder="1" applyAlignment="1">
      <alignment horizontal="right"/>
    </xf>
    <xf numFmtId="168" fontId="5" fillId="0" borderId="25" xfId="4" applyFont="1" applyFill="1" applyBorder="1" applyAlignment="1">
      <alignment horizontal="right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3" fontId="5" fillId="2" borderId="24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wrapText="1"/>
    </xf>
    <xf numFmtId="2" fontId="7" fillId="0" borderId="7" xfId="0" applyNumberFormat="1" applyFont="1" applyBorder="1" applyAlignment="1">
      <alignment horizontal="center" wrapText="1"/>
    </xf>
    <xf numFmtId="168" fontId="7" fillId="0" borderId="24" xfId="4" applyFont="1" applyFill="1" applyBorder="1" applyAlignment="1">
      <alignment horizontal="right"/>
    </xf>
    <xf numFmtId="0" fontId="2" fillId="0" borderId="5" xfId="0" applyFont="1" applyBorder="1"/>
    <xf numFmtId="0" fontId="2" fillId="0" borderId="29" xfId="0" applyFont="1" applyBorder="1"/>
    <xf numFmtId="0" fontId="2" fillId="0" borderId="30" xfId="0" applyFont="1" applyBorder="1"/>
    <xf numFmtId="0" fontId="5" fillId="2" borderId="14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3" fontId="5" fillId="2" borderId="32" xfId="0" applyNumberFormat="1" applyFont="1" applyFill="1" applyBorder="1" applyAlignment="1">
      <alignment horizontal="center" vertical="center"/>
    </xf>
    <xf numFmtId="9" fontId="7" fillId="0" borderId="7" xfId="0" applyNumberFormat="1" applyFont="1" applyBorder="1" applyAlignment="1">
      <alignment horizontal="center" wrapText="1"/>
    </xf>
    <xf numFmtId="0" fontId="5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166" fontId="5" fillId="0" borderId="33" xfId="0" applyNumberFormat="1" applyFont="1" applyBorder="1" applyAlignment="1">
      <alignment horizontal="right"/>
    </xf>
    <xf numFmtId="168" fontId="3" fillId="0" borderId="37" xfId="4" applyFont="1" applyBorder="1"/>
    <xf numFmtId="0" fontId="2" fillId="4" borderId="38" xfId="0" applyFont="1" applyFill="1" applyBorder="1"/>
    <xf numFmtId="0" fontId="2" fillId="4" borderId="39" xfId="0" applyFont="1" applyFill="1" applyBorder="1"/>
    <xf numFmtId="0" fontId="2" fillId="4" borderId="40" xfId="0" applyFont="1" applyFill="1" applyBorder="1"/>
    <xf numFmtId="0" fontId="5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7" fillId="0" borderId="21" xfId="0" applyFont="1" applyBorder="1" applyAlignment="1">
      <alignment horizontal="left" wrapText="1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33" xfId="0" applyFont="1" applyBorder="1" applyAlignment="1">
      <alignment horizontal="center" wrapText="1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</cellXfs>
  <cellStyles count="5">
    <cellStyle name="Moneda [0]" xfId="1" builtinId="7"/>
    <cellStyle name="Moneda 10" xfId="4"/>
    <cellStyle name="Normal" xfId="0" builtinId="0"/>
    <cellStyle name="Normal_AIU CICLOPUENTES 314 Y 315_1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0</xdr:rowOff>
    </xdr:from>
    <xdr:to>
      <xdr:col>4</xdr:col>
      <xdr:colOff>733425</xdr:colOff>
      <xdr:row>26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8E429B1C-8986-9D42-822E-BD86D0852944}"/>
            </a:ext>
          </a:extLst>
        </xdr:cNvPr>
        <xdr:cNvSpPr>
          <a:spLocks noChangeShapeType="1"/>
        </xdr:cNvSpPr>
      </xdr:nvSpPr>
      <xdr:spPr bwMode="auto">
        <a:xfrm>
          <a:off x="5676900" y="1369060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0</xdr:rowOff>
    </xdr:from>
    <xdr:to>
      <xdr:col>4</xdr:col>
      <xdr:colOff>733425</xdr:colOff>
      <xdr:row>26</xdr:row>
      <xdr:rowOff>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7793BAC8-812F-9C44-97CF-0DD7D773B64F}"/>
            </a:ext>
          </a:extLst>
        </xdr:cNvPr>
        <xdr:cNvSpPr>
          <a:spLocks noChangeShapeType="1"/>
        </xdr:cNvSpPr>
      </xdr:nvSpPr>
      <xdr:spPr bwMode="auto">
        <a:xfrm>
          <a:off x="5676900" y="1369060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0</xdr:rowOff>
    </xdr:from>
    <xdr:to>
      <xdr:col>4</xdr:col>
      <xdr:colOff>733425</xdr:colOff>
      <xdr:row>26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A699AF9D-9824-0044-8B0A-F84A8A7AF691}"/>
            </a:ext>
          </a:extLst>
        </xdr:cNvPr>
        <xdr:cNvSpPr>
          <a:spLocks noChangeShapeType="1"/>
        </xdr:cNvSpPr>
      </xdr:nvSpPr>
      <xdr:spPr bwMode="auto">
        <a:xfrm>
          <a:off x="5676900" y="1369060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0</xdr:rowOff>
    </xdr:from>
    <xdr:to>
      <xdr:col>4</xdr:col>
      <xdr:colOff>733425</xdr:colOff>
      <xdr:row>26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972BB4E0-5DB7-FD40-AED3-DFF3AE59A724}"/>
            </a:ext>
          </a:extLst>
        </xdr:cNvPr>
        <xdr:cNvSpPr>
          <a:spLocks noChangeShapeType="1"/>
        </xdr:cNvSpPr>
      </xdr:nvSpPr>
      <xdr:spPr bwMode="auto">
        <a:xfrm>
          <a:off x="5676900" y="1369060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0</xdr:rowOff>
    </xdr:from>
    <xdr:to>
      <xdr:col>4</xdr:col>
      <xdr:colOff>733425</xdr:colOff>
      <xdr:row>26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E149AC33-0E37-C549-8EC3-0E67B5EF370F}"/>
            </a:ext>
          </a:extLst>
        </xdr:cNvPr>
        <xdr:cNvSpPr>
          <a:spLocks noChangeShapeType="1"/>
        </xdr:cNvSpPr>
      </xdr:nvSpPr>
      <xdr:spPr bwMode="auto">
        <a:xfrm>
          <a:off x="5676900" y="1369060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0</xdr:rowOff>
    </xdr:from>
    <xdr:to>
      <xdr:col>4</xdr:col>
      <xdr:colOff>733425</xdr:colOff>
      <xdr:row>26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EB5B6522-B6C0-1E47-877C-13B3D117457D}"/>
            </a:ext>
          </a:extLst>
        </xdr:cNvPr>
        <xdr:cNvSpPr>
          <a:spLocks noChangeShapeType="1"/>
        </xdr:cNvSpPr>
      </xdr:nvSpPr>
      <xdr:spPr bwMode="auto">
        <a:xfrm>
          <a:off x="5676900" y="13690600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zoomScale="85" zoomScaleNormal="85" workbookViewId="0">
      <selection activeCell="B1" sqref="B1:H3"/>
    </sheetView>
  </sheetViews>
  <sheetFormatPr baseColWidth="10" defaultRowHeight="15.75" x14ac:dyDescent="0.25"/>
  <cols>
    <col min="2" max="2" width="34.375" bestFit="1" customWidth="1"/>
    <col min="4" max="4" width="14" bestFit="1" customWidth="1"/>
    <col min="8" max="8" width="15.5" bestFit="1" customWidth="1"/>
  </cols>
  <sheetData>
    <row r="1" spans="2:10" s="1" customFormat="1" ht="15" x14ac:dyDescent="0.2">
      <c r="B1" s="59" t="s">
        <v>31</v>
      </c>
      <c r="C1" s="60"/>
      <c r="D1" s="60"/>
      <c r="E1" s="60"/>
      <c r="F1" s="60"/>
      <c r="G1" s="60"/>
      <c r="H1" s="61"/>
      <c r="J1" s="2"/>
    </row>
    <row r="2" spans="2:10" s="1" customFormat="1" ht="14.25" x14ac:dyDescent="0.2">
      <c r="B2" s="62"/>
      <c r="C2" s="63"/>
      <c r="D2" s="63"/>
      <c r="E2" s="63"/>
      <c r="F2" s="63"/>
      <c r="G2" s="63"/>
      <c r="H2" s="64"/>
    </row>
    <row r="3" spans="2:10" s="1" customFormat="1" ht="14.25" x14ac:dyDescent="0.2">
      <c r="B3" s="62"/>
      <c r="C3" s="63"/>
      <c r="D3" s="63"/>
      <c r="E3" s="63"/>
      <c r="F3" s="63"/>
      <c r="G3" s="63"/>
      <c r="H3" s="64"/>
    </row>
    <row r="4" spans="2:10" s="1" customFormat="1" ht="15" x14ac:dyDescent="0.2">
      <c r="B4" s="3"/>
      <c r="C4" s="4"/>
      <c r="D4" s="4"/>
      <c r="E4" s="4"/>
      <c r="F4" s="4"/>
      <c r="G4" s="4"/>
      <c r="H4" s="5"/>
    </row>
    <row r="5" spans="2:10" s="1" customFormat="1" ht="15" x14ac:dyDescent="0.2">
      <c r="B5" s="65" t="s">
        <v>0</v>
      </c>
      <c r="C5" s="66"/>
      <c r="D5" s="66"/>
      <c r="E5" s="66"/>
      <c r="F5" s="66"/>
      <c r="G5" s="66"/>
      <c r="H5" s="67"/>
    </row>
    <row r="6" spans="2:10" s="1" customFormat="1" ht="60.75" thickBot="1" x14ac:dyDescent="0.25">
      <c r="B6" s="6" t="s">
        <v>1</v>
      </c>
      <c r="C6" s="7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9" t="s">
        <v>7</v>
      </c>
    </row>
    <row r="7" spans="2:10" s="1" customFormat="1" ht="15" thickBot="1" x14ac:dyDescent="0.25">
      <c r="B7" s="10" t="s">
        <v>8</v>
      </c>
      <c r="C7" s="11">
        <v>1</v>
      </c>
      <c r="D7" s="12">
        <v>4800000</v>
      </c>
      <c r="E7" s="13">
        <v>0.5</v>
      </c>
      <c r="F7" s="14">
        <f>+D7*E7</f>
        <v>2400000</v>
      </c>
      <c r="G7" s="15">
        <v>3</v>
      </c>
      <c r="H7" s="16">
        <f>+G7 *F7*C7</f>
        <v>7200000</v>
      </c>
    </row>
    <row r="8" spans="2:10" s="1" customFormat="1" ht="15" thickBot="1" x14ac:dyDescent="0.25">
      <c r="B8" s="17" t="s">
        <v>9</v>
      </c>
      <c r="C8" s="18">
        <v>1</v>
      </c>
      <c r="D8" s="19">
        <v>2200000</v>
      </c>
      <c r="E8" s="20">
        <v>0.3</v>
      </c>
      <c r="F8" s="21">
        <f t="shared" ref="F8:F10" si="0">+D8*E8</f>
        <v>660000</v>
      </c>
      <c r="G8" s="15">
        <v>3</v>
      </c>
      <c r="H8" s="22">
        <f t="shared" ref="H8:H10" si="1">+G8 *F8*C8</f>
        <v>1980000</v>
      </c>
    </row>
    <row r="9" spans="2:10" s="1" customFormat="1" ht="15" thickBot="1" x14ac:dyDescent="0.25">
      <c r="B9" s="23" t="s">
        <v>10</v>
      </c>
      <c r="C9" s="18">
        <v>1</v>
      </c>
      <c r="D9" s="19">
        <v>2200000</v>
      </c>
      <c r="E9" s="24">
        <v>0.3</v>
      </c>
      <c r="F9" s="21">
        <f t="shared" si="0"/>
        <v>660000</v>
      </c>
      <c r="G9" s="15">
        <v>3</v>
      </c>
      <c r="H9" s="22">
        <f t="shared" si="1"/>
        <v>1980000</v>
      </c>
    </row>
    <row r="10" spans="2:10" s="1" customFormat="1" ht="14.25" x14ac:dyDescent="0.2">
      <c r="B10" s="17" t="s">
        <v>11</v>
      </c>
      <c r="C10" s="18">
        <v>1</v>
      </c>
      <c r="D10" s="19">
        <v>2200000</v>
      </c>
      <c r="E10" s="20">
        <v>0.3</v>
      </c>
      <c r="F10" s="21">
        <f t="shared" si="0"/>
        <v>660000</v>
      </c>
      <c r="G10" s="15">
        <v>3</v>
      </c>
      <c r="H10" s="22">
        <f t="shared" si="1"/>
        <v>1980000</v>
      </c>
    </row>
    <row r="11" spans="2:10" s="1" customFormat="1" thickBot="1" x14ac:dyDescent="0.3">
      <c r="B11" s="50" t="s">
        <v>12</v>
      </c>
      <c r="C11" s="51"/>
      <c r="D11" s="51"/>
      <c r="E11" s="51"/>
      <c r="F11" s="51"/>
      <c r="G11" s="52"/>
      <c r="H11" s="25">
        <f>SUM(H7:H10)</f>
        <v>13140000</v>
      </c>
    </row>
    <row r="12" spans="2:10" s="1" customFormat="1" ht="15" x14ac:dyDescent="0.25">
      <c r="B12" s="68" t="s">
        <v>13</v>
      </c>
      <c r="C12" s="69"/>
      <c r="D12" s="69"/>
      <c r="E12" s="69"/>
      <c r="F12" s="69"/>
      <c r="G12" s="70"/>
      <c r="H12" s="26">
        <v>2.2200000000000002</v>
      </c>
    </row>
    <row r="13" spans="2:10" s="1" customFormat="1" thickBot="1" x14ac:dyDescent="0.3">
      <c r="B13" s="50" t="s">
        <v>14</v>
      </c>
      <c r="C13" s="71"/>
      <c r="D13" s="71"/>
      <c r="E13" s="71"/>
      <c r="F13" s="71"/>
      <c r="G13" s="72"/>
      <c r="H13" s="27">
        <f>H11*H12</f>
        <v>29170800.000000004</v>
      </c>
    </row>
    <row r="14" spans="2:10" s="1" customFormat="1" ht="15" x14ac:dyDescent="0.2">
      <c r="B14" s="73" t="s">
        <v>15</v>
      </c>
      <c r="C14" s="74"/>
      <c r="D14" s="74"/>
      <c r="E14" s="74"/>
      <c r="F14" s="74"/>
      <c r="G14" s="74"/>
      <c r="H14" s="75"/>
    </row>
    <row r="15" spans="2:10" s="1" customFormat="1" ht="75" x14ac:dyDescent="0.2">
      <c r="B15" s="28" t="s">
        <v>16</v>
      </c>
      <c r="C15" s="29" t="s">
        <v>17</v>
      </c>
      <c r="D15" s="30" t="s">
        <v>18</v>
      </c>
      <c r="E15" s="30" t="s">
        <v>19</v>
      </c>
      <c r="F15" s="30" t="s">
        <v>20</v>
      </c>
      <c r="G15" s="30" t="s">
        <v>21</v>
      </c>
      <c r="H15" s="31" t="s">
        <v>22</v>
      </c>
    </row>
    <row r="16" spans="2:10" s="1" customFormat="1" ht="28.5" x14ac:dyDescent="0.2">
      <c r="B16" s="32" t="s">
        <v>23</v>
      </c>
      <c r="C16" s="21" t="s">
        <v>24</v>
      </c>
      <c r="D16" s="18">
        <v>1</v>
      </c>
      <c r="E16" s="21">
        <v>1089600</v>
      </c>
      <c r="F16" s="21">
        <f>+E16*D16</f>
        <v>1089600</v>
      </c>
      <c r="G16" s="33">
        <v>3</v>
      </c>
      <c r="H16" s="34">
        <f>+F16*G16*D16</f>
        <v>3268800</v>
      </c>
    </row>
    <row r="17" spans="2:8" s="1" customFormat="1" thickBot="1" x14ac:dyDescent="0.3">
      <c r="B17" s="50" t="s">
        <v>25</v>
      </c>
      <c r="C17" s="51"/>
      <c r="D17" s="51"/>
      <c r="E17" s="51"/>
      <c r="F17" s="51"/>
      <c r="G17" s="52"/>
      <c r="H17" s="27">
        <f>SUM(H16:H16)</f>
        <v>3268800</v>
      </c>
    </row>
    <row r="18" spans="2:8" s="1" customFormat="1" ht="14.25" x14ac:dyDescent="0.2">
      <c r="B18" s="35"/>
      <c r="G18" s="36"/>
      <c r="H18" s="37"/>
    </row>
    <row r="19" spans="2:8" s="1" customFormat="1" thickBot="1" x14ac:dyDescent="0.3">
      <c r="B19" s="50" t="s">
        <v>26</v>
      </c>
      <c r="C19" s="51"/>
      <c r="D19" s="51"/>
      <c r="E19" s="51"/>
      <c r="F19" s="51"/>
      <c r="G19" s="52"/>
      <c r="H19" s="27">
        <f>+H17+H13</f>
        <v>32439600.000000004</v>
      </c>
    </row>
    <row r="20" spans="2:8" s="1" customFormat="1" ht="15" thickBot="1" x14ac:dyDescent="0.25">
      <c r="B20" s="35"/>
      <c r="G20" s="36"/>
      <c r="H20" s="37"/>
    </row>
    <row r="21" spans="2:8" s="1" customFormat="1" ht="75" x14ac:dyDescent="0.2">
      <c r="B21" s="38" t="s">
        <v>16</v>
      </c>
      <c r="C21" s="39" t="s">
        <v>17</v>
      </c>
      <c r="D21" s="40" t="s">
        <v>18</v>
      </c>
      <c r="E21" s="40" t="s">
        <v>19</v>
      </c>
      <c r="F21" s="40" t="s">
        <v>20</v>
      </c>
      <c r="G21" s="40" t="s">
        <v>21</v>
      </c>
      <c r="H21" s="41" t="s">
        <v>22</v>
      </c>
    </row>
    <row r="22" spans="2:8" s="1" customFormat="1" ht="14.25" x14ac:dyDescent="0.2">
      <c r="B22" s="32" t="s">
        <v>27</v>
      </c>
      <c r="C22" s="21" t="s">
        <v>24</v>
      </c>
      <c r="D22" s="18">
        <v>1</v>
      </c>
      <c r="E22" s="21">
        <f>+H19*19%</f>
        <v>6163524.0000000009</v>
      </c>
      <c r="F22" s="21"/>
      <c r="G22" s="42"/>
      <c r="H22" s="22">
        <f>+E22</f>
        <v>6163524.0000000009</v>
      </c>
    </row>
    <row r="23" spans="2:8" s="1" customFormat="1" thickBot="1" x14ac:dyDescent="0.3">
      <c r="B23" s="50" t="s">
        <v>28</v>
      </c>
      <c r="C23" s="51"/>
      <c r="D23" s="51"/>
      <c r="E23" s="51"/>
      <c r="F23" s="51"/>
      <c r="G23" s="52"/>
      <c r="H23" s="27">
        <f>SUM(H22:H22)</f>
        <v>6163524.0000000009</v>
      </c>
    </row>
    <row r="24" spans="2:8" s="1" customFormat="1" thickBot="1" x14ac:dyDescent="0.3">
      <c r="B24" s="43"/>
      <c r="C24" s="44"/>
      <c r="D24" s="44"/>
      <c r="E24" s="44"/>
      <c r="F24" s="44"/>
      <c r="G24" s="44"/>
      <c r="H24" s="45"/>
    </row>
    <row r="25" spans="2:8" s="1" customFormat="1" thickBot="1" x14ac:dyDescent="0.3">
      <c r="B25" s="53" t="s">
        <v>29</v>
      </c>
      <c r="C25" s="54"/>
      <c r="D25" s="54"/>
      <c r="E25" s="54"/>
      <c r="F25" s="54"/>
      <c r="G25" s="54"/>
      <c r="H25" s="55"/>
    </row>
    <row r="26" spans="2:8" s="1" customFormat="1" thickBot="1" x14ac:dyDescent="0.3">
      <c r="B26" s="56" t="s">
        <v>30</v>
      </c>
      <c r="C26" s="57"/>
      <c r="D26" s="57"/>
      <c r="E26" s="57"/>
      <c r="F26" s="57"/>
      <c r="G26" s="58"/>
      <c r="H26" s="46">
        <f>+H19+H23</f>
        <v>38603124.000000007</v>
      </c>
    </row>
    <row r="27" spans="2:8" s="1" customFormat="1" ht="15" thickBot="1" x14ac:dyDescent="0.25">
      <c r="B27" s="47"/>
      <c r="C27" s="48"/>
      <c r="D27" s="48"/>
      <c r="E27" s="48"/>
      <c r="F27" s="48"/>
      <c r="G27" s="48"/>
      <c r="H27" s="49"/>
    </row>
  </sheetData>
  <mergeCells count="11">
    <mergeCell ref="B14:H14"/>
    <mergeCell ref="B1:H3"/>
    <mergeCell ref="B5:H5"/>
    <mergeCell ref="B11:G11"/>
    <mergeCell ref="B12:G12"/>
    <mergeCell ref="B13:G13"/>
    <mergeCell ref="B17:G17"/>
    <mergeCell ref="B19:G19"/>
    <mergeCell ref="B23:G23"/>
    <mergeCell ref="B25:H25"/>
    <mergeCell ref="B26:G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Juan Manuel Barrero Guazman</cp:lastModifiedBy>
  <dcterms:created xsi:type="dcterms:W3CDTF">2025-07-30T19:52:03Z</dcterms:created>
  <dcterms:modified xsi:type="dcterms:W3CDTF">2025-07-30T20:02:59Z</dcterms:modified>
</cp:coreProperties>
</file>