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8673cc300843e6d/Documentos/DOCUMENTOS WILLIAM MOLINA/LURUACO/TAREAS GERMAN/"/>
    </mc:Choice>
  </mc:AlternateContent>
  <xr:revisionPtr revIDLastSave="0" documentId="8_{945B7AD5-DD1C-470E-A6C2-D377C657D3F0}" xr6:coauthVersionLast="45" xr6:coauthVersionMax="45" xr10:uidLastSave="{00000000-0000-0000-0000-000000000000}"/>
  <bookViews>
    <workbookView xWindow="-120" yWindow="-120" windowWidth="20730" windowHeight="11040" xr2:uid="{B70DADA9-AEF8-4695-8761-A24F7D1779CF}"/>
  </bookViews>
  <sheets>
    <sheet name="PRESUPUESTO DE INTERVENTORIA" sheetId="1" r:id="rId1"/>
    <sheet name="FACTOR MULTIPLICADOR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12" i="1"/>
  <c r="F10" i="1"/>
  <c r="F11" i="1"/>
  <c r="F9" i="1"/>
  <c r="F6" i="1"/>
  <c r="F7" i="1"/>
  <c r="F5" i="1"/>
  <c r="F14" i="1" l="1"/>
  <c r="F18" i="1"/>
  <c r="K29" i="2"/>
  <c r="K34" i="2" s="1"/>
  <c r="F19" i="1" l="1"/>
  <c r="F20" i="1" s="1"/>
  <c r="F21" i="1" s="1"/>
  <c r="H22" i="1" s="1"/>
  <c r="H23" i="1" s="1"/>
  <c r="K38" i="2"/>
  <c r="K42" i="2" s="1"/>
  <c r="K45" i="2" s="1"/>
  <c r="K48" i="2" s="1"/>
</calcChain>
</file>

<file path=xl/sharedStrings.xml><?xml version="1.0" encoding="utf-8"?>
<sst xmlns="http://schemas.openxmlformats.org/spreadsheetml/2006/main" count="67" uniqueCount="64">
  <si>
    <t>CARGO U OFICIO</t>
  </si>
  <si>
    <t>DIRECTOR DE INTERVENTORIA</t>
  </si>
  <si>
    <t>RESIDENTE DE INTERVENTORIA</t>
  </si>
  <si>
    <t>PERSONAL ADMINISTRATIVO</t>
  </si>
  <si>
    <t>SECRETARIA</t>
  </si>
  <si>
    <t>OTROS COSTOS</t>
  </si>
  <si>
    <t>GERMAN EMILIO MANOTAS MALDONADO</t>
  </si>
  <si>
    <t>Secretario de Planeación Municipal</t>
  </si>
  <si>
    <t>PROFESIONAL EN SST</t>
  </si>
  <si>
    <t>OBJETO: INTERVENTORIA TECNICA, ADMINISTRATIVA, FINACIERA, SOCIAL Y AMBIENTAL DEL MANTENIMIENTO Y DOTACION DE LA CASA DE LA CULTURA DEL MUNICIPIO DE LURUACO ATLANTICO</t>
  </si>
  <si>
    <t>ANALISIS DEL FACTOR MULTIPLICADOR DEL PERSONAL PROFESIONAL, TECNICO Y DE PLANILLA</t>
  </si>
  <si>
    <t>CONCEPTO</t>
  </si>
  <si>
    <t>A.  SALARIO</t>
  </si>
  <si>
    <t>B.  PRESTACIONES SOCIALES Y APORTES PARAFISCALES</t>
  </si>
  <si>
    <t>Subsidio de transporte</t>
  </si>
  <si>
    <t xml:space="preserve">Cesantía    </t>
  </si>
  <si>
    <t xml:space="preserve">Intereses Cesantía   </t>
  </si>
  <si>
    <t xml:space="preserve">Prima Legal   </t>
  </si>
  <si>
    <t xml:space="preserve">Vacaciones    </t>
  </si>
  <si>
    <t xml:space="preserve">Salud    </t>
  </si>
  <si>
    <t xml:space="preserve">Pensiones    </t>
  </si>
  <si>
    <t xml:space="preserve">Riesgos Profesionales   </t>
  </si>
  <si>
    <t>PARAFISCALES</t>
  </si>
  <si>
    <t>Caja de compensacion Familiar</t>
  </si>
  <si>
    <t>Sena</t>
  </si>
  <si>
    <t>FIC</t>
  </si>
  <si>
    <t>ICBF</t>
  </si>
  <si>
    <t>FONDO DE SOLIDARIDAD</t>
  </si>
  <si>
    <t xml:space="preserve">Seguros Auxilio Mortuorio e Incapacidades no cubiertas por la E.P.S </t>
  </si>
  <si>
    <t>Dotacion</t>
  </si>
  <si>
    <t>SUB-TOTAL B</t>
  </si>
  <si>
    <t>C.  ADMINISTRCION Y GASTOS INDIRECTOS</t>
  </si>
  <si>
    <t xml:space="preserve"> </t>
  </si>
  <si>
    <t>-</t>
  </si>
  <si>
    <t>Polizas de Seguros</t>
  </si>
  <si>
    <t xml:space="preserve"> (A+B)</t>
  </si>
  <si>
    <t>IMPLEMENTACIÓN Y ELEMENTOS DE BIOSEGURIDAD</t>
  </si>
  <si>
    <t>SERVICIOS PUBLICOS</t>
  </si>
  <si>
    <t>PAPELERIA E IMPRESIÓN DE PLANOS Y DOCUMENTOS TECNICOS</t>
  </si>
  <si>
    <t>SUB-TOTAL C</t>
  </si>
  <si>
    <t>D.  HONORARIOS</t>
  </si>
  <si>
    <t xml:space="preserve"> (A+B+C)</t>
  </si>
  <si>
    <t>E. TOTAL (A + B + C + D)</t>
  </si>
  <si>
    <t>FACTOR MULTIPLICADOR ADOPTADO</t>
  </si>
  <si>
    <t xml:space="preserve">CONTADOR </t>
  </si>
  <si>
    <t>ABOGADO</t>
  </si>
  <si>
    <t xml:space="preserve"> INTERVENTORIA TECNICA, ADMINISTRATIVA, FINACIERA, SOCIAL Y AMBIENTAL DEL MANTENIMIENTO Y DOTACION DE LA CASA DE LA CULTURA DEL MUNICIPIO DE LURUACO ATLANTICO</t>
  </si>
  <si>
    <t>71.675.909</t>
  </si>
  <si>
    <t xml:space="preserve">VALOR PARCIAL    </t>
  </si>
  <si>
    <t xml:space="preserve">DURACION      </t>
  </si>
  <si>
    <t xml:space="preserve">COSTO                    </t>
  </si>
  <si>
    <t>SUBTOTAL  COSTO DE PERSONAL</t>
  </si>
  <si>
    <t xml:space="preserve">VALOR PARCIAL     </t>
  </si>
  <si>
    <t xml:space="preserve">OCUPACION        </t>
  </si>
  <si>
    <t xml:space="preserve">% OCUPACION       </t>
  </si>
  <si>
    <t>SUELDO Y/O JORNAL MENSUAL</t>
  </si>
  <si>
    <t>CANTIDAD</t>
  </si>
  <si>
    <t xml:space="preserve">SUBTOTAL SUMATORIA </t>
  </si>
  <si>
    <t xml:space="preserve">TOTAL COSTO BASICO </t>
  </si>
  <si>
    <t xml:space="preserve">IVA 19% </t>
  </si>
  <si>
    <t xml:space="preserve">FACTOR MULTIPLICADOR </t>
  </si>
  <si>
    <t>ALQUILER DE CAMPAMENTOY OFICINA</t>
  </si>
  <si>
    <t>COSTO TOTAL INTERVENTORIA</t>
  </si>
  <si>
    <t>DURACIÓN = 4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</si>
</sst>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[$$-240A]\ #,##0.00"/>
    <numFmt numFmtId="165" formatCode="[$$-240A]\ #,##0"/>
    <numFmt numFmtId="166" formatCode="&quot;$&quot;\ #,##0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-* #,##0.00\ &quot;Pts&quot;_-;\-* #,##0.00\ &quot;Pts&quot;_-;_-* &quot;-&quot;??\ &quot;Pts&quot;_-;_-@_-"/>
    <numFmt numFmtId="170" formatCode="_ &quot;$&quot;\ * #,##0_ ;_ &quot;$&quot;\ * \-#,##0_ ;_ &quot;$&quot;\ * &quot;-&quot;_ ;_ @_ "/>
    <numFmt numFmtId="171" formatCode="&quot;$&quot;\ #,##0.00;[Red]&quot;$&quot;\ \-#,##0.00"/>
    <numFmt numFmtId="172" formatCode="_(&quot;$&quot;\ * #,##0.00_);_(&quot;$&quot;\ * \(#,##0.0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7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04">
    <xf numFmtId="0" fontId="0" fillId="0" borderId="0" xfId="0"/>
    <xf numFmtId="164" fontId="9" fillId="0" borderId="1" xfId="17" applyNumberFormat="1" applyFont="1" applyBorder="1"/>
    <xf numFmtId="164" fontId="9" fillId="0" borderId="1" xfId="17" applyNumberFormat="1" applyFont="1" applyBorder="1" applyAlignment="1">
      <alignment horizontal="right" vertical="center" wrapText="1"/>
    </xf>
    <xf numFmtId="0" fontId="9" fillId="0" borderId="1" xfId="17" applyFont="1" applyBorder="1" applyAlignment="1">
      <alignment horizontal="left" vertical="center" wrapText="1"/>
    </xf>
    <xf numFmtId="0" fontId="6" fillId="0" borderId="1" xfId="17" applyFont="1" applyBorder="1" applyAlignment="1">
      <alignment horizontal="center" vertical="center" wrapText="1"/>
    </xf>
    <xf numFmtId="0" fontId="9" fillId="0" borderId="1" xfId="17" applyFont="1" applyBorder="1"/>
    <xf numFmtId="9" fontId="6" fillId="0" borderId="1" xfId="21" applyFont="1" applyBorder="1"/>
    <xf numFmtId="164" fontId="6" fillId="0" borderId="1" xfId="17" applyNumberFormat="1" applyFont="1" applyBorder="1"/>
    <xf numFmtId="0" fontId="6" fillId="0" borderId="0" xfId="2" applyFont="1"/>
    <xf numFmtId="0" fontId="6" fillId="0" borderId="1" xfId="17" applyFont="1" applyBorder="1"/>
    <xf numFmtId="0" fontId="6" fillId="0" borderId="0" xfId="17" applyFont="1"/>
    <xf numFmtId="0" fontId="5" fillId="0" borderId="0" xfId="19" applyFont="1"/>
    <xf numFmtId="4" fontId="5" fillId="0" borderId="14" xfId="19" applyNumberFormat="1" applyFont="1" applyBorder="1"/>
    <xf numFmtId="0" fontId="5" fillId="0" borderId="0" xfId="19" applyFont="1" applyAlignment="1">
      <alignment horizontal="center" vertical="center" wrapText="1"/>
    </xf>
    <xf numFmtId="0" fontId="9" fillId="0" borderId="1" xfId="17" applyFont="1" applyBorder="1" applyAlignment="1">
      <alignment horizontal="center" vertical="center" wrapText="1"/>
    </xf>
    <xf numFmtId="165" fontId="9" fillId="0" borderId="1" xfId="17" applyNumberFormat="1" applyFont="1" applyBorder="1"/>
    <xf numFmtId="0" fontId="9" fillId="3" borderId="1" xfId="17" applyFont="1" applyFill="1" applyBorder="1"/>
    <xf numFmtId="0" fontId="6" fillId="3" borderId="1" xfId="17" applyFont="1" applyFill="1" applyBorder="1"/>
    <xf numFmtId="165" fontId="9" fillId="3" borderId="1" xfId="17" applyNumberFormat="1" applyFont="1" applyFill="1" applyBorder="1"/>
    <xf numFmtId="0" fontId="11" fillId="0" borderId="0" xfId="2" applyFont="1"/>
    <xf numFmtId="166" fontId="6" fillId="0" borderId="0" xfId="7" applyNumberFormat="1" applyFont="1"/>
    <xf numFmtId="165" fontId="6" fillId="0" borderId="0" xfId="2" applyNumberFormat="1" applyFont="1"/>
    <xf numFmtId="0" fontId="6" fillId="0" borderId="0" xfId="17" applyFont="1" applyAlignment="1">
      <alignment wrapText="1"/>
    </xf>
    <xf numFmtId="0" fontId="12" fillId="0" borderId="0" xfId="2" applyFont="1" applyAlignment="1">
      <alignment horizontal="justify" vertical="center"/>
    </xf>
    <xf numFmtId="2" fontId="6" fillId="0" borderId="0" xfId="17" applyNumberFormat="1" applyFont="1"/>
    <xf numFmtId="2" fontId="6" fillId="0" borderId="1" xfId="17" applyNumberFormat="1" applyFont="1" applyBorder="1"/>
    <xf numFmtId="2" fontId="6" fillId="0" borderId="1" xfId="17" applyNumberFormat="1" applyFont="1" applyBorder="1" applyAlignment="1">
      <alignment horizontal="center" vertical="center" wrapText="1"/>
    </xf>
    <xf numFmtId="2" fontId="9" fillId="0" borderId="1" xfId="17" applyNumberFormat="1" applyFont="1" applyBorder="1" applyAlignment="1">
      <alignment horizontal="center" vertical="center" wrapText="1"/>
    </xf>
    <xf numFmtId="2" fontId="11" fillId="0" borderId="0" xfId="2" applyNumberFormat="1" applyFont="1"/>
    <xf numFmtId="2" fontId="0" fillId="0" borderId="0" xfId="0" applyNumberFormat="1"/>
    <xf numFmtId="2" fontId="11" fillId="0" borderId="1" xfId="17" applyNumberFormat="1" applyFont="1" applyBorder="1" applyAlignment="1">
      <alignment horizontal="center" vertical="center" wrapText="1"/>
    </xf>
    <xf numFmtId="2" fontId="11" fillId="3" borderId="1" xfId="17" applyNumberFormat="1" applyFont="1" applyFill="1" applyBorder="1" applyAlignment="1">
      <alignment horizontal="center" vertical="center" wrapText="1"/>
    </xf>
    <xf numFmtId="9" fontId="6" fillId="0" borderId="1" xfId="1" applyFont="1" applyBorder="1"/>
    <xf numFmtId="2" fontId="9" fillId="0" borderId="1" xfId="17" applyNumberFormat="1" applyFont="1" applyBorder="1"/>
    <xf numFmtId="0" fontId="6" fillId="0" borderId="0" xfId="19" applyFont="1"/>
    <xf numFmtId="0" fontId="6" fillId="0" borderId="9" xfId="19" applyFont="1" applyBorder="1"/>
    <xf numFmtId="0" fontId="6" fillId="0" borderId="7" xfId="19" applyFont="1" applyBorder="1"/>
    <xf numFmtId="0" fontId="6" fillId="0" borderId="8" xfId="19" applyFont="1" applyBorder="1"/>
    <xf numFmtId="0" fontId="6" fillId="0" borderId="13" xfId="19" applyFont="1" applyBorder="1"/>
    <xf numFmtId="0" fontId="6" fillId="0" borderId="14" xfId="19" applyFont="1" applyBorder="1"/>
    <xf numFmtId="0" fontId="5" fillId="0" borderId="13" xfId="19" applyFont="1" applyBorder="1"/>
    <xf numFmtId="0" fontId="5" fillId="0" borderId="14" xfId="19" applyFont="1" applyBorder="1"/>
    <xf numFmtId="4" fontId="6" fillId="0" borderId="14" xfId="19" applyNumberFormat="1" applyFont="1" applyBorder="1"/>
    <xf numFmtId="0" fontId="6" fillId="0" borderId="0" xfId="19" applyFont="1" applyAlignment="1">
      <alignment horizontal="right" vertical="center" wrapText="1"/>
    </xf>
    <xf numFmtId="10" fontId="6" fillId="0" borderId="13" xfId="19" applyNumberFormat="1" applyFont="1" applyBorder="1"/>
    <xf numFmtId="2" fontId="6" fillId="0" borderId="14" xfId="19" applyNumberFormat="1" applyFont="1" applyBorder="1"/>
    <xf numFmtId="3" fontId="5" fillId="0" borderId="14" xfId="19" applyNumberFormat="1" applyFont="1" applyBorder="1"/>
    <xf numFmtId="4" fontId="5" fillId="0" borderId="14" xfId="19" applyNumberFormat="1" applyFont="1" applyBorder="1" applyAlignment="1">
      <alignment horizontal="right"/>
    </xf>
    <xf numFmtId="0" fontId="6" fillId="0" borderId="15" xfId="19" applyFont="1" applyBorder="1"/>
    <xf numFmtId="0" fontId="6" fillId="0" borderId="10" xfId="19" applyFont="1" applyBorder="1"/>
    <xf numFmtId="0" fontId="6" fillId="0" borderId="2" xfId="19" applyFont="1" applyBorder="1"/>
    <xf numFmtId="0" fontId="1" fillId="0" borderId="0" xfId="0" applyFont="1"/>
    <xf numFmtId="0" fontId="0" fillId="0" borderId="0" xfId="0" applyAlignment="1">
      <alignment wrapText="1"/>
    </xf>
    <xf numFmtId="164" fontId="0" fillId="0" borderId="0" xfId="0" applyNumberFormat="1"/>
    <xf numFmtId="2" fontId="6" fillId="0" borderId="12" xfId="17" applyNumberFormat="1" applyFont="1" applyBorder="1"/>
    <xf numFmtId="0" fontId="6" fillId="0" borderId="17" xfId="17" applyFont="1" applyBorder="1"/>
    <xf numFmtId="2" fontId="6" fillId="0" borderId="19" xfId="17" applyNumberFormat="1" applyFont="1" applyBorder="1"/>
    <xf numFmtId="0" fontId="6" fillId="0" borderId="19" xfId="17" applyFont="1" applyBorder="1"/>
    <xf numFmtId="164" fontId="6" fillId="0" borderId="19" xfId="17" applyNumberFormat="1" applyFont="1" applyBorder="1"/>
    <xf numFmtId="9" fontId="6" fillId="0" borderId="19" xfId="21" applyFont="1" applyBorder="1"/>
    <xf numFmtId="2" fontId="11" fillId="0" borderId="19" xfId="17" applyNumberFormat="1" applyFont="1" applyBorder="1" applyAlignment="1">
      <alignment horizontal="center" vertical="center" wrapText="1"/>
    </xf>
    <xf numFmtId="2" fontId="9" fillId="2" borderId="26" xfId="17" applyNumberFormat="1" applyFont="1" applyFill="1" applyBorder="1" applyAlignment="1">
      <alignment horizontal="center" vertical="center" wrapText="1"/>
    </xf>
    <xf numFmtId="0" fontId="9" fillId="2" borderId="27" xfId="17" applyFont="1" applyFill="1" applyBorder="1" applyAlignment="1">
      <alignment horizontal="center" vertical="center" wrapText="1"/>
    </xf>
    <xf numFmtId="2" fontId="9" fillId="2" borderId="27" xfId="17" applyNumberFormat="1" applyFont="1" applyFill="1" applyBorder="1" applyAlignment="1">
      <alignment horizontal="center" vertical="center" wrapText="1"/>
    </xf>
    <xf numFmtId="0" fontId="9" fillId="2" borderId="28" xfId="17" applyFont="1" applyFill="1" applyBorder="1" applyAlignment="1">
      <alignment horizontal="center" vertical="center" wrapText="1"/>
    </xf>
    <xf numFmtId="2" fontId="6" fillId="0" borderId="1" xfId="17" applyNumberFormat="1" applyFont="1" applyBorder="1" applyAlignment="1">
      <alignment vertical="center"/>
    </xf>
    <xf numFmtId="0" fontId="6" fillId="0" borderId="1" xfId="17" applyFont="1" applyBorder="1" applyAlignment="1">
      <alignment vertical="center" wrapText="1"/>
    </xf>
    <xf numFmtId="164" fontId="6" fillId="0" borderId="1" xfId="17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9" fillId="4" borderId="20" xfId="17" applyFont="1" applyFill="1" applyBorder="1" applyAlignment="1">
      <alignment horizontal="center" vertical="center" wrapText="1"/>
    </xf>
    <xf numFmtId="0" fontId="9" fillId="4" borderId="21" xfId="17" applyFont="1" applyFill="1" applyBorder="1" applyAlignment="1">
      <alignment horizontal="center" vertical="center" wrapText="1"/>
    </xf>
    <xf numFmtId="0" fontId="9" fillId="4" borderId="22" xfId="17" applyFont="1" applyFill="1" applyBorder="1" applyAlignment="1">
      <alignment horizontal="center" vertical="center" wrapText="1"/>
    </xf>
    <xf numFmtId="0" fontId="9" fillId="4" borderId="23" xfId="17" applyFont="1" applyFill="1" applyBorder="1" applyAlignment="1">
      <alignment horizontal="center" vertical="center" wrapText="1"/>
    </xf>
    <xf numFmtId="0" fontId="9" fillId="4" borderId="24" xfId="17" applyFont="1" applyFill="1" applyBorder="1" applyAlignment="1">
      <alignment horizontal="center" vertical="center" wrapText="1"/>
    </xf>
    <xf numFmtId="0" fontId="9" fillId="4" borderId="25" xfId="17" applyFont="1" applyFill="1" applyBorder="1" applyAlignment="1">
      <alignment horizontal="center" vertical="center" wrapText="1"/>
    </xf>
    <xf numFmtId="0" fontId="5" fillId="0" borderId="17" xfId="17" applyFont="1" applyBorder="1" applyAlignment="1">
      <alignment horizontal="center"/>
    </xf>
    <xf numFmtId="0" fontId="5" fillId="0" borderId="18" xfId="17" applyFont="1" applyBorder="1" applyAlignment="1">
      <alignment horizontal="center"/>
    </xf>
    <xf numFmtId="0" fontId="10" fillId="0" borderId="0" xfId="2" applyFont="1" applyAlignment="1">
      <alignment horizontal="left" vertical="center"/>
    </xf>
    <xf numFmtId="0" fontId="6" fillId="0" borderId="0" xfId="19" applyFont="1" applyAlignment="1">
      <alignment wrapText="1"/>
    </xf>
    <xf numFmtId="0" fontId="6" fillId="0" borderId="14" xfId="19" applyFont="1" applyBorder="1" applyAlignment="1">
      <alignment wrapText="1"/>
    </xf>
    <xf numFmtId="0" fontId="6" fillId="0" borderId="0" xfId="19" applyFont="1"/>
    <xf numFmtId="0" fontId="6" fillId="0" borderId="14" xfId="19" applyFont="1" applyBorder="1"/>
    <xf numFmtId="0" fontId="6" fillId="0" borderId="0" xfId="19" applyFont="1" applyAlignment="1">
      <alignment horizontal="left" wrapText="1"/>
    </xf>
    <xf numFmtId="0" fontId="6" fillId="0" borderId="0" xfId="19" applyFont="1" applyAlignment="1">
      <alignment horizontal="left"/>
    </xf>
    <xf numFmtId="0" fontId="6" fillId="0" borderId="14" xfId="19" applyFont="1" applyBorder="1" applyAlignment="1">
      <alignment horizontal="left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6" fillId="0" borderId="0" xfId="16" applyFont="1" applyAlignment="1">
      <alignment vertical="center" wrapText="1"/>
    </xf>
    <xf numFmtId="0" fontId="6" fillId="0" borderId="14" xfId="16" applyFont="1" applyBorder="1" applyAlignment="1">
      <alignment vertical="center" wrapText="1"/>
    </xf>
    <xf numFmtId="0" fontId="6" fillId="0" borderId="0" xfId="16" applyFont="1" applyAlignment="1">
      <alignment horizontal="left" vertical="center" wrapText="1"/>
    </xf>
    <xf numFmtId="0" fontId="6" fillId="0" borderId="14" xfId="16" applyFont="1" applyBorder="1" applyAlignment="1">
      <alignment horizontal="left" vertical="center" wrapText="1"/>
    </xf>
    <xf numFmtId="0" fontId="5" fillId="0" borderId="3" xfId="19" applyFont="1" applyBorder="1" applyAlignment="1">
      <alignment horizontal="center" vertical="center"/>
    </xf>
    <xf numFmtId="0" fontId="5" fillId="0" borderId="4" xfId="19" applyFont="1" applyBorder="1" applyAlignment="1">
      <alignment horizontal="center" vertical="center"/>
    </xf>
    <xf numFmtId="0" fontId="5" fillId="0" borderId="16" xfId="19" applyFont="1" applyBorder="1" applyAlignment="1">
      <alignment horizontal="center" vertical="center"/>
    </xf>
    <xf numFmtId="0" fontId="5" fillId="0" borderId="5" xfId="19" applyFont="1" applyBorder="1" applyAlignment="1">
      <alignment horizontal="center" vertical="center"/>
    </xf>
    <xf numFmtId="0" fontId="5" fillId="0" borderId="6" xfId="19" applyFont="1" applyBorder="1" applyAlignment="1">
      <alignment horizontal="center" vertical="center"/>
    </xf>
    <xf numFmtId="0" fontId="5" fillId="0" borderId="11" xfId="19" applyFont="1" applyBorder="1" applyAlignment="1">
      <alignment horizontal="center" vertical="center"/>
    </xf>
    <xf numFmtId="0" fontId="5" fillId="0" borderId="12" xfId="19" applyFont="1" applyBorder="1" applyAlignment="1">
      <alignment horizontal="center" vertical="center" wrapText="1"/>
    </xf>
    <xf numFmtId="0" fontId="5" fillId="0" borderId="17" xfId="19" applyFont="1" applyBorder="1" applyAlignment="1">
      <alignment horizontal="center" vertical="center" wrapText="1"/>
    </xf>
    <xf numFmtId="0" fontId="5" fillId="0" borderId="18" xfId="19" applyFont="1" applyBorder="1" applyAlignment="1">
      <alignment horizontal="center" vertical="center" wrapText="1"/>
    </xf>
    <xf numFmtId="0" fontId="5" fillId="0" borderId="13" xfId="19" applyFont="1" applyBorder="1" applyAlignment="1">
      <alignment horizontal="center"/>
    </xf>
    <xf numFmtId="0" fontId="5" fillId="0" borderId="0" xfId="19" applyFont="1" applyAlignment="1">
      <alignment horizontal="center"/>
    </xf>
    <xf numFmtId="0" fontId="5" fillId="0" borderId="14" xfId="19" applyFont="1" applyBorder="1" applyAlignment="1">
      <alignment horizontal="center"/>
    </xf>
    <xf numFmtId="165" fontId="0" fillId="0" borderId="0" xfId="0" applyNumberFormat="1"/>
  </cellXfs>
  <cellStyles count="25">
    <cellStyle name="Millares 2" xfId="4" xr:uid="{ECD3F562-5D08-4159-B55B-5016BDB429B8}"/>
    <cellStyle name="Millares 2 2" xfId="5" xr:uid="{91511F75-A65D-4247-AA7D-672422D13284}"/>
    <cellStyle name="Millares 21" xfId="6" xr:uid="{5A5458EE-E77B-4DFA-80FF-7D41645B7CAD}"/>
    <cellStyle name="Millares 3" xfId="3" xr:uid="{FFAD176D-BDCB-4D55-BFDE-67185792CF97}"/>
    <cellStyle name="Moneda 2" xfId="8" xr:uid="{A1D172B0-F4D9-4C2A-BEC8-D98A21740619}"/>
    <cellStyle name="Moneda 2 2" xfId="9" xr:uid="{F8A4F9A9-BAC1-499D-9BA6-90EBF264AA43}"/>
    <cellStyle name="Moneda 2 2 2 2 2" xfId="10" xr:uid="{DA05E151-B4F9-432F-B156-4DAC87454A7B}"/>
    <cellStyle name="Moneda 3" xfId="7" xr:uid="{C9C3C922-DB14-4D53-AAC6-72E38AA2F6BC}"/>
    <cellStyle name="Normal" xfId="0" builtinId="0"/>
    <cellStyle name="Normal 14" xfId="11" xr:uid="{5130C7A7-4AB2-4505-8B70-54523228E66E}"/>
    <cellStyle name="Normal 2" xfId="12" xr:uid="{83A263B6-6414-4D46-A22E-8DF414E08E82}"/>
    <cellStyle name="Normal 2 10 2 2" xfId="13" xr:uid="{317D8405-0D4C-49C6-AA21-F1D9151658F9}"/>
    <cellStyle name="Normal 2 10 3" xfId="14" xr:uid="{2045ED9D-B974-4398-9233-66B05D254F83}"/>
    <cellStyle name="Normal 2 2" xfId="15" xr:uid="{E886BC9F-5036-4F28-89D8-3C8F2AA4D4AC}"/>
    <cellStyle name="Normal 2 2 50 2" xfId="16" xr:uid="{4DF9E30D-DBC4-4BBF-BCA3-D3FFC1478455}"/>
    <cellStyle name="Normal 3" xfId="17" xr:uid="{3E4D4A92-C701-46CF-B5C6-82C9C4166CC1}"/>
    <cellStyle name="Normal 3 2 2" xfId="18" xr:uid="{68D7A0EA-45AE-4E18-8301-CB13C8E6748F}"/>
    <cellStyle name="Normal 4" xfId="2" xr:uid="{AFD9170A-58B5-4A93-8A7C-BD82D70D4565}"/>
    <cellStyle name="Normal 4 2 9" xfId="19" xr:uid="{7E90DDFC-E3D6-40AB-9989-CA6DF35347AF}"/>
    <cellStyle name="Normal 8" xfId="20" xr:uid="{89190D0F-4DB1-4845-9935-46D6CA371AF2}"/>
    <cellStyle name="Porcentaje" xfId="1" builtinId="5"/>
    <cellStyle name="Porcentaje 2" xfId="22" xr:uid="{FCD9B27F-472D-408D-9B1F-0A729873FDE2}"/>
    <cellStyle name="Porcentaje 3" xfId="21" xr:uid="{C1804E1E-DD07-4CCD-85E9-E5329D7FDB8A}"/>
    <cellStyle name="Porcentual 2" xfId="23" xr:uid="{1EE924DA-A1A3-4CD2-8402-59ACE6724628}"/>
    <cellStyle name="Porcentual 9" xfId="24" xr:uid="{3F83E7E3-1BA2-4675-B43A-03B439B776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50</xdr:row>
      <xdr:rowOff>133350</xdr:rowOff>
    </xdr:from>
    <xdr:to>
      <xdr:col>4</xdr:col>
      <xdr:colOff>742950</xdr:colOff>
      <xdr:row>52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820BA2C-4226-4352-A146-D66C71299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9248775"/>
          <a:ext cx="26193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0C37D-ECB4-4225-9A68-4007554BD1F7}">
  <dimension ref="A1:H28"/>
  <sheetViews>
    <sheetView tabSelected="1" topLeftCell="A13" workbookViewId="0">
      <selection activeCell="G25" sqref="G25"/>
    </sheetView>
  </sheetViews>
  <sheetFormatPr baseColWidth="10" defaultRowHeight="15" x14ac:dyDescent="0.25"/>
  <cols>
    <col min="1" max="1" width="13" style="29" customWidth="1"/>
    <col min="2" max="2" width="43.5703125" customWidth="1"/>
    <col min="3" max="3" width="19.140625" customWidth="1"/>
    <col min="4" max="4" width="14.5703125" customWidth="1"/>
    <col min="5" max="5" width="14.28515625" style="29" customWidth="1"/>
    <col min="6" max="6" width="18.140625" customWidth="1"/>
    <col min="7" max="7" width="14.140625" bestFit="1" customWidth="1"/>
  </cols>
  <sheetData>
    <row r="1" spans="1:7" x14ac:dyDescent="0.25">
      <c r="A1" s="69" t="s">
        <v>9</v>
      </c>
      <c r="B1" s="70"/>
      <c r="C1" s="70"/>
      <c r="D1" s="70"/>
      <c r="E1" s="70"/>
      <c r="F1" s="71"/>
    </row>
    <row r="2" spans="1:7" ht="15.75" thickBot="1" x14ac:dyDescent="0.3">
      <c r="A2" s="72"/>
      <c r="B2" s="73"/>
      <c r="C2" s="73"/>
      <c r="D2" s="73"/>
      <c r="E2" s="73"/>
      <c r="F2" s="74"/>
    </row>
    <row r="3" spans="1:7" ht="15.75" thickBot="1" x14ac:dyDescent="0.3">
      <c r="A3" s="54"/>
      <c r="B3" s="55"/>
      <c r="C3" s="55"/>
      <c r="D3" s="75" t="s">
        <v>63</v>
      </c>
      <c r="E3" s="75"/>
      <c r="F3" s="76"/>
    </row>
    <row r="4" spans="1:7" ht="45.75" thickBot="1" x14ac:dyDescent="0.3">
      <c r="A4" s="61" t="s">
        <v>56</v>
      </c>
      <c r="B4" s="62" t="s">
        <v>0</v>
      </c>
      <c r="C4" s="62" t="s">
        <v>55</v>
      </c>
      <c r="D4" s="62" t="s">
        <v>54</v>
      </c>
      <c r="E4" s="63" t="s">
        <v>53</v>
      </c>
      <c r="F4" s="64" t="s">
        <v>52</v>
      </c>
    </row>
    <row r="5" spans="1:7" x14ac:dyDescent="0.25">
      <c r="A5" s="56">
        <v>1</v>
      </c>
      <c r="B5" s="57" t="s">
        <v>1</v>
      </c>
      <c r="C5" s="58">
        <v>3500000</v>
      </c>
      <c r="D5" s="59">
        <v>0.4</v>
      </c>
      <c r="E5" s="60">
        <v>4</v>
      </c>
      <c r="F5" s="58">
        <f>+C5*D5*E5</f>
        <v>5600000</v>
      </c>
    </row>
    <row r="6" spans="1:7" x14ac:dyDescent="0.25">
      <c r="A6" s="25">
        <v>1</v>
      </c>
      <c r="B6" s="9" t="s">
        <v>2</v>
      </c>
      <c r="C6" s="7">
        <v>2200000</v>
      </c>
      <c r="D6" s="6">
        <v>1</v>
      </c>
      <c r="E6" s="30">
        <v>4</v>
      </c>
      <c r="F6" s="58">
        <f t="shared" ref="F6:F11" si="0">+C6*D6*E6</f>
        <v>8800000</v>
      </c>
    </row>
    <row r="7" spans="1:7" x14ac:dyDescent="0.25">
      <c r="A7" s="25">
        <v>1</v>
      </c>
      <c r="B7" s="9" t="s">
        <v>8</v>
      </c>
      <c r="C7" s="7">
        <v>2000000</v>
      </c>
      <c r="D7" s="6">
        <v>0.5</v>
      </c>
      <c r="E7" s="30">
        <v>4</v>
      </c>
      <c r="F7" s="58">
        <f t="shared" si="0"/>
        <v>4000000</v>
      </c>
    </row>
    <row r="8" spans="1:7" x14ac:dyDescent="0.25">
      <c r="A8" s="25"/>
      <c r="B8" s="5" t="s">
        <v>3</v>
      </c>
      <c r="C8" s="7"/>
      <c r="D8" s="9"/>
      <c r="E8" s="30"/>
      <c r="F8" s="7"/>
    </row>
    <row r="9" spans="1:7" x14ac:dyDescent="0.25">
      <c r="A9" s="25">
        <v>1</v>
      </c>
      <c r="B9" s="9" t="s">
        <v>4</v>
      </c>
      <c r="C9" s="7">
        <v>1415318</v>
      </c>
      <c r="D9" s="32">
        <v>1</v>
      </c>
      <c r="E9" s="30">
        <v>4</v>
      </c>
      <c r="F9" s="58">
        <f t="shared" si="0"/>
        <v>5661272</v>
      </c>
    </row>
    <row r="10" spans="1:7" x14ac:dyDescent="0.25">
      <c r="A10" s="25">
        <v>1</v>
      </c>
      <c r="B10" s="9" t="s">
        <v>44</v>
      </c>
      <c r="C10" s="7">
        <v>2100000</v>
      </c>
      <c r="D10" s="32">
        <v>0.3</v>
      </c>
      <c r="E10" s="30">
        <v>4</v>
      </c>
      <c r="F10" s="58">
        <f t="shared" si="0"/>
        <v>2520000</v>
      </c>
    </row>
    <row r="11" spans="1:7" x14ac:dyDescent="0.25">
      <c r="A11" s="25">
        <v>1</v>
      </c>
      <c r="B11" s="9" t="s">
        <v>45</v>
      </c>
      <c r="C11" s="7">
        <v>2100000</v>
      </c>
      <c r="D11" s="32">
        <v>0.3</v>
      </c>
      <c r="E11" s="30">
        <v>4</v>
      </c>
      <c r="F11" s="58">
        <f t="shared" si="0"/>
        <v>2520000</v>
      </c>
      <c r="G11" s="53"/>
    </row>
    <row r="12" spans="1:7" x14ac:dyDescent="0.25">
      <c r="A12" s="26"/>
      <c r="B12" s="3"/>
      <c r="C12" s="4"/>
      <c r="D12" s="4"/>
      <c r="E12" s="30"/>
      <c r="F12" s="2">
        <f>SUM(F5:F11)</f>
        <v>29101272</v>
      </c>
    </row>
    <row r="13" spans="1:7" x14ac:dyDescent="0.25">
      <c r="A13" s="25"/>
      <c r="B13" s="5" t="s">
        <v>60</v>
      </c>
      <c r="C13" s="9"/>
      <c r="D13" s="9"/>
      <c r="E13" s="30"/>
      <c r="F13" s="33">
        <v>2</v>
      </c>
    </row>
    <row r="14" spans="1:7" x14ac:dyDescent="0.25">
      <c r="A14" s="25"/>
      <c r="B14" s="5" t="s">
        <v>51</v>
      </c>
      <c r="C14" s="9"/>
      <c r="D14" s="9"/>
      <c r="E14" s="30"/>
      <c r="F14" s="1">
        <f>+F12*F13</f>
        <v>58202544</v>
      </c>
    </row>
    <row r="15" spans="1:7" x14ac:dyDescent="0.25">
      <c r="A15" s="27" t="s">
        <v>56</v>
      </c>
      <c r="B15" s="14" t="s">
        <v>5</v>
      </c>
      <c r="C15" s="14" t="s">
        <v>50</v>
      </c>
      <c r="D15" s="14" t="s">
        <v>49</v>
      </c>
      <c r="E15" s="30"/>
      <c r="F15" s="14" t="s">
        <v>48</v>
      </c>
    </row>
    <row r="16" spans="1:7" s="68" customFormat="1" ht="24.75" customHeight="1" x14ac:dyDescent="0.25">
      <c r="A16" s="65">
        <v>1</v>
      </c>
      <c r="B16" s="66" t="s">
        <v>61</v>
      </c>
      <c r="C16" s="67">
        <v>507328</v>
      </c>
      <c r="D16" s="65">
        <v>4</v>
      </c>
      <c r="E16" s="30"/>
      <c r="F16" s="67">
        <f>C16*D16</f>
        <v>2029312</v>
      </c>
    </row>
    <row r="17" spans="1:8" s="68" customFormat="1" ht="24.75" customHeight="1" x14ac:dyDescent="0.25">
      <c r="A17" s="65"/>
      <c r="B17" s="66"/>
      <c r="C17" s="67"/>
      <c r="D17" s="65"/>
      <c r="E17" s="30"/>
      <c r="F17" s="67"/>
    </row>
    <row r="18" spans="1:8" x14ac:dyDescent="0.25">
      <c r="A18" s="25"/>
      <c r="B18" s="5" t="s">
        <v>57</v>
      </c>
      <c r="C18" s="9"/>
      <c r="D18" s="9"/>
      <c r="E18" s="30"/>
      <c r="F18" s="15">
        <f>+F16</f>
        <v>2029312</v>
      </c>
    </row>
    <row r="19" spans="1:8" x14ac:dyDescent="0.25">
      <c r="A19" s="25"/>
      <c r="B19" s="5" t="s">
        <v>58</v>
      </c>
      <c r="C19" s="9"/>
      <c r="D19" s="9"/>
      <c r="E19" s="30"/>
      <c r="F19" s="15">
        <f>+F18+F14</f>
        <v>60231856</v>
      </c>
    </row>
    <row r="20" spans="1:8" x14ac:dyDescent="0.25">
      <c r="A20" s="25"/>
      <c r="B20" s="5" t="s">
        <v>59</v>
      </c>
      <c r="C20" s="9"/>
      <c r="D20" s="9"/>
      <c r="E20" s="30"/>
      <c r="F20" s="15">
        <f>+F19*0.19</f>
        <v>11444052.640000001</v>
      </c>
    </row>
    <row r="21" spans="1:8" x14ac:dyDescent="0.25">
      <c r="A21" s="25"/>
      <c r="B21" s="16" t="s">
        <v>62</v>
      </c>
      <c r="C21" s="17"/>
      <c r="D21" s="17"/>
      <c r="E21" s="31"/>
      <c r="F21" s="18">
        <f>+F20+F19</f>
        <v>71675908.640000001</v>
      </c>
      <c r="H21" t="s">
        <v>47</v>
      </c>
    </row>
    <row r="22" spans="1:8" x14ac:dyDescent="0.25">
      <c r="A22" s="28"/>
      <c r="B22" s="19"/>
      <c r="C22" s="19"/>
      <c r="D22" s="19"/>
      <c r="E22" s="28"/>
      <c r="F22" s="19"/>
      <c r="H22" s="103">
        <f>F21-H21</f>
        <v>-0.35999999940395355</v>
      </c>
    </row>
    <row r="23" spans="1:8" x14ac:dyDescent="0.25">
      <c r="A23" s="28"/>
      <c r="B23" s="19"/>
      <c r="C23" s="19"/>
      <c r="D23" s="19"/>
      <c r="E23" s="28"/>
      <c r="F23" s="20"/>
      <c r="H23" s="103">
        <f>H22/4</f>
        <v>-8.9999999850988388E-2</v>
      </c>
    </row>
    <row r="24" spans="1:8" x14ac:dyDescent="0.25">
      <c r="A24" s="28"/>
      <c r="B24" s="19"/>
      <c r="C24" s="19"/>
      <c r="D24" s="19"/>
      <c r="E24" s="28"/>
      <c r="F24" s="21"/>
    </row>
    <row r="25" spans="1:8" x14ac:dyDescent="0.25">
      <c r="A25" s="28"/>
      <c r="B25" s="19"/>
      <c r="C25" s="19"/>
      <c r="D25" s="19"/>
      <c r="E25" s="28"/>
      <c r="F25" s="21"/>
    </row>
    <row r="26" spans="1:8" x14ac:dyDescent="0.25">
      <c r="A26" s="24"/>
      <c r="B26" s="22"/>
      <c r="C26" s="10"/>
      <c r="D26" s="10"/>
      <c r="E26" s="24"/>
      <c r="F26" s="21"/>
    </row>
    <row r="27" spans="1:8" x14ac:dyDescent="0.25">
      <c r="A27" s="24"/>
      <c r="B27" s="77" t="s">
        <v>6</v>
      </c>
      <c r="C27" s="77"/>
      <c r="D27" s="77"/>
      <c r="E27" s="24"/>
      <c r="F27" s="8"/>
    </row>
    <row r="28" spans="1:8" ht="22.5" customHeight="1" x14ac:dyDescent="0.25">
      <c r="A28" s="28"/>
      <c r="B28" s="23" t="s">
        <v>7</v>
      </c>
      <c r="C28" s="19"/>
      <c r="D28" s="19"/>
      <c r="E28" s="28"/>
      <c r="F28" s="8"/>
    </row>
  </sheetData>
  <mergeCells count="3">
    <mergeCell ref="A1:F2"/>
    <mergeCell ref="D3:F3"/>
    <mergeCell ref="B27:D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3BF6C-2071-49AE-9C62-80E305B552D7}">
  <dimension ref="A1:O55"/>
  <sheetViews>
    <sheetView topLeftCell="A46" workbookViewId="0">
      <selection activeCell="M25" sqref="M25"/>
    </sheetView>
  </sheetViews>
  <sheetFormatPr baseColWidth="10" defaultRowHeight="15" x14ac:dyDescent="0.25"/>
  <cols>
    <col min="1" max="1" width="9.85546875" style="51" customWidth="1"/>
    <col min="2" max="2" width="9.140625" style="51" customWidth="1"/>
    <col min="3" max="3" width="9.85546875" style="51" customWidth="1"/>
    <col min="4" max="4" width="10.7109375" style="51" customWidth="1"/>
    <col min="5" max="5" width="10.5703125" style="51" customWidth="1"/>
    <col min="6" max="6" width="9.140625" style="51" customWidth="1"/>
    <col min="7" max="7" width="8.42578125" style="51" customWidth="1"/>
    <col min="8" max="8" width="6" style="51" customWidth="1"/>
    <col min="9" max="11" width="11.42578125" style="51"/>
  </cols>
  <sheetData>
    <row r="1" spans="1:15" x14ac:dyDescent="0.25">
      <c r="A1" s="91" t="s">
        <v>10</v>
      </c>
      <c r="B1" s="92"/>
      <c r="C1" s="92"/>
      <c r="D1" s="92"/>
      <c r="E1" s="92"/>
      <c r="F1" s="92"/>
      <c r="G1" s="92"/>
      <c r="H1" s="92"/>
      <c r="I1" s="92"/>
      <c r="J1" s="92"/>
      <c r="K1" s="93"/>
    </row>
    <row r="2" spans="1:15" ht="33" customHeight="1" thickBot="1" x14ac:dyDescent="0.3">
      <c r="A2" s="94"/>
      <c r="B2" s="95"/>
      <c r="C2" s="95"/>
      <c r="D2" s="95"/>
      <c r="E2" s="95"/>
      <c r="F2" s="95"/>
      <c r="G2" s="95"/>
      <c r="H2" s="95"/>
      <c r="I2" s="95"/>
      <c r="J2" s="95"/>
      <c r="K2" s="96"/>
    </row>
    <row r="3" spans="1:15" ht="15.75" thickBo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5" ht="46.5" customHeight="1" thickBot="1" x14ac:dyDescent="0.3">
      <c r="A4" s="97" t="s">
        <v>46</v>
      </c>
      <c r="B4" s="98"/>
      <c r="C4" s="98"/>
      <c r="D4" s="98"/>
      <c r="E4" s="98"/>
      <c r="F4" s="98"/>
      <c r="G4" s="98"/>
      <c r="H4" s="98"/>
      <c r="I4" s="98"/>
      <c r="J4" s="98"/>
      <c r="K4" s="99"/>
    </row>
    <row r="5" spans="1:15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5" x14ac:dyDescent="0.25">
      <c r="A6" s="35"/>
      <c r="B6" s="36"/>
      <c r="C6" s="36"/>
      <c r="D6" s="36"/>
      <c r="E6" s="36"/>
      <c r="F6" s="36"/>
      <c r="G6" s="36"/>
      <c r="H6" s="37"/>
      <c r="I6" s="35"/>
      <c r="J6" s="36"/>
      <c r="K6" s="37"/>
    </row>
    <row r="7" spans="1:15" x14ac:dyDescent="0.25">
      <c r="A7" s="100" t="s">
        <v>11</v>
      </c>
      <c r="B7" s="101"/>
      <c r="C7" s="101"/>
      <c r="D7" s="101"/>
      <c r="E7" s="101"/>
      <c r="F7" s="101"/>
      <c r="G7" s="101"/>
      <c r="H7" s="102"/>
      <c r="I7" s="38"/>
      <c r="J7" s="34"/>
      <c r="K7" s="39"/>
    </row>
    <row r="8" spans="1:15" x14ac:dyDescent="0.25">
      <c r="A8" s="38"/>
      <c r="B8" s="34"/>
      <c r="C8" s="34"/>
      <c r="D8" s="34"/>
      <c r="E8" s="34"/>
      <c r="F8" s="34"/>
      <c r="G8" s="34"/>
      <c r="H8" s="39"/>
      <c r="I8" s="38"/>
      <c r="J8" s="34"/>
      <c r="K8" s="39"/>
      <c r="O8" s="52"/>
    </row>
    <row r="9" spans="1:15" x14ac:dyDescent="0.25">
      <c r="A9" s="40" t="s">
        <v>12</v>
      </c>
      <c r="B9" s="11"/>
      <c r="C9" s="11"/>
      <c r="D9" s="11"/>
      <c r="E9" s="11"/>
      <c r="F9" s="11"/>
      <c r="G9" s="11"/>
      <c r="H9" s="41"/>
      <c r="I9" s="40"/>
      <c r="J9" s="11"/>
      <c r="K9" s="12">
        <v>100</v>
      </c>
    </row>
    <row r="10" spans="1:15" x14ac:dyDescent="0.25">
      <c r="A10" s="38"/>
      <c r="B10" s="34"/>
      <c r="C10" s="34"/>
      <c r="D10" s="34"/>
      <c r="E10" s="34"/>
      <c r="F10" s="34"/>
      <c r="G10" s="34"/>
      <c r="H10" s="39"/>
      <c r="I10" s="38"/>
      <c r="J10" s="34"/>
      <c r="K10" s="42"/>
    </row>
    <row r="11" spans="1:15" x14ac:dyDescent="0.25">
      <c r="A11" s="40" t="s">
        <v>13</v>
      </c>
      <c r="B11" s="34"/>
      <c r="C11" s="34"/>
      <c r="D11" s="34"/>
      <c r="E11" s="34"/>
      <c r="F11" s="34"/>
      <c r="G11" s="34"/>
      <c r="H11" s="39"/>
      <c r="I11" s="38"/>
      <c r="J11" s="34"/>
      <c r="K11" s="42"/>
    </row>
    <row r="12" spans="1:15" x14ac:dyDescent="0.25">
      <c r="A12" s="38"/>
      <c r="B12" s="34"/>
      <c r="C12" s="80"/>
      <c r="D12" s="80"/>
      <c r="E12" s="80"/>
      <c r="F12" s="80"/>
      <c r="G12" s="80"/>
      <c r="H12" s="81"/>
      <c r="I12" s="38"/>
      <c r="J12" s="34"/>
      <c r="K12" s="42"/>
    </row>
    <row r="13" spans="1:15" ht="15" customHeight="1" x14ac:dyDescent="0.25">
      <c r="A13" s="38"/>
      <c r="B13" s="43"/>
      <c r="C13" s="89" t="s">
        <v>14</v>
      </c>
      <c r="D13" s="89"/>
      <c r="E13" s="89"/>
      <c r="F13" s="89"/>
      <c r="G13" s="89"/>
      <c r="H13" s="90"/>
      <c r="I13" s="38"/>
      <c r="J13" s="34"/>
      <c r="K13" s="42">
        <v>11.3</v>
      </c>
    </row>
    <row r="14" spans="1:15" x14ac:dyDescent="0.25">
      <c r="A14" s="38"/>
      <c r="B14" s="43"/>
      <c r="C14" s="87" t="s">
        <v>15</v>
      </c>
      <c r="D14" s="87"/>
      <c r="E14" s="87"/>
      <c r="F14" s="87"/>
      <c r="G14" s="87"/>
      <c r="H14" s="88"/>
      <c r="I14" s="38"/>
      <c r="J14" s="34"/>
      <c r="K14" s="42">
        <v>8.33</v>
      </c>
    </row>
    <row r="15" spans="1:15" ht="15" customHeight="1" x14ac:dyDescent="0.25">
      <c r="A15" s="38"/>
      <c r="B15" s="43"/>
      <c r="C15" s="89" t="s">
        <v>16</v>
      </c>
      <c r="D15" s="89"/>
      <c r="E15" s="89"/>
      <c r="F15" s="89"/>
      <c r="G15" s="89"/>
      <c r="H15" s="90"/>
      <c r="I15" s="38"/>
      <c r="J15" s="34"/>
      <c r="K15" s="42">
        <v>1</v>
      </c>
    </row>
    <row r="16" spans="1:15" ht="28.5" customHeight="1" x14ac:dyDescent="0.25">
      <c r="A16" s="38"/>
      <c r="B16" s="43"/>
      <c r="C16" s="87" t="s">
        <v>17</v>
      </c>
      <c r="D16" s="87"/>
      <c r="E16" s="87"/>
      <c r="F16" s="87"/>
      <c r="G16" s="87"/>
      <c r="H16" s="88"/>
      <c r="I16" s="38"/>
      <c r="J16" s="34"/>
      <c r="K16" s="42">
        <v>8.33</v>
      </c>
    </row>
    <row r="17" spans="1:11" ht="28.5" customHeight="1" x14ac:dyDescent="0.25">
      <c r="A17" s="38"/>
      <c r="B17" s="43"/>
      <c r="C17" s="87" t="s">
        <v>18</v>
      </c>
      <c r="D17" s="87"/>
      <c r="E17" s="87"/>
      <c r="F17" s="87"/>
      <c r="G17" s="87"/>
      <c r="H17" s="88"/>
      <c r="I17" s="38"/>
      <c r="J17" s="34"/>
      <c r="K17" s="42">
        <v>4.17</v>
      </c>
    </row>
    <row r="18" spans="1:11" x14ac:dyDescent="0.25">
      <c r="A18" s="38"/>
      <c r="B18" s="43"/>
      <c r="C18" s="87" t="s">
        <v>19</v>
      </c>
      <c r="D18" s="87"/>
      <c r="E18" s="87"/>
      <c r="F18" s="87"/>
      <c r="G18" s="87"/>
      <c r="H18" s="88"/>
      <c r="I18" s="38"/>
      <c r="J18" s="34"/>
      <c r="K18" s="42">
        <v>8.5</v>
      </c>
    </row>
    <row r="19" spans="1:11" ht="28.5" customHeight="1" x14ac:dyDescent="0.25">
      <c r="A19" s="38"/>
      <c r="B19" s="43"/>
      <c r="C19" s="87" t="s">
        <v>20</v>
      </c>
      <c r="D19" s="87"/>
      <c r="E19" s="87"/>
      <c r="F19" s="87"/>
      <c r="G19" s="87"/>
      <c r="H19" s="88"/>
      <c r="I19" s="38"/>
      <c r="J19" s="34"/>
      <c r="K19" s="42">
        <v>12</v>
      </c>
    </row>
    <row r="20" spans="1:11" ht="15" customHeight="1" x14ac:dyDescent="0.25">
      <c r="A20" s="38"/>
      <c r="B20" s="43"/>
      <c r="C20" s="89" t="s">
        <v>21</v>
      </c>
      <c r="D20" s="89"/>
      <c r="E20" s="89"/>
      <c r="F20" s="89"/>
      <c r="G20" s="89"/>
      <c r="H20" s="90"/>
      <c r="I20" s="38"/>
      <c r="J20" s="34"/>
      <c r="K20" s="42">
        <v>6.96</v>
      </c>
    </row>
    <row r="21" spans="1:11" x14ac:dyDescent="0.25">
      <c r="A21" s="38"/>
      <c r="B21" s="34"/>
      <c r="C21" s="80" t="s">
        <v>22</v>
      </c>
      <c r="D21" s="80"/>
      <c r="E21" s="80"/>
      <c r="F21" s="80"/>
      <c r="G21" s="80"/>
      <c r="H21" s="81"/>
      <c r="I21" s="38"/>
      <c r="J21" s="34"/>
      <c r="K21" s="42"/>
    </row>
    <row r="22" spans="1:11" x14ac:dyDescent="0.25">
      <c r="A22" s="38"/>
      <c r="B22" s="34"/>
      <c r="C22" s="80" t="s">
        <v>23</v>
      </c>
      <c r="D22" s="80"/>
      <c r="E22" s="80"/>
      <c r="F22" s="80"/>
      <c r="G22" s="80"/>
      <c r="H22" s="81"/>
      <c r="I22" s="38"/>
      <c r="J22" s="34"/>
      <c r="K22" s="42">
        <v>4</v>
      </c>
    </row>
    <row r="23" spans="1:11" x14ac:dyDescent="0.25">
      <c r="A23" s="38"/>
      <c r="B23" s="34"/>
      <c r="C23" s="80" t="s">
        <v>24</v>
      </c>
      <c r="D23" s="80"/>
      <c r="E23" s="80"/>
      <c r="F23" s="80"/>
      <c r="G23" s="80"/>
      <c r="H23" s="81"/>
      <c r="I23" s="38"/>
      <c r="J23" s="34"/>
      <c r="K23" s="42">
        <v>2</v>
      </c>
    </row>
    <row r="24" spans="1:11" x14ac:dyDescent="0.25">
      <c r="A24" s="38"/>
      <c r="B24" s="34"/>
      <c r="C24" s="80" t="s">
        <v>25</v>
      </c>
      <c r="D24" s="80"/>
      <c r="E24" s="80"/>
      <c r="F24" s="80"/>
      <c r="G24" s="80"/>
      <c r="H24" s="81"/>
      <c r="I24" s="38"/>
      <c r="J24" s="34"/>
      <c r="K24" s="42">
        <v>2.5</v>
      </c>
    </row>
    <row r="25" spans="1:11" x14ac:dyDescent="0.25">
      <c r="A25" s="38"/>
      <c r="B25" s="34"/>
      <c r="C25" s="80" t="s">
        <v>26</v>
      </c>
      <c r="D25" s="80"/>
      <c r="E25" s="80"/>
      <c r="F25" s="80"/>
      <c r="G25" s="80"/>
      <c r="H25" s="81"/>
      <c r="I25" s="38"/>
      <c r="J25" s="34"/>
      <c r="K25" s="42">
        <v>3</v>
      </c>
    </row>
    <row r="26" spans="1:11" x14ac:dyDescent="0.25">
      <c r="A26" s="38"/>
      <c r="B26" s="34"/>
      <c r="C26" s="80" t="s">
        <v>27</v>
      </c>
      <c r="D26" s="80"/>
      <c r="E26" s="80"/>
      <c r="F26" s="80"/>
      <c r="G26" s="80"/>
      <c r="H26" s="81"/>
      <c r="I26" s="38"/>
      <c r="J26" s="34"/>
      <c r="K26" s="42">
        <v>1</v>
      </c>
    </row>
    <row r="27" spans="1:11" ht="28.5" customHeight="1" x14ac:dyDescent="0.25">
      <c r="A27" s="38"/>
      <c r="B27" s="34"/>
      <c r="C27" s="78" t="s">
        <v>28</v>
      </c>
      <c r="D27" s="78"/>
      <c r="E27" s="78"/>
      <c r="F27" s="78"/>
      <c r="G27" s="78"/>
      <c r="H27" s="79"/>
      <c r="I27" s="38"/>
      <c r="J27" s="34"/>
      <c r="K27" s="42">
        <v>2</v>
      </c>
    </row>
    <row r="28" spans="1:11" x14ac:dyDescent="0.25">
      <c r="A28" s="38"/>
      <c r="B28" s="34"/>
      <c r="C28" s="80" t="s">
        <v>29</v>
      </c>
      <c r="D28" s="80"/>
      <c r="E28" s="80"/>
      <c r="F28" s="80"/>
      <c r="G28" s="80"/>
      <c r="H28" s="81"/>
      <c r="I28" s="38"/>
      <c r="J28" s="34"/>
      <c r="K28" s="42">
        <v>2</v>
      </c>
    </row>
    <row r="29" spans="1:11" x14ac:dyDescent="0.25">
      <c r="A29" s="38"/>
      <c r="B29" s="34"/>
      <c r="C29" s="34"/>
      <c r="D29" s="34"/>
      <c r="E29" s="11" t="s">
        <v>30</v>
      </c>
      <c r="F29" s="34"/>
      <c r="G29" s="34"/>
      <c r="H29" s="39"/>
      <c r="I29" s="38"/>
      <c r="J29" s="34"/>
      <c r="K29" s="12">
        <f>SUM(K13:K28)</f>
        <v>77.09</v>
      </c>
    </row>
    <row r="30" spans="1:11" x14ac:dyDescent="0.25">
      <c r="A30" s="38"/>
      <c r="B30" s="34"/>
      <c r="C30" s="34"/>
      <c r="D30" s="34"/>
      <c r="E30" s="34"/>
      <c r="F30" s="34"/>
      <c r="G30" s="34"/>
      <c r="H30" s="39"/>
      <c r="I30" s="38"/>
      <c r="J30" s="34"/>
      <c r="K30" s="42"/>
    </row>
    <row r="31" spans="1:11" x14ac:dyDescent="0.25">
      <c r="A31" s="38"/>
      <c r="B31" s="34"/>
      <c r="C31" s="34"/>
      <c r="D31" s="34"/>
      <c r="E31" s="34"/>
      <c r="F31" s="34"/>
      <c r="G31" s="34"/>
      <c r="H31" s="39"/>
      <c r="I31" s="38"/>
      <c r="J31" s="34"/>
      <c r="K31" s="42"/>
    </row>
    <row r="32" spans="1:11" x14ac:dyDescent="0.25">
      <c r="A32" s="40" t="s">
        <v>31</v>
      </c>
      <c r="B32" s="34"/>
      <c r="C32" s="34"/>
      <c r="D32" s="34"/>
      <c r="E32" s="34"/>
      <c r="F32" s="34"/>
      <c r="G32" s="34"/>
      <c r="H32" s="39"/>
      <c r="I32" s="38"/>
      <c r="J32" s="34"/>
      <c r="K32" s="42"/>
    </row>
    <row r="33" spans="1:11" x14ac:dyDescent="0.25">
      <c r="A33" s="38"/>
      <c r="B33" s="34"/>
      <c r="C33" s="34"/>
      <c r="D33" s="34"/>
      <c r="E33" s="34"/>
      <c r="F33" s="34"/>
      <c r="G33" s="34"/>
      <c r="H33" s="39"/>
      <c r="I33" s="38"/>
      <c r="J33" s="34"/>
      <c r="K33" s="42" t="s">
        <v>32</v>
      </c>
    </row>
    <row r="34" spans="1:11" x14ac:dyDescent="0.25">
      <c r="A34" s="38"/>
      <c r="B34" s="43" t="s">
        <v>33</v>
      </c>
      <c r="C34" s="34" t="s">
        <v>34</v>
      </c>
      <c r="D34" s="34"/>
      <c r="E34" s="34"/>
      <c r="F34" s="34"/>
      <c r="G34" s="34"/>
      <c r="H34" s="39"/>
      <c r="I34" s="44">
        <v>0.01</v>
      </c>
      <c r="J34" s="34" t="s">
        <v>35</v>
      </c>
      <c r="K34" s="45">
        <f>I34*($K$9+$K$29)</f>
        <v>1.7709000000000001</v>
      </c>
    </row>
    <row r="35" spans="1:11" ht="39" customHeight="1" x14ac:dyDescent="0.25">
      <c r="A35" s="38"/>
      <c r="B35" s="34"/>
      <c r="C35" s="82" t="s">
        <v>36</v>
      </c>
      <c r="D35" s="82"/>
      <c r="E35" s="82"/>
      <c r="F35" s="82"/>
      <c r="G35" s="82"/>
      <c r="H35" s="39"/>
      <c r="I35" s="38"/>
      <c r="J35" s="34"/>
      <c r="K35" s="42">
        <v>1</v>
      </c>
    </row>
    <row r="36" spans="1:11" x14ac:dyDescent="0.25">
      <c r="A36" s="38"/>
      <c r="B36" s="34"/>
      <c r="C36" s="83" t="s">
        <v>37</v>
      </c>
      <c r="D36" s="83"/>
      <c r="E36" s="83"/>
      <c r="F36" s="34"/>
      <c r="G36" s="34"/>
      <c r="H36" s="39"/>
      <c r="I36" s="38"/>
      <c r="J36" s="34"/>
      <c r="K36" s="42">
        <v>1</v>
      </c>
    </row>
    <row r="37" spans="1:11" ht="32.25" customHeight="1" x14ac:dyDescent="0.25">
      <c r="A37" s="38"/>
      <c r="B37" s="34"/>
      <c r="C37" s="82" t="s">
        <v>38</v>
      </c>
      <c r="D37" s="82"/>
      <c r="E37" s="82"/>
      <c r="F37" s="82"/>
      <c r="G37" s="82"/>
      <c r="H37" s="84"/>
      <c r="I37" s="38"/>
      <c r="J37" s="34"/>
      <c r="K37" s="42">
        <v>1</v>
      </c>
    </row>
    <row r="38" spans="1:11" x14ac:dyDescent="0.25">
      <c r="A38" s="38"/>
      <c r="B38" s="34"/>
      <c r="C38" s="34"/>
      <c r="D38" s="34"/>
      <c r="E38" s="34"/>
      <c r="F38" s="34"/>
      <c r="G38" s="34"/>
      <c r="H38" s="39"/>
      <c r="I38" s="38"/>
      <c r="J38" s="34"/>
      <c r="K38" s="12">
        <f>SUM(K34:K37)</f>
        <v>4.7709000000000001</v>
      </c>
    </row>
    <row r="39" spans="1:11" x14ac:dyDescent="0.25">
      <c r="A39" s="38"/>
      <c r="B39" s="34"/>
      <c r="C39" s="34"/>
      <c r="D39" s="34"/>
      <c r="E39" s="11" t="s">
        <v>39</v>
      </c>
      <c r="F39" s="34"/>
      <c r="G39" s="34"/>
      <c r="H39" s="39"/>
      <c r="I39" s="38"/>
      <c r="J39" s="34"/>
      <c r="K39" s="42"/>
    </row>
    <row r="40" spans="1:11" x14ac:dyDescent="0.25">
      <c r="A40" s="38"/>
      <c r="B40" s="34"/>
      <c r="C40" s="34"/>
      <c r="D40" s="34"/>
      <c r="E40" s="34"/>
      <c r="F40" s="34"/>
      <c r="G40" s="34"/>
      <c r="H40" s="39"/>
      <c r="I40" s="38"/>
      <c r="J40" s="34"/>
      <c r="K40" s="42"/>
    </row>
    <row r="41" spans="1:11" x14ac:dyDescent="0.25">
      <c r="A41" s="38"/>
      <c r="B41" s="34"/>
      <c r="C41" s="34"/>
      <c r="D41" s="34"/>
      <c r="E41" s="34"/>
      <c r="F41" s="34"/>
      <c r="G41" s="34"/>
      <c r="H41" s="39"/>
      <c r="I41" s="38"/>
      <c r="J41" s="34"/>
      <c r="K41" s="42"/>
    </row>
    <row r="42" spans="1:11" x14ac:dyDescent="0.25">
      <c r="A42" s="40" t="s">
        <v>40</v>
      </c>
      <c r="B42" s="34"/>
      <c r="C42" s="34"/>
      <c r="D42" s="34"/>
      <c r="E42" s="34"/>
      <c r="F42" s="34"/>
      <c r="G42" s="34"/>
      <c r="H42" s="39"/>
      <c r="I42" s="44">
        <v>0.1</v>
      </c>
      <c r="J42" s="34" t="s">
        <v>41</v>
      </c>
      <c r="K42" s="12">
        <f>+(K9+K29+K38)*I42</f>
        <v>18.186090000000004</v>
      </c>
    </row>
    <row r="43" spans="1:11" x14ac:dyDescent="0.25">
      <c r="A43" s="38"/>
      <c r="B43" s="34"/>
      <c r="C43" s="34"/>
      <c r="D43" s="34"/>
      <c r="E43" s="34"/>
      <c r="F43" s="34"/>
      <c r="G43" s="34"/>
      <c r="H43" s="39"/>
      <c r="I43" s="38"/>
      <c r="J43" s="34"/>
      <c r="K43" s="42"/>
    </row>
    <row r="44" spans="1:11" x14ac:dyDescent="0.25">
      <c r="A44" s="38"/>
      <c r="B44" s="34"/>
      <c r="C44" s="34"/>
      <c r="D44" s="34"/>
      <c r="E44" s="34"/>
      <c r="F44" s="34"/>
      <c r="G44" s="34"/>
      <c r="H44" s="39"/>
      <c r="I44" s="38"/>
      <c r="J44" s="34"/>
      <c r="K44" s="42"/>
    </row>
    <row r="45" spans="1:11" x14ac:dyDescent="0.25">
      <c r="A45" s="40" t="s">
        <v>42</v>
      </c>
      <c r="B45" s="34"/>
      <c r="C45" s="34"/>
      <c r="D45" s="34"/>
      <c r="E45" s="34"/>
      <c r="F45" s="34"/>
      <c r="G45" s="34"/>
      <c r="H45" s="39"/>
      <c r="I45" s="38"/>
      <c r="J45" s="34"/>
      <c r="K45" s="46">
        <f>+K42+K38+K29+K9</f>
        <v>200.04698999999999</v>
      </c>
    </row>
    <row r="46" spans="1:11" x14ac:dyDescent="0.25">
      <c r="A46" s="38"/>
      <c r="B46" s="34"/>
      <c r="C46" s="34"/>
      <c r="D46" s="34"/>
      <c r="E46" s="34"/>
      <c r="F46" s="34"/>
      <c r="G46" s="34"/>
      <c r="H46" s="39"/>
      <c r="I46" s="38"/>
      <c r="J46" s="34"/>
      <c r="K46" s="42"/>
    </row>
    <row r="47" spans="1:11" x14ac:dyDescent="0.25">
      <c r="A47" s="38"/>
      <c r="B47" s="34"/>
      <c r="C47" s="34"/>
      <c r="D47" s="34"/>
      <c r="E47" s="34"/>
      <c r="F47" s="34"/>
      <c r="G47" s="34"/>
      <c r="H47" s="39"/>
      <c r="I47" s="38"/>
      <c r="J47" s="34"/>
      <c r="K47" s="42"/>
    </row>
    <row r="48" spans="1:11" x14ac:dyDescent="0.25">
      <c r="A48" s="38"/>
      <c r="B48" s="34"/>
      <c r="C48" s="11" t="s">
        <v>43</v>
      </c>
      <c r="D48" s="34"/>
      <c r="E48" s="34"/>
      <c r="F48" s="34"/>
      <c r="G48" s="34"/>
      <c r="H48" s="39"/>
      <c r="I48" s="38"/>
      <c r="J48" s="34"/>
      <c r="K48" s="47">
        <f>+ROUND(K45/100,2)</f>
        <v>2</v>
      </c>
    </row>
    <row r="49" spans="1:11" x14ac:dyDescent="0.25">
      <c r="A49" s="48"/>
      <c r="B49" s="49"/>
      <c r="C49" s="49"/>
      <c r="D49" s="49"/>
      <c r="E49" s="49"/>
      <c r="F49" s="49"/>
      <c r="G49" s="49"/>
      <c r="H49" s="50"/>
      <c r="I49" s="48"/>
      <c r="J49" s="49"/>
      <c r="K49" s="50"/>
    </row>
    <row r="50" spans="1:11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</row>
    <row r="51" spans="1:11" x14ac:dyDescent="0.2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11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</row>
    <row r="53" spans="1:11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</row>
    <row r="54" spans="1:11" x14ac:dyDescent="0.25">
      <c r="A54" s="34"/>
      <c r="B54" s="85" t="s">
        <v>6</v>
      </c>
      <c r="C54" s="85"/>
      <c r="D54" s="85"/>
      <c r="E54" s="85"/>
      <c r="F54" s="85"/>
      <c r="G54" s="85"/>
      <c r="H54" s="34"/>
      <c r="I54" s="34"/>
      <c r="J54" s="34"/>
      <c r="K54" s="34"/>
    </row>
    <row r="55" spans="1:11" x14ac:dyDescent="0.25">
      <c r="A55" s="34"/>
      <c r="B55" s="86" t="s">
        <v>7</v>
      </c>
      <c r="C55" s="86"/>
      <c r="D55" s="86"/>
      <c r="E55" s="86"/>
      <c r="F55" s="86"/>
      <c r="G55" s="86"/>
      <c r="H55" s="34"/>
      <c r="I55" s="34"/>
      <c r="J55" s="34"/>
      <c r="K55" s="34"/>
    </row>
  </sheetData>
  <mergeCells count="25">
    <mergeCell ref="C19:H19"/>
    <mergeCell ref="C20:H20"/>
    <mergeCell ref="A1:K2"/>
    <mergeCell ref="A4:K4"/>
    <mergeCell ref="A7:H7"/>
    <mergeCell ref="C17:H17"/>
    <mergeCell ref="C18:H18"/>
    <mergeCell ref="C12:H12"/>
    <mergeCell ref="C13:H13"/>
    <mergeCell ref="C14:H14"/>
    <mergeCell ref="C15:H15"/>
    <mergeCell ref="C16:H16"/>
    <mergeCell ref="C35:G35"/>
    <mergeCell ref="C36:E36"/>
    <mergeCell ref="C37:H37"/>
    <mergeCell ref="B54:G54"/>
    <mergeCell ref="B55:G55"/>
    <mergeCell ref="C27:H27"/>
    <mergeCell ref="C28:H28"/>
    <mergeCell ref="C21:H21"/>
    <mergeCell ref="C22:H22"/>
    <mergeCell ref="C23:H23"/>
    <mergeCell ref="C24:H24"/>
    <mergeCell ref="C25:H25"/>
    <mergeCell ref="C26:H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DE INTERVENTORIA</vt:lpstr>
      <vt:lpstr>FACTOR MULTIPLICADOR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MANOTAS</dc:creator>
  <cp:lastModifiedBy>William Alberto Molina Siado</cp:lastModifiedBy>
  <dcterms:created xsi:type="dcterms:W3CDTF">2025-07-18T13:51:01Z</dcterms:created>
  <dcterms:modified xsi:type="dcterms:W3CDTF">2025-07-21T20:48:13Z</dcterms:modified>
</cp:coreProperties>
</file>