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3"/>
  <workbookPr/>
  <mc:AlternateContent xmlns:mc="http://schemas.openxmlformats.org/markup-compatibility/2006">
    <mc:Choice Requires="x15">
      <x15ac:absPath xmlns:x15ac="http://schemas.microsoft.com/office/spreadsheetml/2010/11/ac" url="https://d.docs.live.net/645d6fe8c5dfc550/Documentos/NEW-LMRB/04_WORK/ART_2025/Ejecucion 2025/01_Estructuración/Sardinata/03072025_Comité_Contratación/"/>
    </mc:Choice>
  </mc:AlternateContent>
  <xr:revisionPtr revIDLastSave="43" documentId="8_{EA8E4986-7A4B-479A-8470-74E420F4A812}" xr6:coauthVersionLast="47" xr6:coauthVersionMax="47" xr10:uidLastSave="{D5A12D2C-758F-4275-AB67-82086573C429}"/>
  <bookViews>
    <workbookView xWindow="-108" yWindow="-108" windowWidth="23256" windowHeight="12456" firstSheet="1" activeTab="1" xr2:uid="{EC9F3080-7871-4D3F-8CF8-838D15F73430}"/>
  </bookViews>
  <sheets>
    <sheet name="Flujo de caja ART" sheetId="1" r:id="rId1"/>
    <sheet name="Flujo de caja municipio" sheetId="2" r:id="rId2"/>
  </sheets>
  <externalReferences>
    <externalReference r:id="rId3"/>
  </externalReferences>
  <definedNames>
    <definedName name="___________TC212">#REF!</definedName>
    <definedName name="__________TC212">#REF!</definedName>
    <definedName name="__________V1">#REF!</definedName>
    <definedName name="_________TC212">#REF!</definedName>
    <definedName name="_________V1">#REF!</definedName>
    <definedName name="________TC212">#REF!</definedName>
    <definedName name="________V1">#REF!</definedName>
    <definedName name="_______TC212">#REF!</definedName>
    <definedName name="_______V1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SBC1">#REF!</definedName>
    <definedName name="______SBC3">#REF!</definedName>
    <definedName name="______SBC5">#REF!</definedName>
    <definedName name="______V1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IPC2002">#REF!</definedName>
    <definedName name="_____PJ50">#REF!</definedName>
    <definedName name="_____SBC1">#REF!</definedName>
    <definedName name="_____SBC3">#REF!</definedName>
    <definedName name="_____SBC5">#REF!</definedName>
    <definedName name="_____TC212">#REF!</definedName>
    <definedName name="_____V1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IPC2002">#REF!</definedName>
    <definedName name="____PJ50">#REF!</definedName>
    <definedName name="____SBC1">#REF!</definedName>
    <definedName name="____SBC3">#REF!</definedName>
    <definedName name="____SBC5">#REF!</definedName>
    <definedName name="____V1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IPC2002">#REF!</definedName>
    <definedName name="___PJ50">#REF!</definedName>
    <definedName name="___SBC1">#REF!</definedName>
    <definedName name="___SBC3">#REF!</definedName>
    <definedName name="___SBC5">#REF!</definedName>
    <definedName name="___TC212">#REF!</definedName>
    <definedName name="__AFC1">#REF!</definedName>
    <definedName name="__AFC3">#REF!</definedName>
    <definedName name="__AFC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IPC2002">#REF!</definedName>
    <definedName name="__PJ50">#REF!</definedName>
    <definedName name="__SBC1">#REF!</definedName>
    <definedName name="__SBC3">#REF!</definedName>
    <definedName name="__SBC5">#REF!</definedName>
    <definedName name="__TC212">#REF!</definedName>
    <definedName name="__V1">#REF!</definedName>
    <definedName name="_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#REF!</definedName>
    <definedName name="_AFC3">#REF!</definedName>
    <definedName name="_AFC5">#REF!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duz">#REF!</definedName>
    <definedName name="_EMC2">#REF!</definedName>
    <definedName name="_EMC4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Fill" hidden="1">#REF!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T1">#REF!</definedName>
    <definedName name="_MAT10">#REF!</definedName>
    <definedName name="_MAT11">#REF!</definedName>
    <definedName name="_MAT12">#REF!</definedName>
    <definedName name="_MAT13">#REF!</definedName>
    <definedName name="_MAT14">#REF!</definedName>
    <definedName name="_MAT15">#REF!</definedName>
    <definedName name="_MAT1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5">#REF!</definedName>
    <definedName name="_MAT6">#REF!</definedName>
    <definedName name="_MAT7">#REF!</definedName>
    <definedName name="_MAT8">#REF!</definedName>
    <definedName name="_MAT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C212">#REF!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#REF!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G">#REF!</definedName>
    <definedName name="absc">#REF!</definedName>
    <definedName name="absc1">#REF!</definedName>
    <definedName name="AccessDatabase" hidden="1">"C:\C-314\VOLUMENES\volfin4.mdb"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IN">#REF!</definedName>
    <definedName name="ADMINISTRACION">#REF!</definedName>
    <definedName name="administrador">#REF!</definedName>
    <definedName name="adoc1">#REF!</definedName>
    <definedName name="adoq">#REF!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U">#REF!</definedName>
    <definedName name="alc">#REF!</definedName>
    <definedName name="AME">#REF!</definedName>
    <definedName name="ANTE_VENT_ALCOBAS">#REF!</definedName>
    <definedName name="ANTE_VENT_BAÑOS">#REF!</definedName>
    <definedName name="ANTE_VENT_ESTUDIO">#REF!</definedName>
    <definedName name="ANTE_VENT_SALA_COMEDOR">#REF!</definedName>
    <definedName name="ANTE_VENT_SALA_TERRAZA">#REF!</definedName>
    <definedName name="ANTI">#REF!</definedName>
    <definedName name="APU">#REF!</definedName>
    <definedName name="APUM">#REF!</definedName>
    <definedName name="APUS">#REF!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e16">#REF!</definedName>
    <definedName name="arae8">#REF!</definedName>
    <definedName name="AREA_MUROS_BAÑO_SOCIAL">#REF!</definedName>
    <definedName name="area1">#REF!</definedName>
    <definedName name="area10">#REF!</definedName>
    <definedName name="area11">#REF!</definedName>
    <definedName name="area12">#REF!</definedName>
    <definedName name="area13">#REF!</definedName>
    <definedName name="area14">#REF!</definedName>
    <definedName name="area15">#REF!</definedName>
    <definedName name="area17">#REF!</definedName>
    <definedName name="area18">#REF!</definedName>
    <definedName name="area19">#REF!</definedName>
    <definedName name="area2">#REF!</definedName>
    <definedName name="area20">#REF!</definedName>
    <definedName name="area21">#REF!</definedName>
    <definedName name="area22">#REF!</definedName>
    <definedName name="area23">#REF!</definedName>
    <definedName name="area24">#REF!</definedName>
    <definedName name="area25">#REF!</definedName>
    <definedName name="area26">#REF!</definedName>
    <definedName name="area27">#REF!</definedName>
    <definedName name="area3">#REF!</definedName>
    <definedName name="area4">#REF!</definedName>
    <definedName name="area5">#REF!</definedName>
    <definedName name="area6">#REF!</definedName>
    <definedName name="area7">#REF!</definedName>
    <definedName name="area8">#N/A</definedName>
    <definedName name="area9">#REF!</definedName>
    <definedName name="ASB">#REF!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ui">#REF!</definedName>
    <definedName name="AYU.ELECT.">#REF!</definedName>
    <definedName name="AYU.FONTAN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seDatos">#REF!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1045">#REF!</definedName>
    <definedName name="C.1090">#REF!</definedName>
    <definedName name="C.1245">#REF!</definedName>
    <definedName name="C.1290">#REF!</definedName>
    <definedName name="C.345">#REF!</definedName>
    <definedName name="C.390">#REF!</definedName>
    <definedName name="C.391">#REF!</definedName>
    <definedName name="C.445">#REF!</definedName>
    <definedName name="C.490">#REF!</definedName>
    <definedName name="C.645">#REF!</definedName>
    <definedName name="C.690">#REF!</definedName>
    <definedName name="C.845">#REF!</definedName>
    <definedName name="C.890">#REF!</definedName>
    <definedName name="C_">#REF!</definedName>
    <definedName name="C2.500">#REF!</definedName>
    <definedName name="C3.000">#REF!</definedName>
    <definedName name="C4.000">#REF!</definedName>
    <definedName name="caja">#REF!</definedName>
    <definedName name="CANT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to210">#REF!</definedName>
    <definedName name="cd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INTAAISLANTE">#REF!</definedName>
    <definedName name="CJPZ">#REF!</definedName>
    <definedName name="code">#REF!</definedName>
    <definedName name="Compilado">#REF!</definedName>
    <definedName name="concreto">#REF!</definedName>
    <definedName name="CONSULTORES">#REF!</definedName>
    <definedName name="costos">#REF!</definedName>
    <definedName name="CPF">#REF!</definedName>
    <definedName name="CPR">#REF!</definedName>
    <definedName name="Ctaobra">#REF!</definedName>
    <definedName name="CUADRILLA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PARTAMENTO">#REF!</definedName>
    <definedName name="Descripcion">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S">#REF!</definedName>
    <definedName name="Display_Week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OSIFICACION">#REF!</definedName>
    <definedName name="DPF">#REF!</definedName>
    <definedName name="DPR">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ZDCXZCAWDAW">#REF!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E" hidden="1">#REF!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">#REF!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M.2">#REF!</definedName>
    <definedName name="EM.4">#REF!</definedName>
    <definedName name="EM.5">#REF!</definedName>
    <definedName name="EMR">#REF!</definedName>
    <definedName name="EMRC">#REF!</definedName>
    <definedName name="encof">#REF!</definedName>
    <definedName name="ENT">#REF!</definedName>
    <definedName name="ent_depen">#REF!</definedName>
    <definedName name="ent_dir">#REF!</definedName>
    <definedName name="ent_dpto">#REF!</definedName>
    <definedName name="ent_mpio">#REF!</definedName>
    <definedName name="ent_nom">#REF!</definedName>
    <definedName name="ent_pais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PECIFICACION">#REF!</definedName>
    <definedName name="Especificación">#REF!</definedName>
    <definedName name="EST">#REF!</definedName>
    <definedName name="Estructura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cc">#REF!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lor">#REF!</definedName>
    <definedName name="FONTANERO">#REF!</definedName>
    <definedName name="FOR">#REF!</definedName>
    <definedName name="FP">#REF!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M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y">#REF!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ggggbbbbbbbbbbbbbb" hidden="1">#REF!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2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.3">#REF!</definedName>
    <definedName name="HD.4">#REF!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RRAMIENTA">#REF!</definedName>
    <definedName name="HERRAMIENTAS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S">#REF!</definedName>
    <definedName name="HOY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F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f">#REF!</definedName>
    <definedName name="inv_dur">#REF!</definedName>
    <definedName name="inv_fecha">#REF!</definedName>
    <definedName name="inv_nom">#REF!</definedName>
    <definedName name="inv_nro">#REF!</definedName>
    <definedName name="inv_vrofi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P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hidden="1">#REF!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mcount" hidden="1">1</definedName>
    <definedName name="LISMA">#REF!</definedName>
    <definedName name="lista">#REF!</definedName>
    <definedName name="listas">#REF!</definedName>
    <definedName name="LISUNITARIO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CA">#REF!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PZ">#REF!</definedName>
    <definedName name="MAESTRO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O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">#REF!</definedName>
    <definedName name="Materiales">#REF!</definedName>
    <definedName name="mColumna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Fila">#REF!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Fila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.BAT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ETO">#REF!</definedName>
    <definedName name="Obra">#REF!</definedName>
    <definedName name="OBRERO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yment_Needed">"Pago necesario"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ST">#REF!</definedName>
    <definedName name="PRESTACION">#REF!</definedName>
    <definedName name="PRESUPUESTO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_ciud">#REF!</definedName>
    <definedName name="pro_dir">#REF!</definedName>
    <definedName name="pro_exp">#REF!</definedName>
    <definedName name="pro_iden">#REF!</definedName>
    <definedName name="pro_nom">#REF!</definedName>
    <definedName name="pro_repre">#REF!</definedName>
    <definedName name="pro_tel">#REF!</definedName>
    <definedName name="PROCESO">#REF!</definedName>
    <definedName name="Project_Start">#REF!</definedName>
    <definedName name="PROPONENTE">#REF!</definedName>
    <definedName name="ProyDV">#REF!</definedName>
    <definedName name="PROYECTOS">OFFSET(#REF!,COUNTA(#REF!),COUNTA(#REF!))</definedName>
    <definedName name="PRUEBA">#REF!</definedName>
    <definedName name="prueba1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RTA_DE_ACCESO">#REF!</definedName>
    <definedName name="PUERTA_DE_ALCOBAS">#REF!</definedName>
    <definedName name="PUERTA_DE_BALCON">#REF!</definedName>
    <definedName name="PUERTA_DE_BAÑO_HALL">#REF!</definedName>
    <definedName name="PUERTA_DE_BAÑO_PRINCIPAL">#REF!</definedName>
    <definedName name="PUERTA_DE_BAÑO_SOCIAL">#REF!</definedName>
    <definedName name="PUERTA_DE_LABORES">#REF!</definedName>
    <definedName name="q" localSheetId="0" hidden="1">{"via1",#N/A,TRUE,"general";"via2",#N/A,TRUE,"general";"via3",#N/A,TRUE,"general"}</definedName>
    <definedName name="q" localSheetId="1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BG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mbursement">"Reembolso"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P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ST_CONCRETO">#REF!</definedName>
    <definedName name="RETIE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me">#REF!</definedName>
    <definedName name="RMS">#REF!</definedName>
    <definedName name="RPF">#REF!</definedName>
    <definedName name="RPPF">#REF!</definedName>
    <definedName name="RPR">#REF!</definedName>
    <definedName name="RRG">#REF!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B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_minimo">#REF!</definedName>
    <definedName name="SALL1">#REF!</definedName>
    <definedName name="SALL2">#REF!</definedName>
    <definedName name="SALMIN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AGW">#REF!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ncount" hidden="1">1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M">#REF!</definedName>
    <definedName name="SMA">#REF!</definedName>
    <definedName name="SOLDADOR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idio_de_transporte">#REF!</definedName>
    <definedName name="Summary">#REF!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ABLAAPU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ÉCNICO.ELECT.">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TULO">#REF!</definedName>
    <definedName name="todo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AL">#REF!</definedName>
    <definedName name="TOTAL_DIRECTO">#REF!</definedName>
    <definedName name="TOTAL_INDIRECTO">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#REF!</definedName>
    <definedName name="TRAT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#REF!</definedName>
    <definedName name="Unitarios">#REF!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ILIDAD">#REF!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_aat">#REF!</definedName>
    <definedName name="val_admin">#REF!</definedName>
    <definedName name="val_desmonte">#REF!</definedName>
    <definedName name="val_iaf">#REF!</definedName>
    <definedName name="val_imprevistos">#REF!</definedName>
    <definedName name="val_it">#REF!</definedName>
    <definedName name="val_iva">#REF!</definedName>
    <definedName name="val_retie">#REF!</definedName>
    <definedName name="val_retie2">#REF!</definedName>
    <definedName name="val_utilidad">#REF!</definedName>
    <definedName name="Valor">#REF!</definedName>
    <definedName name="valor1">#REF!</definedName>
    <definedName name="valor2">#REF!</definedName>
    <definedName name="VALOR3">#REF!</definedName>
    <definedName name="VALORP">#REF!</definedName>
    <definedName name="ValorTot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NA_ALCOBAS">#REF!</definedName>
    <definedName name="VENTANA_BAÑOS">#REF!</definedName>
    <definedName name="VENTANA_COCINA_LABORES">#REF!</definedName>
    <definedName name="VENTANA_ESCALERA">#REF!</definedName>
    <definedName name="VENTANA_ESTUDIO">#REF!</definedName>
    <definedName name="VENTANA_SALA_COMEDOR">#REF!</definedName>
    <definedName name="VENTANA_SALA_TERRAZA">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RMAES">#REF!</definedName>
    <definedName name="VROBRE">#REF!</definedName>
    <definedName name="VROFI">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ancho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largo">#REF!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x">#REF!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 hidden="1">#REF!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37" i="2" l="1"/>
  <c r="R137" i="2"/>
  <c r="Q137" i="2"/>
  <c r="P137" i="2"/>
  <c r="O137" i="2"/>
  <c r="N137" i="2"/>
  <c r="M137" i="2"/>
  <c r="L137" i="2"/>
  <c r="K137" i="2"/>
  <c r="J137" i="2"/>
  <c r="H137" i="2"/>
  <c r="I137" i="2"/>
  <c r="H138" i="2"/>
  <c r="T135" i="2"/>
  <c r="R128" i="2"/>
  <c r="Q128" i="2"/>
  <c r="P128" i="2"/>
  <c r="O128" i="2"/>
  <c r="N128" i="2"/>
  <c r="M128" i="2"/>
  <c r="L128" i="2"/>
  <c r="K128" i="2"/>
  <c r="J128" i="2"/>
  <c r="I128" i="2"/>
  <c r="A154" i="2" l="1"/>
  <c r="A153" i="2"/>
  <c r="A152" i="2"/>
  <c r="A151" i="2"/>
  <c r="A150" i="2"/>
  <c r="A149" i="2"/>
  <c r="A148" i="2"/>
  <c r="A147" i="2"/>
  <c r="A146" i="2"/>
  <c r="D132" i="2"/>
  <c r="C132" i="2"/>
  <c r="B132" i="2"/>
  <c r="A132" i="2"/>
  <c r="S130" i="2"/>
  <c r="Q130" i="2"/>
  <c r="P130" i="2"/>
  <c r="O130" i="2"/>
  <c r="N130" i="2"/>
  <c r="M130" i="2"/>
  <c r="L130" i="2"/>
  <c r="K130" i="2"/>
  <c r="J130" i="2"/>
  <c r="I130" i="2"/>
  <c r="H130" i="2"/>
  <c r="A130" i="2"/>
  <c r="G129" i="2"/>
  <c r="F129" i="2"/>
  <c r="E129" i="2"/>
  <c r="D129" i="2"/>
  <c r="C129" i="2"/>
  <c r="B129" i="2"/>
  <c r="A129" i="2"/>
  <c r="T128" i="2"/>
  <c r="G128" i="2"/>
  <c r="F128" i="2"/>
  <c r="E154" i="2" s="1"/>
  <c r="E128" i="2"/>
  <c r="D128" i="2"/>
  <c r="C128" i="2"/>
  <c r="B128" i="2"/>
  <c r="A128" i="2"/>
  <c r="A126" i="2"/>
  <c r="D124" i="2"/>
  <c r="C124" i="2"/>
  <c r="B124" i="2"/>
  <c r="A124" i="2"/>
  <c r="S122" i="2"/>
  <c r="R122" i="2"/>
  <c r="Q122" i="2"/>
  <c r="P122" i="2"/>
  <c r="O122" i="2"/>
  <c r="M122" i="2"/>
  <c r="K122" i="2"/>
  <c r="J122" i="2"/>
  <c r="I122" i="2"/>
  <c r="H122" i="2"/>
  <c r="A122" i="2"/>
  <c r="G121" i="2"/>
  <c r="G122" i="2" s="1"/>
  <c r="F121" i="2"/>
  <c r="F122" i="2" s="1"/>
  <c r="E121" i="2"/>
  <c r="E122" i="2" s="1"/>
  <c r="D153" i="2" s="1"/>
  <c r="D121" i="2"/>
  <c r="C121" i="2"/>
  <c r="B121" i="2"/>
  <c r="A121" i="2"/>
  <c r="A119" i="2"/>
  <c r="S117" i="2"/>
  <c r="R117" i="2"/>
  <c r="P117" i="2"/>
  <c r="O117" i="2"/>
  <c r="N117" i="2"/>
  <c r="M117" i="2"/>
  <c r="L117" i="2"/>
  <c r="K117" i="2"/>
  <c r="J117" i="2"/>
  <c r="I117" i="2"/>
  <c r="H117" i="2"/>
  <c r="A117" i="2"/>
  <c r="G116" i="2"/>
  <c r="T116" i="2" s="1"/>
  <c r="F116" i="2"/>
  <c r="E116" i="2"/>
  <c r="D116" i="2"/>
  <c r="C116" i="2"/>
  <c r="B116" i="2"/>
  <c r="A116" i="2"/>
  <c r="G115" i="2"/>
  <c r="G117" i="2" s="1"/>
  <c r="F115" i="2"/>
  <c r="E115" i="2"/>
  <c r="E117" i="2" s="1"/>
  <c r="D152" i="2" s="1"/>
  <c r="D115" i="2"/>
  <c r="C115" i="2"/>
  <c r="B115" i="2"/>
  <c r="A115" i="2"/>
  <c r="A113" i="2"/>
  <c r="S111" i="2"/>
  <c r="M111" i="2"/>
  <c r="I111" i="2"/>
  <c r="H111" i="2"/>
  <c r="A111" i="2"/>
  <c r="G110" i="2"/>
  <c r="F110" i="2"/>
  <c r="E110" i="2"/>
  <c r="D110" i="2"/>
  <c r="C110" i="2"/>
  <c r="B110" i="2"/>
  <c r="A110" i="2"/>
  <c r="G109" i="2"/>
  <c r="F109" i="2"/>
  <c r="E109" i="2"/>
  <c r="D109" i="2"/>
  <c r="C109" i="2"/>
  <c r="B109" i="2"/>
  <c r="A109" i="2"/>
  <c r="G108" i="2"/>
  <c r="F108" i="2"/>
  <c r="E108" i="2"/>
  <c r="D108" i="2"/>
  <c r="C108" i="2"/>
  <c r="B108" i="2"/>
  <c r="A108" i="2"/>
  <c r="G107" i="2"/>
  <c r="T107" i="2" s="1"/>
  <c r="F107" i="2"/>
  <c r="E107" i="2"/>
  <c r="D107" i="2"/>
  <c r="C107" i="2"/>
  <c r="B107" i="2"/>
  <c r="A107" i="2"/>
  <c r="G106" i="2"/>
  <c r="F106" i="2"/>
  <c r="E106" i="2"/>
  <c r="D106" i="2"/>
  <c r="C106" i="2"/>
  <c r="B106" i="2"/>
  <c r="A106" i="2"/>
  <c r="Q111" i="2"/>
  <c r="G105" i="2"/>
  <c r="F105" i="2"/>
  <c r="E105" i="2"/>
  <c r="D105" i="2"/>
  <c r="C105" i="2"/>
  <c r="B105" i="2"/>
  <c r="A105" i="2"/>
  <c r="G104" i="2"/>
  <c r="F104" i="2"/>
  <c r="E104" i="2"/>
  <c r="D104" i="2"/>
  <c r="C104" i="2"/>
  <c r="B104" i="2"/>
  <c r="A104" i="2"/>
  <c r="G103" i="2"/>
  <c r="T103" i="2" s="1"/>
  <c r="F103" i="2"/>
  <c r="E103" i="2"/>
  <c r="D103" i="2"/>
  <c r="C103" i="2"/>
  <c r="B103" i="2"/>
  <c r="A103" i="2"/>
  <c r="G102" i="2"/>
  <c r="J111" i="2" s="1"/>
  <c r="F102" i="2"/>
  <c r="E102" i="2"/>
  <c r="D102" i="2"/>
  <c r="C102" i="2"/>
  <c r="B102" i="2"/>
  <c r="A102" i="2"/>
  <c r="A100" i="2"/>
  <c r="S98" i="2"/>
  <c r="H98" i="2"/>
  <c r="A98" i="2"/>
  <c r="G97" i="2"/>
  <c r="F97" i="2"/>
  <c r="E97" i="2"/>
  <c r="D97" i="2"/>
  <c r="C97" i="2"/>
  <c r="B97" i="2"/>
  <c r="A97" i="2"/>
  <c r="G96" i="2"/>
  <c r="F96" i="2"/>
  <c r="E96" i="2"/>
  <c r="D96" i="2"/>
  <c r="C96" i="2"/>
  <c r="B96" i="2"/>
  <c r="A96" i="2"/>
  <c r="G95" i="2"/>
  <c r="F95" i="2"/>
  <c r="E95" i="2"/>
  <c r="D95" i="2"/>
  <c r="C95" i="2"/>
  <c r="B95" i="2"/>
  <c r="A95" i="2"/>
  <c r="G94" i="2"/>
  <c r="F94" i="2"/>
  <c r="E94" i="2"/>
  <c r="D94" i="2"/>
  <c r="C94" i="2"/>
  <c r="B94" i="2"/>
  <c r="A94" i="2"/>
  <c r="G93" i="2"/>
  <c r="F93" i="2"/>
  <c r="E93" i="2"/>
  <c r="D93" i="2"/>
  <c r="C93" i="2"/>
  <c r="B93" i="2"/>
  <c r="A93" i="2"/>
  <c r="G92" i="2"/>
  <c r="F92" i="2"/>
  <c r="E92" i="2"/>
  <c r="D92" i="2"/>
  <c r="C92" i="2"/>
  <c r="B92" i="2"/>
  <c r="A92" i="2"/>
  <c r="G91" i="2"/>
  <c r="F91" i="2"/>
  <c r="E91" i="2"/>
  <c r="D91" i="2"/>
  <c r="C91" i="2"/>
  <c r="B91" i="2"/>
  <c r="A91" i="2"/>
  <c r="A89" i="2"/>
  <c r="S87" i="2"/>
  <c r="R87" i="2"/>
  <c r="Q87" i="2"/>
  <c r="P87" i="2"/>
  <c r="O87" i="2"/>
  <c r="M87" i="2"/>
  <c r="K87" i="2"/>
  <c r="J87" i="2"/>
  <c r="I87" i="2"/>
  <c r="H87" i="2"/>
  <c r="A87" i="2"/>
  <c r="G86" i="2"/>
  <c r="T86" i="2" s="1"/>
  <c r="F86" i="2"/>
  <c r="E86" i="2"/>
  <c r="D86" i="2"/>
  <c r="C86" i="2"/>
  <c r="B86" i="2"/>
  <c r="A86" i="2"/>
  <c r="G85" i="2"/>
  <c r="T85" i="2" s="1"/>
  <c r="F85" i="2"/>
  <c r="E85" i="2"/>
  <c r="D85" i="2"/>
  <c r="C85" i="2"/>
  <c r="B85" i="2"/>
  <c r="A85" i="2"/>
  <c r="G84" i="2"/>
  <c r="T84" i="2" s="1"/>
  <c r="F84" i="2"/>
  <c r="E84" i="2"/>
  <c r="D84" i="2"/>
  <c r="C84" i="2"/>
  <c r="B84" i="2"/>
  <c r="A84" i="2"/>
  <c r="G83" i="2"/>
  <c r="T83" i="2" s="1"/>
  <c r="F83" i="2"/>
  <c r="E83" i="2"/>
  <c r="D83" i="2"/>
  <c r="C83" i="2"/>
  <c r="B83" i="2"/>
  <c r="A83" i="2"/>
  <c r="G82" i="2"/>
  <c r="T82" i="2" s="1"/>
  <c r="F82" i="2"/>
  <c r="E82" i="2"/>
  <c r="D82" i="2"/>
  <c r="C82" i="2"/>
  <c r="B82" i="2"/>
  <c r="A82" i="2"/>
  <c r="G81" i="2"/>
  <c r="T81" i="2" s="1"/>
  <c r="F81" i="2"/>
  <c r="E81" i="2"/>
  <c r="D81" i="2"/>
  <c r="C81" i="2"/>
  <c r="B81" i="2"/>
  <c r="A81" i="2"/>
  <c r="G80" i="2"/>
  <c r="T80" i="2" s="1"/>
  <c r="F80" i="2"/>
  <c r="E80" i="2"/>
  <c r="D80" i="2"/>
  <c r="C80" i="2"/>
  <c r="B80" i="2"/>
  <c r="A80" i="2"/>
  <c r="G79" i="2"/>
  <c r="T79" i="2" s="1"/>
  <c r="F79" i="2"/>
  <c r="E79" i="2"/>
  <c r="D79" i="2"/>
  <c r="C79" i="2"/>
  <c r="B79" i="2"/>
  <c r="A79" i="2"/>
  <c r="G78" i="2"/>
  <c r="T78" i="2" s="1"/>
  <c r="F78" i="2"/>
  <c r="E78" i="2"/>
  <c r="D78" i="2"/>
  <c r="C78" i="2"/>
  <c r="B78" i="2"/>
  <c r="A78" i="2"/>
  <c r="G77" i="2"/>
  <c r="T77" i="2" s="1"/>
  <c r="F77" i="2"/>
  <c r="E77" i="2"/>
  <c r="D77" i="2"/>
  <c r="C77" i="2"/>
  <c r="B77" i="2"/>
  <c r="A77" i="2"/>
  <c r="G76" i="2"/>
  <c r="T76" i="2" s="1"/>
  <c r="F76" i="2"/>
  <c r="E76" i="2"/>
  <c r="D76" i="2"/>
  <c r="C76" i="2"/>
  <c r="B76" i="2"/>
  <c r="A76" i="2"/>
  <c r="G75" i="2"/>
  <c r="T75" i="2" s="1"/>
  <c r="F75" i="2"/>
  <c r="E75" i="2"/>
  <c r="D75" i="2"/>
  <c r="C75" i="2"/>
  <c r="B75" i="2"/>
  <c r="A75" i="2"/>
  <c r="G74" i="2"/>
  <c r="F74" i="2"/>
  <c r="E74" i="2"/>
  <c r="D74" i="2"/>
  <c r="C74" i="2"/>
  <c r="B74" i="2"/>
  <c r="A74" i="2"/>
  <c r="G73" i="2"/>
  <c r="T73" i="2" s="1"/>
  <c r="F73" i="2"/>
  <c r="E73" i="2"/>
  <c r="D73" i="2"/>
  <c r="C73" i="2"/>
  <c r="B73" i="2"/>
  <c r="A73" i="2"/>
  <c r="G72" i="2"/>
  <c r="T72" i="2" s="1"/>
  <c r="F72" i="2"/>
  <c r="E72" i="2"/>
  <c r="D72" i="2"/>
  <c r="C72" i="2"/>
  <c r="B72" i="2"/>
  <c r="A72" i="2"/>
  <c r="G71" i="2"/>
  <c r="F71" i="2"/>
  <c r="E71" i="2"/>
  <c r="D71" i="2"/>
  <c r="C71" i="2"/>
  <c r="B71" i="2"/>
  <c r="A71" i="2"/>
  <c r="G70" i="2"/>
  <c r="T70" i="2" s="1"/>
  <c r="F70" i="2"/>
  <c r="E70" i="2"/>
  <c r="D70" i="2"/>
  <c r="C70" i="2"/>
  <c r="B70" i="2"/>
  <c r="A70" i="2"/>
  <c r="G69" i="2"/>
  <c r="T69" i="2" s="1"/>
  <c r="F69" i="2"/>
  <c r="E69" i="2"/>
  <c r="D69" i="2"/>
  <c r="C69" i="2"/>
  <c r="B69" i="2"/>
  <c r="A69" i="2"/>
  <c r="A67" i="2"/>
  <c r="S65" i="2"/>
  <c r="R65" i="2"/>
  <c r="Q65" i="2"/>
  <c r="P65" i="2"/>
  <c r="O65" i="2"/>
  <c r="A65" i="2"/>
  <c r="G64" i="2"/>
  <c r="T64" i="2" s="1"/>
  <c r="F64" i="2"/>
  <c r="E64" i="2"/>
  <c r="D64" i="2"/>
  <c r="C64" i="2"/>
  <c r="B64" i="2"/>
  <c r="A64" i="2"/>
  <c r="G63" i="2"/>
  <c r="T63" i="2" s="1"/>
  <c r="F63" i="2"/>
  <c r="E63" i="2"/>
  <c r="D63" i="2"/>
  <c r="C63" i="2"/>
  <c r="B63" i="2"/>
  <c r="A63" i="2"/>
  <c r="G62" i="2"/>
  <c r="T62" i="2" s="1"/>
  <c r="F62" i="2"/>
  <c r="E62" i="2"/>
  <c r="D62" i="2"/>
  <c r="C62" i="2"/>
  <c r="B62" i="2"/>
  <c r="A62" i="2"/>
  <c r="G61" i="2"/>
  <c r="T61" i="2" s="1"/>
  <c r="F61" i="2"/>
  <c r="E61" i="2"/>
  <c r="D61" i="2"/>
  <c r="C61" i="2"/>
  <c r="B61" i="2"/>
  <c r="A61" i="2"/>
  <c r="G60" i="2"/>
  <c r="T60" i="2" s="1"/>
  <c r="F60" i="2"/>
  <c r="E60" i="2"/>
  <c r="D60" i="2"/>
  <c r="C60" i="2"/>
  <c r="B60" i="2"/>
  <c r="A60" i="2"/>
  <c r="G59" i="2"/>
  <c r="T59" i="2" s="1"/>
  <c r="F59" i="2"/>
  <c r="E59" i="2"/>
  <c r="D59" i="2"/>
  <c r="C59" i="2"/>
  <c r="B59" i="2"/>
  <c r="A59" i="2"/>
  <c r="G58" i="2"/>
  <c r="T58" i="2" s="1"/>
  <c r="F58" i="2"/>
  <c r="E58" i="2"/>
  <c r="D58" i="2"/>
  <c r="C58" i="2"/>
  <c r="B58" i="2"/>
  <c r="A58" i="2"/>
  <c r="G57" i="2"/>
  <c r="T57" i="2" s="1"/>
  <c r="F57" i="2"/>
  <c r="E57" i="2"/>
  <c r="D57" i="2"/>
  <c r="C57" i="2"/>
  <c r="B57" i="2"/>
  <c r="A57" i="2"/>
  <c r="G56" i="2"/>
  <c r="T56" i="2" s="1"/>
  <c r="F56" i="2"/>
  <c r="E56" i="2"/>
  <c r="D56" i="2"/>
  <c r="C56" i="2"/>
  <c r="B56" i="2"/>
  <c r="A56" i="2"/>
  <c r="G55" i="2"/>
  <c r="T55" i="2" s="1"/>
  <c r="F55" i="2"/>
  <c r="E55" i="2"/>
  <c r="D55" i="2"/>
  <c r="C55" i="2"/>
  <c r="B55" i="2"/>
  <c r="A55" i="2"/>
  <c r="G54" i="2"/>
  <c r="T54" i="2" s="1"/>
  <c r="F54" i="2"/>
  <c r="E54" i="2"/>
  <c r="D54" i="2"/>
  <c r="C54" i="2"/>
  <c r="B54" i="2"/>
  <c r="A54" i="2"/>
  <c r="G53" i="2"/>
  <c r="T53" i="2" s="1"/>
  <c r="F53" i="2"/>
  <c r="E53" i="2"/>
  <c r="D53" i="2"/>
  <c r="C53" i="2"/>
  <c r="B53" i="2"/>
  <c r="A53" i="2"/>
  <c r="G52" i="2"/>
  <c r="T52" i="2" s="1"/>
  <c r="F52" i="2"/>
  <c r="E52" i="2"/>
  <c r="D52" i="2"/>
  <c r="C52" i="2"/>
  <c r="B52" i="2"/>
  <c r="A52" i="2"/>
  <c r="G51" i="2"/>
  <c r="T51" i="2" s="1"/>
  <c r="F51" i="2"/>
  <c r="E51" i="2"/>
  <c r="D51" i="2"/>
  <c r="C51" i="2"/>
  <c r="B51" i="2"/>
  <c r="A51" i="2"/>
  <c r="G50" i="2"/>
  <c r="T50" i="2" s="1"/>
  <c r="F50" i="2"/>
  <c r="E50" i="2"/>
  <c r="D50" i="2"/>
  <c r="C50" i="2"/>
  <c r="B50" i="2"/>
  <c r="A50" i="2"/>
  <c r="G49" i="2"/>
  <c r="T49" i="2" s="1"/>
  <c r="F49" i="2"/>
  <c r="E49" i="2"/>
  <c r="D49" i="2"/>
  <c r="C49" i="2"/>
  <c r="B49" i="2"/>
  <c r="A49" i="2"/>
  <c r="G48" i="2"/>
  <c r="T48" i="2" s="1"/>
  <c r="F48" i="2"/>
  <c r="E48" i="2"/>
  <c r="D48" i="2"/>
  <c r="C48" i="2"/>
  <c r="B48" i="2"/>
  <c r="A48" i="2"/>
  <c r="G47" i="2"/>
  <c r="T47" i="2" s="1"/>
  <c r="F47" i="2"/>
  <c r="E47" i="2"/>
  <c r="D47" i="2"/>
  <c r="C47" i="2"/>
  <c r="B47" i="2"/>
  <c r="A47" i="2"/>
  <c r="G46" i="2"/>
  <c r="T46" i="2" s="1"/>
  <c r="F46" i="2"/>
  <c r="E46" i="2"/>
  <c r="D46" i="2"/>
  <c r="C46" i="2"/>
  <c r="B46" i="2"/>
  <c r="A46" i="2"/>
  <c r="G45" i="2"/>
  <c r="T45" i="2" s="1"/>
  <c r="F45" i="2"/>
  <c r="E45" i="2"/>
  <c r="D45" i="2"/>
  <c r="C45" i="2"/>
  <c r="B45" i="2"/>
  <c r="A45" i="2"/>
  <c r="G44" i="2"/>
  <c r="T44" i="2" s="1"/>
  <c r="F44" i="2"/>
  <c r="E44" i="2"/>
  <c r="D44" i="2"/>
  <c r="C44" i="2"/>
  <c r="B44" i="2"/>
  <c r="A44" i="2"/>
  <c r="G43" i="2"/>
  <c r="T43" i="2" s="1"/>
  <c r="F43" i="2"/>
  <c r="E43" i="2"/>
  <c r="D43" i="2"/>
  <c r="C43" i="2"/>
  <c r="B43" i="2"/>
  <c r="A43" i="2"/>
  <c r="G42" i="2"/>
  <c r="T42" i="2" s="1"/>
  <c r="F42" i="2"/>
  <c r="E42" i="2"/>
  <c r="D42" i="2"/>
  <c r="C42" i="2"/>
  <c r="B42" i="2"/>
  <c r="A42" i="2"/>
  <c r="G41" i="2"/>
  <c r="F41" i="2"/>
  <c r="E41" i="2"/>
  <c r="D41" i="2"/>
  <c r="C41" i="2"/>
  <c r="B41" i="2"/>
  <c r="A41" i="2"/>
  <c r="A39" i="2"/>
  <c r="S37" i="2"/>
  <c r="R37" i="2"/>
  <c r="Q37" i="2"/>
  <c r="P37" i="2"/>
  <c r="O37" i="2"/>
  <c r="N37" i="2"/>
  <c r="M37" i="2"/>
  <c r="K37" i="2"/>
  <c r="J37" i="2"/>
  <c r="I37" i="2"/>
  <c r="H37" i="2"/>
  <c r="H124" i="2" s="1"/>
  <c r="H132" i="2" s="1"/>
  <c r="A37" i="2"/>
  <c r="G36" i="2"/>
  <c r="T36" i="2" s="1"/>
  <c r="F36" i="2"/>
  <c r="E36" i="2"/>
  <c r="D36" i="2"/>
  <c r="C36" i="2"/>
  <c r="B36" i="2"/>
  <c r="A36" i="2"/>
  <c r="G35" i="2"/>
  <c r="T35" i="2" s="1"/>
  <c r="F35" i="2"/>
  <c r="E35" i="2"/>
  <c r="D35" i="2"/>
  <c r="C35" i="2"/>
  <c r="B35" i="2"/>
  <c r="A35" i="2"/>
  <c r="G34" i="2"/>
  <c r="T34" i="2" s="1"/>
  <c r="F34" i="2"/>
  <c r="E34" i="2"/>
  <c r="D34" i="2"/>
  <c r="C34" i="2"/>
  <c r="B34" i="2"/>
  <c r="A34" i="2"/>
  <c r="G33" i="2"/>
  <c r="F33" i="2"/>
  <c r="E33" i="2"/>
  <c r="D33" i="2"/>
  <c r="C33" i="2"/>
  <c r="B33" i="2"/>
  <c r="A33" i="2"/>
  <c r="A31" i="2"/>
  <c r="S29" i="2"/>
  <c r="R29" i="2"/>
  <c r="Q29" i="2"/>
  <c r="P29" i="2"/>
  <c r="O29" i="2"/>
  <c r="M29" i="2"/>
  <c r="L29" i="2"/>
  <c r="K29" i="2"/>
  <c r="J29" i="2"/>
  <c r="I29" i="2"/>
  <c r="H29" i="2"/>
  <c r="A29" i="2"/>
  <c r="T28" i="2"/>
  <c r="G28" i="2"/>
  <c r="F28" i="2"/>
  <c r="E28" i="2"/>
  <c r="D28" i="2"/>
  <c r="C28" i="2"/>
  <c r="B28" i="2"/>
  <c r="A28" i="2"/>
  <c r="G27" i="2"/>
  <c r="T27" i="2" s="1"/>
  <c r="F27" i="2"/>
  <c r="E27" i="2"/>
  <c r="D27" i="2"/>
  <c r="C27" i="2"/>
  <c r="B27" i="2"/>
  <c r="A27" i="2"/>
  <c r="G26" i="2"/>
  <c r="T26" i="2" s="1"/>
  <c r="F26" i="2"/>
  <c r="E26" i="2"/>
  <c r="D26" i="2"/>
  <c r="C26" i="2"/>
  <c r="B26" i="2"/>
  <c r="A26" i="2"/>
  <c r="G25" i="2"/>
  <c r="T25" i="2" s="1"/>
  <c r="F25" i="2"/>
  <c r="E25" i="2"/>
  <c r="D25" i="2"/>
  <c r="C25" i="2"/>
  <c r="B25" i="2"/>
  <c r="A25" i="2"/>
  <c r="G24" i="2"/>
  <c r="T24" i="2" s="1"/>
  <c r="F24" i="2"/>
  <c r="E24" i="2"/>
  <c r="D24" i="2"/>
  <c r="C24" i="2"/>
  <c r="B24" i="2"/>
  <c r="A24" i="2"/>
  <c r="G23" i="2"/>
  <c r="T23" i="2" s="1"/>
  <c r="F23" i="2"/>
  <c r="E23" i="2"/>
  <c r="D23" i="2"/>
  <c r="C23" i="2"/>
  <c r="B23" i="2"/>
  <c r="A23" i="2"/>
  <c r="G22" i="2"/>
  <c r="T22" i="2" s="1"/>
  <c r="F22" i="2"/>
  <c r="E22" i="2"/>
  <c r="D22" i="2"/>
  <c r="C22" i="2"/>
  <c r="B22" i="2"/>
  <c r="A22" i="2"/>
  <c r="G21" i="2"/>
  <c r="T21" i="2" s="1"/>
  <c r="F21" i="2"/>
  <c r="E21" i="2"/>
  <c r="D21" i="2"/>
  <c r="C21" i="2"/>
  <c r="B21" i="2"/>
  <c r="A21" i="2"/>
  <c r="G20" i="2"/>
  <c r="T20" i="2" s="1"/>
  <c r="F20" i="2"/>
  <c r="E20" i="2"/>
  <c r="D20" i="2"/>
  <c r="C20" i="2"/>
  <c r="B20" i="2"/>
  <c r="A20" i="2"/>
  <c r="G19" i="2"/>
  <c r="T19" i="2" s="1"/>
  <c r="F19" i="2"/>
  <c r="E19" i="2"/>
  <c r="D19" i="2"/>
  <c r="C19" i="2"/>
  <c r="B19" i="2"/>
  <c r="A19" i="2"/>
  <c r="G18" i="2"/>
  <c r="T18" i="2" s="1"/>
  <c r="F18" i="2"/>
  <c r="E18" i="2"/>
  <c r="D18" i="2"/>
  <c r="C18" i="2"/>
  <c r="B18" i="2"/>
  <c r="A18" i="2"/>
  <c r="G17" i="2"/>
  <c r="T17" i="2" s="1"/>
  <c r="F17" i="2"/>
  <c r="E17" i="2"/>
  <c r="D17" i="2"/>
  <c r="C17" i="2"/>
  <c r="B17" i="2"/>
  <c r="A17" i="2"/>
  <c r="G16" i="2"/>
  <c r="T16" i="2" s="1"/>
  <c r="F16" i="2"/>
  <c r="E16" i="2"/>
  <c r="D16" i="2"/>
  <c r="C16" i="2"/>
  <c r="B16" i="2"/>
  <c r="A16" i="2"/>
  <c r="G15" i="2"/>
  <c r="T15" i="2" s="1"/>
  <c r="F15" i="2"/>
  <c r="E15" i="2"/>
  <c r="D15" i="2"/>
  <c r="C15" i="2"/>
  <c r="B15" i="2"/>
  <c r="A15" i="2"/>
  <c r="G14" i="2"/>
  <c r="F14" i="2"/>
  <c r="E14" i="2"/>
  <c r="D14" i="2"/>
  <c r="C14" i="2"/>
  <c r="B14" i="2"/>
  <c r="A14" i="2"/>
  <c r="A12" i="2"/>
  <c r="A154" i="1"/>
  <c r="A153" i="1"/>
  <c r="A152" i="1"/>
  <c r="A151" i="1"/>
  <c r="A150" i="1"/>
  <c r="A149" i="1"/>
  <c r="A148" i="1"/>
  <c r="A147" i="1"/>
  <c r="A146" i="1"/>
  <c r="T135" i="1"/>
  <c r="D132" i="1"/>
  <c r="C132" i="1"/>
  <c r="B132" i="1"/>
  <c r="A132" i="1"/>
  <c r="S130" i="1"/>
  <c r="Q130" i="1"/>
  <c r="P130" i="1"/>
  <c r="O130" i="1"/>
  <c r="N130" i="1"/>
  <c r="M130" i="1"/>
  <c r="L130" i="1"/>
  <c r="K130" i="1"/>
  <c r="J130" i="1"/>
  <c r="I130" i="1"/>
  <c r="H130" i="1"/>
  <c r="A130" i="1"/>
  <c r="G129" i="1"/>
  <c r="R129" i="1" s="1"/>
  <c r="T129" i="1" s="1"/>
  <c r="F129" i="1"/>
  <c r="E129" i="1"/>
  <c r="D129" i="1"/>
  <c r="C129" i="1"/>
  <c r="B129" i="1"/>
  <c r="A129" i="1"/>
  <c r="T128" i="1"/>
  <c r="G128" i="1"/>
  <c r="G130" i="1" s="1"/>
  <c r="F128" i="1"/>
  <c r="E154" i="1" s="1"/>
  <c r="E128" i="1"/>
  <c r="E130" i="1" s="1"/>
  <c r="D154" i="1" s="1"/>
  <c r="D128" i="1"/>
  <c r="C128" i="1"/>
  <c r="B128" i="1"/>
  <c r="A128" i="1"/>
  <c r="A126" i="1"/>
  <c r="D124" i="1"/>
  <c r="C124" i="1"/>
  <c r="B124" i="1"/>
  <c r="A124" i="1"/>
  <c r="S122" i="1"/>
  <c r="R122" i="1"/>
  <c r="Q122" i="1"/>
  <c r="P122" i="1"/>
  <c r="O122" i="1"/>
  <c r="M122" i="1"/>
  <c r="K122" i="1"/>
  <c r="J122" i="1"/>
  <c r="I122" i="1"/>
  <c r="H122" i="1"/>
  <c r="A122" i="1"/>
  <c r="G121" i="1"/>
  <c r="L121" i="1" s="1"/>
  <c r="F121" i="1"/>
  <c r="F122" i="1" s="1"/>
  <c r="E121" i="1"/>
  <c r="E122" i="1" s="1"/>
  <c r="D153" i="1" s="1"/>
  <c r="D121" i="1"/>
  <c r="C121" i="1"/>
  <c r="B121" i="1"/>
  <c r="A121" i="1"/>
  <c r="A119" i="1"/>
  <c r="S117" i="1"/>
  <c r="R117" i="1"/>
  <c r="P117" i="1"/>
  <c r="O117" i="1"/>
  <c r="N117" i="1"/>
  <c r="M117" i="1"/>
  <c r="L117" i="1"/>
  <c r="K117" i="1"/>
  <c r="J117" i="1"/>
  <c r="I117" i="1"/>
  <c r="H117" i="1"/>
  <c r="A117" i="1"/>
  <c r="G116" i="1"/>
  <c r="Q116" i="1" s="1"/>
  <c r="T116" i="1" s="1"/>
  <c r="F116" i="1"/>
  <c r="E116" i="1"/>
  <c r="D116" i="1"/>
  <c r="C116" i="1"/>
  <c r="B116" i="1"/>
  <c r="A116" i="1"/>
  <c r="G115" i="1"/>
  <c r="F115" i="1"/>
  <c r="E115" i="1"/>
  <c r="D115" i="1"/>
  <c r="C115" i="1"/>
  <c r="B115" i="1"/>
  <c r="A115" i="1"/>
  <c r="A113" i="1"/>
  <c r="S111" i="1"/>
  <c r="I111" i="1"/>
  <c r="H111" i="1"/>
  <c r="A111" i="1"/>
  <c r="G110" i="1"/>
  <c r="R110" i="1" s="1"/>
  <c r="F110" i="1"/>
  <c r="E110" i="1"/>
  <c r="D110" i="1"/>
  <c r="C110" i="1"/>
  <c r="B110" i="1"/>
  <c r="A110" i="1"/>
  <c r="G109" i="1"/>
  <c r="O109" i="1" s="1"/>
  <c r="F109" i="1"/>
  <c r="E109" i="1"/>
  <c r="D109" i="1"/>
  <c r="C109" i="1"/>
  <c r="B109" i="1"/>
  <c r="A109" i="1"/>
  <c r="G108" i="1"/>
  <c r="P108" i="1" s="1"/>
  <c r="F108" i="1"/>
  <c r="E108" i="1"/>
  <c r="D108" i="1"/>
  <c r="C108" i="1"/>
  <c r="B108" i="1"/>
  <c r="A108" i="1"/>
  <c r="G107" i="1"/>
  <c r="L107" i="1" s="1"/>
  <c r="L111" i="1" s="1"/>
  <c r="F107" i="1"/>
  <c r="E107" i="1"/>
  <c r="D107" i="1"/>
  <c r="C107" i="1"/>
  <c r="B107" i="1"/>
  <c r="A107" i="1"/>
  <c r="G106" i="1"/>
  <c r="K106" i="1" s="1"/>
  <c r="F106" i="1"/>
  <c r="E106" i="1"/>
  <c r="D106" i="1"/>
  <c r="C106" i="1"/>
  <c r="B106" i="1"/>
  <c r="A106" i="1"/>
  <c r="G105" i="1"/>
  <c r="Q105" i="1" s="1"/>
  <c r="F105" i="1"/>
  <c r="E105" i="1"/>
  <c r="D105" i="1"/>
  <c r="C105" i="1"/>
  <c r="B105" i="1"/>
  <c r="A105" i="1"/>
  <c r="G104" i="1"/>
  <c r="N104" i="1" s="1"/>
  <c r="F104" i="1"/>
  <c r="E104" i="1"/>
  <c r="D104" i="1"/>
  <c r="C104" i="1"/>
  <c r="B104" i="1"/>
  <c r="A104" i="1"/>
  <c r="G103" i="1"/>
  <c r="M103" i="1" s="1"/>
  <c r="T103" i="1" s="1"/>
  <c r="F103" i="1"/>
  <c r="E103" i="1"/>
  <c r="D103" i="1"/>
  <c r="C103" i="1"/>
  <c r="B103" i="1"/>
  <c r="A103" i="1"/>
  <c r="G102" i="1"/>
  <c r="J102" i="1" s="1"/>
  <c r="F102" i="1"/>
  <c r="E102" i="1"/>
  <c r="D102" i="1"/>
  <c r="C102" i="1"/>
  <c r="B102" i="1"/>
  <c r="A102" i="1"/>
  <c r="A100" i="1"/>
  <c r="S98" i="1"/>
  <c r="H98" i="1"/>
  <c r="A98" i="1"/>
  <c r="G97" i="1"/>
  <c r="J97" i="1" s="1"/>
  <c r="F97" i="1"/>
  <c r="E97" i="1"/>
  <c r="D97" i="1"/>
  <c r="C97" i="1"/>
  <c r="B97" i="1"/>
  <c r="A97" i="1"/>
  <c r="G96" i="1"/>
  <c r="M96" i="1" s="1"/>
  <c r="F96" i="1"/>
  <c r="E96" i="1"/>
  <c r="D96" i="1"/>
  <c r="C96" i="1"/>
  <c r="B96" i="1"/>
  <c r="A96" i="1"/>
  <c r="G95" i="1"/>
  <c r="L95" i="1" s="1"/>
  <c r="F95" i="1"/>
  <c r="E95" i="1"/>
  <c r="D95" i="1"/>
  <c r="C95" i="1"/>
  <c r="B95" i="1"/>
  <c r="A95" i="1"/>
  <c r="G94" i="1"/>
  <c r="M94" i="1" s="1"/>
  <c r="F94" i="1"/>
  <c r="E94" i="1"/>
  <c r="D94" i="1"/>
  <c r="C94" i="1"/>
  <c r="B94" i="1"/>
  <c r="A94" i="1"/>
  <c r="G93" i="1"/>
  <c r="L93" i="1" s="1"/>
  <c r="F93" i="1"/>
  <c r="E93" i="1"/>
  <c r="D93" i="1"/>
  <c r="C93" i="1"/>
  <c r="B93" i="1"/>
  <c r="A93" i="1"/>
  <c r="G92" i="1"/>
  <c r="M92" i="1" s="1"/>
  <c r="F92" i="1"/>
  <c r="E92" i="1"/>
  <c r="D92" i="1"/>
  <c r="C92" i="1"/>
  <c r="B92" i="1"/>
  <c r="A92" i="1"/>
  <c r="G91" i="1"/>
  <c r="F91" i="1"/>
  <c r="E91" i="1"/>
  <c r="D91" i="1"/>
  <c r="C91" i="1"/>
  <c r="B91" i="1"/>
  <c r="A91" i="1"/>
  <c r="A89" i="1"/>
  <c r="S87" i="1"/>
  <c r="R87" i="1"/>
  <c r="Q87" i="1"/>
  <c r="P87" i="1"/>
  <c r="O87" i="1"/>
  <c r="M87" i="1"/>
  <c r="K87" i="1"/>
  <c r="J87" i="1"/>
  <c r="I87" i="1"/>
  <c r="H87" i="1"/>
  <c r="A87" i="1"/>
  <c r="G86" i="1"/>
  <c r="N86" i="1" s="1"/>
  <c r="T86" i="1" s="1"/>
  <c r="F86" i="1"/>
  <c r="E86" i="1"/>
  <c r="D86" i="1"/>
  <c r="C86" i="1"/>
  <c r="B86" i="1"/>
  <c r="A86" i="1"/>
  <c r="G85" i="1"/>
  <c r="N85" i="1" s="1"/>
  <c r="T85" i="1" s="1"/>
  <c r="F85" i="1"/>
  <c r="E85" i="1"/>
  <c r="D85" i="1"/>
  <c r="C85" i="1"/>
  <c r="B85" i="1"/>
  <c r="A85" i="1"/>
  <c r="G84" i="1"/>
  <c r="N84" i="1" s="1"/>
  <c r="T84" i="1" s="1"/>
  <c r="F84" i="1"/>
  <c r="E84" i="1"/>
  <c r="D84" i="1"/>
  <c r="C84" i="1"/>
  <c r="B84" i="1"/>
  <c r="A84" i="1"/>
  <c r="G83" i="1"/>
  <c r="N83" i="1" s="1"/>
  <c r="T83" i="1" s="1"/>
  <c r="F83" i="1"/>
  <c r="E83" i="1"/>
  <c r="D83" i="1"/>
  <c r="C83" i="1"/>
  <c r="B83" i="1"/>
  <c r="A83" i="1"/>
  <c r="G82" i="1"/>
  <c r="N82" i="1" s="1"/>
  <c r="T82" i="1" s="1"/>
  <c r="F82" i="1"/>
  <c r="E82" i="1"/>
  <c r="D82" i="1"/>
  <c r="C82" i="1"/>
  <c r="B82" i="1"/>
  <c r="A82" i="1"/>
  <c r="G81" i="1"/>
  <c r="N81" i="1" s="1"/>
  <c r="T81" i="1" s="1"/>
  <c r="F81" i="1"/>
  <c r="E81" i="1"/>
  <c r="D81" i="1"/>
  <c r="C81" i="1"/>
  <c r="B81" i="1"/>
  <c r="A81" i="1"/>
  <c r="G80" i="1"/>
  <c r="N80" i="1" s="1"/>
  <c r="T80" i="1" s="1"/>
  <c r="F80" i="1"/>
  <c r="E80" i="1"/>
  <c r="D80" i="1"/>
  <c r="C80" i="1"/>
  <c r="B80" i="1"/>
  <c r="A80" i="1"/>
  <c r="G79" i="1"/>
  <c r="N79" i="1" s="1"/>
  <c r="T79" i="1" s="1"/>
  <c r="F79" i="1"/>
  <c r="E79" i="1"/>
  <c r="D79" i="1"/>
  <c r="C79" i="1"/>
  <c r="B79" i="1"/>
  <c r="A79" i="1"/>
  <c r="G78" i="1"/>
  <c r="N78" i="1" s="1"/>
  <c r="T78" i="1" s="1"/>
  <c r="F78" i="1"/>
  <c r="E78" i="1"/>
  <c r="D78" i="1"/>
  <c r="C78" i="1"/>
  <c r="B78" i="1"/>
  <c r="A78" i="1"/>
  <c r="G77" i="1"/>
  <c r="N77" i="1" s="1"/>
  <c r="T77" i="1" s="1"/>
  <c r="F77" i="1"/>
  <c r="E77" i="1"/>
  <c r="D77" i="1"/>
  <c r="C77" i="1"/>
  <c r="B77" i="1"/>
  <c r="A77" i="1"/>
  <c r="G76" i="1"/>
  <c r="N76" i="1" s="1"/>
  <c r="T76" i="1" s="1"/>
  <c r="F76" i="1"/>
  <c r="E76" i="1"/>
  <c r="D76" i="1"/>
  <c r="C76" i="1"/>
  <c r="B76" i="1"/>
  <c r="A76" i="1"/>
  <c r="G75" i="1"/>
  <c r="N75" i="1" s="1"/>
  <c r="T75" i="1" s="1"/>
  <c r="F75" i="1"/>
  <c r="E75" i="1"/>
  <c r="D75" i="1"/>
  <c r="C75" i="1"/>
  <c r="B75" i="1"/>
  <c r="A75" i="1"/>
  <c r="G74" i="1"/>
  <c r="N74" i="1" s="1"/>
  <c r="T74" i="1" s="1"/>
  <c r="F74" i="1"/>
  <c r="E74" i="1"/>
  <c r="D74" i="1"/>
  <c r="C74" i="1"/>
  <c r="B74" i="1"/>
  <c r="A74" i="1"/>
  <c r="G73" i="1"/>
  <c r="L73" i="1" s="1"/>
  <c r="T73" i="1" s="1"/>
  <c r="F73" i="1"/>
  <c r="E73" i="1"/>
  <c r="D73" i="1"/>
  <c r="C73" i="1"/>
  <c r="B73" i="1"/>
  <c r="A73" i="1"/>
  <c r="G72" i="1"/>
  <c r="L72" i="1" s="1"/>
  <c r="T72" i="1" s="1"/>
  <c r="F72" i="1"/>
  <c r="E72" i="1"/>
  <c r="D72" i="1"/>
  <c r="C72" i="1"/>
  <c r="B72" i="1"/>
  <c r="A72" i="1"/>
  <c r="G71" i="1"/>
  <c r="L71" i="1" s="1"/>
  <c r="T71" i="1" s="1"/>
  <c r="F71" i="1"/>
  <c r="E71" i="1"/>
  <c r="D71" i="1"/>
  <c r="C71" i="1"/>
  <c r="B71" i="1"/>
  <c r="A71" i="1"/>
  <c r="G70" i="1"/>
  <c r="L70" i="1" s="1"/>
  <c r="T70" i="1" s="1"/>
  <c r="F70" i="1"/>
  <c r="E70" i="1"/>
  <c r="D70" i="1"/>
  <c r="C70" i="1"/>
  <c r="B70" i="1"/>
  <c r="A70" i="1"/>
  <c r="G69" i="1"/>
  <c r="F69" i="1"/>
  <c r="E69" i="1"/>
  <c r="D69" i="1"/>
  <c r="C69" i="1"/>
  <c r="B69" i="1"/>
  <c r="A69" i="1"/>
  <c r="A67" i="1"/>
  <c r="S65" i="1"/>
  <c r="R65" i="1"/>
  <c r="Q65" i="1"/>
  <c r="P65" i="1"/>
  <c r="O65" i="1"/>
  <c r="A65" i="1"/>
  <c r="G64" i="1"/>
  <c r="N64" i="1" s="1"/>
  <c r="T64" i="1" s="1"/>
  <c r="F64" i="1"/>
  <c r="E64" i="1"/>
  <c r="D64" i="1"/>
  <c r="C64" i="1"/>
  <c r="B64" i="1"/>
  <c r="A64" i="1"/>
  <c r="G63" i="1"/>
  <c r="N63" i="1" s="1"/>
  <c r="T63" i="1" s="1"/>
  <c r="F63" i="1"/>
  <c r="E63" i="1"/>
  <c r="D63" i="1"/>
  <c r="C63" i="1"/>
  <c r="B63" i="1"/>
  <c r="A63" i="1"/>
  <c r="G62" i="1"/>
  <c r="N62" i="1" s="1"/>
  <c r="T62" i="1" s="1"/>
  <c r="F62" i="1"/>
  <c r="E62" i="1"/>
  <c r="D62" i="1"/>
  <c r="C62" i="1"/>
  <c r="B62" i="1"/>
  <c r="A62" i="1"/>
  <c r="G61" i="1"/>
  <c r="N61" i="1" s="1"/>
  <c r="T61" i="1" s="1"/>
  <c r="F61" i="1"/>
  <c r="E61" i="1"/>
  <c r="D61" i="1"/>
  <c r="C61" i="1"/>
  <c r="B61" i="1"/>
  <c r="A61" i="1"/>
  <c r="G60" i="1"/>
  <c r="N60" i="1" s="1"/>
  <c r="T60" i="1" s="1"/>
  <c r="F60" i="1"/>
  <c r="E60" i="1"/>
  <c r="D60" i="1"/>
  <c r="C60" i="1"/>
  <c r="B60" i="1"/>
  <c r="A60" i="1"/>
  <c r="G59" i="1"/>
  <c r="N59" i="1" s="1"/>
  <c r="T59" i="1" s="1"/>
  <c r="F59" i="1"/>
  <c r="E59" i="1"/>
  <c r="D59" i="1"/>
  <c r="C59" i="1"/>
  <c r="B59" i="1"/>
  <c r="A59" i="1"/>
  <c r="G58" i="1"/>
  <c r="N58" i="1" s="1"/>
  <c r="T58" i="1" s="1"/>
  <c r="F58" i="1"/>
  <c r="E58" i="1"/>
  <c r="D58" i="1"/>
  <c r="C58" i="1"/>
  <c r="B58" i="1"/>
  <c r="A58" i="1"/>
  <c r="G57" i="1"/>
  <c r="N57" i="1" s="1"/>
  <c r="T57" i="1" s="1"/>
  <c r="F57" i="1"/>
  <c r="E57" i="1"/>
  <c r="D57" i="1"/>
  <c r="C57" i="1"/>
  <c r="B57" i="1"/>
  <c r="A57" i="1"/>
  <c r="G56" i="1"/>
  <c r="N56" i="1" s="1"/>
  <c r="T56" i="1" s="1"/>
  <c r="F56" i="1"/>
  <c r="E56" i="1"/>
  <c r="D56" i="1"/>
  <c r="C56" i="1"/>
  <c r="B56" i="1"/>
  <c r="A56" i="1"/>
  <c r="G55" i="1"/>
  <c r="N55" i="1" s="1"/>
  <c r="T55" i="1" s="1"/>
  <c r="F55" i="1"/>
  <c r="E55" i="1"/>
  <c r="D55" i="1"/>
  <c r="C55" i="1"/>
  <c r="B55" i="1"/>
  <c r="A55" i="1"/>
  <c r="G54" i="1"/>
  <c r="N54" i="1" s="1"/>
  <c r="T54" i="1" s="1"/>
  <c r="F54" i="1"/>
  <c r="E54" i="1"/>
  <c r="D54" i="1"/>
  <c r="C54" i="1"/>
  <c r="B54" i="1"/>
  <c r="A54" i="1"/>
  <c r="G53" i="1"/>
  <c r="N53" i="1" s="1"/>
  <c r="T53" i="1" s="1"/>
  <c r="F53" i="1"/>
  <c r="E53" i="1"/>
  <c r="D53" i="1"/>
  <c r="C53" i="1"/>
  <c r="B53" i="1"/>
  <c r="A53" i="1"/>
  <c r="G52" i="1"/>
  <c r="N52" i="1" s="1"/>
  <c r="T52" i="1" s="1"/>
  <c r="F52" i="1"/>
  <c r="E52" i="1"/>
  <c r="D52" i="1"/>
  <c r="C52" i="1"/>
  <c r="B52" i="1"/>
  <c r="A52" i="1"/>
  <c r="G51" i="1"/>
  <c r="N51" i="1" s="1"/>
  <c r="T51" i="1" s="1"/>
  <c r="F51" i="1"/>
  <c r="E51" i="1"/>
  <c r="D51" i="1"/>
  <c r="C51" i="1"/>
  <c r="B51" i="1"/>
  <c r="A51" i="1"/>
  <c r="G50" i="1"/>
  <c r="N50" i="1" s="1"/>
  <c r="T50" i="1" s="1"/>
  <c r="F50" i="1"/>
  <c r="E50" i="1"/>
  <c r="D50" i="1"/>
  <c r="C50" i="1"/>
  <c r="B50" i="1"/>
  <c r="A50" i="1"/>
  <c r="G49" i="1"/>
  <c r="N49" i="1" s="1"/>
  <c r="T49" i="1" s="1"/>
  <c r="F49" i="1"/>
  <c r="E49" i="1"/>
  <c r="D49" i="1"/>
  <c r="C49" i="1"/>
  <c r="B49" i="1"/>
  <c r="A49" i="1"/>
  <c r="G48" i="1"/>
  <c r="N48" i="1" s="1"/>
  <c r="T48" i="1" s="1"/>
  <c r="F48" i="1"/>
  <c r="E48" i="1"/>
  <c r="D48" i="1"/>
  <c r="C48" i="1"/>
  <c r="B48" i="1"/>
  <c r="A48" i="1"/>
  <c r="G47" i="1"/>
  <c r="N47" i="1" s="1"/>
  <c r="T47" i="1" s="1"/>
  <c r="F47" i="1"/>
  <c r="E47" i="1"/>
  <c r="D47" i="1"/>
  <c r="C47" i="1"/>
  <c r="B47" i="1"/>
  <c r="A47" i="1"/>
  <c r="G46" i="1"/>
  <c r="N46" i="1" s="1"/>
  <c r="T46" i="1" s="1"/>
  <c r="F46" i="1"/>
  <c r="E46" i="1"/>
  <c r="D46" i="1"/>
  <c r="C46" i="1"/>
  <c r="B46" i="1"/>
  <c r="A46" i="1"/>
  <c r="G45" i="1"/>
  <c r="N45" i="1" s="1"/>
  <c r="T45" i="1" s="1"/>
  <c r="F45" i="1"/>
  <c r="E45" i="1"/>
  <c r="D45" i="1"/>
  <c r="C45" i="1"/>
  <c r="B45" i="1"/>
  <c r="A45" i="1"/>
  <c r="G44" i="1"/>
  <c r="N44" i="1" s="1"/>
  <c r="T44" i="1" s="1"/>
  <c r="F44" i="1"/>
  <c r="E44" i="1"/>
  <c r="D44" i="1"/>
  <c r="C44" i="1"/>
  <c r="B44" i="1"/>
  <c r="A44" i="1"/>
  <c r="G43" i="1"/>
  <c r="N43" i="1" s="1"/>
  <c r="T43" i="1" s="1"/>
  <c r="F43" i="1"/>
  <c r="E43" i="1"/>
  <c r="D43" i="1"/>
  <c r="C43" i="1"/>
  <c r="B43" i="1"/>
  <c r="A43" i="1"/>
  <c r="G42" i="1"/>
  <c r="N42" i="1" s="1"/>
  <c r="T42" i="1" s="1"/>
  <c r="F42" i="1"/>
  <c r="E42" i="1"/>
  <c r="D42" i="1"/>
  <c r="C42" i="1"/>
  <c r="B42" i="1"/>
  <c r="A42" i="1"/>
  <c r="G41" i="1"/>
  <c r="F41" i="1"/>
  <c r="E41" i="1"/>
  <c r="D41" i="1"/>
  <c r="C41" i="1"/>
  <c r="B41" i="1"/>
  <c r="A41" i="1"/>
  <c r="A39" i="1"/>
  <c r="S37" i="1"/>
  <c r="R37" i="1"/>
  <c r="Q37" i="1"/>
  <c r="P37" i="1"/>
  <c r="O37" i="1"/>
  <c r="N37" i="1"/>
  <c r="M37" i="1"/>
  <c r="K37" i="1"/>
  <c r="J37" i="1"/>
  <c r="I37" i="1"/>
  <c r="H37" i="1"/>
  <c r="A37" i="1"/>
  <c r="G36" i="1"/>
  <c r="L36" i="1" s="1"/>
  <c r="T36" i="1" s="1"/>
  <c r="F36" i="1"/>
  <c r="E36" i="1"/>
  <c r="D36" i="1"/>
  <c r="C36" i="1"/>
  <c r="B36" i="1"/>
  <c r="A36" i="1"/>
  <c r="G35" i="1"/>
  <c r="F35" i="1"/>
  <c r="E35" i="1"/>
  <c r="D35" i="1"/>
  <c r="C35" i="1"/>
  <c r="B35" i="1"/>
  <c r="A35" i="1"/>
  <c r="G34" i="1"/>
  <c r="L34" i="1" s="1"/>
  <c r="T34" i="1" s="1"/>
  <c r="F34" i="1"/>
  <c r="E34" i="1"/>
  <c r="D34" i="1"/>
  <c r="C34" i="1"/>
  <c r="B34" i="1"/>
  <c r="A34" i="1"/>
  <c r="G33" i="1"/>
  <c r="L33" i="1" s="1"/>
  <c r="F33" i="1"/>
  <c r="E33" i="1"/>
  <c r="D33" i="1"/>
  <c r="C33" i="1"/>
  <c r="B33" i="1"/>
  <c r="A33" i="1"/>
  <c r="A31" i="1"/>
  <c r="S29" i="1"/>
  <c r="R29" i="1"/>
  <c r="Q29" i="1"/>
  <c r="P29" i="1"/>
  <c r="O29" i="1"/>
  <c r="M29" i="1"/>
  <c r="L29" i="1"/>
  <c r="K29" i="1"/>
  <c r="J29" i="1"/>
  <c r="I29" i="1"/>
  <c r="H29" i="1"/>
  <c r="A29" i="1"/>
  <c r="G28" i="1"/>
  <c r="N28" i="1" s="1"/>
  <c r="T28" i="1" s="1"/>
  <c r="F28" i="1"/>
  <c r="E28" i="1"/>
  <c r="D28" i="1"/>
  <c r="C28" i="1"/>
  <c r="B28" i="1"/>
  <c r="A28" i="1"/>
  <c r="G27" i="1"/>
  <c r="N27" i="1" s="1"/>
  <c r="T27" i="1" s="1"/>
  <c r="F27" i="1"/>
  <c r="E27" i="1"/>
  <c r="D27" i="1"/>
  <c r="C27" i="1"/>
  <c r="B27" i="1"/>
  <c r="A27" i="1"/>
  <c r="G26" i="1"/>
  <c r="N26" i="1" s="1"/>
  <c r="T26" i="1" s="1"/>
  <c r="F26" i="1"/>
  <c r="E26" i="1"/>
  <c r="D26" i="1"/>
  <c r="C26" i="1"/>
  <c r="B26" i="1"/>
  <c r="A26" i="1"/>
  <c r="G25" i="1"/>
  <c r="N25" i="1" s="1"/>
  <c r="T25" i="1" s="1"/>
  <c r="F25" i="1"/>
  <c r="E25" i="1"/>
  <c r="D25" i="1"/>
  <c r="C25" i="1"/>
  <c r="B25" i="1"/>
  <c r="A25" i="1"/>
  <c r="G24" i="1"/>
  <c r="N24" i="1" s="1"/>
  <c r="T24" i="1" s="1"/>
  <c r="F24" i="1"/>
  <c r="E24" i="1"/>
  <c r="D24" i="1"/>
  <c r="C24" i="1"/>
  <c r="B24" i="1"/>
  <c r="A24" i="1"/>
  <c r="G23" i="1"/>
  <c r="N23" i="1" s="1"/>
  <c r="T23" i="1" s="1"/>
  <c r="F23" i="1"/>
  <c r="E23" i="1"/>
  <c r="D23" i="1"/>
  <c r="C23" i="1"/>
  <c r="B23" i="1"/>
  <c r="A23" i="1"/>
  <c r="G22" i="1"/>
  <c r="N22" i="1" s="1"/>
  <c r="T22" i="1" s="1"/>
  <c r="F22" i="1"/>
  <c r="E22" i="1"/>
  <c r="D22" i="1"/>
  <c r="C22" i="1"/>
  <c r="B22" i="1"/>
  <c r="A22" i="1"/>
  <c r="G21" i="1"/>
  <c r="N21" i="1" s="1"/>
  <c r="T21" i="1" s="1"/>
  <c r="F21" i="1"/>
  <c r="E21" i="1"/>
  <c r="D21" i="1"/>
  <c r="C21" i="1"/>
  <c r="B21" i="1"/>
  <c r="A21" i="1"/>
  <c r="G20" i="1"/>
  <c r="N20" i="1" s="1"/>
  <c r="T20" i="1" s="1"/>
  <c r="F20" i="1"/>
  <c r="E20" i="1"/>
  <c r="D20" i="1"/>
  <c r="C20" i="1"/>
  <c r="B20" i="1"/>
  <c r="A20" i="1"/>
  <c r="G19" i="1"/>
  <c r="N19" i="1" s="1"/>
  <c r="T19" i="1" s="1"/>
  <c r="F19" i="1"/>
  <c r="E19" i="1"/>
  <c r="D19" i="1"/>
  <c r="C19" i="1"/>
  <c r="B19" i="1"/>
  <c r="A19" i="1"/>
  <c r="G18" i="1"/>
  <c r="N18" i="1" s="1"/>
  <c r="T18" i="1" s="1"/>
  <c r="F18" i="1"/>
  <c r="E18" i="1"/>
  <c r="D18" i="1"/>
  <c r="C18" i="1"/>
  <c r="B18" i="1"/>
  <c r="A18" i="1"/>
  <c r="G17" i="1"/>
  <c r="N17" i="1" s="1"/>
  <c r="T17" i="1" s="1"/>
  <c r="F17" i="1"/>
  <c r="E17" i="1"/>
  <c r="D17" i="1"/>
  <c r="C17" i="1"/>
  <c r="B17" i="1"/>
  <c r="A17" i="1"/>
  <c r="G16" i="1"/>
  <c r="N16" i="1" s="1"/>
  <c r="F16" i="1"/>
  <c r="E16" i="1"/>
  <c r="D16" i="1"/>
  <c r="C16" i="1"/>
  <c r="B16" i="1"/>
  <c r="A16" i="1"/>
  <c r="G15" i="1"/>
  <c r="N15" i="1" s="1"/>
  <c r="T15" i="1" s="1"/>
  <c r="F15" i="1"/>
  <c r="E15" i="1"/>
  <c r="D15" i="1"/>
  <c r="C15" i="1"/>
  <c r="B15" i="1"/>
  <c r="A15" i="1"/>
  <c r="G14" i="1"/>
  <c r="N14" i="1" s="1"/>
  <c r="T14" i="1" s="1"/>
  <c r="F14" i="1"/>
  <c r="E14" i="1"/>
  <c r="D14" i="1"/>
  <c r="C14" i="1"/>
  <c r="B14" i="1"/>
  <c r="A14" i="1"/>
  <c r="A12" i="1"/>
  <c r="F37" i="1" l="1"/>
  <c r="E147" i="1" s="1"/>
  <c r="S124" i="2"/>
  <c r="S132" i="2" s="1"/>
  <c r="S139" i="2" s="1"/>
  <c r="R130" i="2"/>
  <c r="T129" i="2"/>
  <c r="T130" i="2" s="1"/>
  <c r="L87" i="2"/>
  <c r="O111" i="2"/>
  <c r="T109" i="2"/>
  <c r="E98" i="2"/>
  <c r="D150" i="2" s="1"/>
  <c r="F111" i="2"/>
  <c r="E152" i="2" s="1"/>
  <c r="E87" i="2"/>
  <c r="D149" i="2" s="1"/>
  <c r="F149" i="2" s="1"/>
  <c r="E130" i="2"/>
  <c r="D154" i="2" s="1"/>
  <c r="F154" i="2" s="1"/>
  <c r="N96" i="1"/>
  <c r="G130" i="2"/>
  <c r="F98" i="2"/>
  <c r="E151" i="2" s="1"/>
  <c r="G37" i="2"/>
  <c r="F37" i="2"/>
  <c r="E147" i="2" s="1"/>
  <c r="E29" i="2"/>
  <c r="D146" i="2" s="1"/>
  <c r="E37" i="2"/>
  <c r="D147" i="2" s="1"/>
  <c r="E29" i="1"/>
  <c r="D146" i="1" s="1"/>
  <c r="L96" i="1"/>
  <c r="I94" i="1"/>
  <c r="L111" i="2"/>
  <c r="F98" i="1"/>
  <c r="E151" i="1" s="1"/>
  <c r="J94" i="1"/>
  <c r="O96" i="1"/>
  <c r="L94" i="1"/>
  <c r="P96" i="1"/>
  <c r="P94" i="1"/>
  <c r="I96" i="1"/>
  <c r="F29" i="2"/>
  <c r="J96" i="1"/>
  <c r="E37" i="1"/>
  <c r="D147" i="1" s="1"/>
  <c r="F147" i="1" s="1"/>
  <c r="F87" i="1"/>
  <c r="E149" i="1" s="1"/>
  <c r="N94" i="1"/>
  <c r="Q96" i="1"/>
  <c r="G37" i="1"/>
  <c r="O94" i="1"/>
  <c r="R96" i="1"/>
  <c r="Q94" i="1"/>
  <c r="E146" i="2"/>
  <c r="F150" i="2"/>
  <c r="H139" i="2"/>
  <c r="H140" i="2"/>
  <c r="T108" i="2"/>
  <c r="P111" i="2"/>
  <c r="T71" i="2"/>
  <c r="T105" i="2"/>
  <c r="F87" i="2"/>
  <c r="E149" i="2" s="1"/>
  <c r="R111" i="2"/>
  <c r="T110" i="2"/>
  <c r="T104" i="2"/>
  <c r="N111" i="2"/>
  <c r="O98" i="2"/>
  <c r="G111" i="2"/>
  <c r="E111" i="2"/>
  <c r="D151" i="2" s="1"/>
  <c r="F152" i="2"/>
  <c r="F130" i="2"/>
  <c r="E65" i="2"/>
  <c r="D148" i="2" s="1"/>
  <c r="T102" i="2"/>
  <c r="F147" i="2"/>
  <c r="F65" i="2"/>
  <c r="E148" i="2" s="1"/>
  <c r="K111" i="2"/>
  <c r="T106" i="2"/>
  <c r="F117" i="2"/>
  <c r="E153" i="2" s="1"/>
  <c r="F153" i="2" s="1"/>
  <c r="N29" i="2"/>
  <c r="G87" i="2"/>
  <c r="G98" i="2"/>
  <c r="G65" i="2"/>
  <c r="N87" i="2"/>
  <c r="T74" i="2"/>
  <c r="T14" i="2"/>
  <c r="T29" i="2" s="1"/>
  <c r="N122" i="2"/>
  <c r="T96" i="2"/>
  <c r="G29" i="2"/>
  <c r="T104" i="1"/>
  <c r="N111" i="1"/>
  <c r="T108" i="1"/>
  <c r="P111" i="1"/>
  <c r="T105" i="1"/>
  <c r="Q111" i="1"/>
  <c r="I92" i="1"/>
  <c r="O92" i="1"/>
  <c r="F111" i="1"/>
  <c r="E152" i="1" s="1"/>
  <c r="P92" i="1"/>
  <c r="R94" i="1"/>
  <c r="Q92" i="1"/>
  <c r="E111" i="1"/>
  <c r="D151" i="1" s="1"/>
  <c r="F151" i="1" s="1"/>
  <c r="F117" i="1"/>
  <c r="E153" i="1" s="1"/>
  <c r="F153" i="1" s="1"/>
  <c r="J92" i="1"/>
  <c r="L97" i="1"/>
  <c r="N92" i="1"/>
  <c r="R92" i="1"/>
  <c r="M111" i="1"/>
  <c r="G87" i="1"/>
  <c r="K97" i="1"/>
  <c r="E117" i="1"/>
  <c r="D152" i="1" s="1"/>
  <c r="F152" i="1" s="1"/>
  <c r="F29" i="1"/>
  <c r="E146" i="1" s="1"/>
  <c r="L92" i="1"/>
  <c r="E87" i="1"/>
  <c r="D149" i="1" s="1"/>
  <c r="F149" i="1" s="1"/>
  <c r="E98" i="1"/>
  <c r="D150" i="1" s="1"/>
  <c r="F150" i="1" s="1"/>
  <c r="R130" i="1"/>
  <c r="S124" i="1"/>
  <c r="S132" i="1" s="1"/>
  <c r="S139" i="1" s="1"/>
  <c r="H124" i="1"/>
  <c r="H132" i="1" s="1"/>
  <c r="H140" i="1" s="1"/>
  <c r="N29" i="1"/>
  <c r="T16" i="1"/>
  <c r="T29" i="1" s="1"/>
  <c r="T109" i="1"/>
  <c r="O111" i="1"/>
  <c r="F154" i="1"/>
  <c r="K111" i="1"/>
  <c r="T106" i="1"/>
  <c r="L122" i="1"/>
  <c r="J111" i="1"/>
  <c r="T102" i="1"/>
  <c r="R111" i="1"/>
  <c r="T110" i="1"/>
  <c r="L35" i="1"/>
  <c r="T35" i="1" s="1"/>
  <c r="G29" i="1"/>
  <c r="G65" i="1"/>
  <c r="F130" i="1"/>
  <c r="N41" i="1"/>
  <c r="R91" i="1"/>
  <c r="M91" i="1"/>
  <c r="Q91" i="1"/>
  <c r="P91" i="1"/>
  <c r="O91" i="1"/>
  <c r="N91" i="1"/>
  <c r="J91" i="1"/>
  <c r="G98" i="1"/>
  <c r="L69" i="1"/>
  <c r="R95" i="1"/>
  <c r="O95" i="1"/>
  <c r="Q95" i="1"/>
  <c r="P95" i="1"/>
  <c r="N95" i="1"/>
  <c r="M95" i="1"/>
  <c r="E65" i="1"/>
  <c r="D148" i="1" s="1"/>
  <c r="K93" i="1"/>
  <c r="I95" i="1"/>
  <c r="I93" i="1"/>
  <c r="L91" i="1"/>
  <c r="F65" i="1"/>
  <c r="E148" i="1" s="1"/>
  <c r="J95" i="1"/>
  <c r="R97" i="1"/>
  <c r="O97" i="1"/>
  <c r="Q97" i="1"/>
  <c r="P97" i="1"/>
  <c r="N97" i="1"/>
  <c r="M97" i="1"/>
  <c r="G117" i="1"/>
  <c r="T130" i="1"/>
  <c r="I91" i="1"/>
  <c r="R93" i="1"/>
  <c r="O93" i="1"/>
  <c r="Q93" i="1"/>
  <c r="P93" i="1"/>
  <c r="N93" i="1"/>
  <c r="M93" i="1"/>
  <c r="G122" i="1"/>
  <c r="N121" i="1"/>
  <c r="N122" i="1" s="1"/>
  <c r="K91" i="1"/>
  <c r="J93" i="1"/>
  <c r="G111" i="1"/>
  <c r="K95" i="1"/>
  <c r="I97" i="1"/>
  <c r="Q115" i="1"/>
  <c r="T33" i="1"/>
  <c r="K92" i="1"/>
  <c r="K94" i="1"/>
  <c r="K96" i="1"/>
  <c r="N87" i="1"/>
  <c r="T107" i="1"/>
  <c r="O124" i="2" l="1"/>
  <c r="O132" i="2" s="1"/>
  <c r="O139" i="2" s="1"/>
  <c r="P98" i="2"/>
  <c r="P124" i="2" s="1"/>
  <c r="P132" i="2" s="1"/>
  <c r="P139" i="2" s="1"/>
  <c r="T96" i="1"/>
  <c r="T97" i="2"/>
  <c r="T93" i="2"/>
  <c r="T87" i="2"/>
  <c r="F148" i="2"/>
  <c r="T33" i="2"/>
  <c r="T37" i="2" s="1"/>
  <c r="L37" i="2"/>
  <c r="Q98" i="2"/>
  <c r="Q124" i="2" s="1"/>
  <c r="Q132" i="2" s="1"/>
  <c r="Q139" i="2" s="1"/>
  <c r="T95" i="2"/>
  <c r="R98" i="2"/>
  <c r="R124" i="2" s="1"/>
  <c r="R132" i="2" s="1"/>
  <c r="R139" i="2" s="1"/>
  <c r="T92" i="2"/>
  <c r="F151" i="2"/>
  <c r="J98" i="2"/>
  <c r="J124" i="2" s="1"/>
  <c r="J132" i="2" s="1"/>
  <c r="J139" i="2" s="1"/>
  <c r="G124" i="2"/>
  <c r="G132" i="2" s="1"/>
  <c r="T94" i="2"/>
  <c r="K98" i="2"/>
  <c r="K124" i="2" s="1"/>
  <c r="K132" i="2" s="1"/>
  <c r="K139" i="2" s="1"/>
  <c r="E155" i="2"/>
  <c r="F9" i="2" s="1"/>
  <c r="N65" i="2"/>
  <c r="T41" i="2"/>
  <c r="T65" i="2" s="1"/>
  <c r="I98" i="2"/>
  <c r="I124" i="2" s="1"/>
  <c r="I132" i="2" s="1"/>
  <c r="I139" i="2" s="1"/>
  <c r="T91" i="2"/>
  <c r="L98" i="2"/>
  <c r="F124" i="2"/>
  <c r="F132" i="2" s="1"/>
  <c r="T121" i="2"/>
  <c r="T122" i="2" s="1"/>
  <c r="L122" i="2"/>
  <c r="M98" i="2"/>
  <c r="M124" i="2" s="1"/>
  <c r="M132" i="2" s="1"/>
  <c r="M139" i="2" s="1"/>
  <c r="E124" i="2"/>
  <c r="E132" i="2" s="1"/>
  <c r="T115" i="2"/>
  <c r="T117" i="2" s="1"/>
  <c r="Q117" i="2"/>
  <c r="T111" i="2"/>
  <c r="N98" i="2"/>
  <c r="F146" i="2"/>
  <c r="D155" i="2"/>
  <c r="F8" i="2" s="1"/>
  <c r="T94" i="1"/>
  <c r="T92" i="1"/>
  <c r="L98" i="1"/>
  <c r="L37" i="1"/>
  <c r="T93" i="1"/>
  <c r="J98" i="1"/>
  <c r="J124" i="1" s="1"/>
  <c r="J132" i="1" s="1"/>
  <c r="J139" i="1" s="1"/>
  <c r="K98" i="1"/>
  <c r="K124" i="1" s="1"/>
  <c r="K132" i="1" s="1"/>
  <c r="K139" i="1" s="1"/>
  <c r="R98" i="1"/>
  <c r="R124" i="1" s="1"/>
  <c r="R132" i="1"/>
  <c r="R139" i="1" s="1"/>
  <c r="E124" i="1"/>
  <c r="E132" i="1" s="1"/>
  <c r="N137" i="1" s="1"/>
  <c r="F124" i="1"/>
  <c r="F132" i="1" s="1"/>
  <c r="E155" i="1"/>
  <c r="F9" i="1" s="1"/>
  <c r="T37" i="1"/>
  <c r="H139" i="1"/>
  <c r="T95" i="1"/>
  <c r="T115" i="1"/>
  <c r="T117" i="1" s="1"/>
  <c r="Q117" i="1"/>
  <c r="T97" i="1"/>
  <c r="F148" i="1"/>
  <c r="O98" i="1"/>
  <c r="O124" i="1" s="1"/>
  <c r="O132" i="1" s="1"/>
  <c r="O139" i="1" s="1"/>
  <c r="D155" i="1"/>
  <c r="F8" i="1" s="1"/>
  <c r="T121" i="1"/>
  <c r="T122" i="1" s="1"/>
  <c r="L87" i="1"/>
  <c r="L124" i="1" s="1"/>
  <c r="L132" i="1" s="1"/>
  <c r="L139" i="1" s="1"/>
  <c r="T69" i="1"/>
  <c r="T87" i="1" s="1"/>
  <c r="G124" i="1"/>
  <c r="G132" i="1" s="1"/>
  <c r="N98" i="1"/>
  <c r="P98" i="1"/>
  <c r="P124" i="1" s="1"/>
  <c r="P132" i="1" s="1"/>
  <c r="P139" i="1" s="1"/>
  <c r="F146" i="1"/>
  <c r="T111" i="1"/>
  <c r="T91" i="1"/>
  <c r="I98" i="1"/>
  <c r="I124" i="1" s="1"/>
  <c r="I132" i="1" s="1"/>
  <c r="I139" i="1" s="1"/>
  <c r="Q98" i="1"/>
  <c r="N65" i="1"/>
  <c r="T41" i="1"/>
  <c r="T65" i="1" s="1"/>
  <c r="M98" i="1"/>
  <c r="M124" i="1" s="1"/>
  <c r="M132" i="1" s="1"/>
  <c r="M139" i="1" s="1"/>
  <c r="N124" i="2" l="1"/>
  <c r="N132" i="2" s="1"/>
  <c r="N139" i="2" s="1"/>
  <c r="I138" i="2"/>
  <c r="J138" i="2" s="1"/>
  <c r="K138" i="2" s="1"/>
  <c r="L138" i="2" s="1"/>
  <c r="M138" i="2" s="1"/>
  <c r="N138" i="2" s="1"/>
  <c r="O138" i="2" s="1"/>
  <c r="P138" i="2" s="1"/>
  <c r="Q138" i="2" s="1"/>
  <c r="R138" i="2" s="1"/>
  <c r="S138" i="2" s="1"/>
  <c r="H141" i="2"/>
  <c r="F10" i="2"/>
  <c r="G8" i="2" s="1"/>
  <c r="F155" i="2"/>
  <c r="G146" i="2"/>
  <c r="L124" i="2"/>
  <c r="L132" i="2" s="1"/>
  <c r="L139" i="2" s="1"/>
  <c r="T98" i="2"/>
  <c r="T124" i="2" s="1"/>
  <c r="T132" i="2" s="1"/>
  <c r="G151" i="2"/>
  <c r="I140" i="2"/>
  <c r="J140" i="2" s="1"/>
  <c r="K140" i="2" s="1"/>
  <c r="L140" i="2" s="1"/>
  <c r="M140" i="2" s="1"/>
  <c r="G148" i="2"/>
  <c r="N124" i="1"/>
  <c r="N132" i="1" s="1"/>
  <c r="N139" i="1" s="1"/>
  <c r="Q137" i="1"/>
  <c r="I140" i="1"/>
  <c r="J140" i="1" s="1"/>
  <c r="K140" i="1" s="1"/>
  <c r="O137" i="1"/>
  <c r="H137" i="1"/>
  <c r="H138" i="1" s="1"/>
  <c r="H141" i="1" s="1"/>
  <c r="P137" i="1"/>
  <c r="S137" i="1"/>
  <c r="R137" i="1"/>
  <c r="I137" i="1"/>
  <c r="I138" i="1" s="1"/>
  <c r="J137" i="1"/>
  <c r="K137" i="1"/>
  <c r="L137" i="1"/>
  <c r="M137" i="1"/>
  <c r="F155" i="1"/>
  <c r="L140" i="1"/>
  <c r="M140" i="1" s="1"/>
  <c r="Q124" i="1"/>
  <c r="Q132" i="1" s="1"/>
  <c r="Q139" i="1" s="1"/>
  <c r="T98" i="1"/>
  <c r="T124" i="1" s="1"/>
  <c r="T132" i="1" s="1"/>
  <c r="F10" i="1"/>
  <c r="G9" i="1" s="1"/>
  <c r="N140" i="2" l="1"/>
  <c r="O140" i="2" s="1"/>
  <c r="P140" i="2" s="1"/>
  <c r="Q140" i="2" s="1"/>
  <c r="R140" i="2" s="1"/>
  <c r="S140" i="2" s="1"/>
  <c r="G9" i="2"/>
  <c r="I141" i="2"/>
  <c r="C153" i="2"/>
  <c r="C147" i="2"/>
  <c r="H154" i="2"/>
  <c r="C154" i="2"/>
  <c r="H149" i="2"/>
  <c r="H153" i="2"/>
  <c r="C149" i="2"/>
  <c r="C152" i="2"/>
  <c r="H152" i="2"/>
  <c r="C150" i="2"/>
  <c r="H147" i="2"/>
  <c r="H150" i="2"/>
  <c r="G147" i="2"/>
  <c r="G153" i="2"/>
  <c r="H148" i="2"/>
  <c r="H151" i="2"/>
  <c r="C148" i="2"/>
  <c r="G150" i="2"/>
  <c r="C151" i="2"/>
  <c r="H146" i="2"/>
  <c r="G149" i="2"/>
  <c r="G154" i="2"/>
  <c r="C146" i="2"/>
  <c r="G152" i="2"/>
  <c r="N140" i="1"/>
  <c r="O140" i="1" s="1"/>
  <c r="P140" i="1" s="1"/>
  <c r="Q140" i="1" s="1"/>
  <c r="R140" i="1" s="1"/>
  <c r="S140" i="1" s="1"/>
  <c r="J138" i="1"/>
  <c r="K138" i="1" s="1"/>
  <c r="I141" i="1"/>
  <c r="H146" i="1"/>
  <c r="C146" i="1"/>
  <c r="C152" i="1"/>
  <c r="H154" i="1"/>
  <c r="C154" i="1"/>
  <c r="H149" i="1"/>
  <c r="H151" i="1"/>
  <c r="C149" i="1"/>
  <c r="C151" i="1"/>
  <c r="H147" i="1"/>
  <c r="C147" i="1"/>
  <c r="H152" i="1"/>
  <c r="H153" i="1"/>
  <c r="C153" i="1"/>
  <c r="C150" i="1"/>
  <c r="H150" i="1"/>
  <c r="G150" i="1"/>
  <c r="H148" i="1"/>
  <c r="G151" i="1"/>
  <c r="C148" i="1"/>
  <c r="G149" i="1"/>
  <c r="G154" i="1"/>
  <c r="G147" i="1"/>
  <c r="G153" i="1"/>
  <c r="G152" i="1"/>
  <c r="G8" i="1"/>
  <c r="G148" i="1"/>
  <c r="G146" i="1"/>
  <c r="G155" i="2" l="1"/>
  <c r="H155" i="2"/>
  <c r="C155" i="2"/>
  <c r="J141" i="2"/>
  <c r="J141" i="1"/>
  <c r="G155" i="1"/>
  <c r="L138" i="1"/>
  <c r="K141" i="1"/>
  <c r="C155" i="1"/>
  <c r="H155" i="1"/>
  <c r="K141" i="2" l="1"/>
  <c r="M138" i="1"/>
  <c r="L141" i="1"/>
  <c r="L141" i="2" l="1"/>
  <c r="N138" i="1"/>
  <c r="M141" i="1"/>
  <c r="M141" i="2" l="1"/>
  <c r="O138" i="1"/>
  <c r="N141" i="1"/>
  <c r="N141" i="2" l="1"/>
  <c r="O141" i="1"/>
  <c r="P138" i="1"/>
  <c r="O141" i="2" l="1"/>
  <c r="Q138" i="1"/>
  <c r="P141" i="1"/>
  <c r="P141" i="2" l="1"/>
  <c r="Q141" i="1"/>
  <c r="R138" i="1"/>
  <c r="Q141" i="2" l="1"/>
  <c r="S138" i="1"/>
  <c r="S141" i="1" s="1"/>
  <c r="R141" i="1"/>
  <c r="R141" i="2" l="1"/>
  <c r="S141" i="2"/>
</calcChain>
</file>

<file path=xl/sharedStrings.xml><?xml version="1.0" encoding="utf-8"?>
<sst xmlns="http://schemas.openxmlformats.org/spreadsheetml/2006/main" count="196" uniqueCount="41">
  <si>
    <t>Plan de inversión</t>
  </si>
  <si>
    <t>P.12 Sardinata - Zona 2 - Subregión Catatumbo</t>
  </si>
  <si>
    <t>Nombre del proyecto: "Huertas con producto agrícola y pecuario autosostenible como estrategia de seguridad alimentaria y nutricional para el centro poblado de la victoria del municipio de sardinata, departamento norte de Santander"</t>
  </si>
  <si>
    <t>Cofinanciación ART</t>
  </si>
  <si>
    <t>Contrapartida</t>
  </si>
  <si>
    <t>Total proyecto</t>
  </si>
  <si>
    <t>PROYECCION FLUJO DE CAJA</t>
  </si>
  <si>
    <t>TOTAL</t>
  </si>
  <si>
    <t>Descripción</t>
  </si>
  <si>
    <t>Unidad de medida</t>
  </si>
  <si>
    <t>Cantidad</t>
  </si>
  <si>
    <t>Valor unitario</t>
  </si>
  <si>
    <t>Valor Cofinanciación ART</t>
  </si>
  <si>
    <t xml:space="preserve">Valor contrapartida participantes </t>
  </si>
  <si>
    <t>Valor total</t>
  </si>
  <si>
    <t>Agosto</t>
  </si>
  <si>
    <t>Septiembre</t>
  </si>
  <si>
    <t>Octubre</t>
  </si>
  <si>
    <t>Noviembre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</si>
  <si>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</si>
  <si>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</si>
  <si>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</si>
  <si>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</si>
  <si>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</si>
  <si>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</si>
  <si>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</si>
  <si>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</si>
  <si>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>Porcentaje</t>
  </si>
  <si>
    <t>DESEMBOLSO</t>
  </si>
  <si>
    <t>RECURSOS DESEMBOLSADOS ACUMULADOS</t>
  </si>
  <si>
    <t>EJECUCIÓN FINANCIERA DEL PERIODO</t>
  </si>
  <si>
    <t>EJECUCIÓN FINANCIERA ACUMULADA</t>
  </si>
  <si>
    <t>RECURSOS LÍQUIDOS EN CAJA</t>
  </si>
  <si>
    <t>PRESUPUESTO POR RUBRO</t>
  </si>
  <si>
    <t>CONCEPTO DE LA INVERSIÓN</t>
  </si>
  <si>
    <t>% De la cofinanciación ART</t>
  </si>
  <si>
    <t>Valor cofinanciación ART</t>
  </si>
  <si>
    <t xml:space="preserve">Valor contrapartida </t>
  </si>
  <si>
    <t xml:space="preserve">Valor total proyecto </t>
  </si>
  <si>
    <t>% del total del proyecto</t>
  </si>
  <si>
    <t xml:space="preserve">TOTAL PROYECTO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</si>
</sst>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&quot;$&quot;\ #,##0;[Red]\-&quot;$&quot;\ #,##0"/>
    <numFmt numFmtId="165" formatCode="_-* #,##0_-;\-* #,##0_-;_-* &quot;-&quot;??_-;_-@_-"/>
    <numFmt numFmtId="166" formatCode="0.0%"/>
    <numFmt numFmtId="167" formatCode="_ * #,##0.00_ ;_ * \-#,##0.00_ ;_ * &quot;-&quot;??_ ;_ @_ "/>
    <numFmt numFmtId="168" formatCode="_ * #,##0_ ;_ * \-#,##0_ ;_ * &quot;-&quot;??_ ;_ @_ 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  <font>
      <b/>
      <sz val="10"/>
      <color theme="1"/>
      <name val="Arial Narrow"/>
      <family val="2"/>
    </font>
    <font>
      <b/>
      <i/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89999084444715716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medium">
        <color indexed="64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9" fillId="0" borderId="0" applyFont="0" applyFill="0" applyBorder="0" applyAlignment="0" applyProtection="0"/>
  </cellStyleXfs>
  <cellXfs count="19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0" borderId="2" xfId="1" applyNumberFormat="1" applyFont="1" applyBorder="1" applyAlignment="1">
      <alignment vertical="center" wrapText="1"/>
    </xf>
    <xf numFmtId="43" fontId="2" fillId="0" borderId="2" xfId="1" applyFont="1" applyBorder="1" applyAlignment="1">
      <alignment vertical="center" wrapText="1"/>
    </xf>
    <xf numFmtId="43" fontId="2" fillId="0" borderId="3" xfId="0" applyNumberFormat="1" applyFont="1" applyBorder="1" applyAlignment="1">
      <alignment vertical="center" wrapText="1"/>
    </xf>
    <xf numFmtId="10" fontId="2" fillId="0" borderId="0" xfId="3" applyNumberFormat="1" applyFont="1" applyAlignment="1">
      <alignment vertical="center" wrapText="1"/>
    </xf>
    <xf numFmtId="43" fontId="2" fillId="0" borderId="0" xfId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1" applyNumberFormat="1" applyFont="1" applyBorder="1" applyAlignment="1">
      <alignment vertical="center" wrapText="1"/>
    </xf>
    <xf numFmtId="43" fontId="2" fillId="0" borderId="0" xfId="1" applyFont="1" applyBorder="1" applyAlignment="1">
      <alignment vertical="center" wrapText="1"/>
    </xf>
    <xf numFmtId="43" fontId="2" fillId="0" borderId="5" xfId="0" applyNumberFormat="1" applyFont="1" applyBorder="1" applyAlignment="1">
      <alignment vertical="center" wrapText="1"/>
    </xf>
    <xf numFmtId="43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0" fontId="2" fillId="0" borderId="7" xfId="0" applyFont="1" applyBorder="1" applyAlignment="1">
      <alignment horizontal="centerContinuous" vertical="center" wrapText="1"/>
    </xf>
    <xf numFmtId="43" fontId="2" fillId="0" borderId="7" xfId="0" applyNumberFormat="1" applyFont="1" applyBorder="1" applyAlignment="1">
      <alignment horizontal="centerContinuous" vertical="center" wrapText="1"/>
    </xf>
    <xf numFmtId="165" fontId="2" fillId="0" borderId="7" xfId="0" applyNumberFormat="1" applyFont="1" applyBorder="1" applyAlignment="1">
      <alignment horizontal="centerContinuous" vertical="center" wrapText="1"/>
    </xf>
    <xf numFmtId="0" fontId="2" fillId="0" borderId="8" xfId="0" applyFont="1" applyBorder="1" applyAlignment="1">
      <alignment horizontal="centerContinuous" vertical="center" wrapText="1"/>
    </xf>
    <xf numFmtId="43" fontId="2" fillId="0" borderId="4" xfId="1" applyFont="1" applyBorder="1" applyAlignment="1">
      <alignment vertical="center"/>
    </xf>
    <xf numFmtId="10" fontId="2" fillId="0" borderId="5" xfId="3" applyNumberFormat="1" applyFont="1" applyBorder="1" applyAlignment="1">
      <alignment horizontal="center" vertical="center" wrapText="1"/>
    </xf>
    <xf numFmtId="10" fontId="2" fillId="0" borderId="0" xfId="3" applyNumberFormat="1" applyFont="1" applyFill="1" applyAlignment="1">
      <alignment vertical="center" wrapText="1"/>
    </xf>
    <xf numFmtId="43" fontId="2" fillId="0" borderId="0" xfId="1" applyFont="1" applyFill="1" applyBorder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10" fontId="3" fillId="2" borderId="4" xfId="3" applyNumberFormat="1" applyFont="1" applyFill="1" applyBorder="1" applyAlignment="1">
      <alignment horizontal="centerContinuous" vertical="center" wrapText="1"/>
    </xf>
    <xf numFmtId="10" fontId="3" fillId="2" borderId="0" xfId="3" applyNumberFormat="1" applyFont="1" applyFill="1" applyAlignment="1">
      <alignment horizontal="centerContinuous" vertical="center" wrapText="1"/>
    </xf>
    <xf numFmtId="1" fontId="6" fillId="3" borderId="9" xfId="3" applyNumberFormat="1" applyFont="1" applyFill="1" applyBorder="1" applyAlignment="1">
      <alignment horizontal="center" vertical="center" wrapText="1"/>
    </xf>
    <xf numFmtId="1" fontId="6" fillId="3" borderId="10" xfId="3" applyNumberFormat="1" applyFont="1" applyFill="1" applyBorder="1" applyAlignment="1">
      <alignment horizontal="center" vertical="center" wrapText="1"/>
    </xf>
    <xf numFmtId="3" fontId="6" fillId="4" borderId="15" xfId="2" applyNumberFormat="1" applyFont="1" applyFill="1" applyBorder="1" applyAlignment="1">
      <alignment horizontal="center" vertical="center" wrapText="1"/>
    </xf>
    <xf numFmtId="3" fontId="6" fillId="4" borderId="16" xfId="2" applyNumberFormat="1" applyFont="1" applyFill="1" applyBorder="1" applyAlignment="1">
      <alignment horizontal="center" vertical="center" wrapText="1"/>
    </xf>
    <xf numFmtId="165" fontId="2" fillId="5" borderId="0" xfId="1" applyNumberFormat="1" applyFont="1" applyFill="1" applyAlignment="1">
      <alignment vertical="center" wrapText="1"/>
    </xf>
    <xf numFmtId="165" fontId="2" fillId="0" borderId="5" xfId="1" applyNumberFormat="1" applyFont="1" applyBorder="1" applyAlignment="1">
      <alignment vertical="center" wrapText="1"/>
    </xf>
    <xf numFmtId="165" fontId="2" fillId="0" borderId="0" xfId="1" applyNumberFormat="1" applyFont="1" applyAlignment="1">
      <alignment vertical="center" wrapText="1"/>
    </xf>
    <xf numFmtId="165" fontId="3" fillId="0" borderId="4" xfId="1" applyNumberFormat="1" applyFont="1" applyBorder="1" applyAlignment="1">
      <alignment horizontal="right" vertical="center" wrapText="1"/>
    </xf>
    <xf numFmtId="165" fontId="3" fillId="0" borderId="0" xfId="1" applyNumberFormat="1" applyFont="1" applyAlignment="1">
      <alignment horizontal="center" vertical="center" wrapText="1"/>
    </xf>
    <xf numFmtId="165" fontId="3" fillId="0" borderId="0" xfId="1" applyNumberFormat="1" applyFont="1" applyBorder="1" applyAlignment="1">
      <alignment horizontal="right" vertical="center" wrapText="1"/>
    </xf>
    <xf numFmtId="165" fontId="3" fillId="0" borderId="5" xfId="1" applyNumberFormat="1" applyFont="1" applyBorder="1" applyAlignment="1">
      <alignment vertical="center" wrapText="1"/>
    </xf>
    <xf numFmtId="165" fontId="3" fillId="0" borderId="0" xfId="1" applyNumberFormat="1" applyFont="1" applyAlignment="1">
      <alignment horizontal="right" vertical="center" wrapText="1"/>
    </xf>
    <xf numFmtId="165" fontId="3" fillId="0" borderId="0" xfId="1" applyNumberFormat="1" applyFont="1" applyFill="1" applyBorder="1" applyAlignment="1">
      <alignment horizontal="right" vertical="center" wrapText="1"/>
    </xf>
    <xf numFmtId="165" fontId="3" fillId="0" borderId="5" xfId="1" applyNumberFormat="1" applyFont="1" applyFill="1" applyBorder="1" applyAlignment="1">
      <alignment vertical="center" wrapText="1"/>
    </xf>
    <xf numFmtId="165" fontId="3" fillId="0" borderId="0" xfId="1" applyNumberFormat="1" applyFont="1" applyFill="1" applyBorder="1" applyAlignment="1">
      <alignment horizontal="left" vertical="center" wrapText="1"/>
    </xf>
    <xf numFmtId="165" fontId="3" fillId="0" borderId="0" xfId="1" applyNumberFormat="1" applyFont="1" applyFill="1" applyBorder="1" applyAlignment="1">
      <alignment vertical="center" wrapText="1"/>
    </xf>
    <xf numFmtId="165" fontId="2" fillId="0" borderId="0" xfId="1" applyNumberFormat="1" applyFont="1" applyFill="1" applyAlignment="1">
      <alignment vertical="center" wrapText="1"/>
    </xf>
    <xf numFmtId="165" fontId="6" fillId="0" borderId="0" xfId="1" applyNumberFormat="1" applyFont="1" applyFill="1" applyAlignment="1">
      <alignment vertical="center" wrapText="1"/>
    </xf>
    <xf numFmtId="165" fontId="3" fillId="2" borderId="18" xfId="1" applyNumberFormat="1" applyFont="1" applyFill="1" applyBorder="1" applyAlignment="1">
      <alignment vertical="center" wrapText="1"/>
    </xf>
    <xf numFmtId="165" fontId="3" fillId="2" borderId="19" xfId="1" applyNumberFormat="1" applyFont="1" applyFill="1" applyBorder="1" applyAlignment="1">
      <alignment vertical="center" wrapText="1"/>
    </xf>
    <xf numFmtId="165" fontId="3" fillId="2" borderId="8" xfId="1" applyNumberFormat="1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165" fontId="5" fillId="0" borderId="0" xfId="0" applyNumberFormat="1" applyFont="1" applyAlignment="1">
      <alignment horizontal="center" vertical="center" wrapText="1"/>
    </xf>
    <xf numFmtId="165" fontId="3" fillId="2" borderId="20" xfId="1" applyNumberFormat="1" applyFont="1" applyFill="1" applyBorder="1" applyAlignment="1">
      <alignment horizontal="left" vertical="center"/>
    </xf>
    <xf numFmtId="165" fontId="3" fillId="2" borderId="21" xfId="1" applyNumberFormat="1" applyFont="1" applyFill="1" applyBorder="1" applyAlignment="1">
      <alignment horizontal="center" vertical="center" wrapText="1"/>
    </xf>
    <xf numFmtId="165" fontId="3" fillId="2" borderId="22" xfId="1" applyNumberFormat="1" applyFont="1" applyFill="1" applyBorder="1" applyAlignment="1">
      <alignment horizontal="center" vertical="center" wrapText="1"/>
    </xf>
    <xf numFmtId="9" fontId="3" fillId="2" borderId="23" xfId="3" applyFont="1" applyFill="1" applyBorder="1" applyAlignment="1">
      <alignment horizontal="center" vertical="center" wrapText="1"/>
    </xf>
    <xf numFmtId="166" fontId="3" fillId="2" borderId="24" xfId="3" applyNumberFormat="1" applyFont="1" applyFill="1" applyBorder="1" applyAlignment="1">
      <alignment horizontal="center" vertical="center" wrapText="1"/>
    </xf>
    <xf numFmtId="9" fontId="3" fillId="2" borderId="24" xfId="3" applyFont="1" applyFill="1" applyBorder="1" applyAlignment="1">
      <alignment horizontal="center" vertical="center" wrapText="1"/>
    </xf>
    <xf numFmtId="10" fontId="3" fillId="2" borderId="24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43" fontId="4" fillId="0" borderId="0" xfId="1" applyFont="1" applyFill="1" applyBorder="1" applyAlignment="1">
      <alignment vertical="center" wrapText="1"/>
    </xf>
    <xf numFmtId="41" fontId="2" fillId="0" borderId="0" xfId="2" applyFont="1" applyFill="1" applyBorder="1" applyAlignment="1">
      <alignment vertical="center" wrapText="1"/>
    </xf>
    <xf numFmtId="0" fontId="3" fillId="6" borderId="20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164" fontId="2" fillId="0" borderId="24" xfId="0" applyNumberFormat="1" applyFont="1" applyBorder="1" applyAlignment="1">
      <alignment vertical="center" wrapText="1"/>
    </xf>
    <xf numFmtId="0" fontId="3" fillId="2" borderId="20" xfId="0" applyFont="1" applyFill="1" applyBorder="1" applyAlignment="1">
      <alignment horizontal="left" vertical="center"/>
    </xf>
    <xf numFmtId="165" fontId="2" fillId="0" borderId="24" xfId="0" applyNumberFormat="1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5" fillId="5" borderId="0" xfId="0" applyFont="1" applyFill="1" applyAlignment="1">
      <alignment horizontal="center" vertical="center" wrapText="1"/>
    </xf>
    <xf numFmtId="165" fontId="2" fillId="5" borderId="0" xfId="1" applyNumberFormat="1" applyFont="1" applyFill="1" applyBorder="1" applyAlignment="1">
      <alignment vertical="center" wrapText="1"/>
    </xf>
    <xf numFmtId="43" fontId="2" fillId="5" borderId="0" xfId="1" applyFont="1" applyFill="1" applyBorder="1" applyAlignment="1">
      <alignment vertical="center" wrapText="1"/>
    </xf>
    <xf numFmtId="43" fontId="2" fillId="5" borderId="0" xfId="0" applyNumberFormat="1" applyFont="1" applyFill="1" applyAlignment="1">
      <alignment vertical="center" wrapText="1"/>
    </xf>
    <xf numFmtId="10" fontId="2" fillId="5" borderId="25" xfId="3" applyNumberFormat="1" applyFont="1" applyFill="1" applyBorder="1" applyAlignment="1">
      <alignment vertical="center" wrapText="1"/>
    </xf>
    <xf numFmtId="43" fontId="2" fillId="5" borderId="0" xfId="1" applyFont="1" applyFill="1" applyAlignment="1">
      <alignment vertical="center" wrapText="1"/>
    </xf>
    <xf numFmtId="0" fontId="2" fillId="5" borderId="0" xfId="0" applyFont="1" applyFill="1" applyAlignment="1">
      <alignment vertical="center" wrapText="1"/>
    </xf>
    <xf numFmtId="10" fontId="2" fillId="0" borderId="0" xfId="3" applyNumberFormat="1" applyFont="1" applyBorder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9" fontId="2" fillId="0" borderId="0" xfId="3" applyFont="1" applyAlignment="1">
      <alignment vertical="center" wrapText="1"/>
    </xf>
    <xf numFmtId="168" fontId="10" fillId="0" borderId="31" xfId="4" applyNumberFormat="1" applyFont="1" applyFill="1" applyBorder="1" applyAlignment="1" applyProtection="1">
      <alignment horizontal="left" vertical="center" wrapText="1"/>
      <protection locked="0"/>
    </xf>
    <xf numFmtId="168" fontId="10" fillId="0" borderId="32" xfId="4" applyNumberFormat="1" applyFont="1" applyFill="1" applyBorder="1" applyAlignment="1" applyProtection="1">
      <alignment horizontal="left" vertical="center" wrapText="1"/>
      <protection locked="0"/>
    </xf>
    <xf numFmtId="10" fontId="10" fillId="0" borderId="33" xfId="3" applyNumberFormat="1" applyFont="1" applyFill="1" applyBorder="1" applyAlignment="1" applyProtection="1">
      <alignment horizontal="center" vertical="center" wrapText="1"/>
    </xf>
    <xf numFmtId="165" fontId="10" fillId="0" borderId="32" xfId="1" applyNumberFormat="1" applyFont="1" applyFill="1" applyBorder="1" applyAlignment="1" applyProtection="1">
      <alignment vertical="center" wrapText="1"/>
    </xf>
    <xf numFmtId="165" fontId="10" fillId="0" borderId="33" xfId="1" applyNumberFormat="1" applyFont="1" applyFill="1" applyBorder="1" applyAlignment="1" applyProtection="1">
      <alignment vertical="center" wrapText="1"/>
    </xf>
    <xf numFmtId="165" fontId="10" fillId="0" borderId="31" xfId="1" applyNumberFormat="1" applyFont="1" applyFill="1" applyBorder="1" applyAlignment="1" applyProtection="1">
      <alignment vertical="center" wrapText="1"/>
    </xf>
    <xf numFmtId="168" fontId="10" fillId="0" borderId="34" xfId="4" applyNumberFormat="1" applyFont="1" applyFill="1" applyBorder="1" applyAlignment="1" applyProtection="1">
      <alignment horizontal="left" vertical="center" wrapText="1"/>
      <protection locked="0"/>
    </xf>
    <xf numFmtId="168" fontId="10" fillId="0" borderId="35" xfId="4" applyNumberFormat="1" applyFont="1" applyFill="1" applyBorder="1" applyAlignment="1" applyProtection="1">
      <alignment horizontal="left" vertical="center" wrapText="1"/>
      <protection locked="0"/>
    </xf>
    <xf numFmtId="165" fontId="10" fillId="0" borderId="35" xfId="1" applyNumberFormat="1" applyFont="1" applyFill="1" applyBorder="1" applyAlignment="1" applyProtection="1">
      <alignment vertical="center" wrapText="1"/>
    </xf>
    <xf numFmtId="165" fontId="10" fillId="0" borderId="37" xfId="1" applyNumberFormat="1" applyFont="1" applyFill="1" applyBorder="1" applyAlignment="1" applyProtection="1">
      <alignment vertical="center" wrapText="1"/>
    </xf>
    <xf numFmtId="165" fontId="10" fillId="0" borderId="34" xfId="1" applyNumberFormat="1" applyFont="1" applyFill="1" applyBorder="1" applyAlignment="1" applyProtection="1">
      <alignment vertical="center" wrapText="1"/>
    </xf>
    <xf numFmtId="10" fontId="10" fillId="0" borderId="37" xfId="3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/>
    <xf numFmtId="0" fontId="2" fillId="0" borderId="34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168" fontId="10" fillId="0" borderId="38" xfId="4" applyNumberFormat="1" applyFont="1" applyFill="1" applyBorder="1" applyAlignment="1" applyProtection="1">
      <alignment horizontal="left" vertical="center" wrapText="1"/>
      <protection locked="0"/>
    </xf>
    <xf numFmtId="168" fontId="10" fillId="0" borderId="39" xfId="4" applyNumberFormat="1" applyFont="1" applyFill="1" applyBorder="1" applyAlignment="1" applyProtection="1">
      <alignment horizontal="left" vertical="center" wrapText="1"/>
      <protection locked="0"/>
    </xf>
    <xf numFmtId="165" fontId="10" fillId="0" borderId="39" xfId="1" applyNumberFormat="1" applyFont="1" applyFill="1" applyBorder="1" applyAlignment="1" applyProtection="1">
      <alignment vertical="center" wrapText="1"/>
    </xf>
    <xf numFmtId="165" fontId="10" fillId="0" borderId="40" xfId="1" applyNumberFormat="1" applyFont="1" applyFill="1" applyBorder="1" applyAlignment="1" applyProtection="1">
      <alignment vertical="center" wrapText="1"/>
    </xf>
    <xf numFmtId="165" fontId="10" fillId="0" borderId="38" xfId="1" applyNumberFormat="1" applyFont="1" applyFill="1" applyBorder="1" applyAlignment="1" applyProtection="1">
      <alignment vertical="center" wrapText="1"/>
    </xf>
    <xf numFmtId="0" fontId="3" fillId="7" borderId="2" xfId="0" applyFont="1" applyFill="1" applyBorder="1" applyAlignment="1">
      <alignment horizontal="centerContinuous" vertical="center" wrapText="1"/>
    </xf>
    <xf numFmtId="43" fontId="2" fillId="8" borderId="1" xfId="1" applyFont="1" applyFill="1" applyBorder="1" applyAlignment="1">
      <alignment vertical="center"/>
    </xf>
    <xf numFmtId="43" fontId="2" fillId="8" borderId="2" xfId="1" applyFont="1" applyFill="1" applyBorder="1" applyAlignment="1">
      <alignment vertical="center" wrapText="1"/>
    </xf>
    <xf numFmtId="165" fontId="2" fillId="8" borderId="2" xfId="1" applyNumberFormat="1" applyFont="1" applyFill="1" applyBorder="1" applyAlignment="1">
      <alignment vertical="center" wrapText="1"/>
    </xf>
    <xf numFmtId="10" fontId="2" fillId="8" borderId="3" xfId="3" applyNumberFormat="1" applyFont="1" applyFill="1" applyBorder="1" applyAlignment="1">
      <alignment horizontal="center" vertical="center" wrapText="1"/>
    </xf>
    <xf numFmtId="43" fontId="2" fillId="8" borderId="6" xfId="1" applyFont="1" applyFill="1" applyBorder="1" applyAlignment="1">
      <alignment vertical="center" wrapText="1"/>
    </xf>
    <xf numFmtId="43" fontId="2" fillId="8" borderId="7" xfId="1" applyFont="1" applyFill="1" applyBorder="1" applyAlignment="1">
      <alignment vertical="center" wrapText="1"/>
    </xf>
    <xf numFmtId="165" fontId="2" fillId="8" borderId="7" xfId="1" applyNumberFormat="1" applyFont="1" applyFill="1" applyBorder="1" applyAlignment="1">
      <alignment vertical="center" wrapText="1"/>
    </xf>
    <xf numFmtId="10" fontId="2" fillId="8" borderId="8" xfId="3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vertical="center" wrapText="1"/>
    </xf>
    <xf numFmtId="0" fontId="5" fillId="7" borderId="0" xfId="0" applyFont="1" applyFill="1" applyAlignment="1">
      <alignment horizontal="center" vertical="center" wrapText="1"/>
    </xf>
    <xf numFmtId="165" fontId="5" fillId="7" borderId="0" xfId="1" applyNumberFormat="1" applyFont="1" applyFill="1" applyBorder="1" applyAlignment="1">
      <alignment vertical="center" wrapText="1"/>
    </xf>
    <xf numFmtId="43" fontId="5" fillId="7" borderId="0" xfId="1" applyFont="1" applyFill="1" applyBorder="1" applyAlignment="1">
      <alignment vertical="center" wrapText="1"/>
    </xf>
    <xf numFmtId="43" fontId="5" fillId="7" borderId="5" xfId="0" applyNumberFormat="1" applyFont="1" applyFill="1" applyBorder="1" applyAlignment="1">
      <alignment vertical="center" wrapText="1"/>
    </xf>
    <xf numFmtId="165" fontId="3" fillId="7" borderId="0" xfId="1" applyNumberFormat="1" applyFont="1" applyFill="1" applyAlignment="1">
      <alignment horizontal="left" vertical="center" wrapText="1"/>
    </xf>
    <xf numFmtId="165" fontId="3" fillId="7" borderId="0" xfId="1" applyNumberFormat="1" applyFont="1" applyFill="1" applyBorder="1" applyAlignment="1">
      <alignment horizontal="right" vertical="center" wrapText="1"/>
    </xf>
    <xf numFmtId="165" fontId="3" fillId="7" borderId="5" xfId="1" applyNumberFormat="1" applyFont="1" applyFill="1" applyBorder="1" applyAlignment="1">
      <alignment vertical="center" wrapText="1"/>
    </xf>
    <xf numFmtId="165" fontId="3" fillId="7" borderId="4" xfId="1" applyNumberFormat="1" applyFont="1" applyFill="1" applyBorder="1" applyAlignment="1">
      <alignment vertical="center" wrapText="1"/>
    </xf>
    <xf numFmtId="165" fontId="5" fillId="7" borderId="0" xfId="1" applyNumberFormat="1" applyFont="1" applyFill="1" applyAlignment="1">
      <alignment horizontal="center" vertical="center" wrapText="1"/>
    </xf>
    <xf numFmtId="165" fontId="5" fillId="7" borderId="5" xfId="1" applyNumberFormat="1" applyFont="1" applyFill="1" applyBorder="1" applyAlignment="1">
      <alignment vertical="center" wrapText="1"/>
    </xf>
    <xf numFmtId="165" fontId="3" fillId="7" borderId="0" xfId="1" applyNumberFormat="1" applyFont="1" applyFill="1" applyAlignment="1">
      <alignment vertical="center" wrapText="1"/>
    </xf>
    <xf numFmtId="165" fontId="3" fillId="7" borderId="7" xfId="1" applyNumberFormat="1" applyFont="1" applyFill="1" applyBorder="1" applyAlignment="1">
      <alignment vertical="center" wrapText="1"/>
    </xf>
    <xf numFmtId="165" fontId="3" fillId="7" borderId="7" xfId="1" applyNumberFormat="1" applyFont="1" applyFill="1" applyBorder="1" applyAlignment="1">
      <alignment horizontal="right" vertical="center" wrapText="1"/>
    </xf>
    <xf numFmtId="165" fontId="3" fillId="7" borderId="8" xfId="1" applyNumberFormat="1" applyFont="1" applyFill="1" applyBorder="1" applyAlignment="1">
      <alignment vertical="center" wrapText="1"/>
    </xf>
    <xf numFmtId="0" fontId="3" fillId="7" borderId="26" xfId="0" applyFont="1" applyFill="1" applyBorder="1" applyAlignment="1">
      <alignment horizontal="centerContinuous" vertical="center" wrapText="1"/>
    </xf>
    <xf numFmtId="0" fontId="3" fillId="7" borderId="27" xfId="0" applyFont="1" applyFill="1" applyBorder="1" applyAlignment="1">
      <alignment horizontal="centerContinuous" vertical="center" wrapText="1"/>
    </xf>
    <xf numFmtId="43" fontId="3" fillId="7" borderId="27" xfId="0" applyNumberFormat="1" applyFont="1" applyFill="1" applyBorder="1" applyAlignment="1">
      <alignment horizontal="centerContinuous" vertical="center" wrapText="1"/>
    </xf>
    <xf numFmtId="165" fontId="3" fillId="7" borderId="27" xfId="0" applyNumberFormat="1" applyFont="1" applyFill="1" applyBorder="1" applyAlignment="1">
      <alignment horizontal="centerContinuous" vertical="center" wrapText="1"/>
    </xf>
    <xf numFmtId="0" fontId="3" fillId="7" borderId="28" xfId="0" applyFont="1" applyFill="1" applyBorder="1" applyAlignment="1">
      <alignment horizontal="centerContinuous" vertical="center" wrapText="1"/>
    </xf>
    <xf numFmtId="10" fontId="2" fillId="7" borderId="0" xfId="3" applyNumberFormat="1" applyFont="1" applyFill="1" applyAlignment="1">
      <alignment vertical="center" wrapText="1"/>
    </xf>
    <xf numFmtId="0" fontId="3" fillId="7" borderId="20" xfId="0" applyFont="1" applyFill="1" applyBorder="1" applyAlignment="1">
      <alignment horizontal="centerContinuous" vertical="center" wrapText="1"/>
    </xf>
    <xf numFmtId="0" fontId="3" fillId="7" borderId="22" xfId="0" applyFont="1" applyFill="1" applyBorder="1" applyAlignment="1">
      <alignment horizontal="centerContinuous" vertical="center" wrapText="1"/>
    </xf>
    <xf numFmtId="10" fontId="3" fillId="7" borderId="29" xfId="3" applyNumberFormat="1" applyFont="1" applyFill="1" applyBorder="1" applyAlignment="1">
      <alignment horizontal="center" vertical="center" wrapText="1"/>
    </xf>
    <xf numFmtId="165" fontId="3" fillId="7" borderId="22" xfId="1" applyNumberFormat="1" applyFont="1" applyFill="1" applyBorder="1" applyAlignment="1">
      <alignment horizontal="center" vertical="center" wrapText="1"/>
    </xf>
    <xf numFmtId="165" fontId="3" fillId="7" borderId="29" xfId="1" applyNumberFormat="1" applyFont="1" applyFill="1" applyBorder="1" applyAlignment="1">
      <alignment horizontal="center" vertical="center" wrapText="1"/>
    </xf>
    <xf numFmtId="165" fontId="3" fillId="7" borderId="20" xfId="1" applyNumberFormat="1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165" fontId="7" fillId="8" borderId="13" xfId="1" applyNumberFormat="1" applyFont="1" applyFill="1" applyBorder="1" applyAlignment="1">
      <alignment horizontal="center" vertical="center" wrapText="1"/>
    </xf>
    <xf numFmtId="43" fontId="7" fillId="8" borderId="13" xfId="1" applyFont="1" applyFill="1" applyBorder="1" applyAlignment="1">
      <alignment horizontal="center" vertical="center" wrapText="1"/>
    </xf>
    <xf numFmtId="43" fontId="7" fillId="8" borderId="14" xfId="1" applyFont="1" applyFill="1" applyBorder="1" applyAlignment="1">
      <alignment horizontal="center" vertical="center" wrapText="1"/>
    </xf>
    <xf numFmtId="165" fontId="2" fillId="5" borderId="0" xfId="1" applyNumberFormat="1" applyFont="1" applyFill="1" applyAlignment="1">
      <alignment horizontal="left" vertical="center" wrapText="1"/>
    </xf>
    <xf numFmtId="165" fontId="2" fillId="5" borderId="0" xfId="1" applyNumberFormat="1" applyFont="1" applyFill="1" applyAlignment="1">
      <alignment horizontal="center" vertical="center" wrapText="1"/>
    </xf>
    <xf numFmtId="165" fontId="2" fillId="5" borderId="0" xfId="1" applyNumberFormat="1" applyFont="1" applyFill="1" applyBorder="1" applyAlignment="1">
      <alignment horizontal="left" vertical="center" wrapText="1"/>
    </xf>
    <xf numFmtId="165" fontId="2" fillId="5" borderId="5" xfId="1" applyNumberFormat="1" applyFont="1" applyFill="1" applyBorder="1" applyAlignment="1">
      <alignment vertical="center" wrapText="1"/>
    </xf>
    <xf numFmtId="165" fontId="2" fillId="8" borderId="0" xfId="1" applyNumberFormat="1" applyFont="1" applyFill="1" applyAlignment="1">
      <alignment horizontal="left" vertical="center" wrapText="1"/>
    </xf>
    <xf numFmtId="165" fontId="2" fillId="8" borderId="0" xfId="1" applyNumberFormat="1" applyFont="1" applyFill="1" applyAlignment="1">
      <alignment horizontal="center" vertical="center" wrapText="1"/>
    </xf>
    <xf numFmtId="165" fontId="2" fillId="8" borderId="0" xfId="1" applyNumberFormat="1" applyFont="1" applyFill="1" applyBorder="1" applyAlignment="1">
      <alignment horizontal="left" vertical="center" wrapText="1"/>
    </xf>
    <xf numFmtId="165" fontId="2" fillId="8" borderId="0" xfId="1" applyNumberFormat="1" applyFont="1" applyFill="1" applyBorder="1" applyAlignment="1">
      <alignment vertical="center" wrapText="1"/>
    </xf>
    <xf numFmtId="165" fontId="2" fillId="8" borderId="5" xfId="1" applyNumberFormat="1" applyFont="1" applyFill="1" applyBorder="1" applyAlignment="1">
      <alignment vertical="center" wrapText="1"/>
    </xf>
    <xf numFmtId="165" fontId="7" fillId="8" borderId="12" xfId="1" applyNumberFormat="1" applyFont="1" applyFill="1" applyBorder="1" applyAlignment="1">
      <alignment horizontal="center" vertical="center" wrapText="1"/>
    </xf>
    <xf numFmtId="165" fontId="7" fillId="8" borderId="14" xfId="1" applyNumberFormat="1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Continuous" vertical="center" wrapText="1"/>
    </xf>
    <xf numFmtId="0" fontId="8" fillId="7" borderId="22" xfId="0" applyFont="1" applyFill="1" applyBorder="1" applyAlignment="1">
      <alignment horizontal="centerContinuous" vertical="center" wrapText="1"/>
    </xf>
    <xf numFmtId="165" fontId="8" fillId="7" borderId="29" xfId="1" applyNumberFormat="1" applyFont="1" applyFill="1" applyBorder="1" applyAlignment="1">
      <alignment horizontal="center" vertical="center" wrapText="1"/>
    </xf>
    <xf numFmtId="43" fontId="8" fillId="7" borderId="22" xfId="1" applyFont="1" applyFill="1" applyBorder="1" applyAlignment="1">
      <alignment horizontal="center" vertical="center" wrapText="1"/>
    </xf>
    <xf numFmtId="43" fontId="8" fillId="7" borderId="29" xfId="1" applyFont="1" applyFill="1" applyBorder="1" applyAlignment="1">
      <alignment horizontal="center" vertical="center" wrapText="1"/>
    </xf>
    <xf numFmtId="165" fontId="8" fillId="7" borderId="20" xfId="1" applyNumberFormat="1" applyFont="1" applyFill="1" applyBorder="1" applyAlignment="1">
      <alignment horizontal="center" vertical="center" wrapText="1"/>
    </xf>
    <xf numFmtId="43" fontId="8" fillId="7" borderId="29" xfId="3" applyNumberFormat="1" applyFont="1" applyFill="1" applyBorder="1" applyAlignment="1">
      <alignment horizontal="center" vertical="center" wrapText="1"/>
    </xf>
    <xf numFmtId="10" fontId="8" fillId="7" borderId="30" xfId="3" applyNumberFormat="1" applyFont="1" applyFill="1" applyBorder="1" applyAlignment="1">
      <alignment horizontal="center" vertical="center" wrapText="1"/>
    </xf>
    <xf numFmtId="168" fontId="10" fillId="8" borderId="34" xfId="4" applyNumberFormat="1" applyFont="1" applyFill="1" applyBorder="1" applyAlignment="1" applyProtection="1">
      <alignment horizontal="left" vertical="center" wrapText="1"/>
      <protection locked="0"/>
    </xf>
    <xf numFmtId="168" fontId="10" fillId="8" borderId="35" xfId="4" applyNumberFormat="1" applyFont="1" applyFill="1" applyBorder="1" applyAlignment="1" applyProtection="1">
      <alignment horizontal="left" vertical="center" wrapText="1"/>
      <protection locked="0"/>
    </xf>
    <xf numFmtId="10" fontId="10" fillId="8" borderId="33" xfId="3" applyNumberFormat="1" applyFont="1" applyFill="1" applyBorder="1" applyAlignment="1" applyProtection="1">
      <alignment horizontal="center" vertical="center" wrapText="1"/>
    </xf>
    <xf numFmtId="165" fontId="10" fillId="8" borderId="32" xfId="1" applyNumberFormat="1" applyFont="1" applyFill="1" applyBorder="1" applyAlignment="1" applyProtection="1">
      <alignment vertical="center" wrapText="1"/>
    </xf>
    <xf numFmtId="165" fontId="10" fillId="8" borderId="36" xfId="1" applyNumberFormat="1" applyFont="1" applyFill="1" applyBorder="1" applyAlignment="1" applyProtection="1">
      <alignment vertical="center" wrapText="1"/>
    </xf>
    <xf numFmtId="165" fontId="10" fillId="8" borderId="31" xfId="1" applyNumberFormat="1" applyFont="1" applyFill="1" applyBorder="1" applyAlignment="1" applyProtection="1">
      <alignment vertical="center" wrapText="1"/>
    </xf>
    <xf numFmtId="0" fontId="2" fillId="8" borderId="34" xfId="0" applyFont="1" applyFill="1" applyBorder="1" applyAlignment="1">
      <alignment horizontal="left" vertical="center" wrapText="1"/>
    </xf>
    <xf numFmtId="0" fontId="2" fillId="8" borderId="35" xfId="0" applyFont="1" applyFill="1" applyBorder="1" applyAlignment="1">
      <alignment horizontal="left" vertical="center" wrapText="1"/>
    </xf>
    <xf numFmtId="165" fontId="10" fillId="8" borderId="35" xfId="1" applyNumberFormat="1" applyFont="1" applyFill="1" applyBorder="1" applyAlignment="1" applyProtection="1">
      <alignment vertical="center" wrapText="1"/>
    </xf>
    <xf numFmtId="165" fontId="10" fillId="8" borderId="37" xfId="1" applyNumberFormat="1" applyFont="1" applyFill="1" applyBorder="1" applyAlignment="1" applyProtection="1">
      <alignment vertical="center" wrapText="1"/>
    </xf>
    <xf numFmtId="165" fontId="10" fillId="8" borderId="34" xfId="1" applyNumberFormat="1" applyFont="1" applyFill="1" applyBorder="1" applyAlignment="1" applyProtection="1">
      <alignment vertical="center" wrapText="1"/>
    </xf>
    <xf numFmtId="10" fontId="10" fillId="8" borderId="37" xfId="3" applyNumberFormat="1" applyFont="1" applyFill="1" applyBorder="1" applyAlignment="1" applyProtection="1">
      <alignment horizontal="center" vertical="center" wrapText="1"/>
    </xf>
    <xf numFmtId="165" fontId="2" fillId="8" borderId="24" xfId="0" applyNumberFormat="1" applyFont="1" applyFill="1" applyBorder="1" applyAlignment="1">
      <alignment vertical="center" wrapText="1"/>
    </xf>
    <xf numFmtId="10" fontId="10" fillId="5" borderId="37" xfId="3" applyNumberFormat="1" applyFont="1" applyFill="1" applyBorder="1" applyAlignment="1" applyProtection="1">
      <alignment horizontal="center" vertical="center" wrapText="1"/>
    </xf>
    <xf numFmtId="0" fontId="3" fillId="7" borderId="1" xfId="0" applyFont="1" applyFill="1" applyBorder="1" applyAlignment="1">
      <alignment horizontal="centerContinuous" vertical="center" wrapText="1"/>
    </xf>
    <xf numFmtId="43" fontId="3" fillId="7" borderId="2" xfId="0" applyNumberFormat="1" applyFont="1" applyFill="1" applyBorder="1" applyAlignment="1">
      <alignment horizontal="centerContinuous" vertical="center" wrapText="1"/>
    </xf>
    <xf numFmtId="165" fontId="3" fillId="7" borderId="2" xfId="0" applyNumberFormat="1" applyFont="1" applyFill="1" applyBorder="1" applyAlignment="1">
      <alignment horizontal="centerContinuous" vertical="center" wrapText="1"/>
    </xf>
    <xf numFmtId="0" fontId="3" fillId="7" borderId="3" xfId="0" applyFont="1" applyFill="1" applyBorder="1" applyAlignment="1">
      <alignment horizontal="centerContinuous" vertical="center" wrapText="1"/>
    </xf>
    <xf numFmtId="43" fontId="3" fillId="7" borderId="22" xfId="1" applyFont="1" applyFill="1" applyBorder="1" applyAlignment="1">
      <alignment horizontal="center" vertical="center" wrapText="1"/>
    </xf>
    <xf numFmtId="43" fontId="3" fillId="7" borderId="29" xfId="1" applyFont="1" applyFill="1" applyBorder="1" applyAlignment="1">
      <alignment horizontal="center" vertical="center" wrapText="1"/>
    </xf>
    <xf numFmtId="43" fontId="3" fillId="7" borderId="29" xfId="3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justify" vertical="center" wrapText="1"/>
    </xf>
    <xf numFmtId="0" fontId="2" fillId="8" borderId="2" xfId="0" applyFont="1" applyFill="1" applyBorder="1" applyAlignment="1">
      <alignment horizontal="justify" vertical="center" wrapText="1"/>
    </xf>
    <xf numFmtId="0" fontId="2" fillId="8" borderId="3" xfId="0" applyFont="1" applyFill="1" applyBorder="1" applyAlignment="1">
      <alignment horizontal="justify" vertical="center" wrapText="1"/>
    </xf>
    <xf numFmtId="0" fontId="2" fillId="8" borderId="4" xfId="0" applyFont="1" applyFill="1" applyBorder="1" applyAlignment="1">
      <alignment horizontal="justify" vertical="center" wrapText="1"/>
    </xf>
    <xf numFmtId="0" fontId="2" fillId="8" borderId="0" xfId="0" applyFont="1" applyFill="1" applyAlignment="1">
      <alignment horizontal="justify" vertical="center" wrapText="1"/>
    </xf>
    <xf numFmtId="0" fontId="2" fillId="8" borderId="5" xfId="0" applyFont="1" applyFill="1" applyBorder="1" applyAlignment="1">
      <alignment horizontal="justify" vertical="center" wrapText="1"/>
    </xf>
    <xf numFmtId="0" fontId="2" fillId="8" borderId="6" xfId="0" applyFont="1" applyFill="1" applyBorder="1" applyAlignment="1">
      <alignment horizontal="justify" vertical="center" wrapText="1"/>
    </xf>
    <xf numFmtId="0" fontId="2" fillId="8" borderId="7" xfId="0" applyFont="1" applyFill="1" applyBorder="1" applyAlignment="1">
      <alignment horizontal="justify" vertical="center" wrapText="1"/>
    </xf>
    <xf numFmtId="0" fontId="2" fillId="8" borderId="8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3" fontId="6" fillId="4" borderId="11" xfId="2" applyNumberFormat="1" applyFont="1" applyFill="1" applyBorder="1" applyAlignment="1">
      <alignment horizontal="center" vertical="center" wrapText="1"/>
    </xf>
    <xf numFmtId="3" fontId="6" fillId="4" borderId="17" xfId="2" applyNumberFormat="1" applyFont="1" applyFill="1" applyBorder="1" applyAlignment="1">
      <alignment horizontal="center" vertical="center" wrapText="1"/>
    </xf>
    <xf numFmtId="165" fontId="3" fillId="2" borderId="6" xfId="1" applyNumberFormat="1" applyFont="1" applyFill="1" applyBorder="1" applyAlignment="1">
      <alignment horizontal="center" vertical="center" wrapText="1"/>
    </xf>
    <xf numFmtId="165" fontId="3" fillId="2" borderId="7" xfId="1" applyNumberFormat="1" applyFont="1" applyFill="1" applyBorder="1" applyAlignment="1">
      <alignment horizontal="center" vertical="center" wrapText="1"/>
    </xf>
  </cellXfs>
  <cellStyles count="5">
    <cellStyle name="Millares" xfId="1" builtinId="3"/>
    <cellStyle name="Millares [0]" xfId="2" builtinId="6"/>
    <cellStyle name="Millares 2" xfId="4" xr:uid="{B7793A4D-4781-46A8-8C08-9883A51C3EFD}"/>
    <cellStyle name="Normal" xfId="0" builtinId="0"/>
    <cellStyle name="Porcentaje" xfId="3" builtinId="5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497633</xdr:colOff>
      <xdr:row>0</xdr:row>
      <xdr:rowOff>147735</xdr:rowOff>
    </xdr:from>
    <xdr:to>
      <xdr:col>2</xdr:col>
      <xdr:colOff>776462</xdr:colOff>
      <xdr:row>4</xdr:row>
      <xdr:rowOff>24576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15EF112-D7F5-4067-8EDA-5D6F91D5B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8898" y="147735"/>
          <a:ext cx="1196340" cy="5921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482083</xdr:colOff>
      <xdr:row>0</xdr:row>
      <xdr:rowOff>147735</xdr:rowOff>
    </xdr:from>
    <xdr:to>
      <xdr:col>2</xdr:col>
      <xdr:colOff>760912</xdr:colOff>
      <xdr:row>4</xdr:row>
      <xdr:rowOff>24576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1DA92A-0E79-4642-84D0-909A1F682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3348" y="147735"/>
          <a:ext cx="1196340" cy="5921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d.docs.live.net/645d6fe8c5dfc550/Documentos/NEW-LMRB/04_WORK/ART_2025/Ejecucion%202025/01_Estructuraci&#243;n/Sardinata/03072025_Comit&#233;_Contrataci&#243;n/27%20_Presupuesto_Sardinata_07072025.xlsx" TargetMode="External"/><Relationship Id="rId2" Type="http://schemas.microsoft.com/office/2019/04/relationships/externalLinkLongPath" Target="27%20_Presupuesto_Sardinata_07072025.xlsx?1BCF9FFC" TargetMode="External"/><Relationship Id="rId1" Type="http://schemas.openxmlformats.org/officeDocument/2006/relationships/externalLinkPath" Target="file:///\\1BCF9FFC\27%20_Presupuesto_Sardinata_0707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resupuesto General"/>
      <sheetName val="Presupuesto Sardinata proyect."/>
      <sheetName val="Gastos Implementación"/>
      <sheetName val="APORTE DE LA COMUNIDAD"/>
      <sheetName val="Flujo de caja ART"/>
      <sheetName val="Flujo de caja municipio"/>
      <sheetName val="Analisis todas cotizaciones"/>
      <sheetName val="Analisis cotizacion"/>
    </sheetNames>
    <sheetDataSet>
      <sheetData sheetId="0"/>
      <sheetData sheetId="1">
        <row r="8">
          <cell r="A8" t="str">
            <v>A. Activos Productivos y equipos</v>
          </cell>
        </row>
        <row r="10">
          <cell r="A10" t="str">
            <v>Fríjol</v>
          </cell>
          <cell r="B10" t="str">
            <v>Kg</v>
          </cell>
          <cell r="C10">
            <v>200</v>
          </cell>
          <cell r="D10">
            <v>30056</v>
          </cell>
          <cell r="E10">
            <v>6011200</v>
          </cell>
          <cell r="G10">
            <v>6011200</v>
          </cell>
        </row>
        <row r="11">
          <cell r="A11" t="str">
            <v>Maíz</v>
          </cell>
          <cell r="B11" t="str">
            <v>Kg</v>
          </cell>
          <cell r="C11">
            <v>200</v>
          </cell>
          <cell r="D11">
            <v>21354</v>
          </cell>
          <cell r="E11">
            <v>4270800</v>
          </cell>
          <cell r="G11">
            <v>4270800</v>
          </cell>
        </row>
        <row r="12">
          <cell r="A12" t="str">
            <v>Yuca</v>
          </cell>
          <cell r="B12" t="str">
            <v>Cangre</v>
          </cell>
          <cell r="C12">
            <v>6000</v>
          </cell>
          <cell r="D12">
            <v>5153</v>
          </cell>
          <cell r="E12">
            <v>30918000</v>
          </cell>
          <cell r="G12">
            <v>30918000</v>
          </cell>
        </row>
        <row r="13">
          <cell r="A13" t="str">
            <v>Plátano</v>
          </cell>
          <cell r="B13" t="str">
            <v>Colino</v>
          </cell>
          <cell r="C13">
            <v>1500</v>
          </cell>
          <cell r="D13">
            <v>5353</v>
          </cell>
          <cell r="E13">
            <v>8029500</v>
          </cell>
          <cell r="G13">
            <v>8029500</v>
          </cell>
        </row>
        <row r="14">
          <cell r="A14" t="str">
            <v xml:space="preserve">Aguacate </v>
          </cell>
          <cell r="B14" t="str">
            <v>Plantula</v>
          </cell>
          <cell r="C14">
            <v>500</v>
          </cell>
          <cell r="D14">
            <v>19694</v>
          </cell>
          <cell r="E14">
            <v>9847000</v>
          </cell>
          <cell r="G14">
            <v>9847000</v>
          </cell>
        </row>
        <row r="15">
          <cell r="A15" t="str">
            <v>Naranja</v>
          </cell>
          <cell r="B15" t="str">
            <v>Plantula</v>
          </cell>
          <cell r="C15">
            <v>500</v>
          </cell>
          <cell r="D15">
            <v>17977</v>
          </cell>
          <cell r="E15">
            <v>8988500</v>
          </cell>
          <cell r="G15">
            <v>8988500</v>
          </cell>
        </row>
        <row r="16">
          <cell r="A16" t="str">
            <v xml:space="preserve">Sandia </v>
          </cell>
          <cell r="B16" t="str">
            <v xml:space="preserve">Sobre de semilla </v>
          </cell>
          <cell r="C16">
            <v>200</v>
          </cell>
          <cell r="D16">
            <v>4924</v>
          </cell>
          <cell r="E16">
            <v>984800</v>
          </cell>
          <cell r="G16">
            <v>984800</v>
          </cell>
        </row>
        <row r="17">
          <cell r="A17" t="str">
            <v>Papaya</v>
          </cell>
          <cell r="B17" t="str">
            <v xml:space="preserve">Plantula </v>
          </cell>
          <cell r="C17">
            <v>1500</v>
          </cell>
          <cell r="D17">
            <v>12194</v>
          </cell>
          <cell r="E17">
            <v>18291000</v>
          </cell>
          <cell r="G17">
            <v>18291000</v>
          </cell>
        </row>
        <row r="18">
          <cell r="A18" t="str">
            <v>Aji</v>
          </cell>
          <cell r="B18" t="str">
            <v xml:space="preserve">Sobre de semilla </v>
          </cell>
          <cell r="C18">
            <v>200</v>
          </cell>
          <cell r="D18">
            <v>44140</v>
          </cell>
          <cell r="E18">
            <v>8828000</v>
          </cell>
          <cell r="G18">
            <v>8828000</v>
          </cell>
        </row>
        <row r="19">
          <cell r="A19" t="str">
            <v>Pepino</v>
          </cell>
          <cell r="B19" t="str">
            <v xml:space="preserve">Sobre de semilla </v>
          </cell>
          <cell r="C19">
            <v>200</v>
          </cell>
          <cell r="D19">
            <v>21984</v>
          </cell>
          <cell r="E19">
            <v>4396800</v>
          </cell>
          <cell r="G19">
            <v>4396800</v>
          </cell>
        </row>
        <row r="20">
          <cell r="A20" t="str">
            <v>Tomate</v>
          </cell>
          <cell r="B20" t="str">
            <v xml:space="preserve">Sobre de semilla </v>
          </cell>
          <cell r="C20">
            <v>200</v>
          </cell>
          <cell r="D20">
            <v>9046</v>
          </cell>
          <cell r="E20">
            <v>1809200</v>
          </cell>
          <cell r="G20">
            <v>1809200</v>
          </cell>
        </row>
        <row r="21">
          <cell r="A21" t="str">
            <v>Cilantro</v>
          </cell>
          <cell r="B21" t="str">
            <v xml:space="preserve">Sobre de semilla </v>
          </cell>
          <cell r="C21">
            <v>200</v>
          </cell>
          <cell r="D21">
            <v>3721</v>
          </cell>
          <cell r="E21">
            <v>744200</v>
          </cell>
          <cell r="G21">
            <v>744200</v>
          </cell>
        </row>
        <row r="22">
          <cell r="A22" t="str">
            <v>Cebolla</v>
          </cell>
          <cell r="B22" t="str">
            <v xml:space="preserve">Sobre de semilla </v>
          </cell>
          <cell r="C22">
            <v>200</v>
          </cell>
          <cell r="D22">
            <v>8359</v>
          </cell>
          <cell r="E22">
            <v>1671800</v>
          </cell>
          <cell r="G22">
            <v>1671800</v>
          </cell>
        </row>
        <row r="23">
          <cell r="A23" t="str">
            <v>Gallina criolla 16 semanas</v>
          </cell>
          <cell r="B23" t="str">
            <v xml:space="preserve">Unidad </v>
          </cell>
          <cell r="C23">
            <v>2000</v>
          </cell>
          <cell r="D23">
            <v>46596</v>
          </cell>
          <cell r="E23">
            <v>93192000</v>
          </cell>
          <cell r="G23">
            <v>93192000</v>
          </cell>
        </row>
        <row r="24">
          <cell r="A24" t="str">
            <v>Muestreo sanitario para las gallinas</v>
          </cell>
          <cell r="B24" t="str">
            <v>Unidad</v>
          </cell>
          <cell r="C24">
            <v>20</v>
          </cell>
          <cell r="D24">
            <v>149594</v>
          </cell>
          <cell r="E24">
            <v>2991880</v>
          </cell>
          <cell r="G24">
            <v>2991880</v>
          </cell>
        </row>
        <row r="25">
          <cell r="A25" t="str">
            <v>Subtotal A. Activos productivos y equipos</v>
          </cell>
        </row>
        <row r="27">
          <cell r="A27" t="str">
            <v xml:space="preserve">B. Materiales adecuación corral gallinas criollas </v>
          </cell>
        </row>
        <row r="29">
          <cell r="A29" t="str">
            <v>Malla plástica negra (rollo 50ml). 1,8 de alto</v>
          </cell>
          <cell r="B29" t="str">
            <v>ROLLO</v>
          </cell>
          <cell r="C29">
            <v>40</v>
          </cell>
          <cell r="D29">
            <v>67594</v>
          </cell>
          <cell r="E29">
            <v>2703760</v>
          </cell>
          <cell r="G29">
            <v>2703760</v>
          </cell>
        </row>
        <row r="30">
          <cell r="A30" t="str">
            <v>Alambre de pua calibre 12,5" (rollo 300mt)</v>
          </cell>
          <cell r="B30" t="str">
            <v>ROLLO</v>
          </cell>
          <cell r="C30">
            <v>34</v>
          </cell>
          <cell r="D30">
            <v>405022</v>
          </cell>
          <cell r="E30">
            <v>13770748</v>
          </cell>
          <cell r="G30">
            <v>13770748</v>
          </cell>
        </row>
        <row r="31">
          <cell r="A31" t="str">
            <v>Grapa 3/4 calibre 12 (delgada)</v>
          </cell>
          <cell r="B31" t="str">
            <v>KL</v>
          </cell>
          <cell r="C31">
            <v>100</v>
          </cell>
          <cell r="D31">
            <v>15005</v>
          </cell>
          <cell r="E31">
            <v>1500500</v>
          </cell>
          <cell r="G31">
            <v>1500500</v>
          </cell>
        </row>
        <row r="32">
          <cell r="A32" t="str">
            <v>Poste de Madera Plástica macizo de 0,07 x 0,07 x 2,70 Mts</v>
          </cell>
          <cell r="B32" t="str">
            <v>UND</v>
          </cell>
          <cell r="C32">
            <v>900</v>
          </cell>
          <cell r="D32">
            <v>75966</v>
          </cell>
          <cell r="E32">
            <v>68369400</v>
          </cell>
          <cell r="G32">
            <v>68369400</v>
          </cell>
        </row>
        <row r="33">
          <cell r="A33" t="str">
            <v xml:space="preserve">Subtotal B. Materiales adecuación corral gallinas criollas </v>
          </cell>
        </row>
        <row r="35">
          <cell r="A35" t="str">
            <v>C. Insumos</v>
          </cell>
        </row>
        <row r="37">
          <cell r="A37" t="str">
            <v>Cal dolomita</v>
          </cell>
          <cell r="B37" t="str">
            <v>Bulto 50 kg</v>
          </cell>
          <cell r="C37">
            <v>500</v>
          </cell>
          <cell r="D37">
            <v>35552</v>
          </cell>
          <cell r="E37">
            <v>17776000</v>
          </cell>
          <cell r="G37">
            <v>17776000</v>
          </cell>
        </row>
        <row r="38">
          <cell r="A38" t="str">
            <v>Melaza</v>
          </cell>
          <cell r="B38" t="str">
            <v>Bulto 30 kg</v>
          </cell>
          <cell r="C38">
            <v>300</v>
          </cell>
          <cell r="D38">
            <v>70695</v>
          </cell>
          <cell r="E38">
            <v>21208500</v>
          </cell>
          <cell r="G38">
            <v>21208500</v>
          </cell>
        </row>
        <row r="39">
          <cell r="A39" t="str">
            <v>Levadura granulada</v>
          </cell>
          <cell r="B39" t="str">
            <v>Libra</v>
          </cell>
          <cell r="C39">
            <v>100</v>
          </cell>
          <cell r="D39">
            <v>20115</v>
          </cell>
          <cell r="E39">
            <v>2011500</v>
          </cell>
          <cell r="G39">
            <v>2011500</v>
          </cell>
        </row>
        <row r="40">
          <cell r="A40" t="str">
            <v>Tierra de diatomeas</v>
          </cell>
          <cell r="B40" t="str">
            <v>Bulto 25 kg</v>
          </cell>
          <cell r="C40">
            <v>200</v>
          </cell>
          <cell r="D40">
            <v>145587</v>
          </cell>
          <cell r="E40">
            <v>29117400</v>
          </cell>
          <cell r="G40">
            <v>29117400</v>
          </cell>
        </row>
        <row r="41">
          <cell r="A41" t="str">
            <v>Roca fosfórica</v>
          </cell>
          <cell r="B41" t="str">
            <v>Bulto 50 kg</v>
          </cell>
          <cell r="C41">
            <v>200</v>
          </cell>
          <cell r="D41">
            <v>55361</v>
          </cell>
          <cell r="E41">
            <v>11072200</v>
          </cell>
          <cell r="G41">
            <v>11072200</v>
          </cell>
        </row>
        <row r="42">
          <cell r="A42" t="str">
            <v xml:space="preserve">Azufre Forma Natural al 99% </v>
          </cell>
          <cell r="B42" t="str">
            <v>Kilo</v>
          </cell>
          <cell r="C42">
            <v>500</v>
          </cell>
          <cell r="D42">
            <v>4237</v>
          </cell>
          <cell r="E42">
            <v>2118500</v>
          </cell>
          <cell r="G42">
            <v>2118500</v>
          </cell>
        </row>
        <row r="43">
          <cell r="A43" t="str">
            <v>Äcido Bórico</v>
          </cell>
          <cell r="B43" t="str">
            <v>Kilo</v>
          </cell>
          <cell r="C43">
            <v>1000</v>
          </cell>
          <cell r="D43">
            <v>15000</v>
          </cell>
          <cell r="E43">
            <v>15000000</v>
          </cell>
          <cell r="G43">
            <v>15000000</v>
          </cell>
        </row>
        <row r="44">
          <cell r="A44" t="str">
            <v>Sulfato de Cu x kg</v>
          </cell>
          <cell r="B44" t="str">
            <v>Kilo</v>
          </cell>
          <cell r="C44">
            <v>1500</v>
          </cell>
          <cell r="D44">
            <v>32939</v>
          </cell>
          <cell r="E44">
            <v>49408500</v>
          </cell>
          <cell r="G44">
            <v>49408500</v>
          </cell>
        </row>
        <row r="45">
          <cell r="A45" t="str">
            <v>Sulfato de Fe x kg</v>
          </cell>
          <cell r="B45" t="str">
            <v>Kilo</v>
          </cell>
          <cell r="C45">
            <v>500</v>
          </cell>
          <cell r="D45">
            <v>9602</v>
          </cell>
          <cell r="E45">
            <v>4801000</v>
          </cell>
          <cell r="G45">
            <v>4801000</v>
          </cell>
        </row>
        <row r="46">
          <cell r="A46" t="str">
            <v>Sulfato de Mg x kg</v>
          </cell>
          <cell r="B46" t="str">
            <v>Kilo</v>
          </cell>
          <cell r="C46">
            <v>1000</v>
          </cell>
          <cell r="D46">
            <v>5639</v>
          </cell>
          <cell r="E46">
            <v>5639000</v>
          </cell>
          <cell r="G46">
            <v>5639000</v>
          </cell>
        </row>
        <row r="47">
          <cell r="A47" t="str">
            <v>Sulfato de Mn x kg</v>
          </cell>
          <cell r="B47" t="str">
            <v>Kilo</v>
          </cell>
          <cell r="C47">
            <v>1000</v>
          </cell>
          <cell r="D47">
            <v>23047</v>
          </cell>
          <cell r="E47">
            <v>23047000</v>
          </cell>
          <cell r="G47">
            <v>23047000</v>
          </cell>
        </row>
        <row r="48">
          <cell r="A48" t="str">
            <v>Sulfato de K x kg</v>
          </cell>
          <cell r="B48" t="str">
            <v>Kilo</v>
          </cell>
          <cell r="C48">
            <v>1000</v>
          </cell>
          <cell r="D48">
            <v>12194</v>
          </cell>
          <cell r="E48">
            <v>12194000</v>
          </cell>
          <cell r="G48">
            <v>12194000</v>
          </cell>
        </row>
        <row r="49">
          <cell r="A49" t="str">
            <v>Sulfato de Zn x kg</v>
          </cell>
          <cell r="B49" t="str">
            <v>Kilo</v>
          </cell>
          <cell r="C49">
            <v>1000</v>
          </cell>
          <cell r="D49">
            <v>20496</v>
          </cell>
          <cell r="E49">
            <v>20496000</v>
          </cell>
          <cell r="G49">
            <v>20496000</v>
          </cell>
        </row>
        <row r="50">
          <cell r="A50" t="str">
            <v>Micorrizas</v>
          </cell>
          <cell r="B50" t="str">
            <v>Bulto 50 kg</v>
          </cell>
          <cell r="C50">
            <v>100</v>
          </cell>
          <cell r="D50">
            <v>110607</v>
          </cell>
          <cell r="E50">
            <v>11060700</v>
          </cell>
          <cell r="G50">
            <v>11060700</v>
          </cell>
        </row>
        <row r="51">
          <cell r="A51" t="str">
            <v>Abono organico abonissa</v>
          </cell>
          <cell r="B51" t="str">
            <v>Bulto 50 kg</v>
          </cell>
          <cell r="C51">
            <v>300</v>
          </cell>
          <cell r="D51">
            <v>37842</v>
          </cell>
          <cell r="E51">
            <v>11352600</v>
          </cell>
          <cell r="G51">
            <v>11352600</v>
          </cell>
        </row>
        <row r="52">
          <cell r="A52" t="str">
            <v xml:space="preserve">Lombriz roja californiana </v>
          </cell>
          <cell r="B52" t="str">
            <v>Kilo</v>
          </cell>
          <cell r="C52">
            <v>200</v>
          </cell>
          <cell r="D52">
            <v>26965</v>
          </cell>
          <cell r="E52">
            <v>5393000</v>
          </cell>
          <cell r="G52">
            <v>5393000</v>
          </cell>
        </row>
        <row r="53">
          <cell r="A53" t="str">
            <v>Triple 15</v>
          </cell>
          <cell r="B53" t="str">
            <v>Bulto 50 kg</v>
          </cell>
          <cell r="C53">
            <v>200</v>
          </cell>
          <cell r="D53">
            <v>209306</v>
          </cell>
          <cell r="E53">
            <v>41861200</v>
          </cell>
          <cell r="G53">
            <v>41861200</v>
          </cell>
        </row>
        <row r="54">
          <cell r="A54" t="str">
            <v xml:space="preserve">Microorganismos eficientes </v>
          </cell>
          <cell r="B54" t="str">
            <v>Galon 4 litros</v>
          </cell>
          <cell r="C54">
            <v>100</v>
          </cell>
          <cell r="D54">
            <v>74368</v>
          </cell>
          <cell r="E54">
            <v>7436800</v>
          </cell>
          <cell r="G54">
            <v>7436800</v>
          </cell>
        </row>
        <row r="55">
          <cell r="A55" t="str">
            <v>Mezcla de los hongos: Beauveria bassiana, Metarhizium anisopliae, Lecanicillium lecanii  y la bacteria Bacillus thuringiensis.</v>
          </cell>
          <cell r="B55" t="str">
            <v>Libra</v>
          </cell>
          <cell r="C55">
            <v>100</v>
          </cell>
          <cell r="D55">
            <v>80150</v>
          </cell>
          <cell r="E55">
            <v>8015000</v>
          </cell>
          <cell r="G55">
            <v>8015000</v>
          </cell>
        </row>
        <row r="56">
          <cell r="A56" t="str">
            <v xml:space="preserve">Bioinsumo de uso agrícola que contenga Trichoderma Harzianum y Trichoderma koningii </v>
          </cell>
          <cell r="B56" t="str">
            <v>sobre 50 gr</v>
          </cell>
          <cell r="C56">
            <v>100</v>
          </cell>
          <cell r="D56">
            <v>11450</v>
          </cell>
          <cell r="E56">
            <v>1145000</v>
          </cell>
          <cell r="G56">
            <v>1145000</v>
          </cell>
        </row>
        <row r="57">
          <cell r="A57" t="str">
            <v>Yodo por litro</v>
          </cell>
          <cell r="B57" t="str">
            <v>Litro</v>
          </cell>
          <cell r="C57">
            <v>100</v>
          </cell>
          <cell r="D57">
            <v>65322</v>
          </cell>
          <cell r="E57">
            <v>6532200</v>
          </cell>
          <cell r="G57">
            <v>6532200</v>
          </cell>
        </row>
        <row r="58">
          <cell r="A58" t="str">
            <v>Alimento balanceado para postura x bulto de 40 kg</v>
          </cell>
          <cell r="B58" t="str">
            <v>Bulto 40 kg</v>
          </cell>
          <cell r="C58">
            <v>400</v>
          </cell>
          <cell r="D58">
            <v>124539</v>
          </cell>
          <cell r="E58">
            <v>49815600</v>
          </cell>
          <cell r="G58">
            <v>49815600</v>
          </cell>
        </row>
        <row r="59">
          <cell r="A59" t="str">
            <v xml:space="preserve">Maiz para gallinas </v>
          </cell>
          <cell r="B59" t="str">
            <v xml:space="preserve">Bulto </v>
          </cell>
          <cell r="C59">
            <v>400</v>
          </cell>
          <cell r="D59">
            <v>74036</v>
          </cell>
          <cell r="E59">
            <v>29614400</v>
          </cell>
          <cell r="G59">
            <v>29614400</v>
          </cell>
        </row>
        <row r="60">
          <cell r="A60" t="str">
            <v>Kit Sanitario (complejo multivitamínico x litro, Carbonato de calcio x Bulto 10 kilos, Enrofloxacina 5%)</v>
          </cell>
          <cell r="B60" t="str">
            <v>Kit</v>
          </cell>
          <cell r="C60">
            <v>100</v>
          </cell>
          <cell r="D60">
            <v>108603</v>
          </cell>
          <cell r="E60">
            <v>10860300</v>
          </cell>
          <cell r="G60">
            <v>10860300</v>
          </cell>
        </row>
        <row r="61">
          <cell r="A61" t="str">
            <v>Subtotal C. Insumos</v>
          </cell>
        </row>
        <row r="63">
          <cell r="A63" t="str">
            <v>D. Herramientas</v>
          </cell>
        </row>
        <row r="65">
          <cell r="A65" t="str">
            <v>Palin con cabo</v>
          </cell>
          <cell r="B65" t="str">
            <v>Unidad</v>
          </cell>
          <cell r="C65">
            <v>100</v>
          </cell>
          <cell r="D65">
            <v>35927</v>
          </cell>
          <cell r="E65">
            <v>3592700</v>
          </cell>
          <cell r="G65">
            <v>3592700</v>
          </cell>
        </row>
        <row r="66">
          <cell r="A66" t="str">
            <v>Ahoyadora con Cabo</v>
          </cell>
          <cell r="B66" t="str">
            <v>Unidad</v>
          </cell>
          <cell r="C66">
            <v>100</v>
          </cell>
          <cell r="D66">
            <v>82417</v>
          </cell>
          <cell r="E66">
            <v>8241700</v>
          </cell>
          <cell r="G66">
            <v>8241700</v>
          </cell>
        </row>
        <row r="67">
          <cell r="A67" t="str">
            <v xml:space="preserve">Machete </v>
          </cell>
          <cell r="B67" t="str">
            <v>Unidad</v>
          </cell>
          <cell r="C67">
            <v>100</v>
          </cell>
          <cell r="D67">
            <v>22267</v>
          </cell>
          <cell r="E67">
            <v>2226700</v>
          </cell>
          <cell r="G67">
            <v>2226700</v>
          </cell>
        </row>
        <row r="68">
          <cell r="A68" t="str">
            <v>Regadera Plástica  (8 Lts)</v>
          </cell>
          <cell r="B68" t="str">
            <v>Unidad</v>
          </cell>
          <cell r="C68">
            <v>100</v>
          </cell>
          <cell r="D68">
            <v>32978</v>
          </cell>
          <cell r="E68">
            <v>3297800</v>
          </cell>
          <cell r="G68">
            <v>3297800</v>
          </cell>
        </row>
        <row r="69">
          <cell r="A69" t="str">
            <v>Lima Triangular grande</v>
          </cell>
          <cell r="B69" t="str">
            <v>Unidad</v>
          </cell>
          <cell r="C69">
            <v>100</v>
          </cell>
          <cell r="D69">
            <v>11897</v>
          </cell>
          <cell r="E69">
            <v>1189700</v>
          </cell>
          <cell r="G69">
            <v>1189700</v>
          </cell>
        </row>
        <row r="70">
          <cell r="A70" t="str">
            <v>Bomba fumigadora de espalda manual 20 litros marca ROYAL CONDOR, calimax o pretul</v>
          </cell>
          <cell r="B70" t="str">
            <v>Unidad</v>
          </cell>
          <cell r="C70">
            <v>100</v>
          </cell>
          <cell r="D70">
            <v>487650</v>
          </cell>
          <cell r="E70">
            <v>48765000</v>
          </cell>
          <cell r="G70">
            <v>48765000</v>
          </cell>
        </row>
        <row r="71">
          <cell r="A71" t="str">
            <v>Carretilla tipo Buggy</v>
          </cell>
          <cell r="B71" t="str">
            <v>Unidad</v>
          </cell>
          <cell r="C71">
            <v>100</v>
          </cell>
          <cell r="D71">
            <v>327140</v>
          </cell>
          <cell r="E71">
            <v>32714000</v>
          </cell>
          <cell r="G71">
            <v>32714000</v>
          </cell>
        </row>
        <row r="72">
          <cell r="A72" t="str">
            <v>Caneca con tapa y aro  8 Galones</v>
          </cell>
          <cell r="B72" t="str">
            <v>Unidad</v>
          </cell>
          <cell r="C72">
            <v>100</v>
          </cell>
          <cell r="D72">
            <v>92041</v>
          </cell>
          <cell r="E72">
            <v>9204100</v>
          </cell>
          <cell r="G72">
            <v>9204100</v>
          </cell>
        </row>
        <row r="73">
          <cell r="A73" t="str">
            <v xml:space="preserve">Germinadores de 100 alveolos </v>
          </cell>
          <cell r="B73" t="str">
            <v>Unidad</v>
          </cell>
          <cell r="C73">
            <v>100</v>
          </cell>
          <cell r="D73">
            <v>14310</v>
          </cell>
          <cell r="E73">
            <v>1431000</v>
          </cell>
          <cell r="G73">
            <v>1431000</v>
          </cell>
        </row>
        <row r="74">
          <cell r="A74" t="str">
            <v>Canastilla Plástica 60x40x25cm</v>
          </cell>
          <cell r="B74" t="str">
            <v>Unidad</v>
          </cell>
          <cell r="C74">
            <v>300</v>
          </cell>
          <cell r="D74">
            <v>34412</v>
          </cell>
          <cell r="E74">
            <v>10323600</v>
          </cell>
          <cell r="G74">
            <v>10323600</v>
          </cell>
        </row>
        <row r="75">
          <cell r="A75" t="str">
            <v>Tanque Plástico x 500 litros</v>
          </cell>
          <cell r="B75" t="str">
            <v>Unidad</v>
          </cell>
          <cell r="C75">
            <v>100</v>
          </cell>
          <cell r="D75">
            <v>371770</v>
          </cell>
          <cell r="E75">
            <v>37177000</v>
          </cell>
          <cell r="G75">
            <v>37177000</v>
          </cell>
        </row>
        <row r="76">
          <cell r="A76" t="str">
            <v xml:space="preserve">Rollo de Manguera 1,5  pulgadas </v>
          </cell>
          <cell r="B76" t="str">
            <v>Rollo</v>
          </cell>
          <cell r="C76">
            <v>100</v>
          </cell>
          <cell r="D76">
            <v>232790</v>
          </cell>
          <cell r="E76">
            <v>23279000</v>
          </cell>
          <cell r="G76">
            <v>23279000</v>
          </cell>
        </row>
        <row r="77">
          <cell r="A77" t="str">
            <v>Canales para el techo</v>
          </cell>
          <cell r="B77" t="str">
            <v>ML</v>
          </cell>
          <cell r="C77">
            <v>100</v>
          </cell>
          <cell r="D77">
            <v>110836</v>
          </cell>
          <cell r="E77">
            <v>11083600</v>
          </cell>
          <cell r="G77">
            <v>11083600</v>
          </cell>
        </row>
        <row r="78">
          <cell r="A78" t="str">
            <v>Bajante</v>
          </cell>
          <cell r="B78" t="str">
            <v>ml</v>
          </cell>
          <cell r="C78">
            <v>100</v>
          </cell>
          <cell r="D78">
            <v>45800</v>
          </cell>
          <cell r="E78">
            <v>4580000</v>
          </cell>
          <cell r="G78">
            <v>4580000</v>
          </cell>
        </row>
        <row r="79">
          <cell r="A79" t="str">
            <v>Baldes aforados de 10 litros Marca Imusa</v>
          </cell>
          <cell r="B79" t="str">
            <v>Unidad</v>
          </cell>
          <cell r="C79">
            <v>100</v>
          </cell>
          <cell r="D79">
            <v>27407</v>
          </cell>
          <cell r="E79">
            <v>2740700</v>
          </cell>
          <cell r="G79">
            <v>2740700</v>
          </cell>
        </row>
        <row r="80">
          <cell r="A80" t="str">
            <v>Bebederos</v>
          </cell>
          <cell r="B80" t="str">
            <v>Unidad</v>
          </cell>
          <cell r="C80">
            <v>200</v>
          </cell>
          <cell r="D80">
            <v>22780</v>
          </cell>
          <cell r="E80">
            <v>4556000</v>
          </cell>
          <cell r="G80">
            <v>4556000</v>
          </cell>
        </row>
        <row r="81">
          <cell r="A81" t="str">
            <v>Comederos</v>
          </cell>
          <cell r="B81" t="str">
            <v>Unidad</v>
          </cell>
          <cell r="C81">
            <v>200</v>
          </cell>
          <cell r="D81">
            <v>21243</v>
          </cell>
          <cell r="E81">
            <v>4248600</v>
          </cell>
          <cell r="G81">
            <v>4248600</v>
          </cell>
        </row>
        <row r="82">
          <cell r="A82" t="str">
            <v>Cabuya Tomatera (rollo x 3000 Mts)</v>
          </cell>
          <cell r="B82" t="str">
            <v>Unidad</v>
          </cell>
          <cell r="C82">
            <v>100</v>
          </cell>
          <cell r="D82">
            <v>27884</v>
          </cell>
          <cell r="E82">
            <v>2788400</v>
          </cell>
          <cell r="G82">
            <v>2788400</v>
          </cell>
        </row>
        <row r="83">
          <cell r="A83" t="str">
            <v>Subtotal D. Herramientas</v>
          </cell>
        </row>
        <row r="85">
          <cell r="A85" t="str">
            <v>E. Acompañamiento técnico</v>
          </cell>
        </row>
        <row r="87">
          <cell r="A87" t="str">
            <v>Ingeniero agrónomo líder</v>
          </cell>
          <cell r="B87" t="str">
            <v>MES</v>
          </cell>
          <cell r="C87">
            <v>10</v>
          </cell>
          <cell r="D87">
            <v>5152500</v>
          </cell>
          <cell r="E87">
            <v>51525000</v>
          </cell>
          <cell r="G87">
            <v>51525000</v>
          </cell>
        </row>
        <row r="88">
          <cell r="A88" t="str">
            <v>Técnico agropecuario</v>
          </cell>
          <cell r="B88" t="str">
            <v>MES</v>
          </cell>
          <cell r="C88">
            <v>10</v>
          </cell>
          <cell r="D88">
            <v>4007500</v>
          </cell>
          <cell r="E88">
            <v>40075000</v>
          </cell>
          <cell r="G88">
            <v>40075000</v>
          </cell>
        </row>
        <row r="89">
          <cell r="A89" t="str">
            <v>Medico veterinario_1</v>
          </cell>
          <cell r="B89" t="str">
            <v>MES</v>
          </cell>
          <cell r="C89">
            <v>10</v>
          </cell>
          <cell r="D89">
            <v>2290000</v>
          </cell>
          <cell r="E89">
            <v>22900000</v>
          </cell>
          <cell r="G89">
            <v>22900000</v>
          </cell>
        </row>
        <row r="90">
          <cell r="A90" t="str">
            <v>Médico veterinario_2</v>
          </cell>
          <cell r="B90" t="str">
            <v>MES</v>
          </cell>
          <cell r="C90">
            <v>10</v>
          </cell>
          <cell r="D90">
            <v>2290000</v>
          </cell>
          <cell r="E90">
            <v>22900000</v>
          </cell>
          <cell r="G90">
            <v>22900000</v>
          </cell>
        </row>
        <row r="91">
          <cell r="A91" t="str">
            <v>Profesional Socioempresarial</v>
          </cell>
          <cell r="B91" t="str">
            <v>MES</v>
          </cell>
          <cell r="C91">
            <v>10</v>
          </cell>
          <cell r="D91">
            <v>5152500</v>
          </cell>
          <cell r="E91">
            <v>51525000</v>
          </cell>
          <cell r="G91">
            <v>51525000</v>
          </cell>
        </row>
        <row r="92">
          <cell r="A92" t="str">
            <v>Profesional especialista en género</v>
          </cell>
          <cell r="B92" t="str">
            <v>MES</v>
          </cell>
          <cell r="C92">
            <v>10</v>
          </cell>
          <cell r="D92">
            <v>5725000</v>
          </cell>
          <cell r="E92">
            <v>57250000</v>
          </cell>
          <cell r="G92">
            <v>57250000</v>
          </cell>
        </row>
        <row r="93">
          <cell r="A93" t="str">
            <v>Auxiliar comunitario</v>
          </cell>
          <cell r="B93" t="str">
            <v>MES</v>
          </cell>
          <cell r="C93">
            <v>10</v>
          </cell>
          <cell r="D93">
            <v>2748000</v>
          </cell>
          <cell r="E93">
            <v>27480000</v>
          </cell>
          <cell r="G93">
            <v>27480000</v>
          </cell>
        </row>
        <row r="94">
          <cell r="A94" t="str">
            <v>Subtotal E. Acompañamiento técnico</v>
          </cell>
        </row>
        <row r="96">
          <cell r="A96" t="str">
            <v>F. Talleres y capacitaciones</v>
          </cell>
        </row>
        <row r="98">
          <cell r="A98" t="str">
            <v>ECA Buenas  planificación predial participativa para la diversificación de la producción de alimentos</v>
          </cell>
          <cell r="B98" t="str">
            <v>SESION</v>
          </cell>
          <cell r="C98">
            <v>1</v>
          </cell>
          <cell r="D98">
            <v>4580000</v>
          </cell>
          <cell r="E98">
            <v>4580000</v>
          </cell>
          <cell r="G98">
            <v>4580000</v>
          </cell>
        </row>
        <row r="99">
          <cell r="A99" t="str">
            <v xml:space="preserve">ECA Elaboracion de abonos orgánicos </v>
          </cell>
          <cell r="B99" t="str">
            <v>SESION</v>
          </cell>
          <cell r="C99">
            <v>1</v>
          </cell>
          <cell r="D99">
            <v>4580000</v>
          </cell>
          <cell r="E99">
            <v>4580000</v>
          </cell>
          <cell r="G99">
            <v>4580000</v>
          </cell>
        </row>
        <row r="100">
          <cell r="A100" t="str">
            <v>ECA Establecimiento de huertas - fertilización</v>
          </cell>
          <cell r="B100" t="str">
            <v>SESION</v>
          </cell>
          <cell r="C100">
            <v>1</v>
          </cell>
          <cell r="D100">
            <v>4580000</v>
          </cell>
          <cell r="E100">
            <v>4580000</v>
          </cell>
          <cell r="G100">
            <v>4580000</v>
          </cell>
        </row>
        <row r="101">
          <cell r="A101" t="str">
            <v>ECA Manejo de residuos de cosecha . Plan de manejo ambiental</v>
          </cell>
          <cell r="B101" t="str">
            <v>SESION</v>
          </cell>
          <cell r="C101">
            <v>1</v>
          </cell>
          <cell r="D101">
            <v>4580000</v>
          </cell>
          <cell r="E101">
            <v>4580000</v>
          </cell>
          <cell r="G101">
            <v>4580000</v>
          </cell>
        </row>
        <row r="102">
          <cell r="A102" t="str">
            <v>ECA Avicultura 1 - Manejo Integrado</v>
          </cell>
          <cell r="B102" t="str">
            <v>SESION</v>
          </cell>
          <cell r="C102">
            <v>1</v>
          </cell>
          <cell r="D102">
            <v>4580000</v>
          </cell>
          <cell r="E102">
            <v>4580000</v>
          </cell>
          <cell r="G102">
            <v>4580000</v>
          </cell>
        </row>
        <row r="103">
          <cell r="A103" t="str">
            <v xml:space="preserve">ECA Avicultura 2 - Manejo Inetgardo </v>
          </cell>
          <cell r="B103" t="str">
            <v>SESION</v>
          </cell>
          <cell r="C103">
            <v>1</v>
          </cell>
          <cell r="D103">
            <v>4580000</v>
          </cell>
          <cell r="E103">
            <v>4580000</v>
          </cell>
          <cell r="G103">
            <v>4580000</v>
          </cell>
        </row>
        <row r="104">
          <cell r="A104" t="str">
            <v xml:space="preserve">Taller de rescate de prácticas y saberes productivos y culinarios </v>
          </cell>
          <cell r="B104" t="str">
            <v>SESION</v>
          </cell>
          <cell r="C104">
            <v>1</v>
          </cell>
          <cell r="D104">
            <v>4580000</v>
          </cell>
          <cell r="E104">
            <v>4580000</v>
          </cell>
          <cell r="G104">
            <v>4580000</v>
          </cell>
        </row>
        <row r="105">
          <cell r="A105" t="str">
            <v xml:space="preserve">Manejo Integrado de plagas y enfermedades </v>
          </cell>
          <cell r="B105" t="str">
            <v>SESION</v>
          </cell>
          <cell r="C105">
            <v>1</v>
          </cell>
          <cell r="D105">
            <v>4580000</v>
          </cell>
          <cell r="E105">
            <v>4580000</v>
          </cell>
          <cell r="G105">
            <v>4580000</v>
          </cell>
        </row>
        <row r="106">
          <cell r="A106" t="str">
            <v>Taller de educación alimentaria y nutricional</v>
          </cell>
          <cell r="B106" t="str">
            <v>SESION</v>
          </cell>
          <cell r="C106">
            <v>1</v>
          </cell>
          <cell r="D106">
            <v>4580000</v>
          </cell>
          <cell r="E106">
            <v>4580000</v>
          </cell>
          <cell r="G106">
            <v>4580000</v>
          </cell>
        </row>
        <row r="107">
          <cell r="A107" t="str">
            <v>Subtotal F. Talleres y capacitaciones</v>
          </cell>
        </row>
        <row r="109">
          <cell r="A109" t="str">
            <v>G. Comercialización</v>
          </cell>
        </row>
        <row r="111">
          <cell r="A111" t="str">
            <v>Participación en eventos comerciales</v>
          </cell>
          <cell r="B111" t="str">
            <v>Unidad</v>
          </cell>
          <cell r="C111">
            <v>1</v>
          </cell>
          <cell r="D111">
            <v>4580000</v>
          </cell>
          <cell r="E111">
            <v>4580000</v>
          </cell>
          <cell r="G111">
            <v>4580000</v>
          </cell>
        </row>
        <row r="112">
          <cell r="A112" t="str">
            <v>Agrologística y transporte</v>
          </cell>
          <cell r="B112" t="str">
            <v>Transporte</v>
          </cell>
          <cell r="C112">
            <v>1</v>
          </cell>
          <cell r="D112">
            <v>4007500</v>
          </cell>
          <cell r="E112">
            <v>4007500</v>
          </cell>
          <cell r="G112">
            <v>4007500</v>
          </cell>
        </row>
        <row r="113">
          <cell r="A113" t="str">
            <v>Subtotal G. Comercialización</v>
          </cell>
        </row>
        <row r="115">
          <cell r="A115" t="str">
            <v>H. Gastos operativos</v>
          </cell>
        </row>
        <row r="117">
          <cell r="A117" t="str">
            <v>Transporte estimado</v>
          </cell>
          <cell r="B117" t="str">
            <v>Transporte</v>
          </cell>
          <cell r="C117">
            <v>100</v>
          </cell>
          <cell r="D117">
            <v>119882</v>
          </cell>
          <cell r="E117">
            <v>11988200</v>
          </cell>
          <cell r="G117">
            <v>11988200</v>
          </cell>
        </row>
        <row r="118">
          <cell r="A118" t="str">
            <v>Subtotal H. Gastos operativos</v>
          </cell>
        </row>
        <row r="120">
          <cell r="A120" t="str">
            <v>VALOR TOTAL COSTOS DIRECTOS</v>
          </cell>
        </row>
        <row r="122">
          <cell r="A122" t="str">
            <v>I.  Otros Gastos</v>
          </cell>
        </row>
        <row r="124">
          <cell r="A124" t="str">
            <v>Gastos implementación (4,1%)</v>
          </cell>
          <cell r="B124" t="str">
            <v>global</v>
          </cell>
          <cell r="D124">
            <v>50000000</v>
          </cell>
          <cell r="E124">
            <v>0</v>
          </cell>
          <cell r="F124">
            <v>50000000</v>
          </cell>
          <cell r="G124">
            <v>50000000</v>
          </cell>
        </row>
        <row r="125">
          <cell r="A125" t="str">
            <v>imprevistos (2,02%)</v>
          </cell>
          <cell r="B125" t="str">
            <v>global</v>
          </cell>
          <cell r="D125">
            <v>24814212</v>
          </cell>
          <cell r="E125">
            <v>24814212</v>
          </cell>
          <cell r="G125">
            <v>24814212</v>
          </cell>
        </row>
        <row r="126">
          <cell r="A126" t="str">
            <v>Subtotal I. Otros Gastos</v>
          </cell>
        </row>
        <row r="128">
          <cell r="A128" t="str">
            <v>VALOR TOTAL</v>
          </cell>
        </row>
        <row r="135">
          <cell r="A135" t="str">
            <v>A. Activos Productivos y equipos</v>
          </cell>
        </row>
        <row r="136">
          <cell r="A136" t="str">
            <v xml:space="preserve">B. Materiales adecuación corral gallinas criollas </v>
          </cell>
        </row>
        <row r="137">
          <cell r="A137" t="str">
            <v>C. Insumos</v>
          </cell>
        </row>
        <row r="138">
          <cell r="A138" t="str">
            <v>D. Herramientas</v>
          </cell>
        </row>
        <row r="139">
          <cell r="A139" t="str">
            <v>E. Acompañamiento técnico</v>
          </cell>
        </row>
        <row r="140">
          <cell r="A140" t="str">
            <v>F. Talleres y capacitaciones</v>
          </cell>
        </row>
        <row r="141">
          <cell r="A141" t="str">
            <v>G. Comercialización</v>
          </cell>
        </row>
        <row r="142">
          <cell r="A142" t="str">
            <v>H. Gastos operativos</v>
          </cell>
        </row>
        <row r="144">
          <cell r="A144" t="str">
            <v>I.  Otros Gastos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E8948-DD11-441C-9502-AEC049379A07}">
  <sheetPr>
    <tabColor theme="4"/>
  </sheetPr>
  <dimension ref="A1:T156"/>
  <sheetViews>
    <sheetView showGridLines="0" zoomScale="98" zoomScaleNormal="98" workbookViewId="0">
      <selection activeCell="A14" sqref="A14:XFD14"/>
    </sheetView>
  </sheetViews>
  <sheetFormatPr defaultColWidth="11.42578125" defaultRowHeight="13.9"/>
  <cols>
    <col min="1" max="1" width="47.85546875" style="8" customWidth="1"/>
    <col min="2" max="2" width="13.28515625" style="10" customWidth="1"/>
    <col min="3" max="3" width="13.28515625" style="34" customWidth="1"/>
    <col min="4" max="5" width="13.28515625" style="7" customWidth="1"/>
    <col min="6" max="6" width="13.28515625" style="34" customWidth="1"/>
    <col min="7" max="7" width="13.28515625" style="25" customWidth="1"/>
    <col min="8" max="8" width="13.28515625" style="6" customWidth="1"/>
    <col min="9" max="10" width="13.28515625" style="7" customWidth="1"/>
    <col min="11" max="20" width="13.28515625" style="8" customWidth="1"/>
    <col min="21" max="21" width="11.42578125" style="8"/>
    <col min="22" max="22" width="17.140625" style="8" bestFit="1" customWidth="1"/>
    <col min="23" max="16384" width="11.42578125" style="8"/>
  </cols>
  <sheetData>
    <row r="1" spans="1:20">
      <c r="A1" s="1"/>
      <c r="B1" s="2"/>
      <c r="C1" s="3"/>
      <c r="D1" s="4"/>
      <c r="E1" s="4"/>
      <c r="F1" s="3"/>
      <c r="G1" s="5"/>
    </row>
    <row r="2" spans="1:20">
      <c r="A2" s="9"/>
      <c r="C2" s="11"/>
      <c r="D2" s="12"/>
      <c r="E2" s="12"/>
      <c r="F2" s="11"/>
      <c r="G2" s="13"/>
    </row>
    <row r="3" spans="1:20">
      <c r="A3" s="9"/>
      <c r="C3" s="11"/>
      <c r="D3" s="12"/>
      <c r="E3" s="12"/>
      <c r="F3" s="11"/>
      <c r="G3" s="13"/>
    </row>
    <row r="4" spans="1:20">
      <c r="A4" s="9"/>
      <c r="C4" s="11"/>
      <c r="D4" s="12"/>
      <c r="E4" s="12"/>
      <c r="F4" s="11"/>
      <c r="G4" s="13"/>
    </row>
    <row r="5" spans="1:20" ht="14.45" thickBot="1">
      <c r="A5" s="9"/>
      <c r="C5" s="11"/>
      <c r="D5" s="12"/>
      <c r="E5" s="12"/>
      <c r="F5" s="11"/>
      <c r="G5" s="13"/>
    </row>
    <row r="6" spans="1:20">
      <c r="A6" s="173" t="s">
        <v>0</v>
      </c>
      <c r="B6" s="99"/>
      <c r="C6" s="99"/>
      <c r="D6" s="174"/>
      <c r="E6" s="99"/>
      <c r="F6" s="175"/>
      <c r="G6" s="176"/>
      <c r="I6" s="14"/>
      <c r="J6" s="14"/>
      <c r="K6" s="15"/>
    </row>
    <row r="7" spans="1:20" ht="14.45" thickBot="1">
      <c r="A7" s="16" t="s">
        <v>1</v>
      </c>
      <c r="B7" s="17"/>
      <c r="C7" s="17"/>
      <c r="D7" s="18"/>
      <c r="E7" s="17"/>
      <c r="F7" s="19"/>
      <c r="G7" s="20"/>
      <c r="I7" s="14"/>
      <c r="J7" s="14"/>
      <c r="K7" s="15"/>
    </row>
    <row r="8" spans="1:20">
      <c r="A8" s="180" t="s">
        <v>2</v>
      </c>
      <c r="B8" s="181"/>
      <c r="C8" s="182"/>
      <c r="D8" s="100" t="s">
        <v>3</v>
      </c>
      <c r="E8" s="101"/>
      <c r="F8" s="102">
        <f>ROUND(D155,0)</f>
        <v>1256000000</v>
      </c>
      <c r="G8" s="103">
        <f>+F8/F10</f>
        <v>0.96171516079632469</v>
      </c>
      <c r="I8" s="189"/>
      <c r="J8" s="189"/>
      <c r="K8" s="15"/>
    </row>
    <row r="9" spans="1:20">
      <c r="A9" s="183"/>
      <c r="B9" s="184"/>
      <c r="C9" s="185"/>
      <c r="D9" s="21" t="s">
        <v>4</v>
      </c>
      <c r="E9" s="12"/>
      <c r="F9" s="11">
        <f>+E155</f>
        <v>50000000</v>
      </c>
      <c r="G9" s="22">
        <f>+F9/F10</f>
        <v>3.8284839203675342E-2</v>
      </c>
      <c r="H9" s="23"/>
      <c r="I9" s="10"/>
      <c r="J9" s="10"/>
      <c r="K9" s="15"/>
    </row>
    <row r="10" spans="1:20" ht="14.45" thickBot="1">
      <c r="A10" s="186"/>
      <c r="B10" s="187"/>
      <c r="C10" s="188"/>
      <c r="D10" s="104" t="s">
        <v>5</v>
      </c>
      <c r="E10" s="105"/>
      <c r="F10" s="106">
        <f>SUM(F8:F9)</f>
        <v>1306000000</v>
      </c>
      <c r="G10" s="107"/>
      <c r="I10" s="24"/>
      <c r="J10" s="25"/>
      <c r="K10" s="15"/>
    </row>
    <row r="11" spans="1:20" ht="14.45" customHeight="1" thickBot="1">
      <c r="A11" s="9"/>
      <c r="C11" s="11"/>
      <c r="D11" s="12"/>
      <c r="E11" s="12"/>
      <c r="F11" s="11"/>
      <c r="G11" s="13"/>
      <c r="H11" s="26" t="s">
        <v>6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1:20">
      <c r="A12" s="108" t="str">
        <f>'[1]Presupuesto Sardinata proyect.'!A8</f>
        <v>A. Activos Productivos y equipos</v>
      </c>
      <c r="B12" s="109"/>
      <c r="C12" s="110"/>
      <c r="D12" s="111"/>
      <c r="E12" s="111"/>
      <c r="F12" s="110"/>
      <c r="G12" s="112"/>
      <c r="H12" s="28">
        <v>1</v>
      </c>
      <c r="I12" s="29">
        <v>2</v>
      </c>
      <c r="J12" s="29">
        <v>3</v>
      </c>
      <c r="K12" s="29">
        <v>4</v>
      </c>
      <c r="L12" s="29">
        <v>5</v>
      </c>
      <c r="M12" s="29">
        <v>6</v>
      </c>
      <c r="N12" s="29">
        <v>7</v>
      </c>
      <c r="O12" s="29">
        <v>8</v>
      </c>
      <c r="P12" s="29">
        <v>9</v>
      </c>
      <c r="Q12" s="29">
        <v>10</v>
      </c>
      <c r="R12" s="29">
        <v>11</v>
      </c>
      <c r="S12" s="29">
        <v>12</v>
      </c>
      <c r="T12" s="190" t="s">
        <v>7</v>
      </c>
    </row>
    <row r="13" spans="1:20" ht="39.6" customHeight="1" thickBot="1">
      <c r="A13" s="135" t="s">
        <v>8</v>
      </c>
      <c r="B13" s="136" t="s">
        <v>9</v>
      </c>
      <c r="C13" s="137" t="s">
        <v>10</v>
      </c>
      <c r="D13" s="138" t="s">
        <v>11</v>
      </c>
      <c r="E13" s="138" t="s">
        <v>12</v>
      </c>
      <c r="F13" s="137" t="s">
        <v>13</v>
      </c>
      <c r="G13" s="139" t="s">
        <v>14</v>
      </c>
      <c r="H13" s="30" t="s">
        <v>15</v>
      </c>
      <c r="I13" s="31" t="s">
        <v>16</v>
      </c>
      <c r="J13" s="31" t="s">
        <v>17</v>
      </c>
      <c r="K13" s="31" t="s">
        <v>18</v>
      </c>
      <c r="L13" s="31" t="s">
        <v>19</v>
      </c>
      <c r="M13" s="31" t="s">
        <v>20</v>
      </c>
      <c r="N13" s="31" t="s">
        <v>21</v>
      </c>
      <c r="O13" s="31" t="s">
        <v>22</v>
      </c>
      <c r="P13" s="31" t="s">
        <v>23</v>
      </c>
      <c r="Q13" s="31" t="s">
        <v>24</v>
      </c>
      <c r="R13" s="31" t="s">
        <v>25</v>
      </c>
      <c r="S13" s="31" t="s">
        <v>26</v>
      </c>
      <c r="T13" s="191"/>
    </row>
    <row r="14" spans="1:20" s="32" customFormat="1">
      <c r="A14" s="140" t="str">
        <f>'[1]Presupuesto Sardinata proyect.'!A10</f>
        <v>Fríjol</v>
      </c>
      <c r="B14" s="141" t="str">
        <f>'[1]Presupuesto Sardinata proyect.'!B10</f>
        <v>Kg</v>
      </c>
      <c r="C14" s="142">
        <f>'[1]Presupuesto Sardinata proyect.'!C10</f>
        <v>200</v>
      </c>
      <c r="D14" s="70">
        <f>'[1]Presupuesto Sardinata proyect.'!D10</f>
        <v>30056</v>
      </c>
      <c r="E14" s="70">
        <f>'[1]Presupuesto Sardinata proyect.'!E10</f>
        <v>6011200</v>
      </c>
      <c r="F14" s="70">
        <f>'[1]Presupuesto Sardinata proyect.'!F10</f>
        <v>0</v>
      </c>
      <c r="G14" s="143">
        <f>'[1]Presupuesto Sardinata proyect.'!G10</f>
        <v>6011200</v>
      </c>
      <c r="H14" s="143"/>
      <c r="I14" s="143"/>
      <c r="J14" s="143"/>
      <c r="K14" s="143"/>
      <c r="L14" s="143"/>
      <c r="M14" s="143"/>
      <c r="N14" s="143">
        <f>G14</f>
        <v>6011200</v>
      </c>
      <c r="O14" s="143"/>
      <c r="P14" s="143"/>
      <c r="Q14" s="143"/>
      <c r="R14" s="143"/>
      <c r="S14" s="143"/>
      <c r="T14" s="143">
        <f>SUM(H14:S14)</f>
        <v>6011200</v>
      </c>
    </row>
    <row r="15" spans="1:20" s="32" customFormat="1">
      <c r="A15" s="144" t="str">
        <f>'[1]Presupuesto Sardinata proyect.'!A11</f>
        <v>Maíz</v>
      </c>
      <c r="B15" s="145" t="str">
        <f>'[1]Presupuesto Sardinata proyect.'!B11</f>
        <v>Kg</v>
      </c>
      <c r="C15" s="146">
        <f>'[1]Presupuesto Sardinata proyect.'!C11</f>
        <v>200</v>
      </c>
      <c r="D15" s="147">
        <f>'[1]Presupuesto Sardinata proyect.'!D11</f>
        <v>21354</v>
      </c>
      <c r="E15" s="147">
        <f>'[1]Presupuesto Sardinata proyect.'!E11</f>
        <v>4270800</v>
      </c>
      <c r="F15" s="147">
        <f>'[1]Presupuesto Sardinata proyect.'!F11</f>
        <v>0</v>
      </c>
      <c r="G15" s="148">
        <f>'[1]Presupuesto Sardinata proyect.'!G11</f>
        <v>4270800</v>
      </c>
      <c r="H15" s="148"/>
      <c r="I15" s="148"/>
      <c r="J15" s="148"/>
      <c r="K15" s="148"/>
      <c r="L15" s="148"/>
      <c r="M15" s="148"/>
      <c r="N15" s="148">
        <f t="shared" ref="N15:N26" si="0">G15</f>
        <v>4270800</v>
      </c>
      <c r="O15" s="148"/>
      <c r="P15" s="148"/>
      <c r="Q15" s="148"/>
      <c r="R15" s="148"/>
      <c r="S15" s="148"/>
      <c r="T15" s="148">
        <f t="shared" ref="T15:T28" si="1">SUM(H15:S15)</f>
        <v>4270800</v>
      </c>
    </row>
    <row r="16" spans="1:20" s="34" customFormat="1">
      <c r="A16" s="140" t="str">
        <f>'[1]Presupuesto Sardinata proyect.'!A12</f>
        <v>Yuca</v>
      </c>
      <c r="B16" s="141" t="str">
        <f>'[1]Presupuesto Sardinata proyect.'!B12</f>
        <v>Cangre</v>
      </c>
      <c r="C16" s="142">
        <f>'[1]Presupuesto Sardinata proyect.'!C12</f>
        <v>6000</v>
      </c>
      <c r="D16" s="70">
        <f>'[1]Presupuesto Sardinata proyect.'!D12</f>
        <v>5153</v>
      </c>
      <c r="E16" s="70">
        <f>'[1]Presupuesto Sardinata proyect.'!E12</f>
        <v>30918000</v>
      </c>
      <c r="F16" s="70">
        <f>'[1]Presupuesto Sardinata proyect.'!F12</f>
        <v>0</v>
      </c>
      <c r="G16" s="143">
        <f>'[1]Presupuesto Sardinata proyect.'!G12</f>
        <v>30918000</v>
      </c>
      <c r="H16" s="143"/>
      <c r="I16" s="143"/>
      <c r="J16" s="143"/>
      <c r="K16" s="143"/>
      <c r="L16" s="143"/>
      <c r="M16" s="143"/>
      <c r="N16" s="143">
        <f t="shared" si="0"/>
        <v>30918000</v>
      </c>
      <c r="O16" s="143"/>
      <c r="P16" s="143"/>
      <c r="Q16" s="143"/>
      <c r="R16" s="143"/>
      <c r="S16" s="143"/>
      <c r="T16" s="143">
        <f t="shared" si="1"/>
        <v>30918000</v>
      </c>
    </row>
    <row r="17" spans="1:20" s="32" customFormat="1">
      <c r="A17" s="144" t="str">
        <f>'[1]Presupuesto Sardinata proyect.'!A13</f>
        <v>Plátano</v>
      </c>
      <c r="B17" s="145" t="str">
        <f>'[1]Presupuesto Sardinata proyect.'!B13</f>
        <v>Colino</v>
      </c>
      <c r="C17" s="146">
        <f>'[1]Presupuesto Sardinata proyect.'!C13</f>
        <v>1500</v>
      </c>
      <c r="D17" s="147">
        <f>'[1]Presupuesto Sardinata proyect.'!D13</f>
        <v>5353</v>
      </c>
      <c r="E17" s="147">
        <f>'[1]Presupuesto Sardinata proyect.'!E13</f>
        <v>8029500</v>
      </c>
      <c r="F17" s="147">
        <f>'[1]Presupuesto Sardinata proyect.'!F13</f>
        <v>0</v>
      </c>
      <c r="G17" s="148">
        <f>'[1]Presupuesto Sardinata proyect.'!G13</f>
        <v>8029500</v>
      </c>
      <c r="H17" s="148"/>
      <c r="I17" s="148"/>
      <c r="J17" s="148"/>
      <c r="K17" s="148"/>
      <c r="L17" s="148"/>
      <c r="M17" s="148"/>
      <c r="N17" s="148">
        <f t="shared" si="0"/>
        <v>8029500</v>
      </c>
      <c r="O17" s="148"/>
      <c r="P17" s="148"/>
      <c r="Q17" s="148"/>
      <c r="R17" s="148"/>
      <c r="S17" s="148"/>
      <c r="T17" s="148">
        <f t="shared" si="1"/>
        <v>8029500</v>
      </c>
    </row>
    <row r="18" spans="1:20" s="34" customFormat="1">
      <c r="A18" s="140" t="str">
        <f>'[1]Presupuesto Sardinata proyect.'!A14</f>
        <v xml:space="preserve">Aguacate </v>
      </c>
      <c r="B18" s="141" t="str">
        <f>'[1]Presupuesto Sardinata proyect.'!B14</f>
        <v>Plantula</v>
      </c>
      <c r="C18" s="142">
        <f>'[1]Presupuesto Sardinata proyect.'!C14</f>
        <v>500</v>
      </c>
      <c r="D18" s="70">
        <f>'[1]Presupuesto Sardinata proyect.'!D14</f>
        <v>19694</v>
      </c>
      <c r="E18" s="70">
        <f>'[1]Presupuesto Sardinata proyect.'!E14</f>
        <v>9847000</v>
      </c>
      <c r="F18" s="70">
        <f>'[1]Presupuesto Sardinata proyect.'!F14</f>
        <v>0</v>
      </c>
      <c r="G18" s="143">
        <f>'[1]Presupuesto Sardinata proyect.'!G14</f>
        <v>9847000</v>
      </c>
      <c r="H18" s="143"/>
      <c r="I18" s="143"/>
      <c r="J18" s="143"/>
      <c r="K18" s="143"/>
      <c r="L18" s="143"/>
      <c r="M18" s="143"/>
      <c r="N18" s="143">
        <f t="shared" si="0"/>
        <v>9847000</v>
      </c>
      <c r="O18" s="143"/>
      <c r="P18" s="143"/>
      <c r="Q18" s="143"/>
      <c r="R18" s="143"/>
      <c r="S18" s="143"/>
      <c r="T18" s="143">
        <f t="shared" si="1"/>
        <v>9847000</v>
      </c>
    </row>
    <row r="19" spans="1:20" s="32" customFormat="1">
      <c r="A19" s="144" t="str">
        <f>'[1]Presupuesto Sardinata proyect.'!A15</f>
        <v>Naranja</v>
      </c>
      <c r="B19" s="145" t="str">
        <f>'[1]Presupuesto Sardinata proyect.'!B15</f>
        <v>Plantula</v>
      </c>
      <c r="C19" s="146">
        <f>'[1]Presupuesto Sardinata proyect.'!C15</f>
        <v>500</v>
      </c>
      <c r="D19" s="147">
        <f>'[1]Presupuesto Sardinata proyect.'!D15</f>
        <v>17977</v>
      </c>
      <c r="E19" s="147">
        <f>'[1]Presupuesto Sardinata proyect.'!E15</f>
        <v>8988500</v>
      </c>
      <c r="F19" s="147">
        <f>'[1]Presupuesto Sardinata proyect.'!F15</f>
        <v>0</v>
      </c>
      <c r="G19" s="148">
        <f>'[1]Presupuesto Sardinata proyect.'!G15</f>
        <v>8988500</v>
      </c>
      <c r="H19" s="148"/>
      <c r="I19" s="148"/>
      <c r="J19" s="148"/>
      <c r="K19" s="148"/>
      <c r="L19" s="148"/>
      <c r="M19" s="148"/>
      <c r="N19" s="148">
        <f t="shared" si="0"/>
        <v>8988500</v>
      </c>
      <c r="O19" s="148"/>
      <c r="P19" s="148"/>
      <c r="Q19" s="148"/>
      <c r="R19" s="148"/>
      <c r="S19" s="148"/>
      <c r="T19" s="148">
        <f t="shared" si="1"/>
        <v>8988500</v>
      </c>
    </row>
    <row r="20" spans="1:20" s="34" customFormat="1">
      <c r="A20" s="140" t="str">
        <f>'[1]Presupuesto Sardinata proyect.'!A16</f>
        <v xml:space="preserve">Sandia </v>
      </c>
      <c r="B20" s="141" t="str">
        <f>'[1]Presupuesto Sardinata proyect.'!B16</f>
        <v xml:space="preserve">Sobre de semilla </v>
      </c>
      <c r="C20" s="142">
        <f>'[1]Presupuesto Sardinata proyect.'!C16</f>
        <v>200</v>
      </c>
      <c r="D20" s="70">
        <f>'[1]Presupuesto Sardinata proyect.'!D16</f>
        <v>4924</v>
      </c>
      <c r="E20" s="70">
        <f>'[1]Presupuesto Sardinata proyect.'!E16</f>
        <v>984800</v>
      </c>
      <c r="F20" s="70">
        <f>'[1]Presupuesto Sardinata proyect.'!F16</f>
        <v>0</v>
      </c>
      <c r="G20" s="143">
        <f>'[1]Presupuesto Sardinata proyect.'!G16</f>
        <v>984800</v>
      </c>
      <c r="H20" s="143"/>
      <c r="I20" s="143"/>
      <c r="J20" s="143"/>
      <c r="K20" s="143"/>
      <c r="L20" s="143"/>
      <c r="M20" s="143"/>
      <c r="N20" s="143">
        <f t="shared" si="0"/>
        <v>984800</v>
      </c>
      <c r="O20" s="143"/>
      <c r="P20" s="143"/>
      <c r="Q20" s="143"/>
      <c r="R20" s="143"/>
      <c r="S20" s="143"/>
      <c r="T20" s="143">
        <f t="shared" si="1"/>
        <v>984800</v>
      </c>
    </row>
    <row r="21" spans="1:20" s="32" customFormat="1">
      <c r="A21" s="144" t="str">
        <f>'[1]Presupuesto Sardinata proyect.'!A17</f>
        <v>Papaya</v>
      </c>
      <c r="B21" s="145" t="str">
        <f>'[1]Presupuesto Sardinata proyect.'!B17</f>
        <v xml:space="preserve">Plantula </v>
      </c>
      <c r="C21" s="146">
        <f>'[1]Presupuesto Sardinata proyect.'!C17</f>
        <v>1500</v>
      </c>
      <c r="D21" s="147">
        <f>'[1]Presupuesto Sardinata proyect.'!D17</f>
        <v>12194</v>
      </c>
      <c r="E21" s="147">
        <f>'[1]Presupuesto Sardinata proyect.'!E17</f>
        <v>18291000</v>
      </c>
      <c r="F21" s="147">
        <f>'[1]Presupuesto Sardinata proyect.'!F17</f>
        <v>0</v>
      </c>
      <c r="G21" s="148">
        <f>'[1]Presupuesto Sardinata proyect.'!G17</f>
        <v>18291000</v>
      </c>
      <c r="H21" s="148"/>
      <c r="I21" s="148"/>
      <c r="J21" s="148"/>
      <c r="K21" s="148"/>
      <c r="L21" s="148"/>
      <c r="M21" s="148"/>
      <c r="N21" s="148">
        <f t="shared" si="0"/>
        <v>18291000</v>
      </c>
      <c r="O21" s="148"/>
      <c r="P21" s="148"/>
      <c r="Q21" s="148"/>
      <c r="R21" s="148"/>
      <c r="S21" s="148"/>
      <c r="T21" s="148">
        <f t="shared" si="1"/>
        <v>18291000</v>
      </c>
    </row>
    <row r="22" spans="1:20" s="34" customFormat="1">
      <c r="A22" s="140" t="str">
        <f>'[1]Presupuesto Sardinata proyect.'!A18</f>
        <v>Aji</v>
      </c>
      <c r="B22" s="141" t="str">
        <f>'[1]Presupuesto Sardinata proyect.'!B18</f>
        <v xml:space="preserve">Sobre de semilla </v>
      </c>
      <c r="C22" s="142">
        <f>'[1]Presupuesto Sardinata proyect.'!C18</f>
        <v>200</v>
      </c>
      <c r="D22" s="70">
        <f>'[1]Presupuesto Sardinata proyect.'!D18</f>
        <v>44140</v>
      </c>
      <c r="E22" s="70">
        <f>'[1]Presupuesto Sardinata proyect.'!E18</f>
        <v>8828000</v>
      </c>
      <c r="F22" s="70">
        <f>'[1]Presupuesto Sardinata proyect.'!F18</f>
        <v>0</v>
      </c>
      <c r="G22" s="143">
        <f>'[1]Presupuesto Sardinata proyect.'!G18</f>
        <v>8828000</v>
      </c>
      <c r="H22" s="143"/>
      <c r="I22" s="143"/>
      <c r="J22" s="143"/>
      <c r="K22" s="143"/>
      <c r="L22" s="143"/>
      <c r="M22" s="143"/>
      <c r="N22" s="143">
        <f t="shared" si="0"/>
        <v>8828000</v>
      </c>
      <c r="O22" s="143"/>
      <c r="P22" s="143"/>
      <c r="Q22" s="143"/>
      <c r="R22" s="143"/>
      <c r="S22" s="143"/>
      <c r="T22" s="143">
        <f t="shared" si="1"/>
        <v>8828000</v>
      </c>
    </row>
    <row r="23" spans="1:20" s="32" customFormat="1">
      <c r="A23" s="144" t="str">
        <f>'[1]Presupuesto Sardinata proyect.'!A19</f>
        <v>Pepino</v>
      </c>
      <c r="B23" s="145" t="str">
        <f>'[1]Presupuesto Sardinata proyect.'!B19</f>
        <v xml:space="preserve">Sobre de semilla </v>
      </c>
      <c r="C23" s="146">
        <f>'[1]Presupuesto Sardinata proyect.'!C19</f>
        <v>200</v>
      </c>
      <c r="D23" s="147">
        <f>'[1]Presupuesto Sardinata proyect.'!D19</f>
        <v>21984</v>
      </c>
      <c r="E23" s="147">
        <f>'[1]Presupuesto Sardinata proyect.'!E19</f>
        <v>4396800</v>
      </c>
      <c r="F23" s="147">
        <f>'[1]Presupuesto Sardinata proyect.'!F19</f>
        <v>0</v>
      </c>
      <c r="G23" s="148">
        <f>'[1]Presupuesto Sardinata proyect.'!G19</f>
        <v>4396800</v>
      </c>
      <c r="H23" s="148"/>
      <c r="I23" s="148"/>
      <c r="J23" s="148"/>
      <c r="K23" s="148"/>
      <c r="L23" s="148"/>
      <c r="M23" s="148"/>
      <c r="N23" s="148">
        <f t="shared" si="0"/>
        <v>4396800</v>
      </c>
      <c r="O23" s="148"/>
      <c r="P23" s="148"/>
      <c r="Q23" s="148"/>
      <c r="R23" s="148"/>
      <c r="S23" s="148"/>
      <c r="T23" s="148">
        <f t="shared" si="1"/>
        <v>4396800</v>
      </c>
    </row>
    <row r="24" spans="1:20" s="34" customFormat="1">
      <c r="A24" s="140" t="str">
        <f>'[1]Presupuesto Sardinata proyect.'!A20</f>
        <v>Tomate</v>
      </c>
      <c r="B24" s="141" t="str">
        <f>'[1]Presupuesto Sardinata proyect.'!B20</f>
        <v xml:space="preserve">Sobre de semilla </v>
      </c>
      <c r="C24" s="142">
        <f>'[1]Presupuesto Sardinata proyect.'!C20</f>
        <v>200</v>
      </c>
      <c r="D24" s="70">
        <f>'[1]Presupuesto Sardinata proyect.'!D20</f>
        <v>9046</v>
      </c>
      <c r="E24" s="70">
        <f>'[1]Presupuesto Sardinata proyect.'!E20</f>
        <v>1809200</v>
      </c>
      <c r="F24" s="70">
        <f>'[1]Presupuesto Sardinata proyect.'!F20</f>
        <v>0</v>
      </c>
      <c r="G24" s="143">
        <f>'[1]Presupuesto Sardinata proyect.'!G20</f>
        <v>1809200</v>
      </c>
      <c r="H24" s="143"/>
      <c r="I24" s="143"/>
      <c r="J24" s="143"/>
      <c r="K24" s="143"/>
      <c r="L24" s="143"/>
      <c r="M24" s="143"/>
      <c r="N24" s="143">
        <f t="shared" si="0"/>
        <v>1809200</v>
      </c>
      <c r="O24" s="143"/>
      <c r="P24" s="143"/>
      <c r="Q24" s="143"/>
      <c r="R24" s="143"/>
      <c r="S24" s="143"/>
      <c r="T24" s="143">
        <f t="shared" si="1"/>
        <v>1809200</v>
      </c>
    </row>
    <row r="25" spans="1:20" s="34" customFormat="1">
      <c r="A25" s="144" t="str">
        <f>'[1]Presupuesto Sardinata proyect.'!A21</f>
        <v>Cilantro</v>
      </c>
      <c r="B25" s="145" t="str">
        <f>'[1]Presupuesto Sardinata proyect.'!B21</f>
        <v xml:space="preserve">Sobre de semilla </v>
      </c>
      <c r="C25" s="146">
        <f>'[1]Presupuesto Sardinata proyect.'!C21</f>
        <v>200</v>
      </c>
      <c r="D25" s="147">
        <f>'[1]Presupuesto Sardinata proyect.'!D21</f>
        <v>3721</v>
      </c>
      <c r="E25" s="147">
        <f>'[1]Presupuesto Sardinata proyect.'!E21</f>
        <v>744200</v>
      </c>
      <c r="F25" s="147">
        <f>'[1]Presupuesto Sardinata proyect.'!F21</f>
        <v>0</v>
      </c>
      <c r="G25" s="148">
        <f>'[1]Presupuesto Sardinata proyect.'!G21</f>
        <v>744200</v>
      </c>
      <c r="H25" s="148"/>
      <c r="I25" s="148"/>
      <c r="J25" s="148"/>
      <c r="K25" s="148"/>
      <c r="L25" s="148"/>
      <c r="M25" s="148"/>
      <c r="N25" s="148">
        <f t="shared" si="0"/>
        <v>744200</v>
      </c>
      <c r="O25" s="148"/>
      <c r="P25" s="148"/>
      <c r="Q25" s="148"/>
      <c r="R25" s="148"/>
      <c r="S25" s="148"/>
      <c r="T25" s="148">
        <f t="shared" si="1"/>
        <v>744200</v>
      </c>
    </row>
    <row r="26" spans="1:20" s="34" customFormat="1">
      <c r="A26" s="140" t="str">
        <f>'[1]Presupuesto Sardinata proyect.'!A22</f>
        <v>Cebolla</v>
      </c>
      <c r="B26" s="141" t="str">
        <f>'[1]Presupuesto Sardinata proyect.'!B22</f>
        <v xml:space="preserve">Sobre de semilla </v>
      </c>
      <c r="C26" s="142">
        <f>'[1]Presupuesto Sardinata proyect.'!C22</f>
        <v>200</v>
      </c>
      <c r="D26" s="70">
        <f>'[1]Presupuesto Sardinata proyect.'!D22</f>
        <v>8359</v>
      </c>
      <c r="E26" s="70">
        <f>'[1]Presupuesto Sardinata proyect.'!E22</f>
        <v>1671800</v>
      </c>
      <c r="F26" s="70">
        <f>'[1]Presupuesto Sardinata proyect.'!F22</f>
        <v>0</v>
      </c>
      <c r="G26" s="143">
        <f>'[1]Presupuesto Sardinata proyect.'!G22</f>
        <v>1671800</v>
      </c>
      <c r="H26" s="143"/>
      <c r="I26" s="143"/>
      <c r="J26" s="143"/>
      <c r="K26" s="143"/>
      <c r="L26" s="143"/>
      <c r="M26" s="143"/>
      <c r="N26" s="143">
        <f t="shared" si="0"/>
        <v>1671800</v>
      </c>
      <c r="O26" s="143"/>
      <c r="P26" s="143"/>
      <c r="Q26" s="143"/>
      <c r="R26" s="143"/>
      <c r="S26" s="143"/>
      <c r="T26" s="143">
        <f t="shared" si="1"/>
        <v>1671800</v>
      </c>
    </row>
    <row r="27" spans="1:20" s="32" customFormat="1">
      <c r="A27" s="144" t="str">
        <f>'[1]Presupuesto Sardinata proyect.'!A23</f>
        <v>Gallina criolla 16 semanas</v>
      </c>
      <c r="B27" s="145" t="str">
        <f>'[1]Presupuesto Sardinata proyect.'!B23</f>
        <v xml:space="preserve">Unidad </v>
      </c>
      <c r="C27" s="146">
        <f>'[1]Presupuesto Sardinata proyect.'!C23</f>
        <v>2000</v>
      </c>
      <c r="D27" s="147">
        <f>'[1]Presupuesto Sardinata proyect.'!D23</f>
        <v>46596</v>
      </c>
      <c r="E27" s="147">
        <f>'[1]Presupuesto Sardinata proyect.'!E23</f>
        <v>93192000</v>
      </c>
      <c r="F27" s="147">
        <f>'[1]Presupuesto Sardinata proyect.'!F23</f>
        <v>0</v>
      </c>
      <c r="G27" s="148">
        <f>'[1]Presupuesto Sardinata proyect.'!G23</f>
        <v>93192000</v>
      </c>
      <c r="H27" s="148"/>
      <c r="I27" s="148"/>
      <c r="J27" s="148"/>
      <c r="K27" s="148"/>
      <c r="L27" s="148"/>
      <c r="M27" s="148"/>
      <c r="N27" s="148">
        <f>G27</f>
        <v>93192000</v>
      </c>
      <c r="O27" s="148"/>
      <c r="P27" s="148"/>
      <c r="Q27" s="148"/>
      <c r="R27" s="148"/>
      <c r="S27" s="148"/>
      <c r="T27" s="148">
        <f t="shared" si="1"/>
        <v>93192000</v>
      </c>
    </row>
    <row r="28" spans="1:20" s="34" customFormat="1">
      <c r="A28" s="140" t="str">
        <f>'[1]Presupuesto Sardinata proyect.'!A24</f>
        <v>Muestreo sanitario para las gallinas</v>
      </c>
      <c r="B28" s="141" t="str">
        <f>'[1]Presupuesto Sardinata proyect.'!B24</f>
        <v>Unidad</v>
      </c>
      <c r="C28" s="142">
        <f>'[1]Presupuesto Sardinata proyect.'!C24</f>
        <v>20</v>
      </c>
      <c r="D28" s="70">
        <f>'[1]Presupuesto Sardinata proyect.'!D24</f>
        <v>149594</v>
      </c>
      <c r="E28" s="70">
        <f>'[1]Presupuesto Sardinata proyect.'!E24</f>
        <v>2991880</v>
      </c>
      <c r="F28" s="70">
        <f>'[1]Presupuesto Sardinata proyect.'!F24</f>
        <v>0</v>
      </c>
      <c r="G28" s="143">
        <f>'[1]Presupuesto Sardinata proyect.'!G24</f>
        <v>2991880</v>
      </c>
      <c r="H28" s="143"/>
      <c r="I28" s="143"/>
      <c r="J28" s="143"/>
      <c r="K28" s="143"/>
      <c r="L28" s="143"/>
      <c r="M28" s="143"/>
      <c r="N28" s="143">
        <f>G28</f>
        <v>2991880</v>
      </c>
      <c r="O28" s="143"/>
      <c r="P28" s="143"/>
      <c r="Q28" s="143"/>
      <c r="R28" s="143"/>
      <c r="S28" s="143"/>
      <c r="T28" s="143">
        <f t="shared" si="1"/>
        <v>2991880</v>
      </c>
    </row>
    <row r="29" spans="1:20" s="34" customFormat="1">
      <c r="A29" s="108" t="str">
        <f>'[1]Presupuesto Sardinata proyect.'!A25</f>
        <v>Subtotal A. Activos productivos y equipos</v>
      </c>
      <c r="B29" s="113"/>
      <c r="C29" s="113"/>
      <c r="D29" s="113"/>
      <c r="E29" s="114">
        <f>+SUM(E14:E28)</f>
        <v>200974680</v>
      </c>
      <c r="F29" s="114">
        <f>SUM(F14:F27)</f>
        <v>0</v>
      </c>
      <c r="G29" s="115">
        <f>+SUM(G14:G28)</f>
        <v>200974680</v>
      </c>
      <c r="H29" s="115">
        <f t="shared" ref="H29:S29" si="2">+SUM(H14:H28)</f>
        <v>0</v>
      </c>
      <c r="I29" s="115">
        <f t="shared" si="2"/>
        <v>0</v>
      </c>
      <c r="J29" s="115">
        <f t="shared" si="2"/>
        <v>0</v>
      </c>
      <c r="K29" s="115">
        <f t="shared" si="2"/>
        <v>0</v>
      </c>
      <c r="L29" s="115">
        <f t="shared" si="2"/>
        <v>0</v>
      </c>
      <c r="M29" s="115">
        <f t="shared" si="2"/>
        <v>0</v>
      </c>
      <c r="N29" s="115">
        <f t="shared" si="2"/>
        <v>200974680</v>
      </c>
      <c r="O29" s="115">
        <f t="shared" si="2"/>
        <v>0</v>
      </c>
      <c r="P29" s="115">
        <f t="shared" si="2"/>
        <v>0</v>
      </c>
      <c r="Q29" s="115">
        <f t="shared" si="2"/>
        <v>0</v>
      </c>
      <c r="R29" s="115">
        <f t="shared" si="2"/>
        <v>0</v>
      </c>
      <c r="S29" s="115">
        <f t="shared" si="2"/>
        <v>0</v>
      </c>
      <c r="T29" s="115">
        <f>SUM(T14:T28)</f>
        <v>200974680</v>
      </c>
    </row>
    <row r="30" spans="1:20" s="34" customFormat="1">
      <c r="A30" s="35"/>
      <c r="B30" s="36"/>
      <c r="C30" s="37"/>
      <c r="D30" s="37"/>
      <c r="E30" s="37"/>
      <c r="F30" s="37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</row>
    <row r="31" spans="1:20" s="34" customFormat="1">
      <c r="A31" s="116" t="str">
        <f>'[1]Presupuesto Sardinata proyect.'!A27</f>
        <v xml:space="preserve">B. Materiales adecuación corral gallinas criollas </v>
      </c>
      <c r="B31" s="117"/>
      <c r="C31" s="110"/>
      <c r="D31" s="110"/>
      <c r="E31" s="110"/>
      <c r="F31" s="110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</row>
    <row r="32" spans="1:20" s="34" customFormat="1" ht="42" customHeight="1">
      <c r="A32" s="149" t="s">
        <v>8</v>
      </c>
      <c r="B32" s="137" t="s">
        <v>9</v>
      </c>
      <c r="C32" s="137" t="s">
        <v>10</v>
      </c>
      <c r="D32" s="137" t="s">
        <v>11</v>
      </c>
      <c r="E32" s="137" t="s">
        <v>12</v>
      </c>
      <c r="F32" s="137" t="s">
        <v>13</v>
      </c>
      <c r="G32" s="150" t="s">
        <v>14</v>
      </c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</row>
    <row r="33" spans="1:20" s="34" customFormat="1">
      <c r="A33" s="140" t="str">
        <f>'[1]Presupuesto Sardinata proyect.'!A29</f>
        <v>Malla plástica negra (rollo 50ml). 1,8 de alto</v>
      </c>
      <c r="B33" s="141" t="str">
        <f>'[1]Presupuesto Sardinata proyect.'!B29</f>
        <v>ROLLO</v>
      </c>
      <c r="C33" s="142">
        <f>'[1]Presupuesto Sardinata proyect.'!C29</f>
        <v>40</v>
      </c>
      <c r="D33" s="70">
        <f>'[1]Presupuesto Sardinata proyect.'!D29</f>
        <v>67594</v>
      </c>
      <c r="E33" s="70">
        <f>'[1]Presupuesto Sardinata proyect.'!E29</f>
        <v>2703760</v>
      </c>
      <c r="F33" s="70">
        <f>'[1]Presupuesto Sardinata proyect.'!F29</f>
        <v>0</v>
      </c>
      <c r="G33" s="143">
        <f>'[1]Presupuesto Sardinata proyect.'!G29</f>
        <v>2703760</v>
      </c>
      <c r="H33" s="143"/>
      <c r="I33" s="143"/>
      <c r="J33" s="143"/>
      <c r="K33" s="143"/>
      <c r="L33" s="143">
        <f>G33</f>
        <v>2703760</v>
      </c>
      <c r="M33" s="143"/>
      <c r="N33" s="143"/>
      <c r="O33" s="143"/>
      <c r="P33" s="143"/>
      <c r="Q33" s="143"/>
      <c r="R33" s="143"/>
      <c r="S33" s="143"/>
      <c r="T33" s="143">
        <f t="shared" ref="T33:T36" si="3">SUM(H33:S33)</f>
        <v>2703760</v>
      </c>
    </row>
    <row r="34" spans="1:20" s="34" customFormat="1">
      <c r="A34" s="144" t="str">
        <f>'[1]Presupuesto Sardinata proyect.'!A30</f>
        <v>Alambre de pua calibre 12,5" (rollo 300mt)</v>
      </c>
      <c r="B34" s="145" t="str">
        <f>'[1]Presupuesto Sardinata proyect.'!B30</f>
        <v>ROLLO</v>
      </c>
      <c r="C34" s="146">
        <f>'[1]Presupuesto Sardinata proyect.'!C30</f>
        <v>34</v>
      </c>
      <c r="D34" s="147">
        <f>'[1]Presupuesto Sardinata proyect.'!D30</f>
        <v>405022</v>
      </c>
      <c r="E34" s="147">
        <f>'[1]Presupuesto Sardinata proyect.'!E30</f>
        <v>13770748</v>
      </c>
      <c r="F34" s="147">
        <f>'[1]Presupuesto Sardinata proyect.'!F30</f>
        <v>0</v>
      </c>
      <c r="G34" s="148">
        <f>'[1]Presupuesto Sardinata proyect.'!G30</f>
        <v>13770748</v>
      </c>
      <c r="H34" s="148"/>
      <c r="I34" s="148"/>
      <c r="J34" s="148"/>
      <c r="K34" s="148"/>
      <c r="L34" s="148">
        <f t="shared" ref="L34:L36" si="4">G34</f>
        <v>13770748</v>
      </c>
      <c r="M34" s="148"/>
      <c r="N34" s="148"/>
      <c r="O34" s="148"/>
      <c r="P34" s="148"/>
      <c r="Q34" s="148"/>
      <c r="R34" s="148"/>
      <c r="S34" s="148"/>
      <c r="T34" s="148">
        <f t="shared" si="3"/>
        <v>13770748</v>
      </c>
    </row>
    <row r="35" spans="1:20" s="34" customFormat="1">
      <c r="A35" s="140" t="str">
        <f>'[1]Presupuesto Sardinata proyect.'!A31</f>
        <v>Grapa 3/4 calibre 12 (delgada)</v>
      </c>
      <c r="B35" s="141" t="str">
        <f>'[1]Presupuesto Sardinata proyect.'!B31</f>
        <v>KL</v>
      </c>
      <c r="C35" s="142">
        <f>'[1]Presupuesto Sardinata proyect.'!C31</f>
        <v>100</v>
      </c>
      <c r="D35" s="70">
        <f>'[1]Presupuesto Sardinata proyect.'!D31</f>
        <v>15005</v>
      </c>
      <c r="E35" s="70">
        <f>'[1]Presupuesto Sardinata proyect.'!E31</f>
        <v>1500500</v>
      </c>
      <c r="F35" s="70">
        <f>'[1]Presupuesto Sardinata proyect.'!F31</f>
        <v>0</v>
      </c>
      <c r="G35" s="143">
        <f>'[1]Presupuesto Sardinata proyect.'!G31</f>
        <v>1500500</v>
      </c>
      <c r="H35" s="143"/>
      <c r="I35" s="143"/>
      <c r="J35" s="143"/>
      <c r="K35" s="143"/>
      <c r="L35" s="143">
        <f t="shared" si="4"/>
        <v>1500500</v>
      </c>
      <c r="M35" s="143"/>
      <c r="N35" s="143"/>
      <c r="O35" s="143"/>
      <c r="P35" s="143"/>
      <c r="Q35" s="143"/>
      <c r="R35" s="143"/>
      <c r="S35" s="143"/>
      <c r="T35" s="143">
        <f t="shared" si="3"/>
        <v>1500500</v>
      </c>
    </row>
    <row r="36" spans="1:20" s="34" customFormat="1">
      <c r="A36" s="144" t="str">
        <f>'[1]Presupuesto Sardinata proyect.'!A32</f>
        <v>Poste de Madera Plástica macizo de 0,07 x 0,07 x 2,70 Mts</v>
      </c>
      <c r="B36" s="145" t="str">
        <f>'[1]Presupuesto Sardinata proyect.'!B32</f>
        <v>UND</v>
      </c>
      <c r="C36" s="146">
        <f>'[1]Presupuesto Sardinata proyect.'!C32</f>
        <v>900</v>
      </c>
      <c r="D36" s="147">
        <f>'[1]Presupuesto Sardinata proyect.'!D32</f>
        <v>75966</v>
      </c>
      <c r="E36" s="147">
        <f>'[1]Presupuesto Sardinata proyect.'!E32</f>
        <v>68369400</v>
      </c>
      <c r="F36" s="147">
        <f>'[1]Presupuesto Sardinata proyect.'!F32</f>
        <v>0</v>
      </c>
      <c r="G36" s="148">
        <f>'[1]Presupuesto Sardinata proyect.'!G32</f>
        <v>68369400</v>
      </c>
      <c r="H36" s="148"/>
      <c r="I36" s="148"/>
      <c r="J36" s="148"/>
      <c r="K36" s="148"/>
      <c r="L36" s="148">
        <f t="shared" si="4"/>
        <v>68369400</v>
      </c>
      <c r="M36" s="148"/>
      <c r="N36" s="148"/>
      <c r="O36" s="148"/>
      <c r="P36" s="148"/>
      <c r="Q36" s="148"/>
      <c r="R36" s="148"/>
      <c r="S36" s="148"/>
      <c r="T36" s="148">
        <f t="shared" si="3"/>
        <v>68369400</v>
      </c>
    </row>
    <row r="37" spans="1:20" s="34" customFormat="1">
      <c r="A37" s="116" t="str">
        <f>'[1]Presupuesto Sardinata proyect.'!A33</f>
        <v xml:space="preserve">Subtotal B. Materiales adecuación corral gallinas criollas </v>
      </c>
      <c r="B37" s="113"/>
      <c r="C37" s="113"/>
      <c r="D37" s="113"/>
      <c r="E37" s="114">
        <f>+SUM(E33:E36)</f>
        <v>86344408</v>
      </c>
      <c r="F37" s="114">
        <f>SUM(F33:F36)</f>
        <v>0</v>
      </c>
      <c r="G37" s="115">
        <f>+SUM(G33:G36)</f>
        <v>86344408</v>
      </c>
      <c r="H37" s="115">
        <f t="shared" ref="H37:T37" si="5">SUM(H33:H36)</f>
        <v>0</v>
      </c>
      <c r="I37" s="115">
        <f t="shared" si="5"/>
        <v>0</v>
      </c>
      <c r="J37" s="115">
        <f t="shared" si="5"/>
        <v>0</v>
      </c>
      <c r="K37" s="115">
        <f t="shared" si="5"/>
        <v>0</v>
      </c>
      <c r="L37" s="115">
        <f t="shared" si="5"/>
        <v>86344408</v>
      </c>
      <c r="M37" s="115">
        <f t="shared" si="5"/>
        <v>0</v>
      </c>
      <c r="N37" s="115">
        <f t="shared" si="5"/>
        <v>0</v>
      </c>
      <c r="O37" s="115">
        <f t="shared" si="5"/>
        <v>0</v>
      </c>
      <c r="P37" s="115">
        <f t="shared" si="5"/>
        <v>0</v>
      </c>
      <c r="Q37" s="115">
        <f t="shared" si="5"/>
        <v>0</v>
      </c>
      <c r="R37" s="115">
        <f t="shared" si="5"/>
        <v>0</v>
      </c>
      <c r="S37" s="115">
        <f t="shared" si="5"/>
        <v>0</v>
      </c>
      <c r="T37" s="115">
        <f t="shared" si="5"/>
        <v>86344408</v>
      </c>
    </row>
    <row r="38" spans="1:20" s="34" customFormat="1">
      <c r="A38" s="35"/>
      <c r="B38" s="39"/>
      <c r="C38" s="39"/>
      <c r="D38" s="39"/>
      <c r="E38" s="40"/>
      <c r="F38" s="40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</row>
    <row r="39" spans="1:20" s="34" customFormat="1">
      <c r="A39" s="116" t="str">
        <f>'[1]Presupuesto Sardinata proyect.'!A35</f>
        <v>C. Insumos</v>
      </c>
      <c r="B39" s="117"/>
      <c r="C39" s="110"/>
      <c r="D39" s="110"/>
      <c r="E39" s="110"/>
      <c r="F39" s="110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</row>
    <row r="40" spans="1:20" s="34" customFormat="1" ht="41.45">
      <c r="A40" s="149" t="s">
        <v>8</v>
      </c>
      <c r="B40" s="137" t="s">
        <v>9</v>
      </c>
      <c r="C40" s="137" t="s">
        <v>10</v>
      </c>
      <c r="D40" s="137" t="s">
        <v>11</v>
      </c>
      <c r="E40" s="137" t="s">
        <v>12</v>
      </c>
      <c r="F40" s="137" t="s">
        <v>13</v>
      </c>
      <c r="G40" s="150" t="s">
        <v>14</v>
      </c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</row>
    <row r="41" spans="1:20" s="34" customFormat="1">
      <c r="A41" s="140" t="str">
        <f>'[1]Presupuesto Sardinata proyect.'!A37</f>
        <v>Cal dolomita</v>
      </c>
      <c r="B41" s="141" t="str">
        <f>'[1]Presupuesto Sardinata proyect.'!B37</f>
        <v>Bulto 50 kg</v>
      </c>
      <c r="C41" s="142">
        <f>'[1]Presupuesto Sardinata proyect.'!C37</f>
        <v>500</v>
      </c>
      <c r="D41" s="70">
        <f>'[1]Presupuesto Sardinata proyect.'!D37</f>
        <v>35552</v>
      </c>
      <c r="E41" s="70">
        <f>'[1]Presupuesto Sardinata proyect.'!E37</f>
        <v>17776000</v>
      </c>
      <c r="F41" s="70">
        <f>'[1]Presupuesto Sardinata proyect.'!F37</f>
        <v>0</v>
      </c>
      <c r="G41" s="143">
        <f>'[1]Presupuesto Sardinata proyect.'!G37</f>
        <v>17776000</v>
      </c>
      <c r="H41" s="143"/>
      <c r="I41" s="143"/>
      <c r="J41" s="143"/>
      <c r="K41" s="143"/>
      <c r="L41" s="143"/>
      <c r="M41" s="143"/>
      <c r="N41" s="143">
        <f>G41</f>
        <v>17776000</v>
      </c>
      <c r="O41" s="143"/>
      <c r="P41" s="143"/>
      <c r="Q41" s="143"/>
      <c r="R41" s="143"/>
      <c r="S41" s="143"/>
      <c r="T41" s="143">
        <f>SUM(H41:S41)</f>
        <v>17776000</v>
      </c>
    </row>
    <row r="42" spans="1:20" s="34" customFormat="1">
      <c r="A42" s="144" t="str">
        <f>'[1]Presupuesto Sardinata proyect.'!A38</f>
        <v>Melaza</v>
      </c>
      <c r="B42" s="145" t="str">
        <f>'[1]Presupuesto Sardinata proyect.'!B38</f>
        <v>Bulto 30 kg</v>
      </c>
      <c r="C42" s="146">
        <f>'[1]Presupuesto Sardinata proyect.'!C38</f>
        <v>300</v>
      </c>
      <c r="D42" s="147">
        <f>'[1]Presupuesto Sardinata proyect.'!D38</f>
        <v>70695</v>
      </c>
      <c r="E42" s="147">
        <f>'[1]Presupuesto Sardinata proyect.'!E38</f>
        <v>21208500</v>
      </c>
      <c r="F42" s="147">
        <f>'[1]Presupuesto Sardinata proyect.'!F38</f>
        <v>0</v>
      </c>
      <c r="G42" s="148">
        <f>'[1]Presupuesto Sardinata proyect.'!G38</f>
        <v>21208500</v>
      </c>
      <c r="H42" s="148"/>
      <c r="I42" s="148"/>
      <c r="J42" s="148"/>
      <c r="K42" s="148"/>
      <c r="L42" s="148"/>
      <c r="M42" s="148"/>
      <c r="N42" s="148">
        <f t="shared" ref="N42:N64" si="6">G42</f>
        <v>21208500</v>
      </c>
      <c r="O42" s="148"/>
      <c r="P42" s="148"/>
      <c r="Q42" s="148"/>
      <c r="R42" s="148"/>
      <c r="S42" s="148"/>
      <c r="T42" s="148">
        <f t="shared" ref="T42:T64" si="7">SUM(H42:S42)</f>
        <v>21208500</v>
      </c>
    </row>
    <row r="43" spans="1:20" s="34" customFormat="1">
      <c r="A43" s="140" t="str">
        <f>'[1]Presupuesto Sardinata proyect.'!A39</f>
        <v>Levadura granulada</v>
      </c>
      <c r="B43" s="141" t="str">
        <f>'[1]Presupuesto Sardinata proyect.'!B39</f>
        <v>Libra</v>
      </c>
      <c r="C43" s="142">
        <f>'[1]Presupuesto Sardinata proyect.'!C39</f>
        <v>100</v>
      </c>
      <c r="D43" s="70">
        <f>'[1]Presupuesto Sardinata proyect.'!D39</f>
        <v>20115</v>
      </c>
      <c r="E43" s="70">
        <f>'[1]Presupuesto Sardinata proyect.'!E39</f>
        <v>2011500</v>
      </c>
      <c r="F43" s="70">
        <f>'[1]Presupuesto Sardinata proyect.'!F39</f>
        <v>0</v>
      </c>
      <c r="G43" s="143">
        <f>'[1]Presupuesto Sardinata proyect.'!G39</f>
        <v>2011500</v>
      </c>
      <c r="H43" s="143"/>
      <c r="I43" s="143"/>
      <c r="J43" s="143"/>
      <c r="K43" s="143"/>
      <c r="L43" s="143"/>
      <c r="M43" s="143"/>
      <c r="N43" s="143">
        <f t="shared" si="6"/>
        <v>2011500</v>
      </c>
      <c r="O43" s="143"/>
      <c r="P43" s="143"/>
      <c r="Q43" s="143"/>
      <c r="R43" s="143"/>
      <c r="S43" s="143"/>
      <c r="T43" s="143">
        <f t="shared" si="7"/>
        <v>2011500</v>
      </c>
    </row>
    <row r="44" spans="1:20" s="34" customFormat="1">
      <c r="A44" s="144" t="str">
        <f>'[1]Presupuesto Sardinata proyect.'!A40</f>
        <v>Tierra de diatomeas</v>
      </c>
      <c r="B44" s="145" t="str">
        <f>'[1]Presupuesto Sardinata proyect.'!B40</f>
        <v>Bulto 25 kg</v>
      </c>
      <c r="C44" s="146">
        <f>'[1]Presupuesto Sardinata proyect.'!C40</f>
        <v>200</v>
      </c>
      <c r="D44" s="147">
        <f>'[1]Presupuesto Sardinata proyect.'!D40</f>
        <v>145587</v>
      </c>
      <c r="E44" s="147">
        <f>'[1]Presupuesto Sardinata proyect.'!E40</f>
        <v>29117400</v>
      </c>
      <c r="F44" s="147">
        <f>'[1]Presupuesto Sardinata proyect.'!F40</f>
        <v>0</v>
      </c>
      <c r="G44" s="148">
        <f>'[1]Presupuesto Sardinata proyect.'!G40</f>
        <v>29117400</v>
      </c>
      <c r="H44" s="148"/>
      <c r="I44" s="148"/>
      <c r="J44" s="148"/>
      <c r="K44" s="148"/>
      <c r="L44" s="148"/>
      <c r="M44" s="148"/>
      <c r="N44" s="148">
        <f t="shared" si="6"/>
        <v>29117400</v>
      </c>
      <c r="O44" s="148"/>
      <c r="P44" s="148"/>
      <c r="Q44" s="148"/>
      <c r="R44" s="148"/>
      <c r="S44" s="148"/>
      <c r="T44" s="148">
        <f t="shared" si="7"/>
        <v>29117400</v>
      </c>
    </row>
    <row r="45" spans="1:20" s="34" customFormat="1">
      <c r="A45" s="140" t="str">
        <f>'[1]Presupuesto Sardinata proyect.'!A41</f>
        <v>Roca fosfórica</v>
      </c>
      <c r="B45" s="141" t="str">
        <f>'[1]Presupuesto Sardinata proyect.'!B41</f>
        <v>Bulto 50 kg</v>
      </c>
      <c r="C45" s="142">
        <f>'[1]Presupuesto Sardinata proyect.'!C41</f>
        <v>200</v>
      </c>
      <c r="D45" s="70">
        <f>'[1]Presupuesto Sardinata proyect.'!D41</f>
        <v>55361</v>
      </c>
      <c r="E45" s="70">
        <f>'[1]Presupuesto Sardinata proyect.'!E41</f>
        <v>11072200</v>
      </c>
      <c r="F45" s="70">
        <f>'[1]Presupuesto Sardinata proyect.'!F41</f>
        <v>0</v>
      </c>
      <c r="G45" s="143">
        <f>'[1]Presupuesto Sardinata proyect.'!G41</f>
        <v>11072200</v>
      </c>
      <c r="H45" s="143"/>
      <c r="I45" s="143"/>
      <c r="J45" s="143"/>
      <c r="K45" s="143"/>
      <c r="L45" s="143"/>
      <c r="M45" s="143"/>
      <c r="N45" s="143">
        <f t="shared" si="6"/>
        <v>11072200</v>
      </c>
      <c r="O45" s="143"/>
      <c r="P45" s="143"/>
      <c r="Q45" s="143"/>
      <c r="R45" s="143"/>
      <c r="S45" s="143"/>
      <c r="T45" s="143">
        <f t="shared" si="7"/>
        <v>11072200</v>
      </c>
    </row>
    <row r="46" spans="1:20" s="34" customFormat="1">
      <c r="A46" s="144" t="str">
        <f>'[1]Presupuesto Sardinata proyect.'!A42</f>
        <v xml:space="preserve">Azufre Forma Natural al 99% </v>
      </c>
      <c r="B46" s="145" t="str">
        <f>'[1]Presupuesto Sardinata proyect.'!B42</f>
        <v>Kilo</v>
      </c>
      <c r="C46" s="146">
        <f>'[1]Presupuesto Sardinata proyect.'!C42</f>
        <v>500</v>
      </c>
      <c r="D46" s="147">
        <f>'[1]Presupuesto Sardinata proyect.'!D42</f>
        <v>4237</v>
      </c>
      <c r="E46" s="147">
        <f>'[1]Presupuesto Sardinata proyect.'!E42</f>
        <v>2118500</v>
      </c>
      <c r="F46" s="147">
        <f>'[1]Presupuesto Sardinata proyect.'!F42</f>
        <v>0</v>
      </c>
      <c r="G46" s="148">
        <f>'[1]Presupuesto Sardinata proyect.'!G42</f>
        <v>2118500</v>
      </c>
      <c r="H46" s="148"/>
      <c r="I46" s="148"/>
      <c r="J46" s="148"/>
      <c r="K46" s="148"/>
      <c r="L46" s="148"/>
      <c r="M46" s="148"/>
      <c r="N46" s="148">
        <f t="shared" si="6"/>
        <v>2118500</v>
      </c>
      <c r="O46" s="148"/>
      <c r="P46" s="148"/>
      <c r="Q46" s="148"/>
      <c r="R46" s="148"/>
      <c r="S46" s="148"/>
      <c r="T46" s="148">
        <f t="shared" si="7"/>
        <v>2118500</v>
      </c>
    </row>
    <row r="47" spans="1:20" s="34" customFormat="1">
      <c r="A47" s="140" t="str">
        <f>'[1]Presupuesto Sardinata proyect.'!A43</f>
        <v>Äcido Bórico</v>
      </c>
      <c r="B47" s="141" t="str">
        <f>'[1]Presupuesto Sardinata proyect.'!B43</f>
        <v>Kilo</v>
      </c>
      <c r="C47" s="142">
        <f>'[1]Presupuesto Sardinata proyect.'!C43</f>
        <v>1000</v>
      </c>
      <c r="D47" s="70">
        <f>'[1]Presupuesto Sardinata proyect.'!D43</f>
        <v>15000</v>
      </c>
      <c r="E47" s="70">
        <f>'[1]Presupuesto Sardinata proyect.'!E43</f>
        <v>15000000</v>
      </c>
      <c r="F47" s="70">
        <f>'[1]Presupuesto Sardinata proyect.'!F43</f>
        <v>0</v>
      </c>
      <c r="G47" s="143">
        <f>'[1]Presupuesto Sardinata proyect.'!G43</f>
        <v>15000000</v>
      </c>
      <c r="H47" s="143"/>
      <c r="I47" s="143"/>
      <c r="J47" s="143"/>
      <c r="K47" s="143"/>
      <c r="L47" s="143"/>
      <c r="M47" s="143"/>
      <c r="N47" s="143">
        <f t="shared" si="6"/>
        <v>15000000</v>
      </c>
      <c r="O47" s="143"/>
      <c r="P47" s="143"/>
      <c r="Q47" s="143"/>
      <c r="R47" s="143"/>
      <c r="S47" s="143"/>
      <c r="T47" s="143">
        <f t="shared" si="7"/>
        <v>15000000</v>
      </c>
    </row>
    <row r="48" spans="1:20" s="34" customFormat="1">
      <c r="A48" s="144" t="str">
        <f>'[1]Presupuesto Sardinata proyect.'!A44</f>
        <v>Sulfato de Cu x kg</v>
      </c>
      <c r="B48" s="145" t="str">
        <f>'[1]Presupuesto Sardinata proyect.'!B44</f>
        <v>Kilo</v>
      </c>
      <c r="C48" s="146">
        <f>'[1]Presupuesto Sardinata proyect.'!C44</f>
        <v>1500</v>
      </c>
      <c r="D48" s="147">
        <f>'[1]Presupuesto Sardinata proyect.'!D44</f>
        <v>32939</v>
      </c>
      <c r="E48" s="147">
        <f>'[1]Presupuesto Sardinata proyect.'!E44</f>
        <v>49408500</v>
      </c>
      <c r="F48" s="147">
        <f>'[1]Presupuesto Sardinata proyect.'!F44</f>
        <v>0</v>
      </c>
      <c r="G48" s="148">
        <f>'[1]Presupuesto Sardinata proyect.'!G44</f>
        <v>49408500</v>
      </c>
      <c r="H48" s="148"/>
      <c r="I48" s="148"/>
      <c r="J48" s="148"/>
      <c r="K48" s="148"/>
      <c r="L48" s="148"/>
      <c r="M48" s="148"/>
      <c r="N48" s="148">
        <f t="shared" si="6"/>
        <v>49408500</v>
      </c>
      <c r="O48" s="148"/>
      <c r="P48" s="148"/>
      <c r="Q48" s="148"/>
      <c r="R48" s="148"/>
      <c r="S48" s="148"/>
      <c r="T48" s="148">
        <f t="shared" si="7"/>
        <v>49408500</v>
      </c>
    </row>
    <row r="49" spans="1:20" s="34" customFormat="1">
      <c r="A49" s="140" t="str">
        <f>'[1]Presupuesto Sardinata proyect.'!A45</f>
        <v>Sulfato de Fe x kg</v>
      </c>
      <c r="B49" s="141" t="str">
        <f>'[1]Presupuesto Sardinata proyect.'!B45</f>
        <v>Kilo</v>
      </c>
      <c r="C49" s="142">
        <f>'[1]Presupuesto Sardinata proyect.'!C45</f>
        <v>500</v>
      </c>
      <c r="D49" s="70">
        <f>'[1]Presupuesto Sardinata proyect.'!D45</f>
        <v>9602</v>
      </c>
      <c r="E49" s="70">
        <f>'[1]Presupuesto Sardinata proyect.'!E45</f>
        <v>4801000</v>
      </c>
      <c r="F49" s="70">
        <f>'[1]Presupuesto Sardinata proyect.'!F45</f>
        <v>0</v>
      </c>
      <c r="G49" s="143">
        <f>'[1]Presupuesto Sardinata proyect.'!G45</f>
        <v>4801000</v>
      </c>
      <c r="H49" s="143"/>
      <c r="I49" s="143"/>
      <c r="J49" s="143"/>
      <c r="K49" s="143"/>
      <c r="L49" s="143"/>
      <c r="M49" s="143"/>
      <c r="N49" s="143">
        <f t="shared" si="6"/>
        <v>4801000</v>
      </c>
      <c r="O49" s="143"/>
      <c r="P49" s="143"/>
      <c r="Q49" s="143"/>
      <c r="R49" s="143"/>
      <c r="S49" s="143"/>
      <c r="T49" s="143">
        <f t="shared" si="7"/>
        <v>4801000</v>
      </c>
    </row>
    <row r="50" spans="1:20" s="34" customFormat="1">
      <c r="A50" s="144" t="str">
        <f>'[1]Presupuesto Sardinata proyect.'!A46</f>
        <v>Sulfato de Mg x kg</v>
      </c>
      <c r="B50" s="145" t="str">
        <f>'[1]Presupuesto Sardinata proyect.'!B46</f>
        <v>Kilo</v>
      </c>
      <c r="C50" s="146">
        <f>'[1]Presupuesto Sardinata proyect.'!C46</f>
        <v>1000</v>
      </c>
      <c r="D50" s="147">
        <f>'[1]Presupuesto Sardinata proyect.'!D46</f>
        <v>5639</v>
      </c>
      <c r="E50" s="147">
        <f>'[1]Presupuesto Sardinata proyect.'!E46</f>
        <v>5639000</v>
      </c>
      <c r="F50" s="147">
        <f>'[1]Presupuesto Sardinata proyect.'!F46</f>
        <v>0</v>
      </c>
      <c r="G50" s="148">
        <f>'[1]Presupuesto Sardinata proyect.'!G46</f>
        <v>5639000</v>
      </c>
      <c r="H50" s="148"/>
      <c r="I50" s="148"/>
      <c r="J50" s="148"/>
      <c r="K50" s="148"/>
      <c r="L50" s="148"/>
      <c r="M50" s="148"/>
      <c r="N50" s="148">
        <f t="shared" si="6"/>
        <v>5639000</v>
      </c>
      <c r="O50" s="148"/>
      <c r="P50" s="148"/>
      <c r="Q50" s="148"/>
      <c r="R50" s="148"/>
      <c r="S50" s="148"/>
      <c r="T50" s="148">
        <f t="shared" si="7"/>
        <v>5639000</v>
      </c>
    </row>
    <row r="51" spans="1:20" s="34" customFormat="1">
      <c r="A51" s="140" t="str">
        <f>'[1]Presupuesto Sardinata proyect.'!A47</f>
        <v>Sulfato de Mn x kg</v>
      </c>
      <c r="B51" s="141" t="str">
        <f>'[1]Presupuesto Sardinata proyect.'!B47</f>
        <v>Kilo</v>
      </c>
      <c r="C51" s="142">
        <f>'[1]Presupuesto Sardinata proyect.'!C47</f>
        <v>1000</v>
      </c>
      <c r="D51" s="70">
        <f>'[1]Presupuesto Sardinata proyect.'!D47</f>
        <v>23047</v>
      </c>
      <c r="E51" s="70">
        <f>'[1]Presupuesto Sardinata proyect.'!E47</f>
        <v>23047000</v>
      </c>
      <c r="F51" s="70">
        <f>'[1]Presupuesto Sardinata proyect.'!F47</f>
        <v>0</v>
      </c>
      <c r="G51" s="143">
        <f>'[1]Presupuesto Sardinata proyect.'!G47</f>
        <v>23047000</v>
      </c>
      <c r="H51" s="143"/>
      <c r="I51" s="143"/>
      <c r="J51" s="143"/>
      <c r="K51" s="143"/>
      <c r="L51" s="143"/>
      <c r="M51" s="143"/>
      <c r="N51" s="143">
        <f t="shared" si="6"/>
        <v>23047000</v>
      </c>
      <c r="O51" s="143"/>
      <c r="P51" s="143"/>
      <c r="Q51" s="143"/>
      <c r="R51" s="143"/>
      <c r="S51" s="143"/>
      <c r="T51" s="143">
        <f t="shared" si="7"/>
        <v>23047000</v>
      </c>
    </row>
    <row r="52" spans="1:20" s="34" customFormat="1">
      <c r="A52" s="144" t="str">
        <f>'[1]Presupuesto Sardinata proyect.'!A48</f>
        <v>Sulfato de K x kg</v>
      </c>
      <c r="B52" s="145" t="str">
        <f>'[1]Presupuesto Sardinata proyect.'!B48</f>
        <v>Kilo</v>
      </c>
      <c r="C52" s="146">
        <f>'[1]Presupuesto Sardinata proyect.'!C48</f>
        <v>1000</v>
      </c>
      <c r="D52" s="147">
        <f>'[1]Presupuesto Sardinata proyect.'!D48</f>
        <v>12194</v>
      </c>
      <c r="E52" s="147">
        <f>'[1]Presupuesto Sardinata proyect.'!E48</f>
        <v>12194000</v>
      </c>
      <c r="F52" s="147">
        <f>'[1]Presupuesto Sardinata proyect.'!F48</f>
        <v>0</v>
      </c>
      <c r="G52" s="148">
        <f>'[1]Presupuesto Sardinata proyect.'!G48</f>
        <v>12194000</v>
      </c>
      <c r="H52" s="148"/>
      <c r="I52" s="148"/>
      <c r="J52" s="148"/>
      <c r="K52" s="148"/>
      <c r="L52" s="148"/>
      <c r="M52" s="148"/>
      <c r="N52" s="148">
        <f t="shared" si="6"/>
        <v>12194000</v>
      </c>
      <c r="O52" s="148"/>
      <c r="P52" s="148"/>
      <c r="Q52" s="148"/>
      <c r="R52" s="148"/>
      <c r="S52" s="148"/>
      <c r="T52" s="148">
        <f t="shared" si="7"/>
        <v>12194000</v>
      </c>
    </row>
    <row r="53" spans="1:20" s="34" customFormat="1">
      <c r="A53" s="140" t="str">
        <f>'[1]Presupuesto Sardinata proyect.'!A49</f>
        <v>Sulfato de Zn x kg</v>
      </c>
      <c r="B53" s="141" t="str">
        <f>'[1]Presupuesto Sardinata proyect.'!B49</f>
        <v>Kilo</v>
      </c>
      <c r="C53" s="142">
        <f>'[1]Presupuesto Sardinata proyect.'!C49</f>
        <v>1000</v>
      </c>
      <c r="D53" s="70">
        <f>'[1]Presupuesto Sardinata proyect.'!D49</f>
        <v>20496</v>
      </c>
      <c r="E53" s="70">
        <f>'[1]Presupuesto Sardinata proyect.'!E49</f>
        <v>20496000</v>
      </c>
      <c r="F53" s="70">
        <f>'[1]Presupuesto Sardinata proyect.'!F49</f>
        <v>0</v>
      </c>
      <c r="G53" s="143">
        <f>'[1]Presupuesto Sardinata proyect.'!G49</f>
        <v>20496000</v>
      </c>
      <c r="H53" s="143"/>
      <c r="I53" s="143"/>
      <c r="J53" s="143"/>
      <c r="K53" s="143"/>
      <c r="L53" s="143"/>
      <c r="M53" s="143"/>
      <c r="N53" s="143">
        <f t="shared" si="6"/>
        <v>20496000</v>
      </c>
      <c r="O53" s="143"/>
      <c r="P53" s="143"/>
      <c r="Q53" s="143"/>
      <c r="R53" s="143"/>
      <c r="S53" s="143"/>
      <c r="T53" s="143">
        <f t="shared" si="7"/>
        <v>20496000</v>
      </c>
    </row>
    <row r="54" spans="1:20" s="34" customFormat="1">
      <c r="A54" s="144" t="str">
        <f>'[1]Presupuesto Sardinata proyect.'!A50</f>
        <v>Micorrizas</v>
      </c>
      <c r="B54" s="145" t="str">
        <f>'[1]Presupuesto Sardinata proyect.'!B50</f>
        <v>Bulto 50 kg</v>
      </c>
      <c r="C54" s="146">
        <f>'[1]Presupuesto Sardinata proyect.'!C50</f>
        <v>100</v>
      </c>
      <c r="D54" s="147">
        <f>'[1]Presupuesto Sardinata proyect.'!D50</f>
        <v>110607</v>
      </c>
      <c r="E54" s="147">
        <f>'[1]Presupuesto Sardinata proyect.'!E50</f>
        <v>11060700</v>
      </c>
      <c r="F54" s="147">
        <f>'[1]Presupuesto Sardinata proyect.'!F50</f>
        <v>0</v>
      </c>
      <c r="G54" s="148">
        <f>'[1]Presupuesto Sardinata proyect.'!G50</f>
        <v>11060700</v>
      </c>
      <c r="H54" s="148"/>
      <c r="I54" s="148"/>
      <c r="J54" s="148"/>
      <c r="K54" s="148"/>
      <c r="L54" s="148"/>
      <c r="M54" s="148"/>
      <c r="N54" s="148">
        <f t="shared" si="6"/>
        <v>11060700</v>
      </c>
      <c r="O54" s="148"/>
      <c r="P54" s="148"/>
      <c r="Q54" s="148"/>
      <c r="R54" s="148"/>
      <c r="S54" s="148"/>
      <c r="T54" s="148">
        <f t="shared" si="7"/>
        <v>11060700</v>
      </c>
    </row>
    <row r="55" spans="1:20" s="34" customFormat="1">
      <c r="A55" s="140" t="str">
        <f>'[1]Presupuesto Sardinata proyect.'!A51</f>
        <v>Abono organico abonissa</v>
      </c>
      <c r="B55" s="141" t="str">
        <f>'[1]Presupuesto Sardinata proyect.'!B51</f>
        <v>Bulto 50 kg</v>
      </c>
      <c r="C55" s="142">
        <f>'[1]Presupuesto Sardinata proyect.'!C51</f>
        <v>300</v>
      </c>
      <c r="D55" s="70">
        <f>'[1]Presupuesto Sardinata proyect.'!D51</f>
        <v>37842</v>
      </c>
      <c r="E55" s="70">
        <f>'[1]Presupuesto Sardinata proyect.'!E51</f>
        <v>11352600</v>
      </c>
      <c r="F55" s="70">
        <f>'[1]Presupuesto Sardinata proyect.'!F51</f>
        <v>0</v>
      </c>
      <c r="G55" s="143">
        <f>'[1]Presupuesto Sardinata proyect.'!G51</f>
        <v>11352600</v>
      </c>
      <c r="H55" s="143"/>
      <c r="I55" s="143"/>
      <c r="J55" s="143"/>
      <c r="K55" s="143"/>
      <c r="L55" s="143"/>
      <c r="M55" s="143"/>
      <c r="N55" s="143">
        <f t="shared" si="6"/>
        <v>11352600</v>
      </c>
      <c r="O55" s="143"/>
      <c r="P55" s="143"/>
      <c r="Q55" s="143"/>
      <c r="R55" s="143"/>
      <c r="S55" s="143"/>
      <c r="T55" s="143">
        <f t="shared" si="7"/>
        <v>11352600</v>
      </c>
    </row>
    <row r="56" spans="1:20" s="34" customFormat="1">
      <c r="A56" s="144" t="str">
        <f>'[1]Presupuesto Sardinata proyect.'!A52</f>
        <v xml:space="preserve">Lombriz roja californiana </v>
      </c>
      <c r="B56" s="145" t="str">
        <f>'[1]Presupuesto Sardinata proyect.'!B52</f>
        <v>Kilo</v>
      </c>
      <c r="C56" s="146">
        <f>'[1]Presupuesto Sardinata proyect.'!C52</f>
        <v>200</v>
      </c>
      <c r="D56" s="147">
        <f>'[1]Presupuesto Sardinata proyect.'!D52</f>
        <v>26965</v>
      </c>
      <c r="E56" s="147">
        <f>'[1]Presupuesto Sardinata proyect.'!E52</f>
        <v>5393000</v>
      </c>
      <c r="F56" s="147">
        <f>'[1]Presupuesto Sardinata proyect.'!F52</f>
        <v>0</v>
      </c>
      <c r="G56" s="148">
        <f>'[1]Presupuesto Sardinata proyect.'!G52</f>
        <v>5393000</v>
      </c>
      <c r="H56" s="148"/>
      <c r="I56" s="148"/>
      <c r="J56" s="148"/>
      <c r="K56" s="148"/>
      <c r="L56" s="148"/>
      <c r="M56" s="148"/>
      <c r="N56" s="148">
        <f t="shared" si="6"/>
        <v>5393000</v>
      </c>
      <c r="O56" s="148"/>
      <c r="P56" s="148"/>
      <c r="Q56" s="148"/>
      <c r="R56" s="148"/>
      <c r="S56" s="148"/>
      <c r="T56" s="148">
        <f t="shared" si="7"/>
        <v>5393000</v>
      </c>
    </row>
    <row r="57" spans="1:20" s="34" customFormat="1">
      <c r="A57" s="140" t="str">
        <f>'[1]Presupuesto Sardinata proyect.'!A53</f>
        <v>Triple 15</v>
      </c>
      <c r="B57" s="141" t="str">
        <f>'[1]Presupuesto Sardinata proyect.'!B53</f>
        <v>Bulto 50 kg</v>
      </c>
      <c r="C57" s="142">
        <f>'[1]Presupuesto Sardinata proyect.'!C53</f>
        <v>200</v>
      </c>
      <c r="D57" s="70">
        <f>'[1]Presupuesto Sardinata proyect.'!D53</f>
        <v>209306</v>
      </c>
      <c r="E57" s="70">
        <f>'[1]Presupuesto Sardinata proyect.'!E53</f>
        <v>41861200</v>
      </c>
      <c r="F57" s="70">
        <f>'[1]Presupuesto Sardinata proyect.'!F53</f>
        <v>0</v>
      </c>
      <c r="G57" s="143">
        <f>'[1]Presupuesto Sardinata proyect.'!G53</f>
        <v>41861200</v>
      </c>
      <c r="H57" s="143"/>
      <c r="I57" s="143"/>
      <c r="J57" s="143"/>
      <c r="K57" s="143"/>
      <c r="L57" s="143"/>
      <c r="M57" s="143"/>
      <c r="N57" s="143">
        <f t="shared" si="6"/>
        <v>41861200</v>
      </c>
      <c r="O57" s="143"/>
      <c r="P57" s="143"/>
      <c r="Q57" s="143"/>
      <c r="R57" s="143"/>
      <c r="S57" s="143"/>
      <c r="T57" s="143">
        <f t="shared" si="7"/>
        <v>41861200</v>
      </c>
    </row>
    <row r="58" spans="1:20" s="34" customFormat="1">
      <c r="A58" s="144" t="str">
        <f>'[1]Presupuesto Sardinata proyect.'!A54</f>
        <v xml:space="preserve">Microorganismos eficientes </v>
      </c>
      <c r="B58" s="145" t="str">
        <f>'[1]Presupuesto Sardinata proyect.'!B54</f>
        <v>Galon 4 litros</v>
      </c>
      <c r="C58" s="146">
        <f>'[1]Presupuesto Sardinata proyect.'!C54</f>
        <v>100</v>
      </c>
      <c r="D58" s="147">
        <f>'[1]Presupuesto Sardinata proyect.'!D54</f>
        <v>74368</v>
      </c>
      <c r="E58" s="147">
        <f>'[1]Presupuesto Sardinata proyect.'!E54</f>
        <v>7436800</v>
      </c>
      <c r="F58" s="147">
        <f>'[1]Presupuesto Sardinata proyect.'!F54</f>
        <v>0</v>
      </c>
      <c r="G58" s="148">
        <f>'[1]Presupuesto Sardinata proyect.'!G54</f>
        <v>7436800</v>
      </c>
      <c r="H58" s="148"/>
      <c r="I58" s="148"/>
      <c r="J58" s="148"/>
      <c r="K58" s="148"/>
      <c r="L58" s="148"/>
      <c r="M58" s="148"/>
      <c r="N58" s="148">
        <f t="shared" si="6"/>
        <v>7436800</v>
      </c>
      <c r="O58" s="148"/>
      <c r="P58" s="148"/>
      <c r="Q58" s="148"/>
      <c r="R58" s="148"/>
      <c r="S58" s="148"/>
      <c r="T58" s="148">
        <f t="shared" si="7"/>
        <v>7436800</v>
      </c>
    </row>
    <row r="59" spans="1:20" s="34" customFormat="1" ht="41.45">
      <c r="A59" s="140" t="str">
        <f>'[1]Presupuesto Sardinata proyect.'!A55</f>
        <v>Mezcla de los hongos: Beauveria bassiana, Metarhizium anisopliae, Lecanicillium lecanii  y la bacteria Bacillus thuringiensis.</v>
      </c>
      <c r="B59" s="141" t="str">
        <f>'[1]Presupuesto Sardinata proyect.'!B55</f>
        <v>Libra</v>
      </c>
      <c r="C59" s="142">
        <f>'[1]Presupuesto Sardinata proyect.'!C55</f>
        <v>100</v>
      </c>
      <c r="D59" s="70">
        <f>'[1]Presupuesto Sardinata proyect.'!D55</f>
        <v>80150</v>
      </c>
      <c r="E59" s="70">
        <f>'[1]Presupuesto Sardinata proyect.'!E55</f>
        <v>8015000</v>
      </c>
      <c r="F59" s="70">
        <f>'[1]Presupuesto Sardinata proyect.'!F55</f>
        <v>0</v>
      </c>
      <c r="G59" s="143">
        <f>'[1]Presupuesto Sardinata proyect.'!G55</f>
        <v>8015000</v>
      </c>
      <c r="H59" s="143"/>
      <c r="I59" s="143"/>
      <c r="J59" s="143"/>
      <c r="K59" s="143"/>
      <c r="L59" s="143"/>
      <c r="M59" s="143"/>
      <c r="N59" s="143">
        <f t="shared" si="6"/>
        <v>8015000</v>
      </c>
      <c r="O59" s="143"/>
      <c r="P59" s="143"/>
      <c r="Q59" s="143"/>
      <c r="R59" s="143"/>
      <c r="S59" s="143"/>
      <c r="T59" s="143">
        <f t="shared" si="7"/>
        <v>8015000</v>
      </c>
    </row>
    <row r="60" spans="1:20" s="34" customFormat="1" ht="27.6">
      <c r="A60" s="144" t="str">
        <f>'[1]Presupuesto Sardinata proyect.'!A56</f>
        <v xml:space="preserve">Bioinsumo de uso agrícola que contenga Trichoderma Harzianum y Trichoderma koningii </v>
      </c>
      <c r="B60" s="145" t="str">
        <f>'[1]Presupuesto Sardinata proyect.'!B56</f>
        <v>sobre 50 gr</v>
      </c>
      <c r="C60" s="146">
        <f>'[1]Presupuesto Sardinata proyect.'!C56</f>
        <v>100</v>
      </c>
      <c r="D60" s="147">
        <f>'[1]Presupuesto Sardinata proyect.'!D56</f>
        <v>11450</v>
      </c>
      <c r="E60" s="147">
        <f>'[1]Presupuesto Sardinata proyect.'!E56</f>
        <v>1145000</v>
      </c>
      <c r="F60" s="147">
        <f>'[1]Presupuesto Sardinata proyect.'!F56</f>
        <v>0</v>
      </c>
      <c r="G60" s="148">
        <f>'[1]Presupuesto Sardinata proyect.'!G56</f>
        <v>1145000</v>
      </c>
      <c r="H60" s="148"/>
      <c r="I60" s="148"/>
      <c r="J60" s="148"/>
      <c r="K60" s="148"/>
      <c r="L60" s="148"/>
      <c r="M60" s="148"/>
      <c r="N60" s="148">
        <f t="shared" si="6"/>
        <v>1145000</v>
      </c>
      <c r="O60" s="148"/>
      <c r="P60" s="148"/>
      <c r="Q60" s="148"/>
      <c r="R60" s="148"/>
      <c r="S60" s="148"/>
      <c r="T60" s="148">
        <f t="shared" si="7"/>
        <v>1145000</v>
      </c>
    </row>
    <row r="61" spans="1:20" s="34" customFormat="1">
      <c r="A61" s="140" t="str">
        <f>'[1]Presupuesto Sardinata proyect.'!A57</f>
        <v>Yodo por litro</v>
      </c>
      <c r="B61" s="141" t="str">
        <f>'[1]Presupuesto Sardinata proyect.'!B57</f>
        <v>Litro</v>
      </c>
      <c r="C61" s="142">
        <f>'[1]Presupuesto Sardinata proyect.'!C57</f>
        <v>100</v>
      </c>
      <c r="D61" s="70">
        <f>'[1]Presupuesto Sardinata proyect.'!D57</f>
        <v>65322</v>
      </c>
      <c r="E61" s="70">
        <f>'[1]Presupuesto Sardinata proyect.'!E57</f>
        <v>6532200</v>
      </c>
      <c r="F61" s="70">
        <f>'[1]Presupuesto Sardinata proyect.'!F57</f>
        <v>0</v>
      </c>
      <c r="G61" s="143">
        <f>'[1]Presupuesto Sardinata proyect.'!G57</f>
        <v>6532200</v>
      </c>
      <c r="H61" s="143"/>
      <c r="I61" s="143"/>
      <c r="J61" s="143"/>
      <c r="K61" s="143"/>
      <c r="L61" s="143"/>
      <c r="M61" s="143"/>
      <c r="N61" s="143">
        <f t="shared" si="6"/>
        <v>6532200</v>
      </c>
      <c r="O61" s="143"/>
      <c r="P61" s="143"/>
      <c r="Q61" s="143"/>
      <c r="R61" s="143"/>
      <c r="S61" s="143"/>
      <c r="T61" s="143">
        <f t="shared" si="7"/>
        <v>6532200</v>
      </c>
    </row>
    <row r="62" spans="1:20" s="34" customFormat="1">
      <c r="A62" s="144" t="str">
        <f>'[1]Presupuesto Sardinata proyect.'!A58</f>
        <v>Alimento balanceado para postura x bulto de 40 kg</v>
      </c>
      <c r="B62" s="145" t="str">
        <f>'[1]Presupuesto Sardinata proyect.'!B58</f>
        <v>Bulto 40 kg</v>
      </c>
      <c r="C62" s="146">
        <f>'[1]Presupuesto Sardinata proyect.'!C58</f>
        <v>400</v>
      </c>
      <c r="D62" s="147">
        <f>'[1]Presupuesto Sardinata proyect.'!D58</f>
        <v>124539</v>
      </c>
      <c r="E62" s="147">
        <f>'[1]Presupuesto Sardinata proyect.'!E58</f>
        <v>49815600</v>
      </c>
      <c r="F62" s="147">
        <f>'[1]Presupuesto Sardinata proyect.'!F58</f>
        <v>0</v>
      </c>
      <c r="G62" s="148">
        <f>'[1]Presupuesto Sardinata proyect.'!G58</f>
        <v>49815600</v>
      </c>
      <c r="H62" s="148"/>
      <c r="I62" s="148"/>
      <c r="J62" s="148"/>
      <c r="K62" s="148"/>
      <c r="L62" s="148"/>
      <c r="M62" s="148"/>
      <c r="N62" s="148">
        <f t="shared" si="6"/>
        <v>49815600</v>
      </c>
      <c r="O62" s="148"/>
      <c r="P62" s="148"/>
      <c r="Q62" s="148"/>
      <c r="R62" s="148"/>
      <c r="S62" s="148"/>
      <c r="T62" s="148">
        <f t="shared" si="7"/>
        <v>49815600</v>
      </c>
    </row>
    <row r="63" spans="1:20" s="34" customFormat="1">
      <c r="A63" s="140" t="str">
        <f>'[1]Presupuesto Sardinata proyect.'!A59</f>
        <v xml:space="preserve">Maiz para gallinas </v>
      </c>
      <c r="B63" s="141" t="str">
        <f>'[1]Presupuesto Sardinata proyect.'!B59</f>
        <v xml:space="preserve">Bulto </v>
      </c>
      <c r="C63" s="142">
        <f>'[1]Presupuesto Sardinata proyect.'!C59</f>
        <v>400</v>
      </c>
      <c r="D63" s="70">
        <f>'[1]Presupuesto Sardinata proyect.'!D59</f>
        <v>74036</v>
      </c>
      <c r="E63" s="70">
        <f>'[1]Presupuesto Sardinata proyect.'!E59</f>
        <v>29614400</v>
      </c>
      <c r="F63" s="70">
        <f>'[1]Presupuesto Sardinata proyect.'!F59</f>
        <v>0</v>
      </c>
      <c r="G63" s="143">
        <f>'[1]Presupuesto Sardinata proyect.'!G59</f>
        <v>29614400</v>
      </c>
      <c r="H63" s="143"/>
      <c r="I63" s="143"/>
      <c r="J63" s="143"/>
      <c r="K63" s="143"/>
      <c r="L63" s="143"/>
      <c r="M63" s="143"/>
      <c r="N63" s="143">
        <f t="shared" si="6"/>
        <v>29614400</v>
      </c>
      <c r="O63" s="143"/>
      <c r="P63" s="143"/>
      <c r="Q63" s="143"/>
      <c r="R63" s="143"/>
      <c r="S63" s="143"/>
      <c r="T63" s="143">
        <f t="shared" si="7"/>
        <v>29614400</v>
      </c>
    </row>
    <row r="64" spans="1:20" s="34" customFormat="1" ht="27.6">
      <c r="A64" s="144" t="str">
        <f>'[1]Presupuesto Sardinata proyect.'!A60</f>
        <v>Kit Sanitario (complejo multivitamínico x litro, Carbonato de calcio x Bulto 10 kilos, Enrofloxacina 5%)</v>
      </c>
      <c r="B64" s="145" t="str">
        <f>'[1]Presupuesto Sardinata proyect.'!B60</f>
        <v>Kit</v>
      </c>
      <c r="C64" s="146">
        <f>'[1]Presupuesto Sardinata proyect.'!C60</f>
        <v>100</v>
      </c>
      <c r="D64" s="147">
        <f>'[1]Presupuesto Sardinata proyect.'!D60</f>
        <v>108603</v>
      </c>
      <c r="E64" s="147">
        <f>'[1]Presupuesto Sardinata proyect.'!E60</f>
        <v>10860300</v>
      </c>
      <c r="F64" s="147">
        <f>'[1]Presupuesto Sardinata proyect.'!F60</f>
        <v>0</v>
      </c>
      <c r="G64" s="148">
        <f>'[1]Presupuesto Sardinata proyect.'!G60</f>
        <v>10860300</v>
      </c>
      <c r="H64" s="148"/>
      <c r="I64" s="148"/>
      <c r="J64" s="148"/>
      <c r="K64" s="148"/>
      <c r="L64" s="148"/>
      <c r="M64" s="148"/>
      <c r="N64" s="148">
        <f t="shared" si="6"/>
        <v>10860300</v>
      </c>
      <c r="O64" s="148"/>
      <c r="P64" s="148"/>
      <c r="Q64" s="148"/>
      <c r="R64" s="148"/>
      <c r="S64" s="148"/>
      <c r="T64" s="148">
        <f t="shared" si="7"/>
        <v>10860300</v>
      </c>
    </row>
    <row r="65" spans="1:20" s="34" customFormat="1">
      <c r="A65" s="116" t="str">
        <f>'[1]Presupuesto Sardinata proyect.'!A61</f>
        <v>Subtotal C. Insumos</v>
      </c>
      <c r="B65" s="113"/>
      <c r="C65" s="113"/>
      <c r="D65" s="113"/>
      <c r="E65" s="114">
        <f>+SUM(E41:E64)</f>
        <v>396976400</v>
      </c>
      <c r="F65" s="114">
        <f>+SUM(F41:F64)</f>
        <v>0</v>
      </c>
      <c r="G65" s="115">
        <f>+SUM(G41:G64)</f>
        <v>396976400</v>
      </c>
      <c r="H65" s="115"/>
      <c r="I65" s="115"/>
      <c r="J65" s="115"/>
      <c r="K65" s="115"/>
      <c r="L65" s="115"/>
      <c r="M65" s="115"/>
      <c r="N65" s="115">
        <f>SUM(N41:N64)</f>
        <v>396976400</v>
      </c>
      <c r="O65" s="115">
        <f t="shared" ref="O65:T65" si="8">SUM(O41:O64)</f>
        <v>0</v>
      </c>
      <c r="P65" s="115">
        <f t="shared" si="8"/>
        <v>0</v>
      </c>
      <c r="Q65" s="115">
        <f t="shared" si="8"/>
        <v>0</v>
      </c>
      <c r="R65" s="115">
        <f t="shared" si="8"/>
        <v>0</v>
      </c>
      <c r="S65" s="115">
        <f t="shared" si="8"/>
        <v>0</v>
      </c>
      <c r="T65" s="115">
        <f t="shared" si="8"/>
        <v>396976400</v>
      </c>
    </row>
    <row r="66" spans="1:20" s="34" customFormat="1">
      <c r="A66" s="35"/>
      <c r="B66" s="36"/>
      <c r="C66" s="37"/>
      <c r="D66" s="37"/>
      <c r="E66" s="37"/>
      <c r="F66" s="37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</row>
    <row r="67" spans="1:20" s="34" customFormat="1">
      <c r="A67" s="116" t="str">
        <f>'[1]Presupuesto Sardinata proyect.'!A63</f>
        <v>D. Herramientas</v>
      </c>
      <c r="B67" s="117"/>
      <c r="C67" s="110"/>
      <c r="D67" s="110"/>
      <c r="E67" s="110"/>
      <c r="F67" s="110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</row>
    <row r="68" spans="1:20" s="34" customFormat="1" ht="41.45">
      <c r="A68" s="149" t="s">
        <v>8</v>
      </c>
      <c r="B68" s="137" t="s">
        <v>9</v>
      </c>
      <c r="C68" s="137" t="s">
        <v>10</v>
      </c>
      <c r="D68" s="137" t="s">
        <v>11</v>
      </c>
      <c r="E68" s="137" t="s">
        <v>12</v>
      </c>
      <c r="F68" s="137" t="s">
        <v>13</v>
      </c>
      <c r="G68" s="150" t="s">
        <v>14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</row>
    <row r="69" spans="1:20" s="34" customFormat="1">
      <c r="A69" s="140" t="str">
        <f>'[1]Presupuesto Sardinata proyect.'!A65</f>
        <v>Palin con cabo</v>
      </c>
      <c r="B69" s="141" t="str">
        <f>'[1]Presupuesto Sardinata proyect.'!B65</f>
        <v>Unidad</v>
      </c>
      <c r="C69" s="142">
        <f>'[1]Presupuesto Sardinata proyect.'!C65</f>
        <v>100</v>
      </c>
      <c r="D69" s="70">
        <f>'[1]Presupuesto Sardinata proyect.'!D65</f>
        <v>35927</v>
      </c>
      <c r="E69" s="70">
        <f>'[1]Presupuesto Sardinata proyect.'!E65</f>
        <v>3592700</v>
      </c>
      <c r="F69" s="70">
        <f>'[1]Presupuesto Sardinata proyect.'!F65</f>
        <v>0</v>
      </c>
      <c r="G69" s="143">
        <f>'[1]Presupuesto Sardinata proyect.'!G65</f>
        <v>3592700</v>
      </c>
      <c r="H69" s="143"/>
      <c r="I69" s="143"/>
      <c r="J69" s="143"/>
      <c r="K69" s="143"/>
      <c r="L69" s="143">
        <f>G69</f>
        <v>3592700</v>
      </c>
      <c r="M69" s="143"/>
      <c r="N69" s="143"/>
      <c r="O69" s="143"/>
      <c r="P69" s="143"/>
      <c r="Q69" s="143"/>
      <c r="R69" s="143"/>
      <c r="S69" s="143"/>
      <c r="T69" s="143">
        <f>SUM(H69:S69)</f>
        <v>3592700</v>
      </c>
    </row>
    <row r="70" spans="1:20" s="34" customFormat="1">
      <c r="A70" s="144" t="str">
        <f>'[1]Presupuesto Sardinata proyect.'!A66</f>
        <v>Ahoyadora con Cabo</v>
      </c>
      <c r="B70" s="145" t="str">
        <f>'[1]Presupuesto Sardinata proyect.'!B66</f>
        <v>Unidad</v>
      </c>
      <c r="C70" s="146">
        <f>'[1]Presupuesto Sardinata proyect.'!C66</f>
        <v>100</v>
      </c>
      <c r="D70" s="147">
        <f>'[1]Presupuesto Sardinata proyect.'!D66</f>
        <v>82417</v>
      </c>
      <c r="E70" s="147">
        <f>'[1]Presupuesto Sardinata proyect.'!E66</f>
        <v>8241700</v>
      </c>
      <c r="F70" s="147">
        <f>'[1]Presupuesto Sardinata proyect.'!F66</f>
        <v>0</v>
      </c>
      <c r="G70" s="148">
        <f>'[1]Presupuesto Sardinata proyect.'!G66</f>
        <v>8241700</v>
      </c>
      <c r="H70" s="148"/>
      <c r="I70" s="148"/>
      <c r="J70" s="148"/>
      <c r="K70" s="148"/>
      <c r="L70" s="148">
        <f t="shared" ref="L70:L73" si="9">G70</f>
        <v>8241700</v>
      </c>
      <c r="M70" s="148"/>
      <c r="N70" s="148"/>
      <c r="O70" s="148"/>
      <c r="P70" s="148"/>
      <c r="Q70" s="148"/>
      <c r="R70" s="148"/>
      <c r="S70" s="148"/>
      <c r="T70" s="148">
        <f t="shared" ref="T70:T86" si="10">SUM(H70:S70)</f>
        <v>8241700</v>
      </c>
    </row>
    <row r="71" spans="1:20" s="34" customFormat="1">
      <c r="A71" s="140" t="str">
        <f>'[1]Presupuesto Sardinata proyect.'!A67</f>
        <v xml:space="preserve">Machete </v>
      </c>
      <c r="B71" s="141" t="str">
        <f>'[1]Presupuesto Sardinata proyect.'!B67</f>
        <v>Unidad</v>
      </c>
      <c r="C71" s="142">
        <f>'[1]Presupuesto Sardinata proyect.'!C67</f>
        <v>100</v>
      </c>
      <c r="D71" s="70">
        <f>'[1]Presupuesto Sardinata proyect.'!D67</f>
        <v>22267</v>
      </c>
      <c r="E71" s="70">
        <f>'[1]Presupuesto Sardinata proyect.'!E67</f>
        <v>2226700</v>
      </c>
      <c r="F71" s="70">
        <f>'[1]Presupuesto Sardinata proyect.'!F67</f>
        <v>0</v>
      </c>
      <c r="G71" s="143">
        <f>'[1]Presupuesto Sardinata proyect.'!G67</f>
        <v>2226700</v>
      </c>
      <c r="H71" s="143"/>
      <c r="I71" s="143"/>
      <c r="J71" s="143"/>
      <c r="K71" s="143"/>
      <c r="L71" s="143">
        <f t="shared" si="9"/>
        <v>2226700</v>
      </c>
      <c r="M71" s="143"/>
      <c r="N71" s="143"/>
      <c r="O71" s="143"/>
      <c r="P71" s="143"/>
      <c r="Q71" s="143"/>
      <c r="R71" s="143"/>
      <c r="S71" s="143"/>
      <c r="T71" s="143">
        <f t="shared" si="10"/>
        <v>2226700</v>
      </c>
    </row>
    <row r="72" spans="1:20" s="34" customFormat="1">
      <c r="A72" s="144" t="str">
        <f>'[1]Presupuesto Sardinata proyect.'!A68</f>
        <v>Regadera Plástica  (8 Lts)</v>
      </c>
      <c r="B72" s="145" t="str">
        <f>'[1]Presupuesto Sardinata proyect.'!B68</f>
        <v>Unidad</v>
      </c>
      <c r="C72" s="146">
        <f>'[1]Presupuesto Sardinata proyect.'!C68</f>
        <v>100</v>
      </c>
      <c r="D72" s="147">
        <f>'[1]Presupuesto Sardinata proyect.'!D68</f>
        <v>32978</v>
      </c>
      <c r="E72" s="147">
        <f>'[1]Presupuesto Sardinata proyect.'!E68</f>
        <v>3297800</v>
      </c>
      <c r="F72" s="147">
        <f>'[1]Presupuesto Sardinata proyect.'!F68</f>
        <v>0</v>
      </c>
      <c r="G72" s="148">
        <f>'[1]Presupuesto Sardinata proyect.'!G68</f>
        <v>3297800</v>
      </c>
      <c r="H72" s="148"/>
      <c r="I72" s="148"/>
      <c r="J72" s="148"/>
      <c r="K72" s="148"/>
      <c r="L72" s="148">
        <f t="shared" si="9"/>
        <v>3297800</v>
      </c>
      <c r="M72" s="148"/>
      <c r="N72" s="148"/>
      <c r="O72" s="148"/>
      <c r="P72" s="148"/>
      <c r="Q72" s="148"/>
      <c r="R72" s="148"/>
      <c r="S72" s="148"/>
      <c r="T72" s="148">
        <f t="shared" si="10"/>
        <v>3297800</v>
      </c>
    </row>
    <row r="73" spans="1:20" s="34" customFormat="1">
      <c r="A73" s="140" t="str">
        <f>'[1]Presupuesto Sardinata proyect.'!A69</f>
        <v>Lima Triangular grande</v>
      </c>
      <c r="B73" s="141" t="str">
        <f>'[1]Presupuesto Sardinata proyect.'!B69</f>
        <v>Unidad</v>
      </c>
      <c r="C73" s="142">
        <f>'[1]Presupuesto Sardinata proyect.'!C69</f>
        <v>100</v>
      </c>
      <c r="D73" s="70">
        <f>'[1]Presupuesto Sardinata proyect.'!D69</f>
        <v>11897</v>
      </c>
      <c r="E73" s="70">
        <f>'[1]Presupuesto Sardinata proyect.'!E69</f>
        <v>1189700</v>
      </c>
      <c r="F73" s="70">
        <f>'[1]Presupuesto Sardinata proyect.'!F69</f>
        <v>0</v>
      </c>
      <c r="G73" s="143">
        <f>'[1]Presupuesto Sardinata proyect.'!G69</f>
        <v>1189700</v>
      </c>
      <c r="H73" s="143"/>
      <c r="I73" s="143"/>
      <c r="J73" s="143"/>
      <c r="K73" s="143"/>
      <c r="L73" s="143">
        <f t="shared" si="9"/>
        <v>1189700</v>
      </c>
      <c r="M73" s="143"/>
      <c r="N73" s="143"/>
      <c r="O73" s="143"/>
      <c r="P73" s="143"/>
      <c r="Q73" s="143"/>
      <c r="R73" s="143"/>
      <c r="S73" s="143"/>
      <c r="T73" s="143">
        <f t="shared" si="10"/>
        <v>1189700</v>
      </c>
    </row>
    <row r="74" spans="1:20" s="34" customFormat="1" ht="27.6">
      <c r="A74" s="144" t="str">
        <f>'[1]Presupuesto Sardinata proyect.'!A70</f>
        <v>Bomba fumigadora de espalda manual 20 litros marca ROYAL CONDOR, calimax o pretul</v>
      </c>
      <c r="B74" s="145" t="str">
        <f>'[1]Presupuesto Sardinata proyect.'!B70</f>
        <v>Unidad</v>
      </c>
      <c r="C74" s="146">
        <f>'[1]Presupuesto Sardinata proyect.'!C70</f>
        <v>100</v>
      </c>
      <c r="D74" s="147">
        <f>'[1]Presupuesto Sardinata proyect.'!D70</f>
        <v>487650</v>
      </c>
      <c r="E74" s="147">
        <f>'[1]Presupuesto Sardinata proyect.'!E70</f>
        <v>48765000</v>
      </c>
      <c r="F74" s="147">
        <f>'[1]Presupuesto Sardinata proyect.'!F70</f>
        <v>0</v>
      </c>
      <c r="G74" s="148">
        <f>'[1]Presupuesto Sardinata proyect.'!G70</f>
        <v>48765000</v>
      </c>
      <c r="H74" s="148"/>
      <c r="I74" s="148"/>
      <c r="J74" s="148"/>
      <c r="K74" s="148"/>
      <c r="L74" s="148"/>
      <c r="M74" s="148"/>
      <c r="N74" s="148">
        <f t="shared" ref="N74:N86" si="11">G74</f>
        <v>48765000</v>
      </c>
      <c r="O74" s="148"/>
      <c r="P74" s="148"/>
      <c r="Q74" s="148"/>
      <c r="R74" s="148"/>
      <c r="S74" s="148"/>
      <c r="T74" s="148">
        <f t="shared" si="10"/>
        <v>48765000</v>
      </c>
    </row>
    <row r="75" spans="1:20" s="34" customFormat="1">
      <c r="A75" s="140" t="str">
        <f>'[1]Presupuesto Sardinata proyect.'!A71</f>
        <v>Carretilla tipo Buggy</v>
      </c>
      <c r="B75" s="141" t="str">
        <f>'[1]Presupuesto Sardinata proyect.'!B71</f>
        <v>Unidad</v>
      </c>
      <c r="C75" s="142">
        <f>'[1]Presupuesto Sardinata proyect.'!C71</f>
        <v>100</v>
      </c>
      <c r="D75" s="70">
        <f>'[1]Presupuesto Sardinata proyect.'!D71</f>
        <v>327140</v>
      </c>
      <c r="E75" s="70">
        <f>'[1]Presupuesto Sardinata proyect.'!E71</f>
        <v>32714000</v>
      </c>
      <c r="F75" s="70">
        <f>'[1]Presupuesto Sardinata proyect.'!F71</f>
        <v>0</v>
      </c>
      <c r="G75" s="143">
        <f>'[1]Presupuesto Sardinata proyect.'!G71</f>
        <v>32714000</v>
      </c>
      <c r="H75" s="143"/>
      <c r="I75" s="143"/>
      <c r="J75" s="143"/>
      <c r="K75" s="143"/>
      <c r="L75" s="143"/>
      <c r="M75" s="143"/>
      <c r="N75" s="143">
        <f t="shared" si="11"/>
        <v>32714000</v>
      </c>
      <c r="O75" s="143"/>
      <c r="P75" s="143"/>
      <c r="Q75" s="143"/>
      <c r="R75" s="143"/>
      <c r="S75" s="143"/>
      <c r="T75" s="143">
        <f t="shared" si="10"/>
        <v>32714000</v>
      </c>
    </row>
    <row r="76" spans="1:20" s="34" customFormat="1">
      <c r="A76" s="144" t="str">
        <f>'[1]Presupuesto Sardinata proyect.'!A72</f>
        <v>Caneca con tapa y aro  8 Galones</v>
      </c>
      <c r="B76" s="145" t="str">
        <f>'[1]Presupuesto Sardinata proyect.'!B72</f>
        <v>Unidad</v>
      </c>
      <c r="C76" s="146">
        <f>'[1]Presupuesto Sardinata proyect.'!C72</f>
        <v>100</v>
      </c>
      <c r="D76" s="147">
        <f>'[1]Presupuesto Sardinata proyect.'!D72</f>
        <v>92041</v>
      </c>
      <c r="E76" s="147">
        <f>'[1]Presupuesto Sardinata proyect.'!E72</f>
        <v>9204100</v>
      </c>
      <c r="F76" s="147">
        <f>'[1]Presupuesto Sardinata proyect.'!F72</f>
        <v>0</v>
      </c>
      <c r="G76" s="148">
        <f>'[1]Presupuesto Sardinata proyect.'!G72</f>
        <v>9204100</v>
      </c>
      <c r="H76" s="148"/>
      <c r="I76" s="148"/>
      <c r="J76" s="148"/>
      <c r="K76" s="148"/>
      <c r="L76" s="148"/>
      <c r="M76" s="148"/>
      <c r="N76" s="148">
        <f t="shared" si="11"/>
        <v>9204100</v>
      </c>
      <c r="O76" s="148"/>
      <c r="P76" s="148"/>
      <c r="Q76" s="148"/>
      <c r="R76" s="148"/>
      <c r="S76" s="148"/>
      <c r="T76" s="148">
        <f t="shared" si="10"/>
        <v>9204100</v>
      </c>
    </row>
    <row r="77" spans="1:20" s="34" customFormat="1">
      <c r="A77" s="140" t="str">
        <f>'[1]Presupuesto Sardinata proyect.'!A73</f>
        <v xml:space="preserve">Germinadores de 100 alveolos </v>
      </c>
      <c r="B77" s="141" t="str">
        <f>'[1]Presupuesto Sardinata proyect.'!B73</f>
        <v>Unidad</v>
      </c>
      <c r="C77" s="142">
        <f>'[1]Presupuesto Sardinata proyect.'!C73</f>
        <v>100</v>
      </c>
      <c r="D77" s="70">
        <f>'[1]Presupuesto Sardinata proyect.'!D73</f>
        <v>14310</v>
      </c>
      <c r="E77" s="70">
        <f>'[1]Presupuesto Sardinata proyect.'!E73</f>
        <v>1431000</v>
      </c>
      <c r="F77" s="70">
        <f>'[1]Presupuesto Sardinata proyect.'!F73</f>
        <v>0</v>
      </c>
      <c r="G77" s="143">
        <f>'[1]Presupuesto Sardinata proyect.'!G73</f>
        <v>1431000</v>
      </c>
      <c r="H77" s="143"/>
      <c r="I77" s="143"/>
      <c r="J77" s="143"/>
      <c r="K77" s="143"/>
      <c r="L77" s="143"/>
      <c r="M77" s="143"/>
      <c r="N77" s="143">
        <f t="shared" si="11"/>
        <v>1431000</v>
      </c>
      <c r="O77" s="143"/>
      <c r="P77" s="143"/>
      <c r="Q77" s="143"/>
      <c r="R77" s="143"/>
      <c r="S77" s="143"/>
      <c r="T77" s="143">
        <f t="shared" si="10"/>
        <v>1431000</v>
      </c>
    </row>
    <row r="78" spans="1:20" s="34" customFormat="1">
      <c r="A78" s="144" t="str">
        <f>'[1]Presupuesto Sardinata proyect.'!A74</f>
        <v>Canastilla Plástica 60x40x25cm</v>
      </c>
      <c r="B78" s="145" t="str">
        <f>'[1]Presupuesto Sardinata proyect.'!B74</f>
        <v>Unidad</v>
      </c>
      <c r="C78" s="146">
        <f>'[1]Presupuesto Sardinata proyect.'!C74</f>
        <v>300</v>
      </c>
      <c r="D78" s="147">
        <f>'[1]Presupuesto Sardinata proyect.'!D74</f>
        <v>34412</v>
      </c>
      <c r="E78" s="147">
        <f>'[1]Presupuesto Sardinata proyect.'!E74</f>
        <v>10323600</v>
      </c>
      <c r="F78" s="147">
        <f>'[1]Presupuesto Sardinata proyect.'!F74</f>
        <v>0</v>
      </c>
      <c r="G78" s="148">
        <f>'[1]Presupuesto Sardinata proyect.'!G74</f>
        <v>10323600</v>
      </c>
      <c r="H78" s="148"/>
      <c r="I78" s="148"/>
      <c r="J78" s="148"/>
      <c r="K78" s="148"/>
      <c r="L78" s="148"/>
      <c r="M78" s="148"/>
      <c r="N78" s="148">
        <f t="shared" si="11"/>
        <v>10323600</v>
      </c>
      <c r="O78" s="148"/>
      <c r="P78" s="148"/>
      <c r="Q78" s="148"/>
      <c r="R78" s="148"/>
      <c r="S78" s="148"/>
      <c r="T78" s="148">
        <f t="shared" si="10"/>
        <v>10323600</v>
      </c>
    </row>
    <row r="79" spans="1:20" s="34" customFormat="1">
      <c r="A79" s="140" t="str">
        <f>'[1]Presupuesto Sardinata proyect.'!A75</f>
        <v>Tanque Plástico x 500 litros</v>
      </c>
      <c r="B79" s="141" t="str">
        <f>'[1]Presupuesto Sardinata proyect.'!B75</f>
        <v>Unidad</v>
      </c>
      <c r="C79" s="142">
        <f>'[1]Presupuesto Sardinata proyect.'!C75</f>
        <v>100</v>
      </c>
      <c r="D79" s="70">
        <f>'[1]Presupuesto Sardinata proyect.'!D75</f>
        <v>371770</v>
      </c>
      <c r="E79" s="70">
        <f>'[1]Presupuesto Sardinata proyect.'!E75</f>
        <v>37177000</v>
      </c>
      <c r="F79" s="70">
        <f>'[1]Presupuesto Sardinata proyect.'!F75</f>
        <v>0</v>
      </c>
      <c r="G79" s="143">
        <f>'[1]Presupuesto Sardinata proyect.'!G75</f>
        <v>37177000</v>
      </c>
      <c r="H79" s="143"/>
      <c r="I79" s="143"/>
      <c r="J79" s="143"/>
      <c r="K79" s="143"/>
      <c r="L79" s="143"/>
      <c r="M79" s="143"/>
      <c r="N79" s="143">
        <f t="shared" si="11"/>
        <v>37177000</v>
      </c>
      <c r="O79" s="143"/>
      <c r="P79" s="143"/>
      <c r="Q79" s="143"/>
      <c r="R79" s="143"/>
      <c r="S79" s="143"/>
      <c r="T79" s="143">
        <f t="shared" si="10"/>
        <v>37177000</v>
      </c>
    </row>
    <row r="80" spans="1:20" s="34" customFormat="1">
      <c r="A80" s="144" t="str">
        <f>'[1]Presupuesto Sardinata proyect.'!A76</f>
        <v xml:space="preserve">Rollo de Manguera 1,5  pulgadas </v>
      </c>
      <c r="B80" s="145" t="str">
        <f>'[1]Presupuesto Sardinata proyect.'!B76</f>
        <v>Rollo</v>
      </c>
      <c r="C80" s="146">
        <f>'[1]Presupuesto Sardinata proyect.'!C76</f>
        <v>100</v>
      </c>
      <c r="D80" s="147">
        <f>'[1]Presupuesto Sardinata proyect.'!D76</f>
        <v>232790</v>
      </c>
      <c r="E80" s="147">
        <f>'[1]Presupuesto Sardinata proyect.'!E76</f>
        <v>23279000</v>
      </c>
      <c r="F80" s="147">
        <f>'[1]Presupuesto Sardinata proyect.'!F76</f>
        <v>0</v>
      </c>
      <c r="G80" s="148">
        <f>'[1]Presupuesto Sardinata proyect.'!G76</f>
        <v>23279000</v>
      </c>
      <c r="H80" s="148"/>
      <c r="I80" s="148"/>
      <c r="J80" s="148"/>
      <c r="K80" s="148"/>
      <c r="L80" s="148"/>
      <c r="M80" s="148"/>
      <c r="N80" s="148">
        <f t="shared" si="11"/>
        <v>23279000</v>
      </c>
      <c r="O80" s="148"/>
      <c r="P80" s="148"/>
      <c r="Q80" s="148"/>
      <c r="R80" s="148"/>
      <c r="S80" s="148"/>
      <c r="T80" s="148">
        <f t="shared" si="10"/>
        <v>23279000</v>
      </c>
    </row>
    <row r="81" spans="1:20" s="34" customFormat="1">
      <c r="A81" s="140" t="str">
        <f>'[1]Presupuesto Sardinata proyect.'!A77</f>
        <v>Canales para el techo</v>
      </c>
      <c r="B81" s="141" t="str">
        <f>'[1]Presupuesto Sardinata proyect.'!B77</f>
        <v>ML</v>
      </c>
      <c r="C81" s="142">
        <f>'[1]Presupuesto Sardinata proyect.'!C77</f>
        <v>100</v>
      </c>
      <c r="D81" s="70">
        <f>'[1]Presupuesto Sardinata proyect.'!D77</f>
        <v>110836</v>
      </c>
      <c r="E81" s="70">
        <f>'[1]Presupuesto Sardinata proyect.'!E77</f>
        <v>11083600</v>
      </c>
      <c r="F81" s="70">
        <f>'[1]Presupuesto Sardinata proyect.'!F77</f>
        <v>0</v>
      </c>
      <c r="G81" s="143">
        <f>'[1]Presupuesto Sardinata proyect.'!G77</f>
        <v>11083600</v>
      </c>
      <c r="H81" s="143"/>
      <c r="I81" s="143"/>
      <c r="J81" s="143"/>
      <c r="K81" s="143"/>
      <c r="L81" s="143"/>
      <c r="M81" s="143"/>
      <c r="N81" s="143">
        <f t="shared" si="11"/>
        <v>11083600</v>
      </c>
      <c r="O81" s="143"/>
      <c r="P81" s="143"/>
      <c r="Q81" s="143"/>
      <c r="R81" s="143"/>
      <c r="S81" s="143"/>
      <c r="T81" s="143">
        <f t="shared" si="10"/>
        <v>11083600</v>
      </c>
    </row>
    <row r="82" spans="1:20" s="34" customFormat="1">
      <c r="A82" s="144" t="str">
        <f>'[1]Presupuesto Sardinata proyect.'!A78</f>
        <v>Bajante</v>
      </c>
      <c r="B82" s="145" t="str">
        <f>'[1]Presupuesto Sardinata proyect.'!B78</f>
        <v>ml</v>
      </c>
      <c r="C82" s="146">
        <f>'[1]Presupuesto Sardinata proyect.'!C78</f>
        <v>100</v>
      </c>
      <c r="D82" s="147">
        <f>'[1]Presupuesto Sardinata proyect.'!D78</f>
        <v>45800</v>
      </c>
      <c r="E82" s="147">
        <f>'[1]Presupuesto Sardinata proyect.'!E78</f>
        <v>4580000</v>
      </c>
      <c r="F82" s="147">
        <f>'[1]Presupuesto Sardinata proyect.'!F78</f>
        <v>0</v>
      </c>
      <c r="G82" s="148">
        <f>'[1]Presupuesto Sardinata proyect.'!G78</f>
        <v>4580000</v>
      </c>
      <c r="H82" s="148"/>
      <c r="I82" s="148"/>
      <c r="J82" s="148"/>
      <c r="K82" s="148"/>
      <c r="L82" s="148"/>
      <c r="M82" s="148"/>
      <c r="N82" s="148">
        <f t="shared" si="11"/>
        <v>4580000</v>
      </c>
      <c r="O82" s="148"/>
      <c r="P82" s="148"/>
      <c r="Q82" s="148"/>
      <c r="R82" s="148"/>
      <c r="S82" s="148"/>
      <c r="T82" s="148">
        <f t="shared" si="10"/>
        <v>4580000</v>
      </c>
    </row>
    <row r="83" spans="1:20" s="34" customFormat="1">
      <c r="A83" s="140" t="str">
        <f>'[1]Presupuesto Sardinata proyect.'!A79</f>
        <v>Baldes aforados de 10 litros Marca Imusa</v>
      </c>
      <c r="B83" s="141" t="str">
        <f>'[1]Presupuesto Sardinata proyect.'!B79</f>
        <v>Unidad</v>
      </c>
      <c r="C83" s="142">
        <f>'[1]Presupuesto Sardinata proyect.'!C79</f>
        <v>100</v>
      </c>
      <c r="D83" s="70">
        <f>'[1]Presupuesto Sardinata proyect.'!D79</f>
        <v>27407</v>
      </c>
      <c r="E83" s="70">
        <f>'[1]Presupuesto Sardinata proyect.'!E79</f>
        <v>2740700</v>
      </c>
      <c r="F83" s="70">
        <f>'[1]Presupuesto Sardinata proyect.'!F79</f>
        <v>0</v>
      </c>
      <c r="G83" s="143">
        <f>'[1]Presupuesto Sardinata proyect.'!G79</f>
        <v>2740700</v>
      </c>
      <c r="H83" s="143"/>
      <c r="I83" s="143"/>
      <c r="J83" s="143"/>
      <c r="K83" s="143"/>
      <c r="L83" s="143"/>
      <c r="M83" s="143"/>
      <c r="N83" s="143">
        <f t="shared" si="11"/>
        <v>2740700</v>
      </c>
      <c r="O83" s="143"/>
      <c r="P83" s="143"/>
      <c r="Q83" s="143"/>
      <c r="R83" s="143"/>
      <c r="S83" s="143"/>
      <c r="T83" s="143">
        <f t="shared" si="10"/>
        <v>2740700</v>
      </c>
    </row>
    <row r="84" spans="1:20" s="34" customFormat="1">
      <c r="A84" s="144" t="str">
        <f>'[1]Presupuesto Sardinata proyect.'!A80</f>
        <v>Bebederos</v>
      </c>
      <c r="B84" s="145" t="str">
        <f>'[1]Presupuesto Sardinata proyect.'!B80</f>
        <v>Unidad</v>
      </c>
      <c r="C84" s="146">
        <f>'[1]Presupuesto Sardinata proyect.'!C80</f>
        <v>200</v>
      </c>
      <c r="D84" s="147">
        <f>'[1]Presupuesto Sardinata proyect.'!D80</f>
        <v>22780</v>
      </c>
      <c r="E84" s="147">
        <f>'[1]Presupuesto Sardinata proyect.'!E80</f>
        <v>4556000</v>
      </c>
      <c r="F84" s="147">
        <f>'[1]Presupuesto Sardinata proyect.'!F80</f>
        <v>0</v>
      </c>
      <c r="G84" s="148">
        <f>'[1]Presupuesto Sardinata proyect.'!G80</f>
        <v>4556000</v>
      </c>
      <c r="H84" s="148"/>
      <c r="I84" s="148"/>
      <c r="J84" s="148"/>
      <c r="K84" s="148"/>
      <c r="L84" s="148"/>
      <c r="M84" s="148"/>
      <c r="N84" s="148">
        <f t="shared" si="11"/>
        <v>4556000</v>
      </c>
      <c r="O84" s="148"/>
      <c r="P84" s="148"/>
      <c r="Q84" s="148"/>
      <c r="R84" s="148"/>
      <c r="S84" s="148"/>
      <c r="T84" s="148">
        <f t="shared" si="10"/>
        <v>4556000</v>
      </c>
    </row>
    <row r="85" spans="1:20" s="34" customFormat="1">
      <c r="A85" s="140" t="str">
        <f>'[1]Presupuesto Sardinata proyect.'!A81</f>
        <v>Comederos</v>
      </c>
      <c r="B85" s="141" t="str">
        <f>'[1]Presupuesto Sardinata proyect.'!B81</f>
        <v>Unidad</v>
      </c>
      <c r="C85" s="142">
        <f>'[1]Presupuesto Sardinata proyect.'!C81</f>
        <v>200</v>
      </c>
      <c r="D85" s="70">
        <f>'[1]Presupuesto Sardinata proyect.'!D81</f>
        <v>21243</v>
      </c>
      <c r="E85" s="70">
        <f>'[1]Presupuesto Sardinata proyect.'!E81</f>
        <v>4248600</v>
      </c>
      <c r="F85" s="70">
        <f>'[1]Presupuesto Sardinata proyect.'!F81</f>
        <v>0</v>
      </c>
      <c r="G85" s="143">
        <f>'[1]Presupuesto Sardinata proyect.'!G81</f>
        <v>4248600</v>
      </c>
      <c r="H85" s="143"/>
      <c r="I85" s="143"/>
      <c r="J85" s="143"/>
      <c r="K85" s="143"/>
      <c r="L85" s="143"/>
      <c r="M85" s="143"/>
      <c r="N85" s="143">
        <f t="shared" si="11"/>
        <v>4248600</v>
      </c>
      <c r="O85" s="143"/>
      <c r="P85" s="143"/>
      <c r="Q85" s="143"/>
      <c r="R85" s="143"/>
      <c r="S85" s="143"/>
      <c r="T85" s="143">
        <f t="shared" si="10"/>
        <v>4248600</v>
      </c>
    </row>
    <row r="86" spans="1:20" s="34" customFormat="1">
      <c r="A86" s="144" t="str">
        <f>'[1]Presupuesto Sardinata proyect.'!A82</f>
        <v>Cabuya Tomatera (rollo x 3000 Mts)</v>
      </c>
      <c r="B86" s="145" t="str">
        <f>'[1]Presupuesto Sardinata proyect.'!B82</f>
        <v>Unidad</v>
      </c>
      <c r="C86" s="146">
        <f>'[1]Presupuesto Sardinata proyect.'!C82</f>
        <v>100</v>
      </c>
      <c r="D86" s="147">
        <f>'[1]Presupuesto Sardinata proyect.'!D82</f>
        <v>27884</v>
      </c>
      <c r="E86" s="147">
        <f>'[1]Presupuesto Sardinata proyect.'!E82</f>
        <v>2788400</v>
      </c>
      <c r="F86" s="147">
        <f>'[1]Presupuesto Sardinata proyect.'!F82</f>
        <v>0</v>
      </c>
      <c r="G86" s="148">
        <f>'[1]Presupuesto Sardinata proyect.'!G82</f>
        <v>2788400</v>
      </c>
      <c r="H86" s="148"/>
      <c r="I86" s="148"/>
      <c r="J86" s="148"/>
      <c r="K86" s="148"/>
      <c r="L86" s="148"/>
      <c r="M86" s="148"/>
      <c r="N86" s="148">
        <f t="shared" si="11"/>
        <v>2788400</v>
      </c>
      <c r="O86" s="148"/>
      <c r="P86" s="148"/>
      <c r="Q86" s="148"/>
      <c r="R86" s="148"/>
      <c r="S86" s="148"/>
      <c r="T86" s="148">
        <f t="shared" si="10"/>
        <v>2788400</v>
      </c>
    </row>
    <row r="87" spans="1:20" s="34" customFormat="1">
      <c r="A87" s="116" t="str">
        <f>'[1]Presupuesto Sardinata proyect.'!A83</f>
        <v>Subtotal D. Herramientas</v>
      </c>
      <c r="B87" s="119"/>
      <c r="C87" s="119"/>
      <c r="D87" s="119"/>
      <c r="E87" s="114">
        <f>+SUM(E69:E86)</f>
        <v>211439600</v>
      </c>
      <c r="F87" s="114">
        <f>+SUM(F69:F86)</f>
        <v>0</v>
      </c>
      <c r="G87" s="115">
        <f>+SUM(G69:G86)</f>
        <v>211439600</v>
      </c>
      <c r="H87" s="115">
        <f t="shared" ref="H87:T87" si="12">+SUM(H69:H86)</f>
        <v>0</v>
      </c>
      <c r="I87" s="115">
        <f t="shared" si="12"/>
        <v>0</v>
      </c>
      <c r="J87" s="115">
        <f t="shared" si="12"/>
        <v>0</v>
      </c>
      <c r="K87" s="115">
        <f t="shared" si="12"/>
        <v>0</v>
      </c>
      <c r="L87" s="115">
        <f t="shared" si="12"/>
        <v>18548600</v>
      </c>
      <c r="M87" s="115">
        <f t="shared" si="12"/>
        <v>0</v>
      </c>
      <c r="N87" s="115">
        <f t="shared" si="12"/>
        <v>192891000</v>
      </c>
      <c r="O87" s="115">
        <f t="shared" si="12"/>
        <v>0</v>
      </c>
      <c r="P87" s="115">
        <f t="shared" si="12"/>
        <v>0</v>
      </c>
      <c r="Q87" s="115">
        <f t="shared" si="12"/>
        <v>0</v>
      </c>
      <c r="R87" s="115">
        <f t="shared" si="12"/>
        <v>0</v>
      </c>
      <c r="S87" s="115">
        <f t="shared" si="12"/>
        <v>0</v>
      </c>
      <c r="T87" s="115">
        <f t="shared" si="12"/>
        <v>211439600</v>
      </c>
    </row>
    <row r="88" spans="1:20" s="34" customFormat="1">
      <c r="A88" s="35"/>
      <c r="B88" s="36"/>
      <c r="C88" s="37"/>
      <c r="D88" s="37"/>
      <c r="E88" s="37"/>
      <c r="F88" s="37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</row>
    <row r="89" spans="1:20" s="34" customFormat="1">
      <c r="A89" s="116" t="str">
        <f>'[1]Presupuesto Sardinata proyect.'!A85</f>
        <v>E. Acompañamiento técnico</v>
      </c>
      <c r="B89" s="117"/>
      <c r="C89" s="110"/>
      <c r="D89" s="110"/>
      <c r="E89" s="110"/>
      <c r="F89" s="110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</row>
    <row r="90" spans="1:20" s="34" customFormat="1" ht="41.45">
      <c r="A90" s="149" t="s">
        <v>8</v>
      </c>
      <c r="B90" s="137" t="s">
        <v>9</v>
      </c>
      <c r="C90" s="137" t="s">
        <v>10</v>
      </c>
      <c r="D90" s="137" t="s">
        <v>11</v>
      </c>
      <c r="E90" s="137" t="s">
        <v>12</v>
      </c>
      <c r="F90" s="137" t="s">
        <v>13</v>
      </c>
      <c r="G90" s="150" t="s">
        <v>14</v>
      </c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</row>
    <row r="91" spans="1:20" s="34" customFormat="1">
      <c r="A91" s="140" t="str">
        <f>'[1]Presupuesto Sardinata proyect.'!A87</f>
        <v>Ingeniero agrónomo líder</v>
      </c>
      <c r="B91" s="141" t="str">
        <f>'[1]Presupuesto Sardinata proyect.'!B87</f>
        <v>MES</v>
      </c>
      <c r="C91" s="142">
        <f>'[1]Presupuesto Sardinata proyect.'!C87</f>
        <v>10</v>
      </c>
      <c r="D91" s="70">
        <f>'[1]Presupuesto Sardinata proyect.'!D87</f>
        <v>5152500</v>
      </c>
      <c r="E91" s="70">
        <f>'[1]Presupuesto Sardinata proyect.'!E87</f>
        <v>51525000</v>
      </c>
      <c r="F91" s="70">
        <f>'[1]Presupuesto Sardinata proyect.'!F87</f>
        <v>0</v>
      </c>
      <c r="G91" s="143">
        <f>'[1]Presupuesto Sardinata proyect.'!G87</f>
        <v>51525000</v>
      </c>
      <c r="H91" s="143"/>
      <c r="I91" s="143">
        <f>$G91/10</f>
        <v>5152500</v>
      </c>
      <c r="J91" s="143">
        <f t="shared" ref="J91:R91" si="13">$G91/10</f>
        <v>5152500</v>
      </c>
      <c r="K91" s="143">
        <f t="shared" si="13"/>
        <v>5152500</v>
      </c>
      <c r="L91" s="143">
        <f t="shared" si="13"/>
        <v>5152500</v>
      </c>
      <c r="M91" s="143">
        <f t="shared" si="13"/>
        <v>5152500</v>
      </c>
      <c r="N91" s="143">
        <f t="shared" si="13"/>
        <v>5152500</v>
      </c>
      <c r="O91" s="143">
        <f t="shared" si="13"/>
        <v>5152500</v>
      </c>
      <c r="P91" s="143">
        <f t="shared" si="13"/>
        <v>5152500</v>
      </c>
      <c r="Q91" s="143">
        <f t="shared" si="13"/>
        <v>5152500</v>
      </c>
      <c r="R91" s="143">
        <f t="shared" si="13"/>
        <v>5152500</v>
      </c>
      <c r="S91" s="143"/>
      <c r="T91" s="143">
        <f>SUM(I91:S91)</f>
        <v>51525000</v>
      </c>
    </row>
    <row r="92" spans="1:20" s="34" customFormat="1">
      <c r="A92" s="144" t="str">
        <f>'[1]Presupuesto Sardinata proyect.'!A88</f>
        <v>Técnico agropecuario</v>
      </c>
      <c r="B92" s="145" t="str">
        <f>'[1]Presupuesto Sardinata proyect.'!B88</f>
        <v>MES</v>
      </c>
      <c r="C92" s="146">
        <f>'[1]Presupuesto Sardinata proyect.'!C88</f>
        <v>10</v>
      </c>
      <c r="D92" s="147">
        <f>'[1]Presupuesto Sardinata proyect.'!D88</f>
        <v>4007500</v>
      </c>
      <c r="E92" s="147">
        <f>'[1]Presupuesto Sardinata proyect.'!E88</f>
        <v>40075000</v>
      </c>
      <c r="F92" s="147">
        <f>'[1]Presupuesto Sardinata proyect.'!F88</f>
        <v>0</v>
      </c>
      <c r="G92" s="148">
        <f>'[1]Presupuesto Sardinata proyect.'!G88</f>
        <v>40075000</v>
      </c>
      <c r="H92" s="148"/>
      <c r="I92" s="148">
        <f t="shared" ref="I92:R97" si="14">$G92/10</f>
        <v>4007500</v>
      </c>
      <c r="J92" s="148">
        <f t="shared" si="14"/>
        <v>4007500</v>
      </c>
      <c r="K92" s="148">
        <f t="shared" si="14"/>
        <v>4007500</v>
      </c>
      <c r="L92" s="148">
        <f t="shared" si="14"/>
        <v>4007500</v>
      </c>
      <c r="M92" s="148">
        <f t="shared" si="14"/>
        <v>4007500</v>
      </c>
      <c r="N92" s="148">
        <f t="shared" si="14"/>
        <v>4007500</v>
      </c>
      <c r="O92" s="148">
        <f t="shared" si="14"/>
        <v>4007500</v>
      </c>
      <c r="P92" s="148">
        <f t="shared" si="14"/>
        <v>4007500</v>
      </c>
      <c r="Q92" s="148">
        <f t="shared" si="14"/>
        <v>4007500</v>
      </c>
      <c r="R92" s="148">
        <f t="shared" si="14"/>
        <v>4007500</v>
      </c>
      <c r="S92" s="148"/>
      <c r="T92" s="148">
        <f t="shared" ref="T92:T97" si="15">SUM(I92:S92)</f>
        <v>40075000</v>
      </c>
    </row>
    <row r="93" spans="1:20" s="34" customFormat="1">
      <c r="A93" s="140" t="str">
        <f>'[1]Presupuesto Sardinata proyect.'!A89</f>
        <v>Medico veterinario_1</v>
      </c>
      <c r="B93" s="141" t="str">
        <f>'[1]Presupuesto Sardinata proyect.'!B89</f>
        <v>MES</v>
      </c>
      <c r="C93" s="142">
        <f>'[1]Presupuesto Sardinata proyect.'!C89</f>
        <v>10</v>
      </c>
      <c r="D93" s="70">
        <f>'[1]Presupuesto Sardinata proyect.'!D89</f>
        <v>2290000</v>
      </c>
      <c r="E93" s="70">
        <f>'[1]Presupuesto Sardinata proyect.'!E89</f>
        <v>22900000</v>
      </c>
      <c r="F93" s="70">
        <f>'[1]Presupuesto Sardinata proyect.'!F89</f>
        <v>0</v>
      </c>
      <c r="G93" s="143">
        <f>'[1]Presupuesto Sardinata proyect.'!G89</f>
        <v>22900000</v>
      </c>
      <c r="H93" s="143"/>
      <c r="I93" s="143">
        <f t="shared" si="14"/>
        <v>2290000</v>
      </c>
      <c r="J93" s="143">
        <f t="shared" si="14"/>
        <v>2290000</v>
      </c>
      <c r="K93" s="143">
        <f t="shared" si="14"/>
        <v>2290000</v>
      </c>
      <c r="L93" s="143">
        <f t="shared" si="14"/>
        <v>2290000</v>
      </c>
      <c r="M93" s="143">
        <f t="shared" si="14"/>
        <v>2290000</v>
      </c>
      <c r="N93" s="143">
        <f t="shared" si="14"/>
        <v>2290000</v>
      </c>
      <c r="O93" s="143">
        <f t="shared" si="14"/>
        <v>2290000</v>
      </c>
      <c r="P93" s="143">
        <f t="shared" si="14"/>
        <v>2290000</v>
      </c>
      <c r="Q93" s="143">
        <f t="shared" si="14"/>
        <v>2290000</v>
      </c>
      <c r="R93" s="143">
        <f t="shared" si="14"/>
        <v>2290000</v>
      </c>
      <c r="S93" s="143"/>
      <c r="T93" s="143">
        <f t="shared" si="15"/>
        <v>22900000</v>
      </c>
    </row>
    <row r="94" spans="1:20" s="34" customFormat="1">
      <c r="A94" s="144" t="str">
        <f>'[1]Presupuesto Sardinata proyect.'!A90</f>
        <v>Médico veterinario_2</v>
      </c>
      <c r="B94" s="145" t="str">
        <f>'[1]Presupuesto Sardinata proyect.'!B90</f>
        <v>MES</v>
      </c>
      <c r="C94" s="146">
        <f>'[1]Presupuesto Sardinata proyect.'!C90</f>
        <v>10</v>
      </c>
      <c r="D94" s="147">
        <f>'[1]Presupuesto Sardinata proyect.'!D90</f>
        <v>2290000</v>
      </c>
      <c r="E94" s="147">
        <f>'[1]Presupuesto Sardinata proyect.'!E90</f>
        <v>22900000</v>
      </c>
      <c r="F94" s="147">
        <f>'[1]Presupuesto Sardinata proyect.'!F90</f>
        <v>0</v>
      </c>
      <c r="G94" s="148">
        <f>'[1]Presupuesto Sardinata proyect.'!G90</f>
        <v>22900000</v>
      </c>
      <c r="H94" s="148"/>
      <c r="I94" s="148">
        <f t="shared" si="14"/>
        <v>2290000</v>
      </c>
      <c r="J94" s="148">
        <f t="shared" si="14"/>
        <v>2290000</v>
      </c>
      <c r="K94" s="148">
        <f t="shared" si="14"/>
        <v>2290000</v>
      </c>
      <c r="L94" s="148">
        <f t="shared" si="14"/>
        <v>2290000</v>
      </c>
      <c r="M94" s="148">
        <f t="shared" si="14"/>
        <v>2290000</v>
      </c>
      <c r="N94" s="148">
        <f t="shared" si="14"/>
        <v>2290000</v>
      </c>
      <c r="O94" s="148">
        <f t="shared" si="14"/>
        <v>2290000</v>
      </c>
      <c r="P94" s="148">
        <f t="shared" si="14"/>
        <v>2290000</v>
      </c>
      <c r="Q94" s="148">
        <f t="shared" si="14"/>
        <v>2290000</v>
      </c>
      <c r="R94" s="148">
        <f t="shared" si="14"/>
        <v>2290000</v>
      </c>
      <c r="S94" s="148"/>
      <c r="T94" s="148">
        <f t="shared" si="15"/>
        <v>22900000</v>
      </c>
    </row>
    <row r="95" spans="1:20" s="34" customFormat="1">
      <c r="A95" s="140" t="str">
        <f>'[1]Presupuesto Sardinata proyect.'!A91</f>
        <v>Profesional Socioempresarial</v>
      </c>
      <c r="B95" s="141" t="str">
        <f>'[1]Presupuesto Sardinata proyect.'!B91</f>
        <v>MES</v>
      </c>
      <c r="C95" s="142">
        <f>'[1]Presupuesto Sardinata proyect.'!C91</f>
        <v>10</v>
      </c>
      <c r="D95" s="70">
        <f>'[1]Presupuesto Sardinata proyect.'!D91</f>
        <v>5152500</v>
      </c>
      <c r="E95" s="70">
        <f>'[1]Presupuesto Sardinata proyect.'!E91</f>
        <v>51525000</v>
      </c>
      <c r="F95" s="70">
        <f>'[1]Presupuesto Sardinata proyect.'!F91</f>
        <v>0</v>
      </c>
      <c r="G95" s="143">
        <f>'[1]Presupuesto Sardinata proyect.'!G91</f>
        <v>51525000</v>
      </c>
      <c r="H95" s="143"/>
      <c r="I95" s="143">
        <f t="shared" si="14"/>
        <v>5152500</v>
      </c>
      <c r="J95" s="143">
        <f t="shared" si="14"/>
        <v>5152500</v>
      </c>
      <c r="K95" s="143">
        <f t="shared" si="14"/>
        <v>5152500</v>
      </c>
      <c r="L95" s="143">
        <f t="shared" si="14"/>
        <v>5152500</v>
      </c>
      <c r="M95" s="143">
        <f t="shared" si="14"/>
        <v>5152500</v>
      </c>
      <c r="N95" s="143">
        <f t="shared" si="14"/>
        <v>5152500</v>
      </c>
      <c r="O95" s="143">
        <f t="shared" si="14"/>
        <v>5152500</v>
      </c>
      <c r="P95" s="143">
        <f t="shared" si="14"/>
        <v>5152500</v>
      </c>
      <c r="Q95" s="143">
        <f t="shared" si="14"/>
        <v>5152500</v>
      </c>
      <c r="R95" s="143">
        <f t="shared" si="14"/>
        <v>5152500</v>
      </c>
      <c r="S95" s="143"/>
      <c r="T95" s="143">
        <f t="shared" si="15"/>
        <v>51525000</v>
      </c>
    </row>
    <row r="96" spans="1:20" s="34" customFormat="1">
      <c r="A96" s="144" t="str">
        <f>'[1]Presupuesto Sardinata proyect.'!A92</f>
        <v>Profesional especialista en género</v>
      </c>
      <c r="B96" s="145" t="str">
        <f>'[1]Presupuesto Sardinata proyect.'!B92</f>
        <v>MES</v>
      </c>
      <c r="C96" s="146">
        <f>'[1]Presupuesto Sardinata proyect.'!C92</f>
        <v>10</v>
      </c>
      <c r="D96" s="147">
        <f>'[1]Presupuesto Sardinata proyect.'!D92</f>
        <v>5725000</v>
      </c>
      <c r="E96" s="147">
        <f>'[1]Presupuesto Sardinata proyect.'!E92</f>
        <v>57250000</v>
      </c>
      <c r="F96" s="147">
        <f>'[1]Presupuesto Sardinata proyect.'!F92</f>
        <v>0</v>
      </c>
      <c r="G96" s="148">
        <f>'[1]Presupuesto Sardinata proyect.'!G92</f>
        <v>57250000</v>
      </c>
      <c r="H96" s="148"/>
      <c r="I96" s="148">
        <f>$G96/10</f>
        <v>5725000</v>
      </c>
      <c r="J96" s="148">
        <f t="shared" si="14"/>
        <v>5725000</v>
      </c>
      <c r="K96" s="148">
        <f t="shared" si="14"/>
        <v>5725000</v>
      </c>
      <c r="L96" s="148">
        <f t="shared" si="14"/>
        <v>5725000</v>
      </c>
      <c r="M96" s="148">
        <f t="shared" si="14"/>
        <v>5725000</v>
      </c>
      <c r="N96" s="148">
        <f t="shared" si="14"/>
        <v>5725000</v>
      </c>
      <c r="O96" s="148">
        <f t="shared" si="14"/>
        <v>5725000</v>
      </c>
      <c r="P96" s="148">
        <f t="shared" si="14"/>
        <v>5725000</v>
      </c>
      <c r="Q96" s="148">
        <f t="shared" si="14"/>
        <v>5725000</v>
      </c>
      <c r="R96" s="148">
        <f t="shared" si="14"/>
        <v>5725000</v>
      </c>
      <c r="S96" s="148"/>
      <c r="T96" s="148">
        <f t="shared" si="15"/>
        <v>57250000</v>
      </c>
    </row>
    <row r="97" spans="1:20" s="34" customFormat="1">
      <c r="A97" s="140" t="str">
        <f>'[1]Presupuesto Sardinata proyect.'!A93</f>
        <v>Auxiliar comunitario</v>
      </c>
      <c r="B97" s="141" t="str">
        <f>'[1]Presupuesto Sardinata proyect.'!B93</f>
        <v>MES</v>
      </c>
      <c r="C97" s="142">
        <f>'[1]Presupuesto Sardinata proyect.'!C93</f>
        <v>10</v>
      </c>
      <c r="D97" s="70">
        <f>'[1]Presupuesto Sardinata proyect.'!D93</f>
        <v>2748000</v>
      </c>
      <c r="E97" s="70">
        <f>'[1]Presupuesto Sardinata proyect.'!E93</f>
        <v>27480000</v>
      </c>
      <c r="F97" s="70">
        <f>'[1]Presupuesto Sardinata proyect.'!F93</f>
        <v>0</v>
      </c>
      <c r="G97" s="143">
        <f>'[1]Presupuesto Sardinata proyect.'!G93</f>
        <v>27480000</v>
      </c>
      <c r="H97" s="143"/>
      <c r="I97" s="143">
        <f t="shared" si="14"/>
        <v>2748000</v>
      </c>
      <c r="J97" s="143">
        <f t="shared" si="14"/>
        <v>2748000</v>
      </c>
      <c r="K97" s="143">
        <f t="shared" si="14"/>
        <v>2748000</v>
      </c>
      <c r="L97" s="143">
        <f t="shared" si="14"/>
        <v>2748000</v>
      </c>
      <c r="M97" s="143">
        <f t="shared" si="14"/>
        <v>2748000</v>
      </c>
      <c r="N97" s="143">
        <f t="shared" si="14"/>
        <v>2748000</v>
      </c>
      <c r="O97" s="143">
        <f t="shared" si="14"/>
        <v>2748000</v>
      </c>
      <c r="P97" s="143">
        <f t="shared" si="14"/>
        <v>2748000</v>
      </c>
      <c r="Q97" s="143">
        <f t="shared" si="14"/>
        <v>2748000</v>
      </c>
      <c r="R97" s="143">
        <f t="shared" si="14"/>
        <v>2748000</v>
      </c>
      <c r="S97" s="143"/>
      <c r="T97" s="143">
        <f t="shared" si="15"/>
        <v>27480000</v>
      </c>
    </row>
    <row r="98" spans="1:20" s="34" customFormat="1">
      <c r="A98" s="116" t="str">
        <f>'[1]Presupuesto Sardinata proyect.'!A94</f>
        <v>Subtotal E. Acompañamiento técnico</v>
      </c>
      <c r="B98" s="119"/>
      <c r="C98" s="119"/>
      <c r="D98" s="119"/>
      <c r="E98" s="114">
        <f>SUM(E91:E97)</f>
        <v>273655000</v>
      </c>
      <c r="F98" s="114">
        <f t="shared" ref="F98:S98" si="16">SUM(F91:F97)</f>
        <v>0</v>
      </c>
      <c r="G98" s="115">
        <f t="shared" si="16"/>
        <v>273655000</v>
      </c>
      <c r="H98" s="115">
        <f t="shared" si="16"/>
        <v>0</v>
      </c>
      <c r="I98" s="115">
        <f t="shared" si="16"/>
        <v>27365500</v>
      </c>
      <c r="J98" s="115">
        <f t="shared" si="16"/>
        <v>27365500</v>
      </c>
      <c r="K98" s="115">
        <f t="shared" si="16"/>
        <v>27365500</v>
      </c>
      <c r="L98" s="115">
        <f t="shared" si="16"/>
        <v>27365500</v>
      </c>
      <c r="M98" s="115">
        <f t="shared" si="16"/>
        <v>27365500</v>
      </c>
      <c r="N98" s="115">
        <f t="shared" si="16"/>
        <v>27365500</v>
      </c>
      <c r="O98" s="115">
        <f t="shared" si="16"/>
        <v>27365500</v>
      </c>
      <c r="P98" s="115">
        <f t="shared" si="16"/>
        <v>27365500</v>
      </c>
      <c r="Q98" s="115">
        <f t="shared" si="16"/>
        <v>27365500</v>
      </c>
      <c r="R98" s="115">
        <f t="shared" si="16"/>
        <v>27365500</v>
      </c>
      <c r="S98" s="115">
        <f t="shared" si="16"/>
        <v>0</v>
      </c>
      <c r="T98" s="115">
        <f>SUM(T91:T97)</f>
        <v>273655000</v>
      </c>
    </row>
    <row r="99" spans="1:20" s="34" customFormat="1">
      <c r="A99" s="35"/>
      <c r="B99" s="36"/>
      <c r="C99" s="37"/>
      <c r="D99" s="37"/>
      <c r="E99" s="37"/>
      <c r="F99" s="37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</row>
    <row r="100" spans="1:20" s="34" customFormat="1">
      <c r="A100" s="116" t="str">
        <f>'[1]Presupuesto Sardinata proyect.'!A96</f>
        <v>F. Talleres y capacitaciones</v>
      </c>
      <c r="B100" s="117"/>
      <c r="C100" s="110"/>
      <c r="D100" s="110"/>
      <c r="E100" s="110"/>
      <c r="F100" s="110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</row>
    <row r="101" spans="1:20" s="34" customFormat="1" ht="41.45">
      <c r="A101" s="149" t="s">
        <v>8</v>
      </c>
      <c r="B101" s="137" t="s">
        <v>9</v>
      </c>
      <c r="C101" s="137" t="s">
        <v>10</v>
      </c>
      <c r="D101" s="137" t="s">
        <v>11</v>
      </c>
      <c r="E101" s="137" t="s">
        <v>12</v>
      </c>
      <c r="F101" s="137" t="s">
        <v>13</v>
      </c>
      <c r="G101" s="150" t="s">
        <v>14</v>
      </c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</row>
    <row r="102" spans="1:20" s="34" customFormat="1" ht="27.6">
      <c r="A102" s="140" t="str">
        <f>'[1]Presupuesto Sardinata proyect.'!A98</f>
        <v>ECA Buenas  planificación predial participativa para la diversificación de la producción de alimentos</v>
      </c>
      <c r="B102" s="141" t="str">
        <f>'[1]Presupuesto Sardinata proyect.'!B98</f>
        <v>SESION</v>
      </c>
      <c r="C102" s="142">
        <f>'[1]Presupuesto Sardinata proyect.'!C98</f>
        <v>1</v>
      </c>
      <c r="D102" s="70">
        <f>'[1]Presupuesto Sardinata proyect.'!D98</f>
        <v>4580000</v>
      </c>
      <c r="E102" s="70">
        <f>'[1]Presupuesto Sardinata proyect.'!E98</f>
        <v>4580000</v>
      </c>
      <c r="F102" s="70">
        <f>'[1]Presupuesto Sardinata proyect.'!F98</f>
        <v>0</v>
      </c>
      <c r="G102" s="143">
        <f>'[1]Presupuesto Sardinata proyect.'!G98</f>
        <v>4580000</v>
      </c>
      <c r="H102" s="143"/>
      <c r="I102" s="143"/>
      <c r="J102" s="143">
        <f>G102</f>
        <v>4580000</v>
      </c>
      <c r="K102" s="143"/>
      <c r="L102" s="143"/>
      <c r="M102" s="143"/>
      <c r="N102" s="143"/>
      <c r="O102" s="143"/>
      <c r="P102" s="143"/>
      <c r="Q102" s="143"/>
      <c r="R102" s="143"/>
      <c r="S102" s="143"/>
      <c r="T102" s="143">
        <f>SUM(H102:S102)</f>
        <v>4580000</v>
      </c>
    </row>
    <row r="103" spans="1:20" s="34" customFormat="1">
      <c r="A103" s="144" t="str">
        <f>'[1]Presupuesto Sardinata proyect.'!A99</f>
        <v xml:space="preserve">ECA Elaboracion de abonos orgánicos </v>
      </c>
      <c r="B103" s="145" t="str">
        <f>'[1]Presupuesto Sardinata proyect.'!B99</f>
        <v>SESION</v>
      </c>
      <c r="C103" s="146">
        <f>'[1]Presupuesto Sardinata proyect.'!C99</f>
        <v>1</v>
      </c>
      <c r="D103" s="147">
        <f>'[1]Presupuesto Sardinata proyect.'!D99</f>
        <v>4580000</v>
      </c>
      <c r="E103" s="147">
        <f>'[1]Presupuesto Sardinata proyect.'!E99</f>
        <v>4580000</v>
      </c>
      <c r="F103" s="147">
        <f>'[1]Presupuesto Sardinata proyect.'!F99</f>
        <v>0</v>
      </c>
      <c r="G103" s="148">
        <f>'[1]Presupuesto Sardinata proyect.'!G99</f>
        <v>4580000</v>
      </c>
      <c r="H103" s="148"/>
      <c r="I103" s="148"/>
      <c r="J103" s="148"/>
      <c r="K103" s="148"/>
      <c r="L103" s="148"/>
      <c r="M103" s="148">
        <f>G103</f>
        <v>4580000</v>
      </c>
      <c r="N103" s="148"/>
      <c r="O103" s="148"/>
      <c r="P103" s="148"/>
      <c r="Q103" s="148"/>
      <c r="R103" s="148"/>
      <c r="S103" s="148"/>
      <c r="T103" s="148">
        <f t="shared" ref="T103:T110" si="17">SUM(H103:S103)</f>
        <v>4580000</v>
      </c>
    </row>
    <row r="104" spans="1:20" s="34" customFormat="1">
      <c r="A104" s="140" t="str">
        <f>'[1]Presupuesto Sardinata proyect.'!A100</f>
        <v>ECA Establecimiento de huertas - fertilización</v>
      </c>
      <c r="B104" s="141" t="str">
        <f>'[1]Presupuesto Sardinata proyect.'!B100</f>
        <v>SESION</v>
      </c>
      <c r="C104" s="142">
        <f>'[1]Presupuesto Sardinata proyect.'!C100</f>
        <v>1</v>
      </c>
      <c r="D104" s="70">
        <f>'[1]Presupuesto Sardinata proyect.'!D100</f>
        <v>4580000</v>
      </c>
      <c r="E104" s="70">
        <f>'[1]Presupuesto Sardinata proyect.'!E100</f>
        <v>4580000</v>
      </c>
      <c r="F104" s="70">
        <f>'[1]Presupuesto Sardinata proyect.'!F100</f>
        <v>0</v>
      </c>
      <c r="G104" s="143">
        <f>'[1]Presupuesto Sardinata proyect.'!G100</f>
        <v>4580000</v>
      </c>
      <c r="H104" s="143"/>
      <c r="I104" s="143"/>
      <c r="J104" s="143"/>
      <c r="K104" s="143"/>
      <c r="L104" s="143"/>
      <c r="M104" s="143"/>
      <c r="N104" s="143">
        <f>G104</f>
        <v>4580000</v>
      </c>
      <c r="O104" s="143"/>
      <c r="P104" s="143"/>
      <c r="Q104" s="143"/>
      <c r="R104" s="143"/>
      <c r="S104" s="143"/>
      <c r="T104" s="143">
        <f t="shared" si="17"/>
        <v>4580000</v>
      </c>
    </row>
    <row r="105" spans="1:20" s="34" customFormat="1">
      <c r="A105" s="144" t="str">
        <f>'[1]Presupuesto Sardinata proyect.'!A101</f>
        <v>ECA Manejo de residuos de cosecha . Plan de manejo ambiental</v>
      </c>
      <c r="B105" s="145" t="str">
        <f>'[1]Presupuesto Sardinata proyect.'!B101</f>
        <v>SESION</v>
      </c>
      <c r="C105" s="146">
        <f>'[1]Presupuesto Sardinata proyect.'!C101</f>
        <v>1</v>
      </c>
      <c r="D105" s="147">
        <f>'[1]Presupuesto Sardinata proyect.'!D101</f>
        <v>4580000</v>
      </c>
      <c r="E105" s="147">
        <f>'[1]Presupuesto Sardinata proyect.'!E101</f>
        <v>4580000</v>
      </c>
      <c r="F105" s="147">
        <f>'[1]Presupuesto Sardinata proyect.'!F101</f>
        <v>0</v>
      </c>
      <c r="G105" s="148">
        <f>'[1]Presupuesto Sardinata proyect.'!G101</f>
        <v>4580000</v>
      </c>
      <c r="H105" s="148"/>
      <c r="I105" s="148"/>
      <c r="J105" s="148"/>
      <c r="K105" s="148"/>
      <c r="L105" s="148"/>
      <c r="M105" s="148"/>
      <c r="N105" s="148"/>
      <c r="O105" s="148"/>
      <c r="P105" s="148"/>
      <c r="Q105" s="148">
        <f>G105</f>
        <v>4580000</v>
      </c>
      <c r="R105" s="148"/>
      <c r="S105" s="148"/>
      <c r="T105" s="148">
        <f t="shared" si="17"/>
        <v>4580000</v>
      </c>
    </row>
    <row r="106" spans="1:20" s="34" customFormat="1">
      <c r="A106" s="140" t="str">
        <f>'[1]Presupuesto Sardinata proyect.'!A102</f>
        <v>ECA Avicultura 1 - Manejo Integrado</v>
      </c>
      <c r="B106" s="141" t="str">
        <f>'[1]Presupuesto Sardinata proyect.'!B102</f>
        <v>SESION</v>
      </c>
      <c r="C106" s="142">
        <f>'[1]Presupuesto Sardinata proyect.'!C102</f>
        <v>1</v>
      </c>
      <c r="D106" s="70">
        <f>'[1]Presupuesto Sardinata proyect.'!D102</f>
        <v>4580000</v>
      </c>
      <c r="E106" s="70">
        <f>'[1]Presupuesto Sardinata proyect.'!E102</f>
        <v>4580000</v>
      </c>
      <c r="F106" s="70">
        <f>'[1]Presupuesto Sardinata proyect.'!F102</f>
        <v>0</v>
      </c>
      <c r="G106" s="143">
        <f>'[1]Presupuesto Sardinata proyect.'!G102</f>
        <v>4580000</v>
      </c>
      <c r="H106" s="143"/>
      <c r="I106" s="143"/>
      <c r="J106" s="143"/>
      <c r="K106" s="143">
        <f>G106</f>
        <v>4580000</v>
      </c>
      <c r="L106" s="143"/>
      <c r="M106" s="143"/>
      <c r="N106" s="143"/>
      <c r="O106" s="143"/>
      <c r="P106" s="143"/>
      <c r="Q106" s="143"/>
      <c r="R106" s="143"/>
      <c r="S106" s="143"/>
      <c r="T106" s="143">
        <f t="shared" si="17"/>
        <v>4580000</v>
      </c>
    </row>
    <row r="107" spans="1:20" s="34" customFormat="1">
      <c r="A107" s="144" t="str">
        <f>'[1]Presupuesto Sardinata proyect.'!A103</f>
        <v xml:space="preserve">ECA Avicultura 2 - Manejo Inetgardo </v>
      </c>
      <c r="B107" s="145" t="str">
        <f>'[1]Presupuesto Sardinata proyect.'!B103</f>
        <v>SESION</v>
      </c>
      <c r="C107" s="146">
        <f>'[1]Presupuesto Sardinata proyect.'!C103</f>
        <v>1</v>
      </c>
      <c r="D107" s="147">
        <f>'[1]Presupuesto Sardinata proyect.'!D103</f>
        <v>4580000</v>
      </c>
      <c r="E107" s="147">
        <f>'[1]Presupuesto Sardinata proyect.'!E103</f>
        <v>4580000</v>
      </c>
      <c r="F107" s="147">
        <f>'[1]Presupuesto Sardinata proyect.'!F103</f>
        <v>0</v>
      </c>
      <c r="G107" s="148">
        <f>'[1]Presupuesto Sardinata proyect.'!G103</f>
        <v>4580000</v>
      </c>
      <c r="H107" s="148"/>
      <c r="I107" s="148"/>
      <c r="J107" s="148"/>
      <c r="K107" s="148"/>
      <c r="L107" s="148">
        <f>G107</f>
        <v>4580000</v>
      </c>
      <c r="M107" s="148"/>
      <c r="N107" s="148"/>
      <c r="O107" s="148"/>
      <c r="P107" s="148"/>
      <c r="Q107" s="148"/>
      <c r="R107" s="148"/>
      <c r="S107" s="148"/>
      <c r="T107" s="148">
        <f t="shared" si="17"/>
        <v>4580000</v>
      </c>
    </row>
    <row r="108" spans="1:20" s="34" customFormat="1">
      <c r="A108" s="140" t="str">
        <f>'[1]Presupuesto Sardinata proyect.'!A104</f>
        <v xml:space="preserve">Taller de rescate de prácticas y saberes productivos y culinarios </v>
      </c>
      <c r="B108" s="141" t="str">
        <f>'[1]Presupuesto Sardinata proyect.'!B104</f>
        <v>SESION</v>
      </c>
      <c r="C108" s="142">
        <f>'[1]Presupuesto Sardinata proyect.'!C104</f>
        <v>1</v>
      </c>
      <c r="D108" s="70">
        <f>'[1]Presupuesto Sardinata proyect.'!D104</f>
        <v>4580000</v>
      </c>
      <c r="E108" s="70">
        <f>'[1]Presupuesto Sardinata proyect.'!E104</f>
        <v>4580000</v>
      </c>
      <c r="F108" s="70">
        <f>'[1]Presupuesto Sardinata proyect.'!F104</f>
        <v>0</v>
      </c>
      <c r="G108" s="143">
        <f>'[1]Presupuesto Sardinata proyect.'!G104</f>
        <v>4580000</v>
      </c>
      <c r="H108" s="143"/>
      <c r="I108" s="143"/>
      <c r="J108" s="143"/>
      <c r="K108" s="143"/>
      <c r="L108" s="143"/>
      <c r="M108" s="143"/>
      <c r="N108" s="143"/>
      <c r="O108" s="143"/>
      <c r="P108" s="143">
        <f>G108</f>
        <v>4580000</v>
      </c>
      <c r="Q108" s="143"/>
      <c r="R108" s="143"/>
      <c r="S108" s="143"/>
      <c r="T108" s="143">
        <f t="shared" si="17"/>
        <v>4580000</v>
      </c>
    </row>
    <row r="109" spans="1:20" s="34" customFormat="1">
      <c r="A109" s="144" t="str">
        <f>'[1]Presupuesto Sardinata proyect.'!A105</f>
        <v xml:space="preserve">Manejo Integrado de plagas y enfermedades </v>
      </c>
      <c r="B109" s="145" t="str">
        <f>'[1]Presupuesto Sardinata proyect.'!B105</f>
        <v>SESION</v>
      </c>
      <c r="C109" s="146">
        <f>'[1]Presupuesto Sardinata proyect.'!C105</f>
        <v>1</v>
      </c>
      <c r="D109" s="147">
        <f>'[1]Presupuesto Sardinata proyect.'!D105</f>
        <v>4580000</v>
      </c>
      <c r="E109" s="147">
        <f>'[1]Presupuesto Sardinata proyect.'!E105</f>
        <v>4580000</v>
      </c>
      <c r="F109" s="147">
        <f>'[1]Presupuesto Sardinata proyect.'!F105</f>
        <v>0</v>
      </c>
      <c r="G109" s="148">
        <f>'[1]Presupuesto Sardinata proyect.'!G105</f>
        <v>4580000</v>
      </c>
      <c r="H109" s="148"/>
      <c r="I109" s="148"/>
      <c r="J109" s="148"/>
      <c r="K109" s="148"/>
      <c r="L109" s="148"/>
      <c r="M109" s="148"/>
      <c r="N109" s="148"/>
      <c r="O109" s="148">
        <f>G109</f>
        <v>4580000</v>
      </c>
      <c r="P109" s="148"/>
      <c r="Q109" s="148"/>
      <c r="R109" s="148"/>
      <c r="S109" s="148"/>
      <c r="T109" s="148">
        <f t="shared" si="17"/>
        <v>4580000</v>
      </c>
    </row>
    <row r="110" spans="1:20" s="34" customFormat="1">
      <c r="A110" s="140" t="str">
        <f>'[1]Presupuesto Sardinata proyect.'!A106</f>
        <v>Taller de educación alimentaria y nutricional</v>
      </c>
      <c r="B110" s="141" t="str">
        <f>'[1]Presupuesto Sardinata proyect.'!B106</f>
        <v>SESION</v>
      </c>
      <c r="C110" s="142">
        <f>'[1]Presupuesto Sardinata proyect.'!C106</f>
        <v>1</v>
      </c>
      <c r="D110" s="70">
        <f>'[1]Presupuesto Sardinata proyect.'!D106</f>
        <v>4580000</v>
      </c>
      <c r="E110" s="70">
        <f>'[1]Presupuesto Sardinata proyect.'!E106</f>
        <v>4580000</v>
      </c>
      <c r="F110" s="70">
        <f>'[1]Presupuesto Sardinata proyect.'!F106</f>
        <v>0</v>
      </c>
      <c r="G110" s="143">
        <f>'[1]Presupuesto Sardinata proyect.'!G106</f>
        <v>4580000</v>
      </c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>
        <f>G110</f>
        <v>4580000</v>
      </c>
      <c r="S110" s="143"/>
      <c r="T110" s="143">
        <f t="shared" si="17"/>
        <v>4580000</v>
      </c>
    </row>
    <row r="111" spans="1:20" s="34" customFormat="1">
      <c r="A111" s="116" t="str">
        <f>'[1]Presupuesto Sardinata proyect.'!A107</f>
        <v>Subtotal F. Talleres y capacitaciones</v>
      </c>
      <c r="B111" s="119"/>
      <c r="C111" s="119"/>
      <c r="D111" s="119"/>
      <c r="E111" s="114">
        <f>SUM(E102:E110)</f>
        <v>41220000</v>
      </c>
      <c r="F111" s="114">
        <f>SUM(F102:F110)</f>
        <v>0</v>
      </c>
      <c r="G111" s="115">
        <f>SUM(G102:G110)</f>
        <v>41220000</v>
      </c>
      <c r="H111" s="115">
        <f t="shared" ref="H111:T111" si="18">SUM(H102:H110)</f>
        <v>0</v>
      </c>
      <c r="I111" s="115">
        <f t="shared" si="18"/>
        <v>0</v>
      </c>
      <c r="J111" s="115">
        <f t="shared" si="18"/>
        <v>4580000</v>
      </c>
      <c r="K111" s="115">
        <f t="shared" si="18"/>
        <v>4580000</v>
      </c>
      <c r="L111" s="115">
        <f t="shared" si="18"/>
        <v>4580000</v>
      </c>
      <c r="M111" s="115">
        <f t="shared" si="18"/>
        <v>4580000</v>
      </c>
      <c r="N111" s="115">
        <f t="shared" si="18"/>
        <v>4580000</v>
      </c>
      <c r="O111" s="115">
        <f t="shared" si="18"/>
        <v>4580000</v>
      </c>
      <c r="P111" s="115">
        <f t="shared" si="18"/>
        <v>4580000</v>
      </c>
      <c r="Q111" s="115">
        <f t="shared" si="18"/>
        <v>4580000</v>
      </c>
      <c r="R111" s="115">
        <f t="shared" si="18"/>
        <v>4580000</v>
      </c>
      <c r="S111" s="115">
        <f t="shared" si="18"/>
        <v>0</v>
      </c>
      <c r="T111" s="115">
        <f t="shared" si="18"/>
        <v>41220000</v>
      </c>
    </row>
    <row r="112" spans="1:20" s="34" customFormat="1">
      <c r="A112" s="35"/>
      <c r="B112" s="36"/>
      <c r="C112" s="37"/>
      <c r="D112" s="37"/>
      <c r="E112" s="37"/>
      <c r="F112" s="37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</row>
    <row r="113" spans="1:20" s="34" customFormat="1">
      <c r="A113" s="116" t="str">
        <f>'[1]Presupuesto Sardinata proyect.'!A109</f>
        <v>G. Comercialización</v>
      </c>
      <c r="B113" s="117"/>
      <c r="C113" s="110"/>
      <c r="D113" s="110"/>
      <c r="E113" s="110"/>
      <c r="F113" s="110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</row>
    <row r="114" spans="1:20" s="34" customFormat="1" ht="41.45">
      <c r="A114" s="149" t="s">
        <v>8</v>
      </c>
      <c r="B114" s="137" t="s">
        <v>9</v>
      </c>
      <c r="C114" s="137" t="s">
        <v>10</v>
      </c>
      <c r="D114" s="137" t="s">
        <v>11</v>
      </c>
      <c r="E114" s="137" t="s">
        <v>12</v>
      </c>
      <c r="F114" s="137" t="s">
        <v>13</v>
      </c>
      <c r="G114" s="150" t="s">
        <v>14</v>
      </c>
      <c r="H114" s="150"/>
      <c r="I114" s="150"/>
      <c r="J114" s="150"/>
      <c r="K114" s="150"/>
      <c r="L114" s="150"/>
      <c r="M114" s="150"/>
      <c r="N114" s="150"/>
      <c r="O114" s="150"/>
      <c r="P114" s="150"/>
      <c r="Q114" s="150"/>
      <c r="R114" s="150"/>
      <c r="S114" s="150"/>
      <c r="T114" s="150"/>
    </row>
    <row r="115" spans="1:20" s="34" customFormat="1">
      <c r="A115" s="140" t="str">
        <f>'[1]Presupuesto Sardinata proyect.'!A111</f>
        <v>Participación en eventos comerciales</v>
      </c>
      <c r="B115" s="141" t="str">
        <f>'[1]Presupuesto Sardinata proyect.'!B111</f>
        <v>Unidad</v>
      </c>
      <c r="C115" s="142">
        <f>'[1]Presupuesto Sardinata proyect.'!C111</f>
        <v>1</v>
      </c>
      <c r="D115" s="70">
        <f>'[1]Presupuesto Sardinata proyect.'!D111</f>
        <v>4580000</v>
      </c>
      <c r="E115" s="70">
        <f>'[1]Presupuesto Sardinata proyect.'!E111</f>
        <v>4580000</v>
      </c>
      <c r="F115" s="70">
        <f>'[1]Presupuesto Sardinata proyect.'!F111</f>
        <v>0</v>
      </c>
      <c r="G115" s="143">
        <f>'[1]Presupuesto Sardinata proyect.'!G111</f>
        <v>4580000</v>
      </c>
      <c r="H115" s="143"/>
      <c r="I115" s="143"/>
      <c r="J115" s="143"/>
      <c r="K115" s="143"/>
      <c r="L115" s="143"/>
      <c r="M115" s="143"/>
      <c r="N115" s="143"/>
      <c r="O115" s="143"/>
      <c r="P115" s="143"/>
      <c r="Q115" s="143">
        <f>G115</f>
        <v>4580000</v>
      </c>
      <c r="R115" s="143"/>
      <c r="S115" s="143"/>
      <c r="T115" s="143">
        <f>SUM(H115:S115)</f>
        <v>4580000</v>
      </c>
    </row>
    <row r="116" spans="1:20" s="34" customFormat="1">
      <c r="A116" s="144" t="str">
        <f>'[1]Presupuesto Sardinata proyect.'!A112</f>
        <v>Agrologística y transporte</v>
      </c>
      <c r="B116" s="145" t="str">
        <f>'[1]Presupuesto Sardinata proyect.'!B112</f>
        <v>Transporte</v>
      </c>
      <c r="C116" s="146">
        <f>'[1]Presupuesto Sardinata proyect.'!C112</f>
        <v>1</v>
      </c>
      <c r="D116" s="147">
        <f>'[1]Presupuesto Sardinata proyect.'!D112</f>
        <v>4007500</v>
      </c>
      <c r="E116" s="147">
        <f>'[1]Presupuesto Sardinata proyect.'!E112</f>
        <v>4007500</v>
      </c>
      <c r="F116" s="147">
        <f>'[1]Presupuesto Sardinata proyect.'!F112</f>
        <v>0</v>
      </c>
      <c r="G116" s="148">
        <f>'[1]Presupuesto Sardinata proyect.'!G112</f>
        <v>4007500</v>
      </c>
      <c r="H116" s="148"/>
      <c r="I116" s="148"/>
      <c r="J116" s="148"/>
      <c r="K116" s="148"/>
      <c r="L116" s="148"/>
      <c r="M116" s="148"/>
      <c r="N116" s="148"/>
      <c r="O116" s="148"/>
      <c r="P116" s="148"/>
      <c r="Q116" s="148">
        <f>G116</f>
        <v>4007500</v>
      </c>
      <c r="R116" s="148"/>
      <c r="S116" s="148"/>
      <c r="T116" s="148">
        <f>SUM(H116:S116)</f>
        <v>4007500</v>
      </c>
    </row>
    <row r="117" spans="1:20" s="34" customFormat="1">
      <c r="A117" s="116" t="str">
        <f>'[1]Presupuesto Sardinata proyect.'!A113</f>
        <v>Subtotal G. Comercialización</v>
      </c>
      <c r="B117" s="119"/>
      <c r="C117" s="119"/>
      <c r="D117" s="119"/>
      <c r="E117" s="114">
        <f>SUM(E115:E116)</f>
        <v>8587500</v>
      </c>
      <c r="F117" s="114">
        <f t="shared" ref="F117:T117" si="19">SUM(F115:F116)</f>
        <v>0</v>
      </c>
      <c r="G117" s="115">
        <f t="shared" si="19"/>
        <v>8587500</v>
      </c>
      <c r="H117" s="115">
        <f t="shared" si="19"/>
        <v>0</v>
      </c>
      <c r="I117" s="115">
        <f t="shared" si="19"/>
        <v>0</v>
      </c>
      <c r="J117" s="115">
        <f t="shared" si="19"/>
        <v>0</v>
      </c>
      <c r="K117" s="115">
        <f t="shared" si="19"/>
        <v>0</v>
      </c>
      <c r="L117" s="115">
        <f t="shared" si="19"/>
        <v>0</v>
      </c>
      <c r="M117" s="115">
        <f t="shared" si="19"/>
        <v>0</v>
      </c>
      <c r="N117" s="115">
        <f t="shared" si="19"/>
        <v>0</v>
      </c>
      <c r="O117" s="115">
        <f t="shared" si="19"/>
        <v>0</v>
      </c>
      <c r="P117" s="115">
        <f t="shared" si="19"/>
        <v>0</v>
      </c>
      <c r="Q117" s="115">
        <f t="shared" si="19"/>
        <v>8587500</v>
      </c>
      <c r="R117" s="115">
        <f t="shared" si="19"/>
        <v>0</v>
      </c>
      <c r="S117" s="115">
        <f t="shared" si="19"/>
        <v>0</v>
      </c>
      <c r="T117" s="115">
        <f t="shared" si="19"/>
        <v>8587500</v>
      </c>
    </row>
    <row r="118" spans="1:20" s="34" customFormat="1">
      <c r="A118" s="35"/>
      <c r="B118" s="36"/>
      <c r="C118" s="37"/>
      <c r="D118" s="37"/>
      <c r="E118" s="37"/>
      <c r="F118" s="37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</row>
    <row r="119" spans="1:20" s="34" customFormat="1">
      <c r="A119" s="116" t="str">
        <f>'[1]Presupuesto Sardinata proyect.'!A115</f>
        <v>H. Gastos operativos</v>
      </c>
      <c r="B119" s="117"/>
      <c r="C119" s="110"/>
      <c r="D119" s="110"/>
      <c r="E119" s="110"/>
      <c r="F119" s="110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</row>
    <row r="120" spans="1:20" s="34" customFormat="1" ht="41.45">
      <c r="A120" s="149" t="s">
        <v>8</v>
      </c>
      <c r="B120" s="137" t="s">
        <v>9</v>
      </c>
      <c r="C120" s="137" t="s">
        <v>10</v>
      </c>
      <c r="D120" s="137" t="s">
        <v>11</v>
      </c>
      <c r="E120" s="137" t="s">
        <v>12</v>
      </c>
      <c r="F120" s="137" t="s">
        <v>13</v>
      </c>
      <c r="G120" s="150" t="s">
        <v>14</v>
      </c>
      <c r="H120" s="150"/>
      <c r="I120" s="150"/>
      <c r="J120" s="150"/>
      <c r="K120" s="150"/>
      <c r="L120" s="150"/>
      <c r="M120" s="150"/>
      <c r="N120" s="150"/>
      <c r="O120" s="150"/>
      <c r="P120" s="150"/>
      <c r="Q120" s="150"/>
      <c r="R120" s="150"/>
      <c r="S120" s="150"/>
      <c r="T120" s="150"/>
    </row>
    <row r="121" spans="1:20" s="34" customFormat="1">
      <c r="A121" s="140" t="str">
        <f>'[1]Presupuesto Sardinata proyect.'!A117</f>
        <v>Transporte estimado</v>
      </c>
      <c r="B121" s="141" t="str">
        <f>'[1]Presupuesto Sardinata proyect.'!B117</f>
        <v>Transporte</v>
      </c>
      <c r="C121" s="142">
        <f>'[1]Presupuesto Sardinata proyect.'!C117</f>
        <v>100</v>
      </c>
      <c r="D121" s="70">
        <f>'[1]Presupuesto Sardinata proyect.'!D117</f>
        <v>119882</v>
      </c>
      <c r="E121" s="70">
        <f>'[1]Presupuesto Sardinata proyect.'!E117</f>
        <v>11988200</v>
      </c>
      <c r="F121" s="70">
        <f>'[1]Presupuesto Sardinata proyect.'!F117</f>
        <v>0</v>
      </c>
      <c r="G121" s="143">
        <f>'[1]Presupuesto Sardinata proyect.'!G117</f>
        <v>11988200</v>
      </c>
      <c r="H121" s="143"/>
      <c r="I121" s="143"/>
      <c r="J121" s="143"/>
      <c r="K121" s="143"/>
      <c r="L121" s="143">
        <f>G121/2</f>
        <v>5994100</v>
      </c>
      <c r="M121" s="143"/>
      <c r="N121" s="143">
        <f>G121/2</f>
        <v>5994100</v>
      </c>
      <c r="O121" s="143"/>
      <c r="P121" s="143"/>
      <c r="Q121" s="143"/>
      <c r="R121" s="143"/>
      <c r="S121" s="143"/>
      <c r="T121" s="143">
        <f>SUM(H121:S121)</f>
        <v>11988200</v>
      </c>
    </row>
    <row r="122" spans="1:20" s="34" customFormat="1">
      <c r="A122" s="116" t="str">
        <f>'[1]Presupuesto Sardinata proyect.'!A118</f>
        <v>Subtotal H. Gastos operativos</v>
      </c>
      <c r="B122" s="119"/>
      <c r="C122" s="119"/>
      <c r="D122" s="119"/>
      <c r="E122" s="114">
        <f>SUM(E121:E121)</f>
        <v>11988200</v>
      </c>
      <c r="F122" s="114">
        <f>SUM(F121:F121)</f>
        <v>0</v>
      </c>
      <c r="G122" s="115">
        <f>SUM(G121:G121)</f>
        <v>11988200</v>
      </c>
      <c r="H122" s="115">
        <f t="shared" ref="H122:T122" si="20">SUM(H121:H121)</f>
        <v>0</v>
      </c>
      <c r="I122" s="115">
        <f t="shared" si="20"/>
        <v>0</v>
      </c>
      <c r="J122" s="115">
        <f t="shared" si="20"/>
        <v>0</v>
      </c>
      <c r="K122" s="115">
        <f t="shared" si="20"/>
        <v>0</v>
      </c>
      <c r="L122" s="115">
        <f t="shared" si="20"/>
        <v>5994100</v>
      </c>
      <c r="M122" s="115">
        <f t="shared" si="20"/>
        <v>0</v>
      </c>
      <c r="N122" s="115">
        <f t="shared" si="20"/>
        <v>5994100</v>
      </c>
      <c r="O122" s="115">
        <f t="shared" si="20"/>
        <v>0</v>
      </c>
      <c r="P122" s="115">
        <f t="shared" si="20"/>
        <v>0</v>
      </c>
      <c r="Q122" s="115">
        <f t="shared" si="20"/>
        <v>0</v>
      </c>
      <c r="R122" s="115">
        <f t="shared" si="20"/>
        <v>0</v>
      </c>
      <c r="S122" s="115">
        <f t="shared" si="20"/>
        <v>0</v>
      </c>
      <c r="T122" s="115">
        <f t="shared" si="20"/>
        <v>11988200</v>
      </c>
    </row>
    <row r="123" spans="1:20" s="44" customFormat="1">
      <c r="A123" s="35"/>
      <c r="B123" s="36"/>
      <c r="C123" s="37"/>
      <c r="D123" s="37"/>
      <c r="E123" s="37"/>
      <c r="F123" s="37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</row>
    <row r="124" spans="1:20" s="44" customFormat="1">
      <c r="A124" s="116" t="str">
        <f>'[1]Presupuesto Sardinata proyect.'!A120</f>
        <v>VALOR TOTAL COSTOS DIRECTOS</v>
      </c>
      <c r="B124" s="117">
        <f>'[1]Presupuesto Sardinata proyect.'!B120</f>
        <v>0</v>
      </c>
      <c r="C124" s="110">
        <f>'[1]Presupuesto Sardinata proyect.'!C120</f>
        <v>0</v>
      </c>
      <c r="D124" s="110">
        <f>'[1]Presupuesto Sardinata proyect.'!D120</f>
        <v>0</v>
      </c>
      <c r="E124" s="110">
        <f t="shared" ref="E124:T124" si="21">+E29+E37+E65+E87+E98+E111+E117+E122</f>
        <v>1231185788</v>
      </c>
      <c r="F124" s="110">
        <f t="shared" si="21"/>
        <v>0</v>
      </c>
      <c r="G124" s="118">
        <f t="shared" si="21"/>
        <v>1231185788</v>
      </c>
      <c r="H124" s="118">
        <f t="shared" si="21"/>
        <v>0</v>
      </c>
      <c r="I124" s="118">
        <f t="shared" si="21"/>
        <v>27365500</v>
      </c>
      <c r="J124" s="118">
        <f t="shared" si="21"/>
        <v>31945500</v>
      </c>
      <c r="K124" s="118">
        <f t="shared" si="21"/>
        <v>31945500</v>
      </c>
      <c r="L124" s="118">
        <f t="shared" si="21"/>
        <v>142832608</v>
      </c>
      <c r="M124" s="118">
        <f t="shared" si="21"/>
        <v>31945500</v>
      </c>
      <c r="N124" s="118">
        <f t="shared" si="21"/>
        <v>828781680</v>
      </c>
      <c r="O124" s="118">
        <f t="shared" si="21"/>
        <v>31945500</v>
      </c>
      <c r="P124" s="118">
        <f t="shared" si="21"/>
        <v>31945500</v>
      </c>
      <c r="Q124" s="118">
        <f t="shared" si="21"/>
        <v>40533000</v>
      </c>
      <c r="R124" s="118">
        <f t="shared" si="21"/>
        <v>31945500</v>
      </c>
      <c r="S124" s="118">
        <f t="shared" si="21"/>
        <v>0</v>
      </c>
      <c r="T124" s="118">
        <f t="shared" si="21"/>
        <v>1231185788</v>
      </c>
    </row>
    <row r="125" spans="1:20" s="44" customFormat="1">
      <c r="A125" s="42"/>
      <c r="B125" s="43"/>
      <c r="C125" s="43"/>
      <c r="D125" s="43"/>
      <c r="E125" s="40"/>
      <c r="F125" s="40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</row>
    <row r="126" spans="1:20" s="34" customFormat="1">
      <c r="A126" s="116" t="str">
        <f>'[1]Presupuesto Sardinata proyect.'!A122</f>
        <v>I.  Otros Gastos</v>
      </c>
      <c r="B126" s="117"/>
      <c r="C126" s="110"/>
      <c r="D126" s="110"/>
      <c r="E126" s="110"/>
      <c r="F126" s="110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</row>
    <row r="127" spans="1:20" s="34" customFormat="1" ht="41.45">
      <c r="A127" s="149" t="s">
        <v>8</v>
      </c>
      <c r="B127" s="137" t="s">
        <v>9</v>
      </c>
      <c r="C127" s="137" t="s">
        <v>10</v>
      </c>
      <c r="D127" s="137" t="s">
        <v>11</v>
      </c>
      <c r="E127" s="137" t="s">
        <v>12</v>
      </c>
      <c r="F127" s="137" t="s">
        <v>13</v>
      </c>
      <c r="G127" s="150" t="s">
        <v>14</v>
      </c>
      <c r="H127" s="150"/>
      <c r="I127" s="150"/>
      <c r="J127" s="150"/>
      <c r="K127" s="150"/>
      <c r="L127" s="150"/>
      <c r="M127" s="150"/>
      <c r="N127" s="150"/>
      <c r="O127" s="150"/>
      <c r="P127" s="150"/>
      <c r="Q127" s="150"/>
      <c r="R127" s="150"/>
      <c r="S127" s="150"/>
      <c r="T127" s="150"/>
    </row>
    <row r="128" spans="1:20" s="34" customFormat="1">
      <c r="A128" s="140" t="str">
        <f>'[1]Presupuesto Sardinata proyect.'!A124</f>
        <v>Gastos implementación (4,1%)</v>
      </c>
      <c r="B128" s="141" t="str">
        <f>'[1]Presupuesto Sardinata proyect.'!B124</f>
        <v>global</v>
      </c>
      <c r="C128" s="142">
        <f>'[1]Presupuesto Sardinata proyect.'!C124</f>
        <v>0</v>
      </c>
      <c r="D128" s="70">
        <f>'[1]Presupuesto Sardinata proyect.'!D124</f>
        <v>50000000</v>
      </c>
      <c r="E128" s="70">
        <f>'[1]Presupuesto Sardinata proyect.'!E124</f>
        <v>0</v>
      </c>
      <c r="F128" s="70">
        <f>'[1]Presupuesto Sardinata proyect.'!F124</f>
        <v>50000000</v>
      </c>
      <c r="G128" s="143">
        <f>'[1]Presupuesto Sardinata proyect.'!G124</f>
        <v>50000000</v>
      </c>
      <c r="H128" s="143"/>
      <c r="I128" s="143"/>
      <c r="J128" s="143"/>
      <c r="K128" s="143"/>
      <c r="L128" s="143"/>
      <c r="M128" s="143"/>
      <c r="N128" s="143"/>
      <c r="O128" s="143"/>
      <c r="P128" s="143"/>
      <c r="Q128" s="143"/>
      <c r="R128" s="143"/>
      <c r="S128" s="143"/>
      <c r="T128" s="143">
        <f>SUM(H128:S128)</f>
        <v>0</v>
      </c>
    </row>
    <row r="129" spans="1:20" s="34" customFormat="1">
      <c r="A129" s="144" t="str">
        <f>'[1]Presupuesto Sardinata proyect.'!A125</f>
        <v>imprevistos (2,02%)</v>
      </c>
      <c r="B129" s="145" t="str">
        <f>'[1]Presupuesto Sardinata proyect.'!B125</f>
        <v>global</v>
      </c>
      <c r="C129" s="146">
        <f>'[1]Presupuesto Sardinata proyect.'!C125</f>
        <v>0</v>
      </c>
      <c r="D129" s="147">
        <f>'[1]Presupuesto Sardinata proyect.'!D125</f>
        <v>24814212</v>
      </c>
      <c r="E129" s="147">
        <f>'[1]Presupuesto Sardinata proyect.'!E125</f>
        <v>24814212</v>
      </c>
      <c r="F129" s="147">
        <f>'[1]Presupuesto Sardinata proyect.'!F125</f>
        <v>0</v>
      </c>
      <c r="G129" s="148">
        <f>'[1]Presupuesto Sardinata proyect.'!G125</f>
        <v>24814212</v>
      </c>
      <c r="H129" s="148"/>
      <c r="I129" s="148"/>
      <c r="J129" s="148"/>
      <c r="K129" s="148"/>
      <c r="L129" s="148"/>
      <c r="M129" s="148"/>
      <c r="N129" s="148"/>
      <c r="O129" s="148"/>
      <c r="P129" s="148"/>
      <c r="Q129" s="148"/>
      <c r="R129" s="148">
        <f>G129</f>
        <v>24814212</v>
      </c>
      <c r="S129" s="148"/>
      <c r="T129" s="148">
        <f>SUM(H129:S129)</f>
        <v>24814212</v>
      </c>
    </row>
    <row r="130" spans="1:20" s="34" customFormat="1" ht="14.45" thickBot="1">
      <c r="A130" s="116" t="str">
        <f>'[1]Presupuesto Sardinata proyect.'!A126</f>
        <v>Subtotal I. Otros Gastos</v>
      </c>
      <c r="B130" s="120"/>
      <c r="C130" s="120"/>
      <c r="D130" s="120"/>
      <c r="E130" s="121">
        <f>SUM(E128:E129)</f>
        <v>24814212</v>
      </c>
      <c r="F130" s="121">
        <f t="shared" ref="F130:G130" si="22">SUM(F128:F129)</f>
        <v>50000000</v>
      </c>
      <c r="G130" s="122">
        <f t="shared" si="22"/>
        <v>74814212</v>
      </c>
      <c r="H130" s="122">
        <f>SUM(H128:H129)</f>
        <v>0</v>
      </c>
      <c r="I130" s="122">
        <f>SUM(I128:I129)</f>
        <v>0</v>
      </c>
      <c r="J130" s="122">
        <f t="shared" ref="J130:R130" si="23">SUM(J128:J129)</f>
        <v>0</v>
      </c>
      <c r="K130" s="122">
        <f t="shared" si="23"/>
        <v>0</v>
      </c>
      <c r="L130" s="122">
        <f t="shared" si="23"/>
        <v>0</v>
      </c>
      <c r="M130" s="122">
        <f t="shared" si="23"/>
        <v>0</v>
      </c>
      <c r="N130" s="122">
        <f t="shared" si="23"/>
        <v>0</v>
      </c>
      <c r="O130" s="122">
        <f t="shared" si="23"/>
        <v>0</v>
      </c>
      <c r="P130" s="122">
        <f t="shared" si="23"/>
        <v>0</v>
      </c>
      <c r="Q130" s="122">
        <f t="shared" si="23"/>
        <v>0</v>
      </c>
      <c r="R130" s="122">
        <f t="shared" si="23"/>
        <v>24814212</v>
      </c>
      <c r="S130" s="122">
        <f>SUM(S128:S129)</f>
        <v>0</v>
      </c>
      <c r="T130" s="122">
        <f>SUM(T128:T129)</f>
        <v>24814212</v>
      </c>
    </row>
    <row r="131" spans="1:20" s="44" customFormat="1">
      <c r="A131" s="42"/>
      <c r="B131" s="43"/>
      <c r="C131" s="43"/>
      <c r="D131" s="43"/>
      <c r="E131" s="40"/>
      <c r="F131" s="40"/>
      <c r="G131" s="41"/>
      <c r="H131" s="45"/>
      <c r="I131" s="45"/>
      <c r="J131" s="45"/>
    </row>
    <row r="132" spans="1:20" ht="14.45" thickBot="1">
      <c r="A132" s="192" t="str">
        <f>'[1]Presupuesto Sardinata proyect.'!A128</f>
        <v>VALOR TOTAL</v>
      </c>
      <c r="B132" s="193">
        <f>'[1]Presupuesto Sardinata proyect.'!B128</f>
        <v>0</v>
      </c>
      <c r="C132" s="193">
        <f>'[1]Presupuesto Sardinata proyect.'!C128</f>
        <v>0</v>
      </c>
      <c r="D132" s="193">
        <f>'[1]Presupuesto Sardinata proyect.'!D128</f>
        <v>0</v>
      </c>
      <c r="E132" s="46">
        <f t="shared" ref="E132:T132" si="24">+E124+E130</f>
        <v>1256000000</v>
      </c>
      <c r="F132" s="47">
        <f t="shared" si="24"/>
        <v>50000000</v>
      </c>
      <c r="G132" s="48">
        <f t="shared" si="24"/>
        <v>1306000000</v>
      </c>
      <c r="H132" s="48">
        <f t="shared" si="24"/>
        <v>0</v>
      </c>
      <c r="I132" s="48">
        <f t="shared" si="24"/>
        <v>27365500</v>
      </c>
      <c r="J132" s="48">
        <f t="shared" si="24"/>
        <v>31945500</v>
      </c>
      <c r="K132" s="48">
        <f t="shared" si="24"/>
        <v>31945500</v>
      </c>
      <c r="L132" s="48">
        <f t="shared" si="24"/>
        <v>142832608</v>
      </c>
      <c r="M132" s="48">
        <f t="shared" si="24"/>
        <v>31945500</v>
      </c>
      <c r="N132" s="48">
        <f t="shared" si="24"/>
        <v>828781680</v>
      </c>
      <c r="O132" s="48">
        <f t="shared" si="24"/>
        <v>31945500</v>
      </c>
      <c r="P132" s="48">
        <f t="shared" si="24"/>
        <v>31945500</v>
      </c>
      <c r="Q132" s="48">
        <f t="shared" si="24"/>
        <v>40533000</v>
      </c>
      <c r="R132" s="48">
        <f t="shared" si="24"/>
        <v>56759712</v>
      </c>
      <c r="S132" s="48">
        <f t="shared" si="24"/>
        <v>0</v>
      </c>
      <c r="T132" s="48">
        <f t="shared" si="24"/>
        <v>1256000000</v>
      </c>
    </row>
    <row r="133" spans="1:20">
      <c r="C133" s="11"/>
      <c r="D133" s="12"/>
      <c r="E133" s="12"/>
      <c r="F133" s="11"/>
      <c r="G133" s="13"/>
    </row>
    <row r="134" spans="1:20" ht="14.45" thickBot="1">
      <c r="C134" s="11"/>
      <c r="D134" s="12"/>
      <c r="E134" s="12"/>
      <c r="F134" s="11"/>
      <c r="G134" s="13"/>
    </row>
    <row r="135" spans="1:20" ht="14.45" thickBot="1">
      <c r="A135" s="49"/>
      <c r="B135" s="50"/>
      <c r="C135" s="15"/>
      <c r="D135" s="15"/>
      <c r="E135" s="51" t="s">
        <v>27</v>
      </c>
      <c r="F135" s="52"/>
      <c r="G135" s="53"/>
      <c r="H135" s="54"/>
      <c r="I135" s="55">
        <v>0.25</v>
      </c>
      <c r="J135" s="56"/>
      <c r="K135" s="56"/>
      <c r="L135" s="56"/>
      <c r="M135" s="56"/>
      <c r="N135" s="56">
        <v>0.75</v>
      </c>
      <c r="O135" s="56"/>
      <c r="P135" s="56"/>
      <c r="Q135" s="56"/>
      <c r="R135" s="56">
        <v>0</v>
      </c>
      <c r="S135" s="56"/>
      <c r="T135" s="57">
        <f>SUM(I135:R135)</f>
        <v>1</v>
      </c>
    </row>
    <row r="136" spans="1:20" ht="14.45" thickBot="1">
      <c r="A136" s="49"/>
      <c r="B136" s="50"/>
      <c r="C136" s="58"/>
      <c r="D136" s="58"/>
      <c r="E136" s="59"/>
      <c r="F136" s="58"/>
      <c r="G136" s="58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1"/>
    </row>
    <row r="137" spans="1:20" ht="14.45" thickBot="1">
      <c r="A137" s="49"/>
      <c r="B137" s="50"/>
      <c r="E137" s="62" t="s">
        <v>28</v>
      </c>
      <c r="F137" s="63"/>
      <c r="G137" s="64"/>
      <c r="H137" s="65">
        <f>H135*$E$132</f>
        <v>0</v>
      </c>
      <c r="I137" s="65">
        <f t="shared" ref="I137:S137" si="25">I135*$E$132</f>
        <v>314000000</v>
      </c>
      <c r="J137" s="65">
        <f t="shared" si="25"/>
        <v>0</v>
      </c>
      <c r="K137" s="65">
        <f t="shared" si="25"/>
        <v>0</v>
      </c>
      <c r="L137" s="65">
        <f t="shared" si="25"/>
        <v>0</v>
      </c>
      <c r="M137" s="65">
        <f t="shared" si="25"/>
        <v>0</v>
      </c>
      <c r="N137" s="65">
        <f t="shared" si="25"/>
        <v>942000000</v>
      </c>
      <c r="O137" s="65">
        <f t="shared" si="25"/>
        <v>0</v>
      </c>
      <c r="P137" s="65">
        <f t="shared" si="25"/>
        <v>0</v>
      </c>
      <c r="Q137" s="65">
        <f t="shared" si="25"/>
        <v>0</v>
      </c>
      <c r="R137" s="65">
        <f t="shared" si="25"/>
        <v>0</v>
      </c>
      <c r="S137" s="65">
        <f t="shared" si="25"/>
        <v>0</v>
      </c>
      <c r="T137" s="65"/>
    </row>
    <row r="138" spans="1:20" ht="13.9" customHeight="1" thickBot="1">
      <c r="A138" s="49"/>
      <c r="B138" s="50"/>
      <c r="E138" s="66" t="s">
        <v>29</v>
      </c>
      <c r="F138" s="63"/>
      <c r="G138" s="64"/>
      <c r="H138" s="65">
        <f>+H137</f>
        <v>0</v>
      </c>
      <c r="I138" s="65">
        <f>+I137</f>
        <v>314000000</v>
      </c>
      <c r="J138" s="65">
        <f>+I138+J137</f>
        <v>314000000</v>
      </c>
      <c r="K138" s="65">
        <f t="shared" ref="K138:S138" si="26">+J138+K137</f>
        <v>314000000</v>
      </c>
      <c r="L138" s="65">
        <f t="shared" si="26"/>
        <v>314000000</v>
      </c>
      <c r="M138" s="65">
        <f t="shared" si="26"/>
        <v>314000000</v>
      </c>
      <c r="N138" s="65">
        <f t="shared" si="26"/>
        <v>1256000000</v>
      </c>
      <c r="O138" s="65">
        <f t="shared" si="26"/>
        <v>1256000000</v>
      </c>
      <c r="P138" s="65">
        <f t="shared" si="26"/>
        <v>1256000000</v>
      </c>
      <c r="Q138" s="65">
        <f t="shared" si="26"/>
        <v>1256000000</v>
      </c>
      <c r="R138" s="65">
        <f t="shared" si="26"/>
        <v>1256000000</v>
      </c>
      <c r="S138" s="65">
        <f t="shared" si="26"/>
        <v>1256000000</v>
      </c>
      <c r="T138" s="65"/>
    </row>
    <row r="139" spans="1:20" ht="13.9" customHeight="1" thickBot="1">
      <c r="A139" s="49"/>
      <c r="B139" s="50"/>
      <c r="E139" s="66" t="s">
        <v>30</v>
      </c>
      <c r="F139" s="63"/>
      <c r="G139" s="64"/>
      <c r="H139" s="67">
        <f>H132</f>
        <v>0</v>
      </c>
      <c r="I139" s="67">
        <f t="shared" ref="I139:S139" si="27">I132</f>
        <v>27365500</v>
      </c>
      <c r="J139" s="67">
        <f t="shared" si="27"/>
        <v>31945500</v>
      </c>
      <c r="K139" s="67">
        <f t="shared" si="27"/>
        <v>31945500</v>
      </c>
      <c r="L139" s="67">
        <f t="shared" si="27"/>
        <v>142832608</v>
      </c>
      <c r="M139" s="67">
        <f t="shared" si="27"/>
        <v>31945500</v>
      </c>
      <c r="N139" s="67">
        <f t="shared" si="27"/>
        <v>828781680</v>
      </c>
      <c r="O139" s="67">
        <f t="shared" si="27"/>
        <v>31945500</v>
      </c>
      <c r="P139" s="67">
        <f t="shared" si="27"/>
        <v>31945500</v>
      </c>
      <c r="Q139" s="67">
        <f t="shared" si="27"/>
        <v>40533000</v>
      </c>
      <c r="R139" s="67">
        <f t="shared" si="27"/>
        <v>56759712</v>
      </c>
      <c r="S139" s="67">
        <f t="shared" si="27"/>
        <v>0</v>
      </c>
      <c r="T139" s="65"/>
    </row>
    <row r="140" spans="1:20" ht="13.9" customHeight="1" thickBot="1">
      <c r="A140" s="49"/>
      <c r="B140" s="50"/>
      <c r="E140" s="66" t="s">
        <v>31</v>
      </c>
      <c r="F140" s="63"/>
      <c r="G140" s="64"/>
      <c r="H140" s="67">
        <f>H132</f>
        <v>0</v>
      </c>
      <c r="I140" s="67">
        <f t="shared" ref="I140:S140" si="28">+H140+I132</f>
        <v>27365500</v>
      </c>
      <c r="J140" s="65">
        <f t="shared" si="28"/>
        <v>59311000</v>
      </c>
      <c r="K140" s="65">
        <f t="shared" si="28"/>
        <v>91256500</v>
      </c>
      <c r="L140" s="65">
        <f t="shared" si="28"/>
        <v>234089108</v>
      </c>
      <c r="M140" s="65">
        <f t="shared" si="28"/>
        <v>266034608</v>
      </c>
      <c r="N140" s="65">
        <f t="shared" si="28"/>
        <v>1094816288</v>
      </c>
      <c r="O140" s="65">
        <f t="shared" si="28"/>
        <v>1126761788</v>
      </c>
      <c r="P140" s="65">
        <f t="shared" si="28"/>
        <v>1158707288</v>
      </c>
      <c r="Q140" s="65">
        <f t="shared" si="28"/>
        <v>1199240288</v>
      </c>
      <c r="R140" s="65">
        <f t="shared" si="28"/>
        <v>1256000000</v>
      </c>
      <c r="S140" s="65">
        <f t="shared" si="28"/>
        <v>1256000000</v>
      </c>
      <c r="T140" s="65"/>
    </row>
    <row r="141" spans="1:20" ht="13.9" customHeight="1" thickBot="1">
      <c r="A141" s="49"/>
      <c r="B141" s="50"/>
      <c r="E141" s="66" t="s">
        <v>32</v>
      </c>
      <c r="F141" s="63"/>
      <c r="G141" s="64"/>
      <c r="H141" s="171">
        <f>H138-H140</f>
        <v>0</v>
      </c>
      <c r="I141" s="171">
        <f>I138-I140</f>
        <v>286634500</v>
      </c>
      <c r="J141" s="171">
        <f t="shared" ref="J141:S141" si="29">J138-J140</f>
        <v>254689000</v>
      </c>
      <c r="K141" s="171">
        <f t="shared" si="29"/>
        <v>222743500</v>
      </c>
      <c r="L141" s="171">
        <f t="shared" si="29"/>
        <v>79910892</v>
      </c>
      <c r="M141" s="171">
        <f t="shared" si="29"/>
        <v>47965392</v>
      </c>
      <c r="N141" s="171">
        <f t="shared" si="29"/>
        <v>161183712</v>
      </c>
      <c r="O141" s="171">
        <f t="shared" si="29"/>
        <v>129238212</v>
      </c>
      <c r="P141" s="171">
        <f t="shared" si="29"/>
        <v>97292712</v>
      </c>
      <c r="Q141" s="171">
        <f t="shared" si="29"/>
        <v>56759712</v>
      </c>
      <c r="R141" s="171">
        <f t="shared" si="29"/>
        <v>0</v>
      </c>
      <c r="S141" s="171">
        <f t="shared" si="29"/>
        <v>0</v>
      </c>
      <c r="T141" s="65"/>
    </row>
    <row r="142" spans="1:20" s="75" customFormat="1">
      <c r="A142" s="68"/>
      <c r="B142" s="69"/>
      <c r="C142" s="70"/>
      <c r="D142" s="71"/>
      <c r="E142" s="71"/>
      <c r="F142" s="70"/>
      <c r="G142" s="72"/>
      <c r="H142" s="73"/>
      <c r="I142" s="74"/>
      <c r="J142" s="74"/>
    </row>
    <row r="143" spans="1:20">
      <c r="C143" s="11"/>
      <c r="D143" s="12"/>
      <c r="E143" s="12"/>
      <c r="F143" s="11"/>
      <c r="H143" s="76"/>
      <c r="K143" s="77"/>
      <c r="L143" s="78"/>
    </row>
    <row r="144" spans="1:20" s="7" customFormat="1" ht="14.45" thickBot="1">
      <c r="A144" s="123" t="s">
        <v>33</v>
      </c>
      <c r="B144" s="124"/>
      <c r="C144" s="124"/>
      <c r="D144" s="125"/>
      <c r="E144" s="124"/>
      <c r="F144" s="126"/>
      <c r="G144" s="127"/>
      <c r="H144" s="128"/>
      <c r="K144" s="8"/>
      <c r="N144" s="78"/>
    </row>
    <row r="145" spans="1:18" s="7" customFormat="1" ht="42" thickBot="1">
      <c r="A145" s="151" t="s">
        <v>34</v>
      </c>
      <c r="B145" s="152"/>
      <c r="C145" s="153" t="s">
        <v>35</v>
      </c>
      <c r="D145" s="154" t="s">
        <v>36</v>
      </c>
      <c r="E145" s="155" t="s">
        <v>37</v>
      </c>
      <c r="F145" s="156" t="s">
        <v>38</v>
      </c>
      <c r="G145" s="157" t="s">
        <v>39</v>
      </c>
      <c r="H145" s="158" t="s">
        <v>35</v>
      </c>
      <c r="K145" s="8"/>
    </row>
    <row r="146" spans="1:18" s="7" customFormat="1">
      <c r="A146" s="79" t="str">
        <f>'[1]Presupuesto Sardinata proyect.'!A135</f>
        <v>A. Activos Productivos y equipos</v>
      </c>
      <c r="B146" s="80"/>
      <c r="C146" s="81">
        <f>+D146/$F$155</f>
        <v>0.15388566615620214</v>
      </c>
      <c r="D146" s="82">
        <f>+E29</f>
        <v>200974680</v>
      </c>
      <c r="E146" s="83">
        <f>+F29</f>
        <v>0</v>
      </c>
      <c r="F146" s="84">
        <f>SUM(D146:E146)</f>
        <v>200974680</v>
      </c>
      <c r="G146" s="81">
        <f>+F146/F155</f>
        <v>0.15388566615620214</v>
      </c>
      <c r="H146" s="81">
        <f>IF((D146/$F$155)=0,NA(),(D146/$F$155))</f>
        <v>0.15388566615620214</v>
      </c>
      <c r="K146" s="8"/>
    </row>
    <row r="147" spans="1:18" s="7" customFormat="1">
      <c r="A147" s="159" t="str">
        <f>'[1]Presupuesto Sardinata proyect.'!A136</f>
        <v xml:space="preserve">B. Materiales adecuación corral gallinas criollas </v>
      </c>
      <c r="B147" s="160"/>
      <c r="C147" s="161">
        <f t="shared" ref="C147:C154" si="30">+D147/$F$155</f>
        <v>6.6113635528330786E-2</v>
      </c>
      <c r="D147" s="162">
        <f>+E37</f>
        <v>86344408</v>
      </c>
      <c r="E147" s="163">
        <f>+F37</f>
        <v>0</v>
      </c>
      <c r="F147" s="164">
        <f t="shared" ref="F147:F154" si="31">SUM(D147:E147)</f>
        <v>86344408</v>
      </c>
      <c r="G147" s="161">
        <f>+F147/F155</f>
        <v>6.6113635528330786E-2</v>
      </c>
      <c r="H147" s="161">
        <f t="shared" ref="H147:H154" si="32">IF((D147/$F$155)=0,NA(),(D147/$F$155))</f>
        <v>6.6113635528330786E-2</v>
      </c>
      <c r="K147" s="8"/>
    </row>
    <row r="148" spans="1:18" s="7" customFormat="1">
      <c r="A148" s="85" t="str">
        <f>'[1]Presupuesto Sardinata proyect.'!A137</f>
        <v>C. Insumos</v>
      </c>
      <c r="B148" s="86"/>
      <c r="C148" s="81">
        <f t="shared" si="30"/>
        <v>0.30396355283307808</v>
      </c>
      <c r="D148" s="87">
        <f>+E65</f>
        <v>396976400</v>
      </c>
      <c r="E148" s="88">
        <f>+F65</f>
        <v>0</v>
      </c>
      <c r="F148" s="89">
        <f t="shared" si="31"/>
        <v>396976400</v>
      </c>
      <c r="G148" s="90">
        <f>+F148/F155</f>
        <v>0.30396355283307808</v>
      </c>
      <c r="H148" s="90">
        <f t="shared" si="32"/>
        <v>0.30396355283307808</v>
      </c>
      <c r="R148" s="91"/>
    </row>
    <row r="149" spans="1:18" s="7" customFormat="1">
      <c r="A149" s="165" t="str">
        <f>'[1]Presupuesto Sardinata proyect.'!A138</f>
        <v>D. Herramientas</v>
      </c>
      <c r="B149" s="166"/>
      <c r="C149" s="161">
        <f t="shared" si="30"/>
        <v>0.16189862174578867</v>
      </c>
      <c r="D149" s="167">
        <f>+E87</f>
        <v>211439600</v>
      </c>
      <c r="E149" s="168">
        <f>+F87</f>
        <v>0</v>
      </c>
      <c r="F149" s="169">
        <f t="shared" si="31"/>
        <v>211439600</v>
      </c>
      <c r="G149" s="170">
        <f>+F149/F155</f>
        <v>0.16189862174578867</v>
      </c>
      <c r="H149" s="170">
        <f t="shared" si="32"/>
        <v>0.16189862174578867</v>
      </c>
    </row>
    <row r="150" spans="1:18" s="7" customFormat="1">
      <c r="A150" s="92" t="str">
        <f>'[1]Presupuesto Sardinata proyect.'!A139</f>
        <v>E. Acompañamiento técnico</v>
      </c>
      <c r="B150" s="93"/>
      <c r="C150" s="81">
        <f t="shared" si="30"/>
        <v>0.20953675344563552</v>
      </c>
      <c r="D150" s="87">
        <f>E98</f>
        <v>273655000</v>
      </c>
      <c r="E150" s="88"/>
      <c r="F150" s="89">
        <f t="shared" si="31"/>
        <v>273655000</v>
      </c>
      <c r="G150" s="90">
        <f>+F150/F155</f>
        <v>0.20953675344563552</v>
      </c>
      <c r="H150" s="90">
        <f t="shared" si="32"/>
        <v>0.20953675344563552</v>
      </c>
      <c r="K150" s="8"/>
    </row>
    <row r="151" spans="1:18" s="7" customFormat="1">
      <c r="A151" s="165" t="str">
        <f>'[1]Presupuesto Sardinata proyect.'!A140</f>
        <v>F. Talleres y capacitaciones</v>
      </c>
      <c r="B151" s="166"/>
      <c r="C151" s="161">
        <f t="shared" si="30"/>
        <v>3.1562021439509952E-2</v>
      </c>
      <c r="D151" s="167">
        <f>+E111</f>
        <v>41220000</v>
      </c>
      <c r="E151" s="168">
        <f>+F98</f>
        <v>0</v>
      </c>
      <c r="F151" s="169">
        <f t="shared" si="31"/>
        <v>41220000</v>
      </c>
      <c r="G151" s="170">
        <f>+F151/F155</f>
        <v>3.1562021439509952E-2</v>
      </c>
      <c r="H151" s="170">
        <f t="shared" si="32"/>
        <v>3.1562021439509952E-2</v>
      </c>
      <c r="K151" s="8"/>
    </row>
    <row r="152" spans="1:18" s="7" customFormat="1">
      <c r="A152" s="92" t="str">
        <f>'[1]Presupuesto Sardinata proyect.'!A141</f>
        <v>G. Comercialización</v>
      </c>
      <c r="B152" s="93"/>
      <c r="C152" s="81">
        <f t="shared" si="30"/>
        <v>6.5754211332312408E-3</v>
      </c>
      <c r="D152" s="87">
        <f>+E117</f>
        <v>8587500</v>
      </c>
      <c r="E152" s="88">
        <f>+F111</f>
        <v>0</v>
      </c>
      <c r="F152" s="89">
        <f t="shared" si="31"/>
        <v>8587500</v>
      </c>
      <c r="G152" s="90">
        <f>+F152/F155</f>
        <v>6.5754211332312408E-3</v>
      </c>
      <c r="H152" s="90">
        <f t="shared" si="32"/>
        <v>6.5754211332312408E-3</v>
      </c>
      <c r="K152" s="8"/>
    </row>
    <row r="153" spans="1:18" s="7" customFormat="1">
      <c r="A153" s="165" t="str">
        <f>'[1]Presupuesto Sardinata proyect.'!A142</f>
        <v>H. Gastos operativos</v>
      </c>
      <c r="B153" s="166"/>
      <c r="C153" s="161">
        <f t="shared" si="30"/>
        <v>9.1793261868300148E-3</v>
      </c>
      <c r="D153" s="167">
        <f>+E122</f>
        <v>11988200</v>
      </c>
      <c r="E153" s="168">
        <f>+F117</f>
        <v>0</v>
      </c>
      <c r="F153" s="169">
        <f t="shared" si="31"/>
        <v>11988200</v>
      </c>
      <c r="G153" s="170">
        <f>+F153/F155</f>
        <v>9.1793261868300148E-3</v>
      </c>
      <c r="H153" s="170">
        <f t="shared" si="32"/>
        <v>9.1793261868300148E-3</v>
      </c>
      <c r="K153" s="8"/>
    </row>
    <row r="154" spans="1:18" s="7" customFormat="1" ht="14.45" thickBot="1">
      <c r="A154" s="94" t="str">
        <f>'[1]Presupuesto Sardinata proyect.'!A144</f>
        <v>I.  Otros Gastos</v>
      </c>
      <c r="B154" s="95"/>
      <c r="C154" s="81">
        <f t="shared" si="30"/>
        <v>1.9000162327718225E-2</v>
      </c>
      <c r="D154" s="96">
        <f>E130</f>
        <v>24814212</v>
      </c>
      <c r="E154" s="97">
        <f>F128</f>
        <v>50000000</v>
      </c>
      <c r="F154" s="98">
        <f t="shared" si="31"/>
        <v>74814212</v>
      </c>
      <c r="G154" s="172">
        <f>+F154/F155</f>
        <v>5.728500153139357E-2</v>
      </c>
      <c r="H154" s="172">
        <f t="shared" si="32"/>
        <v>1.9000162327718225E-2</v>
      </c>
      <c r="K154" s="8"/>
    </row>
    <row r="155" spans="1:18" s="7" customFormat="1" ht="14.45" thickBot="1">
      <c r="A155" s="129" t="s">
        <v>40</v>
      </c>
      <c r="B155" s="130"/>
      <c r="C155" s="131">
        <f>SUM(C146:C154)</f>
        <v>0.96171516079632458</v>
      </c>
      <c r="D155" s="132">
        <f t="shared" ref="D155:H155" si="33">SUM(D146:D154)</f>
        <v>1256000000</v>
      </c>
      <c r="E155" s="133">
        <f t="shared" si="33"/>
        <v>50000000</v>
      </c>
      <c r="F155" s="134">
        <f t="shared" si="33"/>
        <v>1306000000</v>
      </c>
      <c r="G155" s="131">
        <f t="shared" si="33"/>
        <v>1</v>
      </c>
      <c r="H155" s="131">
        <f t="shared" si="33"/>
        <v>0.96171516079632458</v>
      </c>
      <c r="K155" s="8"/>
    </row>
    <row r="156" spans="1:18">
      <c r="L156" s="7"/>
    </row>
  </sheetData>
  <mergeCells count="4">
    <mergeCell ref="A8:C10"/>
    <mergeCell ref="I8:J8"/>
    <mergeCell ref="T12:T13"/>
    <mergeCell ref="A132:D132"/>
  </mergeCells>
  <conditionalFormatting sqref="E138:E140">
    <cfRule type="cellIs" dxfId="7" priority="4" operator="lessThan">
      <formula>0</formula>
    </cfRule>
  </conditionalFormatting>
  <conditionalFormatting sqref="H137:S137">
    <cfRule type="cellIs" dxfId="6" priority="1" operator="greaterThan">
      <formula>0</formula>
    </cfRule>
  </conditionalFormatting>
  <conditionalFormatting sqref="H141:S141">
    <cfRule type="cellIs" dxfId="5" priority="2" operator="lessThan">
      <formula>0</formula>
    </cfRule>
  </conditionalFormatting>
  <conditionalFormatting sqref="H138:T139 H140:M140 Q140:T140">
    <cfRule type="cellIs" dxfId="4" priority="3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066BE-CE43-488C-BE71-C36B55A53600}">
  <sheetPr>
    <tabColor theme="4"/>
  </sheetPr>
  <dimension ref="A1:T156"/>
  <sheetViews>
    <sheetView showGridLines="0" tabSelected="1" zoomScale="70" zoomScaleNormal="70" workbookViewId="0">
      <pane xSplit="7" ySplit="13" topLeftCell="I147" activePane="bottomRight" state="frozen"/>
      <selection pane="bottomRight" activeCell="M154" sqref="M154"/>
      <selection pane="bottomLeft" activeCell="A14" sqref="A14"/>
      <selection pane="topRight" activeCell="H1" sqref="H1"/>
    </sheetView>
  </sheetViews>
  <sheetFormatPr defaultColWidth="11.42578125" defaultRowHeight="13.9"/>
  <cols>
    <col min="1" max="1" width="47.85546875" style="8" customWidth="1"/>
    <col min="2" max="2" width="13.28515625" style="10" customWidth="1"/>
    <col min="3" max="3" width="13.28515625" style="34" customWidth="1"/>
    <col min="4" max="5" width="13.28515625" style="7" customWidth="1"/>
    <col min="6" max="6" width="13.28515625" style="34" customWidth="1"/>
    <col min="7" max="7" width="13.28515625" style="25" customWidth="1"/>
    <col min="8" max="8" width="13.28515625" style="6" customWidth="1"/>
    <col min="9" max="10" width="13.28515625" style="7" customWidth="1"/>
    <col min="11" max="20" width="13.28515625" style="8" customWidth="1"/>
    <col min="21" max="21" width="11.42578125" style="8"/>
    <col min="22" max="22" width="17.140625" style="8" bestFit="1" customWidth="1"/>
    <col min="23" max="16384" width="11.42578125" style="8"/>
  </cols>
  <sheetData>
    <row r="1" spans="1:20">
      <c r="A1" s="1"/>
      <c r="B1" s="2"/>
      <c r="C1" s="3"/>
      <c r="D1" s="4"/>
      <c r="E1" s="4"/>
      <c r="F1" s="3"/>
      <c r="G1" s="5"/>
    </row>
    <row r="2" spans="1:20">
      <c r="A2" s="9"/>
      <c r="C2" s="11"/>
      <c r="D2" s="12"/>
      <c r="E2" s="12"/>
      <c r="F2" s="11"/>
      <c r="G2" s="13"/>
    </row>
    <row r="3" spans="1:20">
      <c r="A3" s="9"/>
      <c r="C3" s="11"/>
      <c r="D3" s="12"/>
      <c r="E3" s="12"/>
      <c r="F3" s="11"/>
      <c r="G3" s="13"/>
    </row>
    <row r="4" spans="1:20">
      <c r="A4" s="9"/>
      <c r="C4" s="11"/>
      <c r="D4" s="12"/>
      <c r="E4" s="12"/>
      <c r="F4" s="11"/>
      <c r="G4" s="13"/>
    </row>
    <row r="5" spans="1:20" ht="14.45" thickBot="1">
      <c r="A5" s="9"/>
      <c r="C5" s="11"/>
      <c r="D5" s="12"/>
      <c r="E5" s="12"/>
      <c r="F5" s="11"/>
      <c r="G5" s="13"/>
    </row>
    <row r="6" spans="1:20">
      <c r="A6" s="173" t="s">
        <v>0</v>
      </c>
      <c r="B6" s="99"/>
      <c r="C6" s="99"/>
      <c r="D6" s="174"/>
      <c r="E6" s="99"/>
      <c r="F6" s="175"/>
      <c r="G6" s="176"/>
      <c r="I6" s="14"/>
      <c r="J6" s="14"/>
      <c r="K6" s="15"/>
    </row>
    <row r="7" spans="1:20" ht="14.45" thickBot="1">
      <c r="A7" s="16" t="s">
        <v>1</v>
      </c>
      <c r="B7" s="17"/>
      <c r="C7" s="17"/>
      <c r="D7" s="18"/>
      <c r="E7" s="17"/>
      <c r="F7" s="19"/>
      <c r="G7" s="20"/>
      <c r="I7" s="14"/>
      <c r="J7" s="14"/>
      <c r="K7" s="15"/>
    </row>
    <row r="8" spans="1:20">
      <c r="A8" s="180" t="s">
        <v>2</v>
      </c>
      <c r="B8" s="181"/>
      <c r="C8" s="182"/>
      <c r="D8" s="100" t="s">
        <v>3</v>
      </c>
      <c r="E8" s="101"/>
      <c r="F8" s="102">
        <f>ROUND(D155,0)</f>
        <v>1256000000</v>
      </c>
      <c r="G8" s="103">
        <f>+F8/F10</f>
        <v>0.96171516079632469</v>
      </c>
      <c r="I8" s="189"/>
      <c r="J8" s="189"/>
      <c r="K8" s="15"/>
    </row>
    <row r="9" spans="1:20">
      <c r="A9" s="183"/>
      <c r="B9" s="184"/>
      <c r="C9" s="185"/>
      <c r="D9" s="21" t="s">
        <v>4</v>
      </c>
      <c r="E9" s="12"/>
      <c r="F9" s="11">
        <f>+E155</f>
        <v>50000000</v>
      </c>
      <c r="G9" s="22">
        <f>+F9/F10</f>
        <v>3.8284839203675342E-2</v>
      </c>
      <c r="H9" s="23"/>
      <c r="I9" s="10"/>
      <c r="J9" s="10"/>
      <c r="K9" s="15"/>
    </row>
    <row r="10" spans="1:20" ht="14.45" thickBot="1">
      <c r="A10" s="186"/>
      <c r="B10" s="187"/>
      <c r="C10" s="188"/>
      <c r="D10" s="104" t="s">
        <v>5</v>
      </c>
      <c r="E10" s="105"/>
      <c r="F10" s="106">
        <f>SUM(F8:F9)</f>
        <v>1306000000</v>
      </c>
      <c r="G10" s="107"/>
      <c r="I10" s="24"/>
      <c r="J10" s="25"/>
      <c r="K10" s="15"/>
    </row>
    <row r="11" spans="1:20" ht="14.45" customHeight="1" thickBot="1">
      <c r="A11" s="9"/>
      <c r="C11" s="11"/>
      <c r="D11" s="12"/>
      <c r="E11" s="12"/>
      <c r="F11" s="11"/>
      <c r="G11" s="13"/>
      <c r="H11" s="26" t="s">
        <v>6</v>
      </c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1:20">
      <c r="A12" s="108" t="str">
        <f>'[1]Presupuesto Sardinata proyect.'!A8</f>
        <v>A. Activos Productivos y equipos</v>
      </c>
      <c r="B12" s="109"/>
      <c r="C12" s="110"/>
      <c r="D12" s="111"/>
      <c r="E12" s="111"/>
      <c r="F12" s="110"/>
      <c r="G12" s="112"/>
      <c r="H12" s="28">
        <v>1</v>
      </c>
      <c r="I12" s="29">
        <v>2</v>
      </c>
      <c r="J12" s="29">
        <v>3</v>
      </c>
      <c r="K12" s="29">
        <v>4</v>
      </c>
      <c r="L12" s="29">
        <v>5</v>
      </c>
      <c r="M12" s="29">
        <v>6</v>
      </c>
      <c r="N12" s="29">
        <v>7</v>
      </c>
      <c r="O12" s="29">
        <v>8</v>
      </c>
      <c r="P12" s="29">
        <v>9</v>
      </c>
      <c r="Q12" s="29">
        <v>10</v>
      </c>
      <c r="R12" s="29">
        <v>11</v>
      </c>
      <c r="S12" s="29">
        <v>12</v>
      </c>
      <c r="T12" s="190" t="s">
        <v>7</v>
      </c>
    </row>
    <row r="13" spans="1:20" ht="39.6" customHeight="1" thickBot="1">
      <c r="A13" s="135" t="s">
        <v>8</v>
      </c>
      <c r="B13" s="136" t="s">
        <v>9</v>
      </c>
      <c r="C13" s="137" t="s">
        <v>10</v>
      </c>
      <c r="D13" s="138" t="s">
        <v>11</v>
      </c>
      <c r="E13" s="138" t="s">
        <v>12</v>
      </c>
      <c r="F13" s="137" t="s">
        <v>13</v>
      </c>
      <c r="G13" s="139" t="s">
        <v>14</v>
      </c>
      <c r="H13" s="30" t="s">
        <v>15</v>
      </c>
      <c r="I13" s="31" t="s">
        <v>16</v>
      </c>
      <c r="J13" s="31" t="s">
        <v>17</v>
      </c>
      <c r="K13" s="31" t="s">
        <v>18</v>
      </c>
      <c r="L13" s="31" t="s">
        <v>19</v>
      </c>
      <c r="M13" s="31" t="s">
        <v>20</v>
      </c>
      <c r="N13" s="31" t="s">
        <v>21</v>
      </c>
      <c r="O13" s="31" t="s">
        <v>22</v>
      </c>
      <c r="P13" s="31" t="s">
        <v>23</v>
      </c>
      <c r="Q13" s="31" t="s">
        <v>24</v>
      </c>
      <c r="R13" s="31" t="s">
        <v>25</v>
      </c>
      <c r="S13" s="31" t="s">
        <v>26</v>
      </c>
      <c r="T13" s="191"/>
    </row>
    <row r="14" spans="1:20" s="32" customFormat="1">
      <c r="A14" s="140" t="str">
        <f>'[1]Presupuesto Sardinata proyect.'!A10</f>
        <v>Fríjol</v>
      </c>
      <c r="B14" s="141" t="str">
        <f>'[1]Presupuesto Sardinata proyect.'!B10</f>
        <v>Kg</v>
      </c>
      <c r="C14" s="142">
        <f>'[1]Presupuesto Sardinata proyect.'!C10</f>
        <v>200</v>
      </c>
      <c r="D14" s="70">
        <f>'[1]Presupuesto Sardinata proyect.'!D10</f>
        <v>30056</v>
      </c>
      <c r="E14" s="70">
        <f>'[1]Presupuesto Sardinata proyect.'!E10</f>
        <v>6011200</v>
      </c>
      <c r="F14" s="70">
        <f>'[1]Presupuesto Sardinata proyect.'!F10</f>
        <v>0</v>
      </c>
      <c r="G14" s="143">
        <f>'[1]Presupuesto Sardinata proyect.'!G10</f>
        <v>6011200</v>
      </c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>
        <f>SUM(H14:S14)</f>
        <v>0</v>
      </c>
    </row>
    <row r="15" spans="1:20" s="32" customFormat="1">
      <c r="A15" s="144" t="str">
        <f>'[1]Presupuesto Sardinata proyect.'!A11</f>
        <v>Maíz</v>
      </c>
      <c r="B15" s="145" t="str">
        <f>'[1]Presupuesto Sardinata proyect.'!B11</f>
        <v>Kg</v>
      </c>
      <c r="C15" s="146">
        <f>'[1]Presupuesto Sardinata proyect.'!C11</f>
        <v>200</v>
      </c>
      <c r="D15" s="147">
        <f>'[1]Presupuesto Sardinata proyect.'!D11</f>
        <v>21354</v>
      </c>
      <c r="E15" s="147">
        <f>'[1]Presupuesto Sardinata proyect.'!E11</f>
        <v>4270800</v>
      </c>
      <c r="F15" s="147">
        <f>'[1]Presupuesto Sardinata proyect.'!F11</f>
        <v>0</v>
      </c>
      <c r="G15" s="148">
        <f>'[1]Presupuesto Sardinata proyect.'!G11</f>
        <v>4270800</v>
      </c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>
        <f t="shared" ref="T15:T28" si="0">SUM(H15:S15)</f>
        <v>0</v>
      </c>
    </row>
    <row r="16" spans="1:20" s="34" customFormat="1">
      <c r="A16" s="140" t="str">
        <f>'[1]Presupuesto Sardinata proyect.'!A12</f>
        <v>Yuca</v>
      </c>
      <c r="B16" s="141" t="str">
        <f>'[1]Presupuesto Sardinata proyect.'!B12</f>
        <v>Cangre</v>
      </c>
      <c r="C16" s="142">
        <f>'[1]Presupuesto Sardinata proyect.'!C12</f>
        <v>6000</v>
      </c>
      <c r="D16" s="70">
        <f>'[1]Presupuesto Sardinata proyect.'!D12</f>
        <v>5153</v>
      </c>
      <c r="E16" s="70">
        <f>'[1]Presupuesto Sardinata proyect.'!E12</f>
        <v>30918000</v>
      </c>
      <c r="F16" s="70">
        <f>'[1]Presupuesto Sardinata proyect.'!F12</f>
        <v>0</v>
      </c>
      <c r="G16" s="143">
        <f>'[1]Presupuesto Sardinata proyect.'!G12</f>
        <v>30918000</v>
      </c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>
        <f t="shared" si="0"/>
        <v>0</v>
      </c>
    </row>
    <row r="17" spans="1:20" s="32" customFormat="1">
      <c r="A17" s="144" t="str">
        <f>'[1]Presupuesto Sardinata proyect.'!A13</f>
        <v>Plátano</v>
      </c>
      <c r="B17" s="145" t="str">
        <f>'[1]Presupuesto Sardinata proyect.'!B13</f>
        <v>Colino</v>
      </c>
      <c r="C17" s="146">
        <f>'[1]Presupuesto Sardinata proyect.'!C13</f>
        <v>1500</v>
      </c>
      <c r="D17" s="147">
        <f>'[1]Presupuesto Sardinata proyect.'!D13</f>
        <v>5353</v>
      </c>
      <c r="E17" s="147">
        <f>'[1]Presupuesto Sardinata proyect.'!E13</f>
        <v>8029500</v>
      </c>
      <c r="F17" s="147">
        <f>'[1]Presupuesto Sardinata proyect.'!F13</f>
        <v>0</v>
      </c>
      <c r="G17" s="148">
        <f>'[1]Presupuesto Sardinata proyect.'!G13</f>
        <v>8029500</v>
      </c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>
        <f t="shared" si="0"/>
        <v>0</v>
      </c>
    </row>
    <row r="18" spans="1:20" s="34" customFormat="1">
      <c r="A18" s="140" t="str">
        <f>'[1]Presupuesto Sardinata proyect.'!A14</f>
        <v xml:space="preserve">Aguacate </v>
      </c>
      <c r="B18" s="141" t="str">
        <f>'[1]Presupuesto Sardinata proyect.'!B14</f>
        <v>Plantula</v>
      </c>
      <c r="C18" s="142">
        <f>'[1]Presupuesto Sardinata proyect.'!C14</f>
        <v>500</v>
      </c>
      <c r="D18" s="70">
        <f>'[1]Presupuesto Sardinata proyect.'!D14</f>
        <v>19694</v>
      </c>
      <c r="E18" s="70">
        <f>'[1]Presupuesto Sardinata proyect.'!E14</f>
        <v>9847000</v>
      </c>
      <c r="F18" s="70">
        <f>'[1]Presupuesto Sardinata proyect.'!F14</f>
        <v>0</v>
      </c>
      <c r="G18" s="143">
        <f>'[1]Presupuesto Sardinata proyect.'!G14</f>
        <v>9847000</v>
      </c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>
        <f t="shared" si="0"/>
        <v>0</v>
      </c>
    </row>
    <row r="19" spans="1:20" s="32" customFormat="1">
      <c r="A19" s="144" t="str">
        <f>'[1]Presupuesto Sardinata proyect.'!A15</f>
        <v>Naranja</v>
      </c>
      <c r="B19" s="145" t="str">
        <f>'[1]Presupuesto Sardinata proyect.'!B15</f>
        <v>Plantula</v>
      </c>
      <c r="C19" s="146">
        <f>'[1]Presupuesto Sardinata proyect.'!C15</f>
        <v>500</v>
      </c>
      <c r="D19" s="147">
        <f>'[1]Presupuesto Sardinata proyect.'!D15</f>
        <v>17977</v>
      </c>
      <c r="E19" s="147">
        <f>'[1]Presupuesto Sardinata proyect.'!E15</f>
        <v>8988500</v>
      </c>
      <c r="F19" s="147">
        <f>'[1]Presupuesto Sardinata proyect.'!F15</f>
        <v>0</v>
      </c>
      <c r="G19" s="148">
        <f>'[1]Presupuesto Sardinata proyect.'!G15</f>
        <v>8988500</v>
      </c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>
        <f t="shared" si="0"/>
        <v>0</v>
      </c>
    </row>
    <row r="20" spans="1:20" s="34" customFormat="1">
      <c r="A20" s="140" t="str">
        <f>'[1]Presupuesto Sardinata proyect.'!A16</f>
        <v xml:space="preserve">Sandia </v>
      </c>
      <c r="B20" s="141" t="str">
        <f>'[1]Presupuesto Sardinata proyect.'!B16</f>
        <v xml:space="preserve">Sobre de semilla </v>
      </c>
      <c r="C20" s="142">
        <f>'[1]Presupuesto Sardinata proyect.'!C16</f>
        <v>200</v>
      </c>
      <c r="D20" s="70">
        <f>'[1]Presupuesto Sardinata proyect.'!D16</f>
        <v>4924</v>
      </c>
      <c r="E20" s="70">
        <f>'[1]Presupuesto Sardinata proyect.'!E16</f>
        <v>984800</v>
      </c>
      <c r="F20" s="70">
        <f>'[1]Presupuesto Sardinata proyect.'!F16</f>
        <v>0</v>
      </c>
      <c r="G20" s="143">
        <f>'[1]Presupuesto Sardinata proyect.'!G16</f>
        <v>984800</v>
      </c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>
        <f t="shared" si="0"/>
        <v>0</v>
      </c>
    </row>
    <row r="21" spans="1:20" s="32" customFormat="1">
      <c r="A21" s="144" t="str">
        <f>'[1]Presupuesto Sardinata proyect.'!A17</f>
        <v>Papaya</v>
      </c>
      <c r="B21" s="145" t="str">
        <f>'[1]Presupuesto Sardinata proyect.'!B17</f>
        <v xml:space="preserve">Plantula </v>
      </c>
      <c r="C21" s="146">
        <f>'[1]Presupuesto Sardinata proyect.'!C17</f>
        <v>1500</v>
      </c>
      <c r="D21" s="147">
        <f>'[1]Presupuesto Sardinata proyect.'!D17</f>
        <v>12194</v>
      </c>
      <c r="E21" s="147">
        <f>'[1]Presupuesto Sardinata proyect.'!E17</f>
        <v>18291000</v>
      </c>
      <c r="F21" s="147">
        <f>'[1]Presupuesto Sardinata proyect.'!F17</f>
        <v>0</v>
      </c>
      <c r="G21" s="148">
        <f>'[1]Presupuesto Sardinata proyect.'!G17</f>
        <v>18291000</v>
      </c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>
        <f t="shared" si="0"/>
        <v>0</v>
      </c>
    </row>
    <row r="22" spans="1:20" s="34" customFormat="1">
      <c r="A22" s="140" t="str">
        <f>'[1]Presupuesto Sardinata proyect.'!A18</f>
        <v>Aji</v>
      </c>
      <c r="B22" s="141" t="str">
        <f>'[1]Presupuesto Sardinata proyect.'!B18</f>
        <v xml:space="preserve">Sobre de semilla </v>
      </c>
      <c r="C22" s="142">
        <f>'[1]Presupuesto Sardinata proyect.'!C18</f>
        <v>200</v>
      </c>
      <c r="D22" s="70">
        <f>'[1]Presupuesto Sardinata proyect.'!D18</f>
        <v>44140</v>
      </c>
      <c r="E22" s="70">
        <f>'[1]Presupuesto Sardinata proyect.'!E18</f>
        <v>8828000</v>
      </c>
      <c r="F22" s="70">
        <f>'[1]Presupuesto Sardinata proyect.'!F18</f>
        <v>0</v>
      </c>
      <c r="G22" s="143">
        <f>'[1]Presupuesto Sardinata proyect.'!G18</f>
        <v>8828000</v>
      </c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>
        <f t="shared" si="0"/>
        <v>0</v>
      </c>
    </row>
    <row r="23" spans="1:20" s="32" customFormat="1">
      <c r="A23" s="144" t="str">
        <f>'[1]Presupuesto Sardinata proyect.'!A19</f>
        <v>Pepino</v>
      </c>
      <c r="B23" s="145" t="str">
        <f>'[1]Presupuesto Sardinata proyect.'!B19</f>
        <v xml:space="preserve">Sobre de semilla </v>
      </c>
      <c r="C23" s="146">
        <f>'[1]Presupuesto Sardinata proyect.'!C19</f>
        <v>200</v>
      </c>
      <c r="D23" s="147">
        <f>'[1]Presupuesto Sardinata proyect.'!D19</f>
        <v>21984</v>
      </c>
      <c r="E23" s="147">
        <f>'[1]Presupuesto Sardinata proyect.'!E19</f>
        <v>4396800</v>
      </c>
      <c r="F23" s="147">
        <f>'[1]Presupuesto Sardinata proyect.'!F19</f>
        <v>0</v>
      </c>
      <c r="G23" s="148">
        <f>'[1]Presupuesto Sardinata proyect.'!G19</f>
        <v>4396800</v>
      </c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>
        <f t="shared" si="0"/>
        <v>0</v>
      </c>
    </row>
    <row r="24" spans="1:20" s="34" customFormat="1">
      <c r="A24" s="140" t="str">
        <f>'[1]Presupuesto Sardinata proyect.'!A20</f>
        <v>Tomate</v>
      </c>
      <c r="B24" s="141" t="str">
        <f>'[1]Presupuesto Sardinata proyect.'!B20</f>
        <v xml:space="preserve">Sobre de semilla </v>
      </c>
      <c r="C24" s="142">
        <f>'[1]Presupuesto Sardinata proyect.'!C20</f>
        <v>200</v>
      </c>
      <c r="D24" s="70">
        <f>'[1]Presupuesto Sardinata proyect.'!D20</f>
        <v>9046</v>
      </c>
      <c r="E24" s="70">
        <f>'[1]Presupuesto Sardinata proyect.'!E20</f>
        <v>1809200</v>
      </c>
      <c r="F24" s="70">
        <f>'[1]Presupuesto Sardinata proyect.'!F20</f>
        <v>0</v>
      </c>
      <c r="G24" s="143">
        <f>'[1]Presupuesto Sardinata proyect.'!G20</f>
        <v>1809200</v>
      </c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>
        <f t="shared" si="0"/>
        <v>0</v>
      </c>
    </row>
    <row r="25" spans="1:20" s="34" customFormat="1">
      <c r="A25" s="144" t="str">
        <f>'[1]Presupuesto Sardinata proyect.'!A21</f>
        <v>Cilantro</v>
      </c>
      <c r="B25" s="145" t="str">
        <f>'[1]Presupuesto Sardinata proyect.'!B21</f>
        <v xml:space="preserve">Sobre de semilla </v>
      </c>
      <c r="C25" s="146">
        <f>'[1]Presupuesto Sardinata proyect.'!C21</f>
        <v>200</v>
      </c>
      <c r="D25" s="147">
        <f>'[1]Presupuesto Sardinata proyect.'!D21</f>
        <v>3721</v>
      </c>
      <c r="E25" s="147">
        <f>'[1]Presupuesto Sardinata proyect.'!E21</f>
        <v>744200</v>
      </c>
      <c r="F25" s="147">
        <f>'[1]Presupuesto Sardinata proyect.'!F21</f>
        <v>0</v>
      </c>
      <c r="G25" s="148">
        <f>'[1]Presupuesto Sardinata proyect.'!G21</f>
        <v>744200</v>
      </c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>
        <f t="shared" si="0"/>
        <v>0</v>
      </c>
    </row>
    <row r="26" spans="1:20" s="34" customFormat="1">
      <c r="A26" s="140" t="str">
        <f>'[1]Presupuesto Sardinata proyect.'!A22</f>
        <v>Cebolla</v>
      </c>
      <c r="B26" s="141" t="str">
        <f>'[1]Presupuesto Sardinata proyect.'!B22</f>
        <v xml:space="preserve">Sobre de semilla </v>
      </c>
      <c r="C26" s="142">
        <f>'[1]Presupuesto Sardinata proyect.'!C22</f>
        <v>200</v>
      </c>
      <c r="D26" s="70">
        <f>'[1]Presupuesto Sardinata proyect.'!D22</f>
        <v>8359</v>
      </c>
      <c r="E26" s="70">
        <f>'[1]Presupuesto Sardinata proyect.'!E22</f>
        <v>1671800</v>
      </c>
      <c r="F26" s="70">
        <f>'[1]Presupuesto Sardinata proyect.'!F22</f>
        <v>0</v>
      </c>
      <c r="G26" s="143">
        <f>'[1]Presupuesto Sardinata proyect.'!G22</f>
        <v>1671800</v>
      </c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>
        <f t="shared" si="0"/>
        <v>0</v>
      </c>
    </row>
    <row r="27" spans="1:20" s="32" customFormat="1">
      <c r="A27" s="144" t="str">
        <f>'[1]Presupuesto Sardinata proyect.'!A23</f>
        <v>Gallina criolla 16 semanas</v>
      </c>
      <c r="B27" s="145" t="str">
        <f>'[1]Presupuesto Sardinata proyect.'!B23</f>
        <v xml:space="preserve">Unidad </v>
      </c>
      <c r="C27" s="146">
        <f>'[1]Presupuesto Sardinata proyect.'!C23</f>
        <v>2000</v>
      </c>
      <c r="D27" s="147">
        <f>'[1]Presupuesto Sardinata proyect.'!D23</f>
        <v>46596</v>
      </c>
      <c r="E27" s="147">
        <f>'[1]Presupuesto Sardinata proyect.'!E23</f>
        <v>93192000</v>
      </c>
      <c r="F27" s="147">
        <f>'[1]Presupuesto Sardinata proyect.'!F23</f>
        <v>0</v>
      </c>
      <c r="G27" s="148">
        <f>'[1]Presupuesto Sardinata proyect.'!G23</f>
        <v>93192000</v>
      </c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>
        <f t="shared" si="0"/>
        <v>0</v>
      </c>
    </row>
    <row r="28" spans="1:20" s="34" customFormat="1">
      <c r="A28" s="140" t="str">
        <f>'[1]Presupuesto Sardinata proyect.'!A24</f>
        <v>Muestreo sanitario para las gallinas</v>
      </c>
      <c r="B28" s="141" t="str">
        <f>'[1]Presupuesto Sardinata proyect.'!B24</f>
        <v>Unidad</v>
      </c>
      <c r="C28" s="142">
        <f>'[1]Presupuesto Sardinata proyect.'!C24</f>
        <v>20</v>
      </c>
      <c r="D28" s="70">
        <f>'[1]Presupuesto Sardinata proyect.'!D24</f>
        <v>149594</v>
      </c>
      <c r="E28" s="70">
        <f>'[1]Presupuesto Sardinata proyect.'!E24</f>
        <v>2991880</v>
      </c>
      <c r="F28" s="70">
        <f>'[1]Presupuesto Sardinata proyect.'!F24</f>
        <v>0</v>
      </c>
      <c r="G28" s="143">
        <f>'[1]Presupuesto Sardinata proyect.'!G24</f>
        <v>2991880</v>
      </c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>
        <f t="shared" si="0"/>
        <v>0</v>
      </c>
    </row>
    <row r="29" spans="1:20" s="34" customFormat="1">
      <c r="A29" s="108" t="str">
        <f>'[1]Presupuesto Sardinata proyect.'!A25</f>
        <v>Subtotal A. Activos productivos y equipos</v>
      </c>
      <c r="B29" s="113"/>
      <c r="C29" s="113"/>
      <c r="D29" s="113"/>
      <c r="E29" s="114">
        <f>+SUM(E14:E28)</f>
        <v>200974680</v>
      </c>
      <c r="F29" s="114">
        <f>SUM(F14:F27)</f>
        <v>0</v>
      </c>
      <c r="G29" s="115">
        <f>+SUM(G14:G28)</f>
        <v>200974680</v>
      </c>
      <c r="H29" s="115">
        <f t="shared" ref="H29:S29" si="1">+SUM(H14:H28)</f>
        <v>0</v>
      </c>
      <c r="I29" s="115">
        <f t="shared" si="1"/>
        <v>0</v>
      </c>
      <c r="J29" s="115">
        <f t="shared" si="1"/>
        <v>0</v>
      </c>
      <c r="K29" s="115">
        <f t="shared" si="1"/>
        <v>0</v>
      </c>
      <c r="L29" s="115">
        <f t="shared" si="1"/>
        <v>0</v>
      </c>
      <c r="M29" s="115">
        <f t="shared" si="1"/>
        <v>0</v>
      </c>
      <c r="N29" s="115">
        <f t="shared" si="1"/>
        <v>0</v>
      </c>
      <c r="O29" s="115">
        <f t="shared" si="1"/>
        <v>0</v>
      </c>
      <c r="P29" s="115">
        <f t="shared" si="1"/>
        <v>0</v>
      </c>
      <c r="Q29" s="115">
        <f t="shared" si="1"/>
        <v>0</v>
      </c>
      <c r="R29" s="115">
        <f t="shared" si="1"/>
        <v>0</v>
      </c>
      <c r="S29" s="115">
        <f t="shared" si="1"/>
        <v>0</v>
      </c>
      <c r="T29" s="115">
        <f>SUM(T14:T28)</f>
        <v>0</v>
      </c>
    </row>
    <row r="30" spans="1:20" s="34" customFormat="1">
      <c r="A30" s="35"/>
      <c r="B30" s="36"/>
      <c r="C30" s="37"/>
      <c r="D30" s="37"/>
      <c r="E30" s="37"/>
      <c r="F30" s="37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</row>
    <row r="31" spans="1:20" s="34" customFormat="1">
      <c r="A31" s="116" t="str">
        <f>'[1]Presupuesto Sardinata proyect.'!A27</f>
        <v xml:space="preserve">B. Materiales adecuación corral gallinas criollas </v>
      </c>
      <c r="B31" s="117"/>
      <c r="C31" s="110"/>
      <c r="D31" s="110"/>
      <c r="E31" s="110"/>
      <c r="F31" s="110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</row>
    <row r="32" spans="1:20" s="34" customFormat="1" ht="42" customHeight="1">
      <c r="A32" s="149" t="s">
        <v>8</v>
      </c>
      <c r="B32" s="137" t="s">
        <v>9</v>
      </c>
      <c r="C32" s="137" t="s">
        <v>10</v>
      </c>
      <c r="D32" s="137" t="s">
        <v>11</v>
      </c>
      <c r="E32" s="137" t="s">
        <v>12</v>
      </c>
      <c r="F32" s="137" t="s">
        <v>13</v>
      </c>
      <c r="G32" s="150" t="s">
        <v>14</v>
      </c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</row>
    <row r="33" spans="1:20" s="34" customFormat="1">
      <c r="A33" s="140" t="str">
        <f>'[1]Presupuesto Sardinata proyect.'!A29</f>
        <v>Malla plástica negra (rollo 50ml). 1,8 de alto</v>
      </c>
      <c r="B33" s="141" t="str">
        <f>'[1]Presupuesto Sardinata proyect.'!B29</f>
        <v>ROLLO</v>
      </c>
      <c r="C33" s="142">
        <f>'[1]Presupuesto Sardinata proyect.'!C29</f>
        <v>40</v>
      </c>
      <c r="D33" s="70">
        <f>'[1]Presupuesto Sardinata proyect.'!D29</f>
        <v>67594</v>
      </c>
      <c r="E33" s="70">
        <f>'[1]Presupuesto Sardinata proyect.'!E29</f>
        <v>2703760</v>
      </c>
      <c r="F33" s="70">
        <f>'[1]Presupuesto Sardinata proyect.'!F29</f>
        <v>0</v>
      </c>
      <c r="G33" s="143">
        <f>'[1]Presupuesto Sardinata proyect.'!G29</f>
        <v>2703760</v>
      </c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>
        <f t="shared" ref="T33:T36" si="2">SUM(H33:S33)</f>
        <v>0</v>
      </c>
    </row>
    <row r="34" spans="1:20" s="34" customFormat="1">
      <c r="A34" s="144" t="str">
        <f>'[1]Presupuesto Sardinata proyect.'!A30</f>
        <v>Alambre de pua calibre 12,5" (rollo 300mt)</v>
      </c>
      <c r="B34" s="145" t="str">
        <f>'[1]Presupuesto Sardinata proyect.'!B30</f>
        <v>ROLLO</v>
      </c>
      <c r="C34" s="146">
        <f>'[1]Presupuesto Sardinata proyect.'!C30</f>
        <v>34</v>
      </c>
      <c r="D34" s="147">
        <f>'[1]Presupuesto Sardinata proyect.'!D30</f>
        <v>405022</v>
      </c>
      <c r="E34" s="147">
        <f>'[1]Presupuesto Sardinata proyect.'!E30</f>
        <v>13770748</v>
      </c>
      <c r="F34" s="147">
        <f>'[1]Presupuesto Sardinata proyect.'!F30</f>
        <v>0</v>
      </c>
      <c r="G34" s="148">
        <f>'[1]Presupuesto Sardinata proyect.'!G30</f>
        <v>13770748</v>
      </c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>
        <f t="shared" si="2"/>
        <v>0</v>
      </c>
    </row>
    <row r="35" spans="1:20" s="34" customFormat="1">
      <c r="A35" s="140" t="str">
        <f>'[1]Presupuesto Sardinata proyect.'!A31</f>
        <v>Grapa 3/4 calibre 12 (delgada)</v>
      </c>
      <c r="B35" s="141" t="str">
        <f>'[1]Presupuesto Sardinata proyect.'!B31</f>
        <v>KL</v>
      </c>
      <c r="C35" s="142">
        <f>'[1]Presupuesto Sardinata proyect.'!C31</f>
        <v>100</v>
      </c>
      <c r="D35" s="70">
        <f>'[1]Presupuesto Sardinata proyect.'!D31</f>
        <v>15005</v>
      </c>
      <c r="E35" s="70">
        <f>'[1]Presupuesto Sardinata proyect.'!E31</f>
        <v>1500500</v>
      </c>
      <c r="F35" s="70">
        <f>'[1]Presupuesto Sardinata proyect.'!F31</f>
        <v>0</v>
      </c>
      <c r="G35" s="143">
        <f>'[1]Presupuesto Sardinata proyect.'!G31</f>
        <v>1500500</v>
      </c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>
        <f t="shared" si="2"/>
        <v>0</v>
      </c>
    </row>
    <row r="36" spans="1:20" s="34" customFormat="1">
      <c r="A36" s="144" t="str">
        <f>'[1]Presupuesto Sardinata proyect.'!A32</f>
        <v>Poste de Madera Plástica macizo de 0,07 x 0,07 x 2,70 Mts</v>
      </c>
      <c r="B36" s="145" t="str">
        <f>'[1]Presupuesto Sardinata proyect.'!B32</f>
        <v>UND</v>
      </c>
      <c r="C36" s="146">
        <f>'[1]Presupuesto Sardinata proyect.'!C32</f>
        <v>900</v>
      </c>
      <c r="D36" s="147">
        <f>'[1]Presupuesto Sardinata proyect.'!D32</f>
        <v>75966</v>
      </c>
      <c r="E36" s="147">
        <f>'[1]Presupuesto Sardinata proyect.'!E32</f>
        <v>68369400</v>
      </c>
      <c r="F36" s="147">
        <f>'[1]Presupuesto Sardinata proyect.'!F32</f>
        <v>0</v>
      </c>
      <c r="G36" s="148">
        <f>'[1]Presupuesto Sardinata proyect.'!G32</f>
        <v>68369400</v>
      </c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>
        <f t="shared" si="2"/>
        <v>0</v>
      </c>
    </row>
    <row r="37" spans="1:20" s="34" customFormat="1">
      <c r="A37" s="116" t="str">
        <f>'[1]Presupuesto Sardinata proyect.'!A33</f>
        <v xml:space="preserve">Subtotal B. Materiales adecuación corral gallinas criollas </v>
      </c>
      <c r="B37" s="113"/>
      <c r="C37" s="113"/>
      <c r="D37" s="113"/>
      <c r="E37" s="114">
        <f>+SUM(E33:E36)</f>
        <v>86344408</v>
      </c>
      <c r="F37" s="114">
        <f>SUM(F33:F36)</f>
        <v>0</v>
      </c>
      <c r="G37" s="115">
        <f>+SUM(G33:G36)</f>
        <v>86344408</v>
      </c>
      <c r="H37" s="115">
        <f t="shared" ref="H37:T37" si="3">SUM(H33:H36)</f>
        <v>0</v>
      </c>
      <c r="I37" s="115">
        <f t="shared" si="3"/>
        <v>0</v>
      </c>
      <c r="J37" s="115">
        <f t="shared" si="3"/>
        <v>0</v>
      </c>
      <c r="K37" s="115">
        <f t="shared" si="3"/>
        <v>0</v>
      </c>
      <c r="L37" s="115">
        <f t="shared" si="3"/>
        <v>0</v>
      </c>
      <c r="M37" s="115">
        <f t="shared" si="3"/>
        <v>0</v>
      </c>
      <c r="N37" s="115">
        <f t="shared" si="3"/>
        <v>0</v>
      </c>
      <c r="O37" s="115">
        <f t="shared" si="3"/>
        <v>0</v>
      </c>
      <c r="P37" s="115">
        <f t="shared" si="3"/>
        <v>0</v>
      </c>
      <c r="Q37" s="115">
        <f t="shared" si="3"/>
        <v>0</v>
      </c>
      <c r="R37" s="115">
        <f t="shared" si="3"/>
        <v>0</v>
      </c>
      <c r="S37" s="115">
        <f t="shared" si="3"/>
        <v>0</v>
      </c>
      <c r="T37" s="115">
        <f t="shared" si="3"/>
        <v>0</v>
      </c>
    </row>
    <row r="38" spans="1:20" s="34" customFormat="1">
      <c r="A38" s="35"/>
      <c r="B38" s="39"/>
      <c r="C38" s="39"/>
      <c r="D38" s="39"/>
      <c r="E38" s="40"/>
      <c r="F38" s="40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</row>
    <row r="39" spans="1:20" s="34" customFormat="1">
      <c r="A39" s="116" t="str">
        <f>'[1]Presupuesto Sardinata proyect.'!A35</f>
        <v>C. Insumos</v>
      </c>
      <c r="B39" s="117"/>
      <c r="C39" s="110"/>
      <c r="D39" s="110"/>
      <c r="E39" s="110"/>
      <c r="F39" s="110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</row>
    <row r="40" spans="1:20" s="34" customFormat="1" ht="41.45">
      <c r="A40" s="149" t="s">
        <v>8</v>
      </c>
      <c r="B40" s="137" t="s">
        <v>9</v>
      </c>
      <c r="C40" s="137" t="s">
        <v>10</v>
      </c>
      <c r="D40" s="137" t="s">
        <v>11</v>
      </c>
      <c r="E40" s="137" t="s">
        <v>12</v>
      </c>
      <c r="F40" s="137" t="s">
        <v>13</v>
      </c>
      <c r="G40" s="150" t="s">
        <v>14</v>
      </c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</row>
    <row r="41" spans="1:20" s="34" customFormat="1">
      <c r="A41" s="140" t="str">
        <f>'[1]Presupuesto Sardinata proyect.'!A37</f>
        <v>Cal dolomita</v>
      </c>
      <c r="B41" s="141" t="str">
        <f>'[1]Presupuesto Sardinata proyect.'!B37</f>
        <v>Bulto 50 kg</v>
      </c>
      <c r="C41" s="142">
        <f>'[1]Presupuesto Sardinata proyect.'!C37</f>
        <v>500</v>
      </c>
      <c r="D41" s="70">
        <f>'[1]Presupuesto Sardinata proyect.'!D37</f>
        <v>35552</v>
      </c>
      <c r="E41" s="70">
        <f>'[1]Presupuesto Sardinata proyect.'!E37</f>
        <v>17776000</v>
      </c>
      <c r="F41" s="70">
        <f>'[1]Presupuesto Sardinata proyect.'!F37</f>
        <v>0</v>
      </c>
      <c r="G41" s="143">
        <f>'[1]Presupuesto Sardinata proyect.'!G37</f>
        <v>17776000</v>
      </c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>
        <f>SUM(H41:S41)</f>
        <v>0</v>
      </c>
    </row>
    <row r="42" spans="1:20" s="34" customFormat="1">
      <c r="A42" s="144" t="str">
        <f>'[1]Presupuesto Sardinata proyect.'!A38</f>
        <v>Melaza</v>
      </c>
      <c r="B42" s="145" t="str">
        <f>'[1]Presupuesto Sardinata proyect.'!B38</f>
        <v>Bulto 30 kg</v>
      </c>
      <c r="C42" s="146">
        <f>'[1]Presupuesto Sardinata proyect.'!C38</f>
        <v>300</v>
      </c>
      <c r="D42" s="147">
        <f>'[1]Presupuesto Sardinata proyect.'!D38</f>
        <v>70695</v>
      </c>
      <c r="E42" s="147">
        <f>'[1]Presupuesto Sardinata proyect.'!E38</f>
        <v>21208500</v>
      </c>
      <c r="F42" s="147">
        <f>'[1]Presupuesto Sardinata proyect.'!F38</f>
        <v>0</v>
      </c>
      <c r="G42" s="148">
        <f>'[1]Presupuesto Sardinata proyect.'!G38</f>
        <v>21208500</v>
      </c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>
        <f t="shared" ref="T42:T64" si="4">SUM(H42:S42)</f>
        <v>0</v>
      </c>
    </row>
    <row r="43" spans="1:20" s="34" customFormat="1">
      <c r="A43" s="140" t="str">
        <f>'[1]Presupuesto Sardinata proyect.'!A39</f>
        <v>Levadura granulada</v>
      </c>
      <c r="B43" s="141" t="str">
        <f>'[1]Presupuesto Sardinata proyect.'!B39</f>
        <v>Libra</v>
      </c>
      <c r="C43" s="142">
        <f>'[1]Presupuesto Sardinata proyect.'!C39</f>
        <v>100</v>
      </c>
      <c r="D43" s="70">
        <f>'[1]Presupuesto Sardinata proyect.'!D39</f>
        <v>20115</v>
      </c>
      <c r="E43" s="70">
        <f>'[1]Presupuesto Sardinata proyect.'!E39</f>
        <v>2011500</v>
      </c>
      <c r="F43" s="70">
        <f>'[1]Presupuesto Sardinata proyect.'!F39</f>
        <v>0</v>
      </c>
      <c r="G43" s="143">
        <f>'[1]Presupuesto Sardinata proyect.'!G39</f>
        <v>2011500</v>
      </c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>
        <f t="shared" si="4"/>
        <v>0</v>
      </c>
    </row>
    <row r="44" spans="1:20" s="34" customFormat="1">
      <c r="A44" s="144" t="str">
        <f>'[1]Presupuesto Sardinata proyect.'!A40</f>
        <v>Tierra de diatomeas</v>
      </c>
      <c r="B44" s="145" t="str">
        <f>'[1]Presupuesto Sardinata proyect.'!B40</f>
        <v>Bulto 25 kg</v>
      </c>
      <c r="C44" s="146">
        <f>'[1]Presupuesto Sardinata proyect.'!C40</f>
        <v>200</v>
      </c>
      <c r="D44" s="147">
        <f>'[1]Presupuesto Sardinata proyect.'!D40</f>
        <v>145587</v>
      </c>
      <c r="E44" s="147">
        <f>'[1]Presupuesto Sardinata proyect.'!E40</f>
        <v>29117400</v>
      </c>
      <c r="F44" s="147">
        <f>'[1]Presupuesto Sardinata proyect.'!F40</f>
        <v>0</v>
      </c>
      <c r="G44" s="148">
        <f>'[1]Presupuesto Sardinata proyect.'!G40</f>
        <v>29117400</v>
      </c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>
        <f t="shared" si="4"/>
        <v>0</v>
      </c>
    </row>
    <row r="45" spans="1:20" s="34" customFormat="1">
      <c r="A45" s="140" t="str">
        <f>'[1]Presupuesto Sardinata proyect.'!A41</f>
        <v>Roca fosfórica</v>
      </c>
      <c r="B45" s="141" t="str">
        <f>'[1]Presupuesto Sardinata proyect.'!B41</f>
        <v>Bulto 50 kg</v>
      </c>
      <c r="C45" s="142">
        <f>'[1]Presupuesto Sardinata proyect.'!C41</f>
        <v>200</v>
      </c>
      <c r="D45" s="70">
        <f>'[1]Presupuesto Sardinata proyect.'!D41</f>
        <v>55361</v>
      </c>
      <c r="E45" s="70">
        <f>'[1]Presupuesto Sardinata proyect.'!E41</f>
        <v>11072200</v>
      </c>
      <c r="F45" s="70">
        <f>'[1]Presupuesto Sardinata proyect.'!F41</f>
        <v>0</v>
      </c>
      <c r="G45" s="143">
        <f>'[1]Presupuesto Sardinata proyect.'!G41</f>
        <v>11072200</v>
      </c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>
        <f t="shared" si="4"/>
        <v>0</v>
      </c>
    </row>
    <row r="46" spans="1:20" s="34" customFormat="1">
      <c r="A46" s="144" t="str">
        <f>'[1]Presupuesto Sardinata proyect.'!A42</f>
        <v xml:space="preserve">Azufre Forma Natural al 99% </v>
      </c>
      <c r="B46" s="145" t="str">
        <f>'[1]Presupuesto Sardinata proyect.'!B42</f>
        <v>Kilo</v>
      </c>
      <c r="C46" s="146">
        <f>'[1]Presupuesto Sardinata proyect.'!C42</f>
        <v>500</v>
      </c>
      <c r="D46" s="147">
        <f>'[1]Presupuesto Sardinata proyect.'!D42</f>
        <v>4237</v>
      </c>
      <c r="E46" s="147">
        <f>'[1]Presupuesto Sardinata proyect.'!E42</f>
        <v>2118500</v>
      </c>
      <c r="F46" s="147">
        <f>'[1]Presupuesto Sardinata proyect.'!F42</f>
        <v>0</v>
      </c>
      <c r="G46" s="148">
        <f>'[1]Presupuesto Sardinata proyect.'!G42</f>
        <v>2118500</v>
      </c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>
        <f t="shared" si="4"/>
        <v>0</v>
      </c>
    </row>
    <row r="47" spans="1:20" s="34" customFormat="1">
      <c r="A47" s="140" t="str">
        <f>'[1]Presupuesto Sardinata proyect.'!A43</f>
        <v>Äcido Bórico</v>
      </c>
      <c r="B47" s="141" t="str">
        <f>'[1]Presupuesto Sardinata proyect.'!B43</f>
        <v>Kilo</v>
      </c>
      <c r="C47" s="142">
        <f>'[1]Presupuesto Sardinata proyect.'!C43</f>
        <v>1000</v>
      </c>
      <c r="D47" s="70">
        <f>'[1]Presupuesto Sardinata proyect.'!D43</f>
        <v>15000</v>
      </c>
      <c r="E47" s="70">
        <f>'[1]Presupuesto Sardinata proyect.'!E43</f>
        <v>15000000</v>
      </c>
      <c r="F47" s="70">
        <f>'[1]Presupuesto Sardinata proyect.'!F43</f>
        <v>0</v>
      </c>
      <c r="G47" s="143">
        <f>'[1]Presupuesto Sardinata proyect.'!G43</f>
        <v>15000000</v>
      </c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>
        <f t="shared" si="4"/>
        <v>0</v>
      </c>
    </row>
    <row r="48" spans="1:20" s="34" customFormat="1">
      <c r="A48" s="144" t="str">
        <f>'[1]Presupuesto Sardinata proyect.'!A44</f>
        <v>Sulfato de Cu x kg</v>
      </c>
      <c r="B48" s="145" t="str">
        <f>'[1]Presupuesto Sardinata proyect.'!B44</f>
        <v>Kilo</v>
      </c>
      <c r="C48" s="146">
        <f>'[1]Presupuesto Sardinata proyect.'!C44</f>
        <v>1500</v>
      </c>
      <c r="D48" s="147">
        <f>'[1]Presupuesto Sardinata proyect.'!D44</f>
        <v>32939</v>
      </c>
      <c r="E48" s="147">
        <f>'[1]Presupuesto Sardinata proyect.'!E44</f>
        <v>49408500</v>
      </c>
      <c r="F48" s="147">
        <f>'[1]Presupuesto Sardinata proyect.'!F44</f>
        <v>0</v>
      </c>
      <c r="G48" s="148">
        <f>'[1]Presupuesto Sardinata proyect.'!G44</f>
        <v>49408500</v>
      </c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>
        <f t="shared" si="4"/>
        <v>0</v>
      </c>
    </row>
    <row r="49" spans="1:20" s="34" customFormat="1">
      <c r="A49" s="140" t="str">
        <f>'[1]Presupuesto Sardinata proyect.'!A45</f>
        <v>Sulfato de Fe x kg</v>
      </c>
      <c r="B49" s="141" t="str">
        <f>'[1]Presupuesto Sardinata proyect.'!B45</f>
        <v>Kilo</v>
      </c>
      <c r="C49" s="142">
        <f>'[1]Presupuesto Sardinata proyect.'!C45</f>
        <v>500</v>
      </c>
      <c r="D49" s="70">
        <f>'[1]Presupuesto Sardinata proyect.'!D45</f>
        <v>9602</v>
      </c>
      <c r="E49" s="70">
        <f>'[1]Presupuesto Sardinata proyect.'!E45</f>
        <v>4801000</v>
      </c>
      <c r="F49" s="70">
        <f>'[1]Presupuesto Sardinata proyect.'!F45</f>
        <v>0</v>
      </c>
      <c r="G49" s="143">
        <f>'[1]Presupuesto Sardinata proyect.'!G45</f>
        <v>4801000</v>
      </c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>
        <f t="shared" si="4"/>
        <v>0</v>
      </c>
    </row>
    <row r="50" spans="1:20" s="34" customFormat="1">
      <c r="A50" s="144" t="str">
        <f>'[1]Presupuesto Sardinata proyect.'!A46</f>
        <v>Sulfato de Mg x kg</v>
      </c>
      <c r="B50" s="145" t="str">
        <f>'[1]Presupuesto Sardinata proyect.'!B46</f>
        <v>Kilo</v>
      </c>
      <c r="C50" s="146">
        <f>'[1]Presupuesto Sardinata proyect.'!C46</f>
        <v>1000</v>
      </c>
      <c r="D50" s="147">
        <f>'[1]Presupuesto Sardinata proyect.'!D46</f>
        <v>5639</v>
      </c>
      <c r="E50" s="147">
        <f>'[1]Presupuesto Sardinata proyect.'!E46</f>
        <v>5639000</v>
      </c>
      <c r="F50" s="147">
        <f>'[1]Presupuesto Sardinata proyect.'!F46</f>
        <v>0</v>
      </c>
      <c r="G50" s="148">
        <f>'[1]Presupuesto Sardinata proyect.'!G46</f>
        <v>5639000</v>
      </c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>
        <f t="shared" si="4"/>
        <v>0</v>
      </c>
    </row>
    <row r="51" spans="1:20" s="34" customFormat="1">
      <c r="A51" s="140" t="str">
        <f>'[1]Presupuesto Sardinata proyect.'!A47</f>
        <v>Sulfato de Mn x kg</v>
      </c>
      <c r="B51" s="141" t="str">
        <f>'[1]Presupuesto Sardinata proyect.'!B47</f>
        <v>Kilo</v>
      </c>
      <c r="C51" s="142">
        <f>'[1]Presupuesto Sardinata proyect.'!C47</f>
        <v>1000</v>
      </c>
      <c r="D51" s="70">
        <f>'[1]Presupuesto Sardinata proyect.'!D47</f>
        <v>23047</v>
      </c>
      <c r="E51" s="70">
        <f>'[1]Presupuesto Sardinata proyect.'!E47</f>
        <v>23047000</v>
      </c>
      <c r="F51" s="70">
        <f>'[1]Presupuesto Sardinata proyect.'!F47</f>
        <v>0</v>
      </c>
      <c r="G51" s="143">
        <f>'[1]Presupuesto Sardinata proyect.'!G47</f>
        <v>23047000</v>
      </c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>
        <f t="shared" si="4"/>
        <v>0</v>
      </c>
    </row>
    <row r="52" spans="1:20" s="34" customFormat="1">
      <c r="A52" s="144" t="str">
        <f>'[1]Presupuesto Sardinata proyect.'!A48</f>
        <v>Sulfato de K x kg</v>
      </c>
      <c r="B52" s="145" t="str">
        <f>'[1]Presupuesto Sardinata proyect.'!B48</f>
        <v>Kilo</v>
      </c>
      <c r="C52" s="146">
        <f>'[1]Presupuesto Sardinata proyect.'!C48</f>
        <v>1000</v>
      </c>
      <c r="D52" s="147">
        <f>'[1]Presupuesto Sardinata proyect.'!D48</f>
        <v>12194</v>
      </c>
      <c r="E52" s="147">
        <f>'[1]Presupuesto Sardinata proyect.'!E48</f>
        <v>12194000</v>
      </c>
      <c r="F52" s="147">
        <f>'[1]Presupuesto Sardinata proyect.'!F48</f>
        <v>0</v>
      </c>
      <c r="G52" s="148">
        <f>'[1]Presupuesto Sardinata proyect.'!G48</f>
        <v>12194000</v>
      </c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>
        <f t="shared" si="4"/>
        <v>0</v>
      </c>
    </row>
    <row r="53" spans="1:20" s="34" customFormat="1">
      <c r="A53" s="140" t="str">
        <f>'[1]Presupuesto Sardinata proyect.'!A49</f>
        <v>Sulfato de Zn x kg</v>
      </c>
      <c r="B53" s="141" t="str">
        <f>'[1]Presupuesto Sardinata proyect.'!B49</f>
        <v>Kilo</v>
      </c>
      <c r="C53" s="142">
        <f>'[1]Presupuesto Sardinata proyect.'!C49</f>
        <v>1000</v>
      </c>
      <c r="D53" s="70">
        <f>'[1]Presupuesto Sardinata proyect.'!D49</f>
        <v>20496</v>
      </c>
      <c r="E53" s="70">
        <f>'[1]Presupuesto Sardinata proyect.'!E49</f>
        <v>20496000</v>
      </c>
      <c r="F53" s="70">
        <f>'[1]Presupuesto Sardinata proyect.'!F49</f>
        <v>0</v>
      </c>
      <c r="G53" s="143">
        <f>'[1]Presupuesto Sardinata proyect.'!G49</f>
        <v>20496000</v>
      </c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>
        <f t="shared" si="4"/>
        <v>0</v>
      </c>
    </row>
    <row r="54" spans="1:20" s="34" customFormat="1">
      <c r="A54" s="144" t="str">
        <f>'[1]Presupuesto Sardinata proyect.'!A50</f>
        <v>Micorrizas</v>
      </c>
      <c r="B54" s="145" t="str">
        <f>'[1]Presupuesto Sardinata proyect.'!B50</f>
        <v>Bulto 50 kg</v>
      </c>
      <c r="C54" s="146">
        <f>'[1]Presupuesto Sardinata proyect.'!C50</f>
        <v>100</v>
      </c>
      <c r="D54" s="147">
        <f>'[1]Presupuesto Sardinata proyect.'!D50</f>
        <v>110607</v>
      </c>
      <c r="E54" s="147">
        <f>'[1]Presupuesto Sardinata proyect.'!E50</f>
        <v>11060700</v>
      </c>
      <c r="F54" s="147">
        <f>'[1]Presupuesto Sardinata proyect.'!F50</f>
        <v>0</v>
      </c>
      <c r="G54" s="148">
        <f>'[1]Presupuesto Sardinata proyect.'!G50</f>
        <v>11060700</v>
      </c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>
        <f t="shared" si="4"/>
        <v>0</v>
      </c>
    </row>
    <row r="55" spans="1:20" s="34" customFormat="1">
      <c r="A55" s="140" t="str">
        <f>'[1]Presupuesto Sardinata proyect.'!A51</f>
        <v>Abono organico abonissa</v>
      </c>
      <c r="B55" s="141" t="str">
        <f>'[1]Presupuesto Sardinata proyect.'!B51</f>
        <v>Bulto 50 kg</v>
      </c>
      <c r="C55" s="142">
        <f>'[1]Presupuesto Sardinata proyect.'!C51</f>
        <v>300</v>
      </c>
      <c r="D55" s="70">
        <f>'[1]Presupuesto Sardinata proyect.'!D51</f>
        <v>37842</v>
      </c>
      <c r="E55" s="70">
        <f>'[1]Presupuesto Sardinata proyect.'!E51</f>
        <v>11352600</v>
      </c>
      <c r="F55" s="70">
        <f>'[1]Presupuesto Sardinata proyect.'!F51</f>
        <v>0</v>
      </c>
      <c r="G55" s="143">
        <f>'[1]Presupuesto Sardinata proyect.'!G51</f>
        <v>11352600</v>
      </c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>
        <f t="shared" si="4"/>
        <v>0</v>
      </c>
    </row>
    <row r="56" spans="1:20" s="34" customFormat="1">
      <c r="A56" s="144" t="str">
        <f>'[1]Presupuesto Sardinata proyect.'!A52</f>
        <v xml:space="preserve">Lombriz roja californiana </v>
      </c>
      <c r="B56" s="145" t="str">
        <f>'[1]Presupuesto Sardinata proyect.'!B52</f>
        <v>Kilo</v>
      </c>
      <c r="C56" s="146">
        <f>'[1]Presupuesto Sardinata proyect.'!C52</f>
        <v>200</v>
      </c>
      <c r="D56" s="147">
        <f>'[1]Presupuesto Sardinata proyect.'!D52</f>
        <v>26965</v>
      </c>
      <c r="E56" s="147">
        <f>'[1]Presupuesto Sardinata proyect.'!E52</f>
        <v>5393000</v>
      </c>
      <c r="F56" s="147">
        <f>'[1]Presupuesto Sardinata proyect.'!F52</f>
        <v>0</v>
      </c>
      <c r="G56" s="148">
        <f>'[1]Presupuesto Sardinata proyect.'!G52</f>
        <v>5393000</v>
      </c>
      <c r="H56" s="148"/>
      <c r="I56" s="148"/>
      <c r="J56" s="148"/>
      <c r="K56" s="148"/>
      <c r="L56" s="148"/>
      <c r="M56" s="148"/>
      <c r="N56" s="148"/>
      <c r="O56" s="148"/>
      <c r="P56" s="148"/>
      <c r="Q56" s="148"/>
      <c r="R56" s="148"/>
      <c r="S56" s="148"/>
      <c r="T56" s="148">
        <f t="shared" si="4"/>
        <v>0</v>
      </c>
    </row>
    <row r="57" spans="1:20" s="34" customFormat="1">
      <c r="A57" s="140" t="str">
        <f>'[1]Presupuesto Sardinata proyect.'!A53</f>
        <v>Triple 15</v>
      </c>
      <c r="B57" s="141" t="str">
        <f>'[1]Presupuesto Sardinata proyect.'!B53</f>
        <v>Bulto 50 kg</v>
      </c>
      <c r="C57" s="142">
        <f>'[1]Presupuesto Sardinata proyect.'!C53</f>
        <v>200</v>
      </c>
      <c r="D57" s="70">
        <f>'[1]Presupuesto Sardinata proyect.'!D53</f>
        <v>209306</v>
      </c>
      <c r="E57" s="70">
        <f>'[1]Presupuesto Sardinata proyect.'!E53</f>
        <v>41861200</v>
      </c>
      <c r="F57" s="70">
        <f>'[1]Presupuesto Sardinata proyect.'!F53</f>
        <v>0</v>
      </c>
      <c r="G57" s="143">
        <f>'[1]Presupuesto Sardinata proyect.'!G53</f>
        <v>41861200</v>
      </c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>
        <f t="shared" si="4"/>
        <v>0</v>
      </c>
    </row>
    <row r="58" spans="1:20" s="34" customFormat="1">
      <c r="A58" s="144" t="str">
        <f>'[1]Presupuesto Sardinata proyect.'!A54</f>
        <v xml:space="preserve">Microorganismos eficientes </v>
      </c>
      <c r="B58" s="145" t="str">
        <f>'[1]Presupuesto Sardinata proyect.'!B54</f>
        <v>Galon 4 litros</v>
      </c>
      <c r="C58" s="146">
        <f>'[1]Presupuesto Sardinata proyect.'!C54</f>
        <v>100</v>
      </c>
      <c r="D58" s="147">
        <f>'[1]Presupuesto Sardinata proyect.'!D54</f>
        <v>74368</v>
      </c>
      <c r="E58" s="147">
        <f>'[1]Presupuesto Sardinata proyect.'!E54</f>
        <v>7436800</v>
      </c>
      <c r="F58" s="147">
        <f>'[1]Presupuesto Sardinata proyect.'!F54</f>
        <v>0</v>
      </c>
      <c r="G58" s="148">
        <f>'[1]Presupuesto Sardinata proyect.'!G54</f>
        <v>7436800</v>
      </c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>
        <f t="shared" si="4"/>
        <v>0</v>
      </c>
    </row>
    <row r="59" spans="1:20" s="34" customFormat="1" ht="41.45">
      <c r="A59" s="140" t="str">
        <f>'[1]Presupuesto Sardinata proyect.'!A55</f>
        <v>Mezcla de los hongos: Beauveria bassiana, Metarhizium anisopliae, Lecanicillium lecanii  y la bacteria Bacillus thuringiensis.</v>
      </c>
      <c r="B59" s="141" t="str">
        <f>'[1]Presupuesto Sardinata proyect.'!B55</f>
        <v>Libra</v>
      </c>
      <c r="C59" s="142">
        <f>'[1]Presupuesto Sardinata proyect.'!C55</f>
        <v>100</v>
      </c>
      <c r="D59" s="70">
        <f>'[1]Presupuesto Sardinata proyect.'!D55</f>
        <v>80150</v>
      </c>
      <c r="E59" s="70">
        <f>'[1]Presupuesto Sardinata proyect.'!E55</f>
        <v>8015000</v>
      </c>
      <c r="F59" s="70">
        <f>'[1]Presupuesto Sardinata proyect.'!F55</f>
        <v>0</v>
      </c>
      <c r="G59" s="143">
        <f>'[1]Presupuesto Sardinata proyect.'!G55</f>
        <v>8015000</v>
      </c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>
        <f t="shared" si="4"/>
        <v>0</v>
      </c>
    </row>
    <row r="60" spans="1:20" s="34" customFormat="1" ht="27.6">
      <c r="A60" s="144" t="str">
        <f>'[1]Presupuesto Sardinata proyect.'!A56</f>
        <v xml:space="preserve">Bioinsumo de uso agrícola que contenga Trichoderma Harzianum y Trichoderma koningii </v>
      </c>
      <c r="B60" s="145" t="str">
        <f>'[1]Presupuesto Sardinata proyect.'!B56</f>
        <v>sobre 50 gr</v>
      </c>
      <c r="C60" s="146">
        <f>'[1]Presupuesto Sardinata proyect.'!C56</f>
        <v>100</v>
      </c>
      <c r="D60" s="147">
        <f>'[1]Presupuesto Sardinata proyect.'!D56</f>
        <v>11450</v>
      </c>
      <c r="E60" s="147">
        <f>'[1]Presupuesto Sardinata proyect.'!E56</f>
        <v>1145000</v>
      </c>
      <c r="F60" s="147">
        <f>'[1]Presupuesto Sardinata proyect.'!F56</f>
        <v>0</v>
      </c>
      <c r="G60" s="148">
        <f>'[1]Presupuesto Sardinata proyect.'!G56</f>
        <v>1145000</v>
      </c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>
        <f t="shared" si="4"/>
        <v>0</v>
      </c>
    </row>
    <row r="61" spans="1:20" s="34" customFormat="1">
      <c r="A61" s="140" t="str">
        <f>'[1]Presupuesto Sardinata proyect.'!A57</f>
        <v>Yodo por litro</v>
      </c>
      <c r="B61" s="141" t="str">
        <f>'[1]Presupuesto Sardinata proyect.'!B57</f>
        <v>Litro</v>
      </c>
      <c r="C61" s="142">
        <f>'[1]Presupuesto Sardinata proyect.'!C57</f>
        <v>100</v>
      </c>
      <c r="D61" s="70">
        <f>'[1]Presupuesto Sardinata proyect.'!D57</f>
        <v>65322</v>
      </c>
      <c r="E61" s="70">
        <f>'[1]Presupuesto Sardinata proyect.'!E57</f>
        <v>6532200</v>
      </c>
      <c r="F61" s="70">
        <f>'[1]Presupuesto Sardinata proyect.'!F57</f>
        <v>0</v>
      </c>
      <c r="G61" s="143">
        <f>'[1]Presupuesto Sardinata proyect.'!G57</f>
        <v>6532200</v>
      </c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>
        <f t="shared" si="4"/>
        <v>0</v>
      </c>
    </row>
    <row r="62" spans="1:20" s="34" customFormat="1">
      <c r="A62" s="144" t="str">
        <f>'[1]Presupuesto Sardinata proyect.'!A58</f>
        <v>Alimento balanceado para postura x bulto de 40 kg</v>
      </c>
      <c r="B62" s="145" t="str">
        <f>'[1]Presupuesto Sardinata proyect.'!B58</f>
        <v>Bulto 40 kg</v>
      </c>
      <c r="C62" s="146">
        <f>'[1]Presupuesto Sardinata proyect.'!C58</f>
        <v>400</v>
      </c>
      <c r="D62" s="147">
        <f>'[1]Presupuesto Sardinata proyect.'!D58</f>
        <v>124539</v>
      </c>
      <c r="E62" s="147">
        <f>'[1]Presupuesto Sardinata proyect.'!E58</f>
        <v>49815600</v>
      </c>
      <c r="F62" s="147">
        <f>'[1]Presupuesto Sardinata proyect.'!F58</f>
        <v>0</v>
      </c>
      <c r="G62" s="148">
        <f>'[1]Presupuesto Sardinata proyect.'!G58</f>
        <v>49815600</v>
      </c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>
        <f t="shared" si="4"/>
        <v>0</v>
      </c>
    </row>
    <row r="63" spans="1:20" s="34" customFormat="1">
      <c r="A63" s="140" t="str">
        <f>'[1]Presupuesto Sardinata proyect.'!A59</f>
        <v xml:space="preserve">Maiz para gallinas </v>
      </c>
      <c r="B63" s="141" t="str">
        <f>'[1]Presupuesto Sardinata proyect.'!B59</f>
        <v xml:space="preserve">Bulto </v>
      </c>
      <c r="C63" s="142">
        <f>'[1]Presupuesto Sardinata proyect.'!C59</f>
        <v>400</v>
      </c>
      <c r="D63" s="70">
        <f>'[1]Presupuesto Sardinata proyect.'!D59</f>
        <v>74036</v>
      </c>
      <c r="E63" s="70">
        <f>'[1]Presupuesto Sardinata proyect.'!E59</f>
        <v>29614400</v>
      </c>
      <c r="F63" s="70">
        <f>'[1]Presupuesto Sardinata proyect.'!F59</f>
        <v>0</v>
      </c>
      <c r="G63" s="143">
        <f>'[1]Presupuesto Sardinata proyect.'!G59</f>
        <v>29614400</v>
      </c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>
        <f t="shared" si="4"/>
        <v>0</v>
      </c>
    </row>
    <row r="64" spans="1:20" s="34" customFormat="1" ht="27.6">
      <c r="A64" s="144" t="str">
        <f>'[1]Presupuesto Sardinata proyect.'!A60</f>
        <v>Kit Sanitario (complejo multivitamínico x litro, Carbonato de calcio x Bulto 10 kilos, Enrofloxacina 5%)</v>
      </c>
      <c r="B64" s="145" t="str">
        <f>'[1]Presupuesto Sardinata proyect.'!B60</f>
        <v>Kit</v>
      </c>
      <c r="C64" s="146">
        <f>'[1]Presupuesto Sardinata proyect.'!C60</f>
        <v>100</v>
      </c>
      <c r="D64" s="147">
        <f>'[1]Presupuesto Sardinata proyect.'!D60</f>
        <v>108603</v>
      </c>
      <c r="E64" s="147">
        <f>'[1]Presupuesto Sardinata proyect.'!E60</f>
        <v>10860300</v>
      </c>
      <c r="F64" s="147">
        <f>'[1]Presupuesto Sardinata proyect.'!F60</f>
        <v>0</v>
      </c>
      <c r="G64" s="148">
        <f>'[1]Presupuesto Sardinata proyect.'!G60</f>
        <v>10860300</v>
      </c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>
        <f t="shared" si="4"/>
        <v>0</v>
      </c>
    </row>
    <row r="65" spans="1:20" s="34" customFormat="1">
      <c r="A65" s="116" t="str">
        <f>'[1]Presupuesto Sardinata proyect.'!A61</f>
        <v>Subtotal C. Insumos</v>
      </c>
      <c r="B65" s="113"/>
      <c r="C65" s="113"/>
      <c r="D65" s="113"/>
      <c r="E65" s="114">
        <f>+SUM(E41:E64)</f>
        <v>396976400</v>
      </c>
      <c r="F65" s="114">
        <f>+SUM(F41:F64)</f>
        <v>0</v>
      </c>
      <c r="G65" s="115">
        <f>+SUM(G41:G64)</f>
        <v>396976400</v>
      </c>
      <c r="H65" s="115"/>
      <c r="I65" s="115"/>
      <c r="J65" s="115"/>
      <c r="K65" s="115"/>
      <c r="L65" s="115"/>
      <c r="M65" s="115"/>
      <c r="N65" s="115">
        <f>SUM(N41:N64)</f>
        <v>0</v>
      </c>
      <c r="O65" s="115">
        <f t="shared" ref="O65:T65" si="5">SUM(O41:O64)</f>
        <v>0</v>
      </c>
      <c r="P65" s="115">
        <f t="shared" si="5"/>
        <v>0</v>
      </c>
      <c r="Q65" s="115">
        <f t="shared" si="5"/>
        <v>0</v>
      </c>
      <c r="R65" s="115">
        <f t="shared" si="5"/>
        <v>0</v>
      </c>
      <c r="S65" s="115">
        <f t="shared" si="5"/>
        <v>0</v>
      </c>
      <c r="T65" s="115">
        <f t="shared" si="5"/>
        <v>0</v>
      </c>
    </row>
    <row r="66" spans="1:20" s="34" customFormat="1">
      <c r="A66" s="35"/>
      <c r="B66" s="36"/>
      <c r="C66" s="37"/>
      <c r="D66" s="37"/>
      <c r="E66" s="37"/>
      <c r="F66" s="37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</row>
    <row r="67" spans="1:20" s="34" customFormat="1">
      <c r="A67" s="116" t="str">
        <f>'[1]Presupuesto Sardinata proyect.'!A63</f>
        <v>D. Herramientas</v>
      </c>
      <c r="B67" s="117"/>
      <c r="C67" s="110"/>
      <c r="D67" s="110"/>
      <c r="E67" s="110"/>
      <c r="F67" s="110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</row>
    <row r="68" spans="1:20" s="34" customFormat="1" ht="41.45">
      <c r="A68" s="149" t="s">
        <v>8</v>
      </c>
      <c r="B68" s="137" t="s">
        <v>9</v>
      </c>
      <c r="C68" s="137" t="s">
        <v>10</v>
      </c>
      <c r="D68" s="137" t="s">
        <v>11</v>
      </c>
      <c r="E68" s="137" t="s">
        <v>12</v>
      </c>
      <c r="F68" s="137" t="s">
        <v>13</v>
      </c>
      <c r="G68" s="150" t="s">
        <v>14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</row>
    <row r="69" spans="1:20" s="34" customFormat="1">
      <c r="A69" s="140" t="str">
        <f>'[1]Presupuesto Sardinata proyect.'!A65</f>
        <v>Palin con cabo</v>
      </c>
      <c r="B69" s="141" t="str">
        <f>'[1]Presupuesto Sardinata proyect.'!B65</f>
        <v>Unidad</v>
      </c>
      <c r="C69" s="142">
        <f>'[1]Presupuesto Sardinata proyect.'!C65</f>
        <v>100</v>
      </c>
      <c r="D69" s="70">
        <f>'[1]Presupuesto Sardinata proyect.'!D65</f>
        <v>35927</v>
      </c>
      <c r="E69" s="70">
        <f>'[1]Presupuesto Sardinata proyect.'!E65</f>
        <v>3592700</v>
      </c>
      <c r="F69" s="70">
        <f>'[1]Presupuesto Sardinata proyect.'!F65</f>
        <v>0</v>
      </c>
      <c r="G69" s="143">
        <f>'[1]Presupuesto Sardinata proyect.'!G65</f>
        <v>3592700</v>
      </c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>
        <f>SUM(H69:S69)</f>
        <v>0</v>
      </c>
    </row>
    <row r="70" spans="1:20" s="34" customFormat="1">
      <c r="A70" s="144" t="str">
        <f>'[1]Presupuesto Sardinata proyect.'!A66</f>
        <v>Ahoyadora con Cabo</v>
      </c>
      <c r="B70" s="145" t="str">
        <f>'[1]Presupuesto Sardinata proyect.'!B66</f>
        <v>Unidad</v>
      </c>
      <c r="C70" s="146">
        <f>'[1]Presupuesto Sardinata proyect.'!C66</f>
        <v>100</v>
      </c>
      <c r="D70" s="147">
        <f>'[1]Presupuesto Sardinata proyect.'!D66</f>
        <v>82417</v>
      </c>
      <c r="E70" s="147">
        <f>'[1]Presupuesto Sardinata proyect.'!E66</f>
        <v>8241700</v>
      </c>
      <c r="F70" s="147">
        <f>'[1]Presupuesto Sardinata proyect.'!F66</f>
        <v>0</v>
      </c>
      <c r="G70" s="148">
        <f>'[1]Presupuesto Sardinata proyect.'!G66</f>
        <v>8241700</v>
      </c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>
        <f t="shared" ref="T70:T86" si="6">SUM(H70:S70)</f>
        <v>0</v>
      </c>
    </row>
    <row r="71" spans="1:20" s="34" customFormat="1">
      <c r="A71" s="140" t="str">
        <f>'[1]Presupuesto Sardinata proyect.'!A67</f>
        <v xml:space="preserve">Machete </v>
      </c>
      <c r="B71" s="141" t="str">
        <f>'[1]Presupuesto Sardinata proyect.'!B67</f>
        <v>Unidad</v>
      </c>
      <c r="C71" s="142">
        <f>'[1]Presupuesto Sardinata proyect.'!C67</f>
        <v>100</v>
      </c>
      <c r="D71" s="70">
        <f>'[1]Presupuesto Sardinata proyect.'!D67</f>
        <v>22267</v>
      </c>
      <c r="E71" s="70">
        <f>'[1]Presupuesto Sardinata proyect.'!E67</f>
        <v>2226700</v>
      </c>
      <c r="F71" s="70">
        <f>'[1]Presupuesto Sardinata proyect.'!F67</f>
        <v>0</v>
      </c>
      <c r="G71" s="143">
        <f>'[1]Presupuesto Sardinata proyect.'!G67</f>
        <v>2226700</v>
      </c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3"/>
      <c r="S71" s="143"/>
      <c r="T71" s="143">
        <f t="shared" si="6"/>
        <v>0</v>
      </c>
    </row>
    <row r="72" spans="1:20" s="34" customFormat="1">
      <c r="A72" s="144" t="str">
        <f>'[1]Presupuesto Sardinata proyect.'!A68</f>
        <v>Regadera Plástica  (8 Lts)</v>
      </c>
      <c r="B72" s="145" t="str">
        <f>'[1]Presupuesto Sardinata proyect.'!B68</f>
        <v>Unidad</v>
      </c>
      <c r="C72" s="146">
        <f>'[1]Presupuesto Sardinata proyect.'!C68</f>
        <v>100</v>
      </c>
      <c r="D72" s="147">
        <f>'[1]Presupuesto Sardinata proyect.'!D68</f>
        <v>32978</v>
      </c>
      <c r="E72" s="147">
        <f>'[1]Presupuesto Sardinata proyect.'!E68</f>
        <v>3297800</v>
      </c>
      <c r="F72" s="147">
        <f>'[1]Presupuesto Sardinata proyect.'!F68</f>
        <v>0</v>
      </c>
      <c r="G72" s="148">
        <f>'[1]Presupuesto Sardinata proyect.'!G68</f>
        <v>3297800</v>
      </c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8"/>
      <c r="T72" s="148">
        <f t="shared" si="6"/>
        <v>0</v>
      </c>
    </row>
    <row r="73" spans="1:20" s="34" customFormat="1">
      <c r="A73" s="140" t="str">
        <f>'[1]Presupuesto Sardinata proyect.'!A69</f>
        <v>Lima Triangular grande</v>
      </c>
      <c r="B73" s="141" t="str">
        <f>'[1]Presupuesto Sardinata proyect.'!B69</f>
        <v>Unidad</v>
      </c>
      <c r="C73" s="142">
        <f>'[1]Presupuesto Sardinata proyect.'!C69</f>
        <v>100</v>
      </c>
      <c r="D73" s="70">
        <f>'[1]Presupuesto Sardinata proyect.'!D69</f>
        <v>11897</v>
      </c>
      <c r="E73" s="70">
        <f>'[1]Presupuesto Sardinata proyect.'!E69</f>
        <v>1189700</v>
      </c>
      <c r="F73" s="70">
        <f>'[1]Presupuesto Sardinata proyect.'!F69</f>
        <v>0</v>
      </c>
      <c r="G73" s="143">
        <f>'[1]Presupuesto Sardinata proyect.'!G69</f>
        <v>1189700</v>
      </c>
      <c r="H73" s="143"/>
      <c r="I73" s="143"/>
      <c r="J73" s="143"/>
      <c r="K73" s="143"/>
      <c r="L73" s="143"/>
      <c r="M73" s="143"/>
      <c r="N73" s="143"/>
      <c r="O73" s="143"/>
      <c r="P73" s="143"/>
      <c r="Q73" s="143"/>
      <c r="R73" s="143"/>
      <c r="S73" s="143"/>
      <c r="T73" s="143">
        <f t="shared" si="6"/>
        <v>0</v>
      </c>
    </row>
    <row r="74" spans="1:20" s="34" customFormat="1" ht="27.6">
      <c r="A74" s="144" t="str">
        <f>'[1]Presupuesto Sardinata proyect.'!A70</f>
        <v>Bomba fumigadora de espalda manual 20 litros marca ROYAL CONDOR, calimax o pretul</v>
      </c>
      <c r="B74" s="145" t="str">
        <f>'[1]Presupuesto Sardinata proyect.'!B70</f>
        <v>Unidad</v>
      </c>
      <c r="C74" s="146">
        <f>'[1]Presupuesto Sardinata proyect.'!C70</f>
        <v>100</v>
      </c>
      <c r="D74" s="147">
        <f>'[1]Presupuesto Sardinata proyect.'!D70</f>
        <v>487650</v>
      </c>
      <c r="E74" s="147">
        <f>'[1]Presupuesto Sardinata proyect.'!E70</f>
        <v>48765000</v>
      </c>
      <c r="F74" s="147">
        <f>'[1]Presupuesto Sardinata proyect.'!F70</f>
        <v>0</v>
      </c>
      <c r="G74" s="148">
        <f>'[1]Presupuesto Sardinata proyect.'!G70</f>
        <v>48765000</v>
      </c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>
        <f t="shared" si="6"/>
        <v>0</v>
      </c>
    </row>
    <row r="75" spans="1:20" s="34" customFormat="1">
      <c r="A75" s="140" t="str">
        <f>'[1]Presupuesto Sardinata proyect.'!A71</f>
        <v>Carretilla tipo Buggy</v>
      </c>
      <c r="B75" s="141" t="str">
        <f>'[1]Presupuesto Sardinata proyect.'!B71</f>
        <v>Unidad</v>
      </c>
      <c r="C75" s="142">
        <f>'[1]Presupuesto Sardinata proyect.'!C71</f>
        <v>100</v>
      </c>
      <c r="D75" s="70">
        <f>'[1]Presupuesto Sardinata proyect.'!D71</f>
        <v>327140</v>
      </c>
      <c r="E75" s="70">
        <f>'[1]Presupuesto Sardinata proyect.'!E71</f>
        <v>32714000</v>
      </c>
      <c r="F75" s="70">
        <f>'[1]Presupuesto Sardinata proyect.'!F71</f>
        <v>0</v>
      </c>
      <c r="G75" s="143">
        <f>'[1]Presupuesto Sardinata proyect.'!G71</f>
        <v>32714000</v>
      </c>
      <c r="H75" s="143"/>
      <c r="I75" s="143"/>
      <c r="J75" s="143"/>
      <c r="K75" s="143"/>
      <c r="L75" s="143"/>
      <c r="M75" s="143"/>
      <c r="N75" s="143"/>
      <c r="O75" s="143"/>
      <c r="P75" s="143"/>
      <c r="Q75" s="143"/>
      <c r="R75" s="143"/>
      <c r="S75" s="143"/>
      <c r="T75" s="143">
        <f t="shared" si="6"/>
        <v>0</v>
      </c>
    </row>
    <row r="76" spans="1:20" s="34" customFormat="1">
      <c r="A76" s="144" t="str">
        <f>'[1]Presupuesto Sardinata proyect.'!A72</f>
        <v>Caneca con tapa y aro  8 Galones</v>
      </c>
      <c r="B76" s="145" t="str">
        <f>'[1]Presupuesto Sardinata proyect.'!B72</f>
        <v>Unidad</v>
      </c>
      <c r="C76" s="146">
        <f>'[1]Presupuesto Sardinata proyect.'!C72</f>
        <v>100</v>
      </c>
      <c r="D76" s="147">
        <f>'[1]Presupuesto Sardinata proyect.'!D72</f>
        <v>92041</v>
      </c>
      <c r="E76" s="147">
        <f>'[1]Presupuesto Sardinata proyect.'!E72</f>
        <v>9204100</v>
      </c>
      <c r="F76" s="147">
        <f>'[1]Presupuesto Sardinata proyect.'!F72</f>
        <v>0</v>
      </c>
      <c r="G76" s="148">
        <f>'[1]Presupuesto Sardinata proyect.'!G72</f>
        <v>9204100</v>
      </c>
      <c r="H76" s="148"/>
      <c r="I76" s="148"/>
      <c r="J76" s="148"/>
      <c r="K76" s="148"/>
      <c r="L76" s="148"/>
      <c r="M76" s="148"/>
      <c r="N76" s="148"/>
      <c r="O76" s="148"/>
      <c r="P76" s="148"/>
      <c r="Q76" s="148"/>
      <c r="R76" s="148"/>
      <c r="S76" s="148"/>
      <c r="T76" s="148">
        <f t="shared" si="6"/>
        <v>0</v>
      </c>
    </row>
    <row r="77" spans="1:20" s="34" customFormat="1">
      <c r="A77" s="140" t="str">
        <f>'[1]Presupuesto Sardinata proyect.'!A73</f>
        <v xml:space="preserve">Germinadores de 100 alveolos </v>
      </c>
      <c r="B77" s="141" t="str">
        <f>'[1]Presupuesto Sardinata proyect.'!B73</f>
        <v>Unidad</v>
      </c>
      <c r="C77" s="142">
        <f>'[1]Presupuesto Sardinata proyect.'!C73</f>
        <v>100</v>
      </c>
      <c r="D77" s="70">
        <f>'[1]Presupuesto Sardinata proyect.'!D73</f>
        <v>14310</v>
      </c>
      <c r="E77" s="70">
        <f>'[1]Presupuesto Sardinata proyect.'!E73</f>
        <v>1431000</v>
      </c>
      <c r="F77" s="70">
        <f>'[1]Presupuesto Sardinata proyect.'!F73</f>
        <v>0</v>
      </c>
      <c r="G77" s="143">
        <f>'[1]Presupuesto Sardinata proyect.'!G73</f>
        <v>1431000</v>
      </c>
      <c r="H77" s="143"/>
      <c r="I77" s="143"/>
      <c r="J77" s="143"/>
      <c r="K77" s="143"/>
      <c r="L77" s="143"/>
      <c r="M77" s="143"/>
      <c r="N77" s="143"/>
      <c r="O77" s="143"/>
      <c r="P77" s="143"/>
      <c r="Q77" s="143"/>
      <c r="R77" s="143"/>
      <c r="S77" s="143"/>
      <c r="T77" s="143">
        <f t="shared" si="6"/>
        <v>0</v>
      </c>
    </row>
    <row r="78" spans="1:20" s="34" customFormat="1">
      <c r="A78" s="144" t="str">
        <f>'[1]Presupuesto Sardinata proyect.'!A74</f>
        <v>Canastilla Plástica 60x40x25cm</v>
      </c>
      <c r="B78" s="145" t="str">
        <f>'[1]Presupuesto Sardinata proyect.'!B74</f>
        <v>Unidad</v>
      </c>
      <c r="C78" s="146">
        <f>'[1]Presupuesto Sardinata proyect.'!C74</f>
        <v>300</v>
      </c>
      <c r="D78" s="147">
        <f>'[1]Presupuesto Sardinata proyect.'!D74</f>
        <v>34412</v>
      </c>
      <c r="E78" s="147">
        <f>'[1]Presupuesto Sardinata proyect.'!E74</f>
        <v>10323600</v>
      </c>
      <c r="F78" s="147">
        <f>'[1]Presupuesto Sardinata proyect.'!F74</f>
        <v>0</v>
      </c>
      <c r="G78" s="148">
        <f>'[1]Presupuesto Sardinata proyect.'!G74</f>
        <v>10323600</v>
      </c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>
        <f t="shared" si="6"/>
        <v>0</v>
      </c>
    </row>
    <row r="79" spans="1:20" s="34" customFormat="1">
      <c r="A79" s="140" t="str">
        <f>'[1]Presupuesto Sardinata proyect.'!A75</f>
        <v>Tanque Plástico x 500 litros</v>
      </c>
      <c r="B79" s="141" t="str">
        <f>'[1]Presupuesto Sardinata proyect.'!B75</f>
        <v>Unidad</v>
      </c>
      <c r="C79" s="142">
        <f>'[1]Presupuesto Sardinata proyect.'!C75</f>
        <v>100</v>
      </c>
      <c r="D79" s="70">
        <f>'[1]Presupuesto Sardinata proyect.'!D75</f>
        <v>371770</v>
      </c>
      <c r="E79" s="70">
        <f>'[1]Presupuesto Sardinata proyect.'!E75</f>
        <v>37177000</v>
      </c>
      <c r="F79" s="70">
        <f>'[1]Presupuesto Sardinata proyect.'!F75</f>
        <v>0</v>
      </c>
      <c r="G79" s="143">
        <f>'[1]Presupuesto Sardinata proyect.'!G75</f>
        <v>37177000</v>
      </c>
      <c r="H79" s="143"/>
      <c r="I79" s="143"/>
      <c r="J79" s="143"/>
      <c r="K79" s="143"/>
      <c r="L79" s="143"/>
      <c r="M79" s="143"/>
      <c r="N79" s="143"/>
      <c r="O79" s="143"/>
      <c r="P79" s="143"/>
      <c r="Q79" s="143"/>
      <c r="R79" s="143"/>
      <c r="S79" s="143"/>
      <c r="T79" s="143">
        <f t="shared" si="6"/>
        <v>0</v>
      </c>
    </row>
    <row r="80" spans="1:20" s="34" customFormat="1">
      <c r="A80" s="144" t="str">
        <f>'[1]Presupuesto Sardinata proyect.'!A76</f>
        <v xml:space="preserve">Rollo de Manguera 1,5  pulgadas </v>
      </c>
      <c r="B80" s="145" t="str">
        <f>'[1]Presupuesto Sardinata proyect.'!B76</f>
        <v>Rollo</v>
      </c>
      <c r="C80" s="146">
        <f>'[1]Presupuesto Sardinata proyect.'!C76</f>
        <v>100</v>
      </c>
      <c r="D80" s="147">
        <f>'[1]Presupuesto Sardinata proyect.'!D76</f>
        <v>232790</v>
      </c>
      <c r="E80" s="147">
        <f>'[1]Presupuesto Sardinata proyect.'!E76</f>
        <v>23279000</v>
      </c>
      <c r="F80" s="147">
        <f>'[1]Presupuesto Sardinata proyect.'!F76</f>
        <v>0</v>
      </c>
      <c r="G80" s="148">
        <f>'[1]Presupuesto Sardinata proyect.'!G76</f>
        <v>23279000</v>
      </c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>
        <f t="shared" si="6"/>
        <v>0</v>
      </c>
    </row>
    <row r="81" spans="1:20" s="34" customFormat="1">
      <c r="A81" s="140" t="str">
        <f>'[1]Presupuesto Sardinata proyect.'!A77</f>
        <v>Canales para el techo</v>
      </c>
      <c r="B81" s="141" t="str">
        <f>'[1]Presupuesto Sardinata proyect.'!B77</f>
        <v>ML</v>
      </c>
      <c r="C81" s="142">
        <f>'[1]Presupuesto Sardinata proyect.'!C77</f>
        <v>100</v>
      </c>
      <c r="D81" s="70">
        <f>'[1]Presupuesto Sardinata proyect.'!D77</f>
        <v>110836</v>
      </c>
      <c r="E81" s="70">
        <f>'[1]Presupuesto Sardinata proyect.'!E77</f>
        <v>11083600</v>
      </c>
      <c r="F81" s="70">
        <f>'[1]Presupuesto Sardinata proyect.'!F77</f>
        <v>0</v>
      </c>
      <c r="G81" s="143">
        <f>'[1]Presupuesto Sardinata proyect.'!G77</f>
        <v>11083600</v>
      </c>
      <c r="H81" s="143"/>
      <c r="I81" s="143"/>
      <c r="J81" s="143"/>
      <c r="K81" s="143"/>
      <c r="L81" s="143"/>
      <c r="M81" s="143"/>
      <c r="N81" s="143"/>
      <c r="O81" s="143"/>
      <c r="P81" s="143"/>
      <c r="Q81" s="143"/>
      <c r="R81" s="143"/>
      <c r="S81" s="143"/>
      <c r="T81" s="143">
        <f t="shared" si="6"/>
        <v>0</v>
      </c>
    </row>
    <row r="82" spans="1:20" s="34" customFormat="1">
      <c r="A82" s="144" t="str">
        <f>'[1]Presupuesto Sardinata proyect.'!A78</f>
        <v>Bajante</v>
      </c>
      <c r="B82" s="145" t="str">
        <f>'[1]Presupuesto Sardinata proyect.'!B78</f>
        <v>ml</v>
      </c>
      <c r="C82" s="146">
        <f>'[1]Presupuesto Sardinata proyect.'!C78</f>
        <v>100</v>
      </c>
      <c r="D82" s="147">
        <f>'[1]Presupuesto Sardinata proyect.'!D78</f>
        <v>45800</v>
      </c>
      <c r="E82" s="147">
        <f>'[1]Presupuesto Sardinata proyect.'!E78</f>
        <v>4580000</v>
      </c>
      <c r="F82" s="147">
        <f>'[1]Presupuesto Sardinata proyect.'!F78</f>
        <v>0</v>
      </c>
      <c r="G82" s="148">
        <f>'[1]Presupuesto Sardinata proyect.'!G78</f>
        <v>4580000</v>
      </c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>
        <f t="shared" si="6"/>
        <v>0</v>
      </c>
    </row>
    <row r="83" spans="1:20" s="34" customFormat="1">
      <c r="A83" s="140" t="str">
        <f>'[1]Presupuesto Sardinata proyect.'!A79</f>
        <v>Baldes aforados de 10 litros Marca Imusa</v>
      </c>
      <c r="B83" s="141" t="str">
        <f>'[1]Presupuesto Sardinata proyect.'!B79</f>
        <v>Unidad</v>
      </c>
      <c r="C83" s="142">
        <f>'[1]Presupuesto Sardinata proyect.'!C79</f>
        <v>100</v>
      </c>
      <c r="D83" s="70">
        <f>'[1]Presupuesto Sardinata proyect.'!D79</f>
        <v>27407</v>
      </c>
      <c r="E83" s="70">
        <f>'[1]Presupuesto Sardinata proyect.'!E79</f>
        <v>2740700</v>
      </c>
      <c r="F83" s="70">
        <f>'[1]Presupuesto Sardinata proyect.'!F79</f>
        <v>0</v>
      </c>
      <c r="G83" s="143">
        <f>'[1]Presupuesto Sardinata proyect.'!G79</f>
        <v>2740700</v>
      </c>
      <c r="H83" s="143"/>
      <c r="I83" s="143"/>
      <c r="J83" s="143"/>
      <c r="K83" s="143"/>
      <c r="L83" s="143"/>
      <c r="M83" s="143"/>
      <c r="N83" s="143"/>
      <c r="O83" s="143"/>
      <c r="P83" s="143"/>
      <c r="Q83" s="143"/>
      <c r="R83" s="143"/>
      <c r="S83" s="143"/>
      <c r="T83" s="143">
        <f t="shared" si="6"/>
        <v>0</v>
      </c>
    </row>
    <row r="84" spans="1:20" s="34" customFormat="1">
      <c r="A84" s="144" t="str">
        <f>'[1]Presupuesto Sardinata proyect.'!A80</f>
        <v>Bebederos</v>
      </c>
      <c r="B84" s="145" t="str">
        <f>'[1]Presupuesto Sardinata proyect.'!B80</f>
        <v>Unidad</v>
      </c>
      <c r="C84" s="146">
        <f>'[1]Presupuesto Sardinata proyect.'!C80</f>
        <v>200</v>
      </c>
      <c r="D84" s="147">
        <f>'[1]Presupuesto Sardinata proyect.'!D80</f>
        <v>22780</v>
      </c>
      <c r="E84" s="147">
        <f>'[1]Presupuesto Sardinata proyect.'!E80</f>
        <v>4556000</v>
      </c>
      <c r="F84" s="147">
        <f>'[1]Presupuesto Sardinata proyect.'!F80</f>
        <v>0</v>
      </c>
      <c r="G84" s="148">
        <f>'[1]Presupuesto Sardinata proyect.'!G80</f>
        <v>4556000</v>
      </c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>
        <f t="shared" si="6"/>
        <v>0</v>
      </c>
    </row>
    <row r="85" spans="1:20" s="34" customFormat="1">
      <c r="A85" s="140" t="str">
        <f>'[1]Presupuesto Sardinata proyect.'!A81</f>
        <v>Comederos</v>
      </c>
      <c r="B85" s="141" t="str">
        <f>'[1]Presupuesto Sardinata proyect.'!B81</f>
        <v>Unidad</v>
      </c>
      <c r="C85" s="142">
        <f>'[1]Presupuesto Sardinata proyect.'!C81</f>
        <v>200</v>
      </c>
      <c r="D85" s="70">
        <f>'[1]Presupuesto Sardinata proyect.'!D81</f>
        <v>21243</v>
      </c>
      <c r="E85" s="70">
        <f>'[1]Presupuesto Sardinata proyect.'!E81</f>
        <v>4248600</v>
      </c>
      <c r="F85" s="70">
        <f>'[1]Presupuesto Sardinata proyect.'!F81</f>
        <v>0</v>
      </c>
      <c r="G85" s="143">
        <f>'[1]Presupuesto Sardinata proyect.'!G81</f>
        <v>4248600</v>
      </c>
      <c r="H85" s="143"/>
      <c r="I85" s="143"/>
      <c r="J85" s="143"/>
      <c r="K85" s="143"/>
      <c r="L85" s="143"/>
      <c r="M85" s="143"/>
      <c r="N85" s="143"/>
      <c r="O85" s="143"/>
      <c r="P85" s="143"/>
      <c r="Q85" s="143"/>
      <c r="R85" s="143"/>
      <c r="S85" s="143"/>
      <c r="T85" s="143">
        <f t="shared" si="6"/>
        <v>0</v>
      </c>
    </row>
    <row r="86" spans="1:20" s="34" customFormat="1">
      <c r="A86" s="144" t="str">
        <f>'[1]Presupuesto Sardinata proyect.'!A82</f>
        <v>Cabuya Tomatera (rollo x 3000 Mts)</v>
      </c>
      <c r="B86" s="145" t="str">
        <f>'[1]Presupuesto Sardinata proyect.'!B82</f>
        <v>Unidad</v>
      </c>
      <c r="C86" s="146">
        <f>'[1]Presupuesto Sardinata proyect.'!C82</f>
        <v>100</v>
      </c>
      <c r="D86" s="147">
        <f>'[1]Presupuesto Sardinata proyect.'!D82</f>
        <v>27884</v>
      </c>
      <c r="E86" s="147">
        <f>'[1]Presupuesto Sardinata proyect.'!E82</f>
        <v>2788400</v>
      </c>
      <c r="F86" s="147">
        <f>'[1]Presupuesto Sardinata proyect.'!F82</f>
        <v>0</v>
      </c>
      <c r="G86" s="148">
        <f>'[1]Presupuesto Sardinata proyect.'!G82</f>
        <v>2788400</v>
      </c>
      <c r="H86" s="148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>
        <f t="shared" si="6"/>
        <v>0</v>
      </c>
    </row>
    <row r="87" spans="1:20" s="34" customFormat="1">
      <c r="A87" s="116" t="str">
        <f>'[1]Presupuesto Sardinata proyect.'!A83</f>
        <v>Subtotal D. Herramientas</v>
      </c>
      <c r="B87" s="119"/>
      <c r="C87" s="119"/>
      <c r="D87" s="119"/>
      <c r="E87" s="114">
        <f>+SUM(E69:E86)</f>
        <v>211439600</v>
      </c>
      <c r="F87" s="114">
        <f>+SUM(F69:F86)</f>
        <v>0</v>
      </c>
      <c r="G87" s="115">
        <f>+SUM(G69:G86)</f>
        <v>211439600</v>
      </c>
      <c r="H87" s="115">
        <f t="shared" ref="H87:T87" si="7">+SUM(H69:H86)</f>
        <v>0</v>
      </c>
      <c r="I87" s="115">
        <f t="shared" si="7"/>
        <v>0</v>
      </c>
      <c r="J87" s="115">
        <f t="shared" si="7"/>
        <v>0</v>
      </c>
      <c r="K87" s="115">
        <f t="shared" si="7"/>
        <v>0</v>
      </c>
      <c r="L87" s="115">
        <f t="shared" si="7"/>
        <v>0</v>
      </c>
      <c r="M87" s="115">
        <f t="shared" si="7"/>
        <v>0</v>
      </c>
      <c r="N87" s="115">
        <f t="shared" si="7"/>
        <v>0</v>
      </c>
      <c r="O87" s="115">
        <f t="shared" si="7"/>
        <v>0</v>
      </c>
      <c r="P87" s="115">
        <f t="shared" si="7"/>
        <v>0</v>
      </c>
      <c r="Q87" s="115">
        <f t="shared" si="7"/>
        <v>0</v>
      </c>
      <c r="R87" s="115">
        <f t="shared" si="7"/>
        <v>0</v>
      </c>
      <c r="S87" s="115">
        <f t="shared" si="7"/>
        <v>0</v>
      </c>
      <c r="T87" s="115">
        <f t="shared" si="7"/>
        <v>0</v>
      </c>
    </row>
    <row r="88" spans="1:20" s="34" customFormat="1">
      <c r="A88" s="35"/>
      <c r="B88" s="36"/>
      <c r="C88" s="37"/>
      <c r="D88" s="37"/>
      <c r="E88" s="37"/>
      <c r="F88" s="37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</row>
    <row r="89" spans="1:20" s="34" customFormat="1">
      <c r="A89" s="116" t="str">
        <f>'[1]Presupuesto Sardinata proyect.'!A85</f>
        <v>E. Acompañamiento técnico</v>
      </c>
      <c r="B89" s="117"/>
      <c r="C89" s="110"/>
      <c r="D89" s="110"/>
      <c r="E89" s="110"/>
      <c r="F89" s="110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</row>
    <row r="90" spans="1:20" s="34" customFormat="1" ht="41.45">
      <c r="A90" s="149" t="s">
        <v>8</v>
      </c>
      <c r="B90" s="137" t="s">
        <v>9</v>
      </c>
      <c r="C90" s="137" t="s">
        <v>10</v>
      </c>
      <c r="D90" s="137" t="s">
        <v>11</v>
      </c>
      <c r="E90" s="137" t="s">
        <v>12</v>
      </c>
      <c r="F90" s="137" t="s">
        <v>13</v>
      </c>
      <c r="G90" s="150" t="s">
        <v>14</v>
      </c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</row>
    <row r="91" spans="1:20" s="34" customFormat="1">
      <c r="A91" s="140" t="str">
        <f>'[1]Presupuesto Sardinata proyect.'!A87</f>
        <v>Ingeniero agrónomo líder</v>
      </c>
      <c r="B91" s="141" t="str">
        <f>'[1]Presupuesto Sardinata proyect.'!B87</f>
        <v>MES</v>
      </c>
      <c r="C91" s="142">
        <f>'[1]Presupuesto Sardinata proyect.'!C87</f>
        <v>10</v>
      </c>
      <c r="D91" s="70">
        <f>'[1]Presupuesto Sardinata proyect.'!D87</f>
        <v>5152500</v>
      </c>
      <c r="E91" s="70">
        <f>'[1]Presupuesto Sardinata proyect.'!E87</f>
        <v>51525000</v>
      </c>
      <c r="F91" s="70">
        <f>'[1]Presupuesto Sardinata proyect.'!F87</f>
        <v>0</v>
      </c>
      <c r="G91" s="143">
        <f>'[1]Presupuesto Sardinata proyect.'!G87</f>
        <v>51525000</v>
      </c>
      <c r="H91" s="143"/>
      <c r="I91" s="143"/>
      <c r="J91" s="143"/>
      <c r="K91" s="143"/>
      <c r="L91" s="143"/>
      <c r="M91" s="143"/>
      <c r="N91" s="143"/>
      <c r="O91" s="143"/>
      <c r="P91" s="143"/>
      <c r="Q91" s="143"/>
      <c r="R91" s="143"/>
      <c r="S91" s="143"/>
      <c r="T91" s="143">
        <f>SUM(I91:S91)</f>
        <v>0</v>
      </c>
    </row>
    <row r="92" spans="1:20" s="34" customFormat="1">
      <c r="A92" s="144" t="str">
        <f>'[1]Presupuesto Sardinata proyect.'!A88</f>
        <v>Técnico agropecuario</v>
      </c>
      <c r="B92" s="145" t="str">
        <f>'[1]Presupuesto Sardinata proyect.'!B88</f>
        <v>MES</v>
      </c>
      <c r="C92" s="146">
        <f>'[1]Presupuesto Sardinata proyect.'!C88</f>
        <v>10</v>
      </c>
      <c r="D92" s="147">
        <f>'[1]Presupuesto Sardinata proyect.'!D88</f>
        <v>4007500</v>
      </c>
      <c r="E92" s="147">
        <f>'[1]Presupuesto Sardinata proyect.'!E88</f>
        <v>40075000</v>
      </c>
      <c r="F92" s="147">
        <f>'[1]Presupuesto Sardinata proyect.'!F88</f>
        <v>0</v>
      </c>
      <c r="G92" s="148">
        <f>'[1]Presupuesto Sardinata proyect.'!G88</f>
        <v>40075000</v>
      </c>
      <c r="H92" s="148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>
        <f t="shared" ref="T92:T97" si="8">SUM(I92:S92)</f>
        <v>0</v>
      </c>
    </row>
    <row r="93" spans="1:20" s="34" customFormat="1">
      <c r="A93" s="140" t="str">
        <f>'[1]Presupuesto Sardinata proyect.'!A89</f>
        <v>Medico veterinario_1</v>
      </c>
      <c r="B93" s="141" t="str">
        <f>'[1]Presupuesto Sardinata proyect.'!B89</f>
        <v>MES</v>
      </c>
      <c r="C93" s="142">
        <f>'[1]Presupuesto Sardinata proyect.'!C89</f>
        <v>10</v>
      </c>
      <c r="D93" s="70">
        <f>'[1]Presupuesto Sardinata proyect.'!D89</f>
        <v>2290000</v>
      </c>
      <c r="E93" s="70">
        <f>'[1]Presupuesto Sardinata proyect.'!E89</f>
        <v>22900000</v>
      </c>
      <c r="F93" s="70">
        <f>'[1]Presupuesto Sardinata proyect.'!F89</f>
        <v>0</v>
      </c>
      <c r="G93" s="143">
        <f>'[1]Presupuesto Sardinata proyect.'!G89</f>
        <v>22900000</v>
      </c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>
        <f t="shared" si="8"/>
        <v>0</v>
      </c>
    </row>
    <row r="94" spans="1:20" s="34" customFormat="1">
      <c r="A94" s="144" t="str">
        <f>'[1]Presupuesto Sardinata proyect.'!A90</f>
        <v>Médico veterinario_2</v>
      </c>
      <c r="B94" s="145" t="str">
        <f>'[1]Presupuesto Sardinata proyect.'!B90</f>
        <v>MES</v>
      </c>
      <c r="C94" s="146">
        <f>'[1]Presupuesto Sardinata proyect.'!C90</f>
        <v>10</v>
      </c>
      <c r="D94" s="147">
        <f>'[1]Presupuesto Sardinata proyect.'!D90</f>
        <v>2290000</v>
      </c>
      <c r="E94" s="147">
        <f>'[1]Presupuesto Sardinata proyect.'!E90</f>
        <v>22900000</v>
      </c>
      <c r="F94" s="147">
        <f>'[1]Presupuesto Sardinata proyect.'!F90</f>
        <v>0</v>
      </c>
      <c r="G94" s="148">
        <f>'[1]Presupuesto Sardinata proyect.'!G90</f>
        <v>22900000</v>
      </c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>
        <f t="shared" si="8"/>
        <v>0</v>
      </c>
    </row>
    <row r="95" spans="1:20" s="34" customFormat="1">
      <c r="A95" s="140" t="str">
        <f>'[1]Presupuesto Sardinata proyect.'!A91</f>
        <v>Profesional Socioempresarial</v>
      </c>
      <c r="B95" s="141" t="str">
        <f>'[1]Presupuesto Sardinata proyect.'!B91</f>
        <v>MES</v>
      </c>
      <c r="C95" s="142">
        <f>'[1]Presupuesto Sardinata proyect.'!C91</f>
        <v>10</v>
      </c>
      <c r="D95" s="70">
        <f>'[1]Presupuesto Sardinata proyect.'!D91</f>
        <v>5152500</v>
      </c>
      <c r="E95" s="70">
        <f>'[1]Presupuesto Sardinata proyect.'!E91</f>
        <v>51525000</v>
      </c>
      <c r="F95" s="70">
        <f>'[1]Presupuesto Sardinata proyect.'!F91</f>
        <v>0</v>
      </c>
      <c r="G95" s="143">
        <f>'[1]Presupuesto Sardinata proyect.'!G91</f>
        <v>51525000</v>
      </c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>
        <f t="shared" si="8"/>
        <v>0</v>
      </c>
    </row>
    <row r="96" spans="1:20" s="34" customFormat="1">
      <c r="A96" s="144" t="str">
        <f>'[1]Presupuesto Sardinata proyect.'!A92</f>
        <v>Profesional especialista en género</v>
      </c>
      <c r="B96" s="145" t="str">
        <f>'[1]Presupuesto Sardinata proyect.'!B92</f>
        <v>MES</v>
      </c>
      <c r="C96" s="146">
        <f>'[1]Presupuesto Sardinata proyect.'!C92</f>
        <v>10</v>
      </c>
      <c r="D96" s="147">
        <f>'[1]Presupuesto Sardinata proyect.'!D92</f>
        <v>5725000</v>
      </c>
      <c r="E96" s="147">
        <f>'[1]Presupuesto Sardinata proyect.'!E92</f>
        <v>57250000</v>
      </c>
      <c r="F96" s="147">
        <f>'[1]Presupuesto Sardinata proyect.'!F92</f>
        <v>0</v>
      </c>
      <c r="G96" s="148">
        <f>'[1]Presupuesto Sardinata proyect.'!G92</f>
        <v>57250000</v>
      </c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>
        <f t="shared" si="8"/>
        <v>0</v>
      </c>
    </row>
    <row r="97" spans="1:20" s="34" customFormat="1">
      <c r="A97" s="140" t="str">
        <f>'[1]Presupuesto Sardinata proyect.'!A93</f>
        <v>Auxiliar comunitario</v>
      </c>
      <c r="B97" s="141" t="str">
        <f>'[1]Presupuesto Sardinata proyect.'!B93</f>
        <v>MES</v>
      </c>
      <c r="C97" s="142">
        <f>'[1]Presupuesto Sardinata proyect.'!C93</f>
        <v>10</v>
      </c>
      <c r="D97" s="70">
        <f>'[1]Presupuesto Sardinata proyect.'!D93</f>
        <v>2748000</v>
      </c>
      <c r="E97" s="70">
        <f>'[1]Presupuesto Sardinata proyect.'!E93</f>
        <v>27480000</v>
      </c>
      <c r="F97" s="70">
        <f>'[1]Presupuesto Sardinata proyect.'!F93</f>
        <v>0</v>
      </c>
      <c r="G97" s="143">
        <f>'[1]Presupuesto Sardinata proyect.'!G93</f>
        <v>27480000</v>
      </c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>
        <f t="shared" si="8"/>
        <v>0</v>
      </c>
    </row>
    <row r="98" spans="1:20" s="34" customFormat="1">
      <c r="A98" s="116" t="str">
        <f>'[1]Presupuesto Sardinata proyect.'!A94</f>
        <v>Subtotal E. Acompañamiento técnico</v>
      </c>
      <c r="B98" s="119"/>
      <c r="C98" s="119"/>
      <c r="D98" s="119"/>
      <c r="E98" s="114">
        <f>SUM(E91:E97)</f>
        <v>273655000</v>
      </c>
      <c r="F98" s="114">
        <f t="shared" ref="F98:S98" si="9">SUM(F91:F97)</f>
        <v>0</v>
      </c>
      <c r="G98" s="115">
        <f t="shared" si="9"/>
        <v>273655000</v>
      </c>
      <c r="H98" s="115">
        <f t="shared" si="9"/>
        <v>0</v>
      </c>
      <c r="I98" s="115">
        <f t="shared" si="9"/>
        <v>0</v>
      </c>
      <c r="J98" s="115">
        <f t="shared" si="9"/>
        <v>0</v>
      </c>
      <c r="K98" s="115">
        <f t="shared" si="9"/>
        <v>0</v>
      </c>
      <c r="L98" s="115">
        <f t="shared" si="9"/>
        <v>0</v>
      </c>
      <c r="M98" s="115">
        <f t="shared" si="9"/>
        <v>0</v>
      </c>
      <c r="N98" s="115">
        <f t="shared" si="9"/>
        <v>0</v>
      </c>
      <c r="O98" s="115">
        <f t="shared" si="9"/>
        <v>0</v>
      </c>
      <c r="P98" s="115">
        <f t="shared" si="9"/>
        <v>0</v>
      </c>
      <c r="Q98" s="115">
        <f t="shared" si="9"/>
        <v>0</v>
      </c>
      <c r="R98" s="115">
        <f t="shared" si="9"/>
        <v>0</v>
      </c>
      <c r="S98" s="115">
        <f t="shared" si="9"/>
        <v>0</v>
      </c>
      <c r="T98" s="115">
        <f>SUM(T91:T97)</f>
        <v>0</v>
      </c>
    </row>
    <row r="99" spans="1:20" s="34" customFormat="1">
      <c r="A99" s="35"/>
      <c r="B99" s="36"/>
      <c r="C99" s="37"/>
      <c r="D99" s="37"/>
      <c r="E99" s="37"/>
      <c r="F99" s="37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</row>
    <row r="100" spans="1:20" s="34" customFormat="1">
      <c r="A100" s="116" t="str">
        <f>'[1]Presupuesto Sardinata proyect.'!A96</f>
        <v>F. Talleres y capacitaciones</v>
      </c>
      <c r="B100" s="117"/>
      <c r="C100" s="110"/>
      <c r="D100" s="110"/>
      <c r="E100" s="110"/>
      <c r="F100" s="110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8"/>
      <c r="S100" s="118"/>
      <c r="T100" s="118"/>
    </row>
    <row r="101" spans="1:20" s="34" customFormat="1" ht="41.45">
      <c r="A101" s="149" t="s">
        <v>8</v>
      </c>
      <c r="B101" s="137" t="s">
        <v>9</v>
      </c>
      <c r="C101" s="137" t="s">
        <v>10</v>
      </c>
      <c r="D101" s="137" t="s">
        <v>11</v>
      </c>
      <c r="E101" s="137" t="s">
        <v>12</v>
      </c>
      <c r="F101" s="137" t="s">
        <v>13</v>
      </c>
      <c r="G101" s="150" t="s">
        <v>14</v>
      </c>
      <c r="H101" s="150"/>
      <c r="I101" s="150"/>
      <c r="J101" s="150"/>
      <c r="K101" s="150"/>
      <c r="L101" s="150"/>
      <c r="M101" s="150"/>
      <c r="N101" s="150"/>
      <c r="O101" s="150"/>
      <c r="P101" s="150"/>
      <c r="Q101" s="150"/>
      <c r="R101" s="150"/>
      <c r="S101" s="150"/>
      <c r="T101" s="150"/>
    </row>
    <row r="102" spans="1:20" s="34" customFormat="1" ht="27.6">
      <c r="A102" s="140" t="str">
        <f>'[1]Presupuesto Sardinata proyect.'!A98</f>
        <v>ECA Buenas  planificación predial participativa para la diversificación de la producción de alimentos</v>
      </c>
      <c r="B102" s="141" t="str">
        <f>'[1]Presupuesto Sardinata proyect.'!B98</f>
        <v>SESION</v>
      </c>
      <c r="C102" s="142">
        <f>'[1]Presupuesto Sardinata proyect.'!C98</f>
        <v>1</v>
      </c>
      <c r="D102" s="70">
        <f>'[1]Presupuesto Sardinata proyect.'!D98</f>
        <v>4580000</v>
      </c>
      <c r="E102" s="70">
        <f>'[1]Presupuesto Sardinata proyect.'!E98</f>
        <v>4580000</v>
      </c>
      <c r="F102" s="70">
        <f>'[1]Presupuesto Sardinata proyect.'!F98</f>
        <v>0</v>
      </c>
      <c r="G102" s="143">
        <f>'[1]Presupuesto Sardinata proyect.'!G98</f>
        <v>4580000</v>
      </c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>
        <f>SUM(H102:S102)</f>
        <v>0</v>
      </c>
    </row>
    <row r="103" spans="1:20" s="34" customFormat="1">
      <c r="A103" s="144" t="str">
        <f>'[1]Presupuesto Sardinata proyect.'!A99</f>
        <v xml:space="preserve">ECA Elaboracion de abonos orgánicos </v>
      </c>
      <c r="B103" s="145" t="str">
        <f>'[1]Presupuesto Sardinata proyect.'!B99</f>
        <v>SESION</v>
      </c>
      <c r="C103" s="146">
        <f>'[1]Presupuesto Sardinata proyect.'!C99</f>
        <v>1</v>
      </c>
      <c r="D103" s="147">
        <f>'[1]Presupuesto Sardinata proyect.'!D99</f>
        <v>4580000</v>
      </c>
      <c r="E103" s="147">
        <f>'[1]Presupuesto Sardinata proyect.'!E99</f>
        <v>4580000</v>
      </c>
      <c r="F103" s="147">
        <f>'[1]Presupuesto Sardinata proyect.'!F99</f>
        <v>0</v>
      </c>
      <c r="G103" s="148">
        <f>'[1]Presupuesto Sardinata proyect.'!G99</f>
        <v>4580000</v>
      </c>
      <c r="H103" s="148"/>
      <c r="I103" s="148"/>
      <c r="J103" s="148"/>
      <c r="K103" s="148"/>
      <c r="L103" s="148"/>
      <c r="M103" s="148"/>
      <c r="N103" s="148"/>
      <c r="O103" s="148"/>
      <c r="P103" s="148"/>
      <c r="Q103" s="148"/>
      <c r="R103" s="148"/>
      <c r="S103" s="148"/>
      <c r="T103" s="148">
        <f t="shared" ref="T103:T110" si="10">SUM(H103:S103)</f>
        <v>0</v>
      </c>
    </row>
    <row r="104" spans="1:20" s="34" customFormat="1">
      <c r="A104" s="140" t="str">
        <f>'[1]Presupuesto Sardinata proyect.'!A100</f>
        <v>ECA Establecimiento de huertas - fertilización</v>
      </c>
      <c r="B104" s="141" t="str">
        <f>'[1]Presupuesto Sardinata proyect.'!B100</f>
        <v>SESION</v>
      </c>
      <c r="C104" s="142">
        <f>'[1]Presupuesto Sardinata proyect.'!C100</f>
        <v>1</v>
      </c>
      <c r="D104" s="70">
        <f>'[1]Presupuesto Sardinata proyect.'!D100</f>
        <v>4580000</v>
      </c>
      <c r="E104" s="70">
        <f>'[1]Presupuesto Sardinata proyect.'!E100</f>
        <v>4580000</v>
      </c>
      <c r="F104" s="70">
        <f>'[1]Presupuesto Sardinata proyect.'!F100</f>
        <v>0</v>
      </c>
      <c r="G104" s="143">
        <f>'[1]Presupuesto Sardinata proyect.'!G100</f>
        <v>4580000</v>
      </c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>
        <f t="shared" si="10"/>
        <v>0</v>
      </c>
    </row>
    <row r="105" spans="1:20" s="34" customFormat="1">
      <c r="A105" s="144" t="str">
        <f>'[1]Presupuesto Sardinata proyect.'!A101</f>
        <v>ECA Manejo de residuos de cosecha . Plan de manejo ambiental</v>
      </c>
      <c r="B105" s="145" t="str">
        <f>'[1]Presupuesto Sardinata proyect.'!B101</f>
        <v>SESION</v>
      </c>
      <c r="C105" s="146">
        <f>'[1]Presupuesto Sardinata proyect.'!C101</f>
        <v>1</v>
      </c>
      <c r="D105" s="147">
        <f>'[1]Presupuesto Sardinata proyect.'!D101</f>
        <v>4580000</v>
      </c>
      <c r="E105" s="147">
        <f>'[1]Presupuesto Sardinata proyect.'!E101</f>
        <v>4580000</v>
      </c>
      <c r="F105" s="147">
        <f>'[1]Presupuesto Sardinata proyect.'!F101</f>
        <v>0</v>
      </c>
      <c r="G105" s="148">
        <f>'[1]Presupuesto Sardinata proyect.'!G101</f>
        <v>4580000</v>
      </c>
      <c r="H105" s="148"/>
      <c r="I105" s="148"/>
      <c r="J105" s="148"/>
      <c r="K105" s="148"/>
      <c r="L105" s="148"/>
      <c r="M105" s="148"/>
      <c r="N105" s="148"/>
      <c r="O105" s="148"/>
      <c r="P105" s="148"/>
      <c r="Q105" s="148"/>
      <c r="R105" s="148"/>
      <c r="S105" s="148"/>
      <c r="T105" s="148">
        <f t="shared" si="10"/>
        <v>0</v>
      </c>
    </row>
    <row r="106" spans="1:20" s="34" customFormat="1">
      <c r="A106" s="140" t="str">
        <f>'[1]Presupuesto Sardinata proyect.'!A102</f>
        <v>ECA Avicultura 1 - Manejo Integrado</v>
      </c>
      <c r="B106" s="141" t="str">
        <f>'[1]Presupuesto Sardinata proyect.'!B102</f>
        <v>SESION</v>
      </c>
      <c r="C106" s="142">
        <f>'[1]Presupuesto Sardinata proyect.'!C102</f>
        <v>1</v>
      </c>
      <c r="D106" s="70">
        <f>'[1]Presupuesto Sardinata proyect.'!D102</f>
        <v>4580000</v>
      </c>
      <c r="E106" s="70">
        <f>'[1]Presupuesto Sardinata proyect.'!E102</f>
        <v>4580000</v>
      </c>
      <c r="F106" s="70">
        <f>'[1]Presupuesto Sardinata proyect.'!F102</f>
        <v>0</v>
      </c>
      <c r="G106" s="143">
        <f>'[1]Presupuesto Sardinata proyect.'!G102</f>
        <v>4580000</v>
      </c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>
        <f t="shared" si="10"/>
        <v>0</v>
      </c>
    </row>
    <row r="107" spans="1:20" s="34" customFormat="1">
      <c r="A107" s="144" t="str">
        <f>'[1]Presupuesto Sardinata proyect.'!A103</f>
        <v xml:space="preserve">ECA Avicultura 2 - Manejo Inetgardo </v>
      </c>
      <c r="B107" s="145" t="str">
        <f>'[1]Presupuesto Sardinata proyect.'!B103</f>
        <v>SESION</v>
      </c>
      <c r="C107" s="146">
        <f>'[1]Presupuesto Sardinata proyect.'!C103</f>
        <v>1</v>
      </c>
      <c r="D107" s="147">
        <f>'[1]Presupuesto Sardinata proyect.'!D103</f>
        <v>4580000</v>
      </c>
      <c r="E107" s="147">
        <f>'[1]Presupuesto Sardinata proyect.'!E103</f>
        <v>4580000</v>
      </c>
      <c r="F107" s="147">
        <f>'[1]Presupuesto Sardinata proyect.'!F103</f>
        <v>0</v>
      </c>
      <c r="G107" s="148">
        <f>'[1]Presupuesto Sardinata proyect.'!G103</f>
        <v>4580000</v>
      </c>
      <c r="H107" s="148"/>
      <c r="I107" s="148"/>
      <c r="J107" s="148"/>
      <c r="K107" s="148"/>
      <c r="L107" s="148"/>
      <c r="M107" s="148"/>
      <c r="N107" s="148"/>
      <c r="O107" s="148"/>
      <c r="P107" s="148"/>
      <c r="Q107" s="148"/>
      <c r="R107" s="148"/>
      <c r="S107" s="148"/>
      <c r="T107" s="148">
        <f t="shared" si="10"/>
        <v>0</v>
      </c>
    </row>
    <row r="108" spans="1:20" s="34" customFormat="1">
      <c r="A108" s="140" t="str">
        <f>'[1]Presupuesto Sardinata proyect.'!A104</f>
        <v xml:space="preserve">Taller de rescate de prácticas y saberes productivos y culinarios </v>
      </c>
      <c r="B108" s="141" t="str">
        <f>'[1]Presupuesto Sardinata proyect.'!B104</f>
        <v>SESION</v>
      </c>
      <c r="C108" s="142">
        <f>'[1]Presupuesto Sardinata proyect.'!C104</f>
        <v>1</v>
      </c>
      <c r="D108" s="70">
        <f>'[1]Presupuesto Sardinata proyect.'!D104</f>
        <v>4580000</v>
      </c>
      <c r="E108" s="70">
        <f>'[1]Presupuesto Sardinata proyect.'!E104</f>
        <v>4580000</v>
      </c>
      <c r="F108" s="70">
        <f>'[1]Presupuesto Sardinata proyect.'!F104</f>
        <v>0</v>
      </c>
      <c r="G108" s="143">
        <f>'[1]Presupuesto Sardinata proyect.'!G104</f>
        <v>4580000</v>
      </c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>
        <f t="shared" si="10"/>
        <v>0</v>
      </c>
    </row>
    <row r="109" spans="1:20" s="34" customFormat="1">
      <c r="A109" s="144" t="str">
        <f>'[1]Presupuesto Sardinata proyect.'!A105</f>
        <v xml:space="preserve">Manejo Integrado de plagas y enfermedades </v>
      </c>
      <c r="B109" s="145" t="str">
        <f>'[1]Presupuesto Sardinata proyect.'!B105</f>
        <v>SESION</v>
      </c>
      <c r="C109" s="146">
        <f>'[1]Presupuesto Sardinata proyect.'!C105</f>
        <v>1</v>
      </c>
      <c r="D109" s="147">
        <f>'[1]Presupuesto Sardinata proyect.'!D105</f>
        <v>4580000</v>
      </c>
      <c r="E109" s="147">
        <f>'[1]Presupuesto Sardinata proyect.'!E105</f>
        <v>4580000</v>
      </c>
      <c r="F109" s="147">
        <f>'[1]Presupuesto Sardinata proyect.'!F105</f>
        <v>0</v>
      </c>
      <c r="G109" s="148">
        <f>'[1]Presupuesto Sardinata proyect.'!G105</f>
        <v>4580000</v>
      </c>
      <c r="H109" s="148"/>
      <c r="I109" s="148"/>
      <c r="J109" s="148"/>
      <c r="K109" s="148"/>
      <c r="L109" s="148"/>
      <c r="M109" s="148"/>
      <c r="N109" s="148"/>
      <c r="O109" s="148"/>
      <c r="P109" s="148"/>
      <c r="Q109" s="148"/>
      <c r="R109" s="148"/>
      <c r="S109" s="148"/>
      <c r="T109" s="148">
        <f t="shared" si="10"/>
        <v>0</v>
      </c>
    </row>
    <row r="110" spans="1:20" s="34" customFormat="1">
      <c r="A110" s="140" t="str">
        <f>'[1]Presupuesto Sardinata proyect.'!A106</f>
        <v>Taller de educación alimentaria y nutricional</v>
      </c>
      <c r="B110" s="141" t="str">
        <f>'[1]Presupuesto Sardinata proyect.'!B106</f>
        <v>SESION</v>
      </c>
      <c r="C110" s="142">
        <f>'[1]Presupuesto Sardinata proyect.'!C106</f>
        <v>1</v>
      </c>
      <c r="D110" s="70">
        <f>'[1]Presupuesto Sardinata proyect.'!D106</f>
        <v>4580000</v>
      </c>
      <c r="E110" s="70">
        <f>'[1]Presupuesto Sardinata proyect.'!E106</f>
        <v>4580000</v>
      </c>
      <c r="F110" s="70">
        <f>'[1]Presupuesto Sardinata proyect.'!F106</f>
        <v>0</v>
      </c>
      <c r="G110" s="143">
        <f>'[1]Presupuesto Sardinata proyect.'!G106</f>
        <v>4580000</v>
      </c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>
        <f t="shared" si="10"/>
        <v>0</v>
      </c>
    </row>
    <row r="111" spans="1:20" s="34" customFormat="1">
      <c r="A111" s="116" t="str">
        <f>'[1]Presupuesto Sardinata proyect.'!A107</f>
        <v>Subtotal F. Talleres y capacitaciones</v>
      </c>
      <c r="B111" s="119"/>
      <c r="C111" s="119"/>
      <c r="D111" s="119"/>
      <c r="E111" s="114">
        <f>SUM(E102:E110)</f>
        <v>41220000</v>
      </c>
      <c r="F111" s="114">
        <f>SUM(F102:F110)</f>
        <v>0</v>
      </c>
      <c r="G111" s="115">
        <f>SUM(G102:G110)</f>
        <v>41220000</v>
      </c>
      <c r="H111" s="115">
        <f t="shared" ref="H111:T111" si="11">SUM(H102:H110)</f>
        <v>0</v>
      </c>
      <c r="I111" s="115">
        <f t="shared" si="11"/>
        <v>0</v>
      </c>
      <c r="J111" s="115">
        <f t="shared" si="11"/>
        <v>0</v>
      </c>
      <c r="K111" s="115">
        <f t="shared" si="11"/>
        <v>0</v>
      </c>
      <c r="L111" s="115">
        <f t="shared" si="11"/>
        <v>0</v>
      </c>
      <c r="M111" s="115">
        <f t="shared" si="11"/>
        <v>0</v>
      </c>
      <c r="N111" s="115">
        <f t="shared" si="11"/>
        <v>0</v>
      </c>
      <c r="O111" s="115">
        <f t="shared" si="11"/>
        <v>0</v>
      </c>
      <c r="P111" s="115">
        <f t="shared" si="11"/>
        <v>0</v>
      </c>
      <c r="Q111" s="115">
        <f t="shared" si="11"/>
        <v>0</v>
      </c>
      <c r="R111" s="115">
        <f t="shared" si="11"/>
        <v>0</v>
      </c>
      <c r="S111" s="115">
        <f t="shared" si="11"/>
        <v>0</v>
      </c>
      <c r="T111" s="115">
        <f t="shared" si="11"/>
        <v>0</v>
      </c>
    </row>
    <row r="112" spans="1:20" s="34" customFormat="1">
      <c r="A112" s="35"/>
      <c r="B112" s="36"/>
      <c r="C112" s="37"/>
      <c r="D112" s="37"/>
      <c r="E112" s="37"/>
      <c r="F112" s="37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</row>
    <row r="113" spans="1:20" s="34" customFormat="1">
      <c r="A113" s="116" t="str">
        <f>'[1]Presupuesto Sardinata proyect.'!A109</f>
        <v>G. Comercialización</v>
      </c>
      <c r="B113" s="117"/>
      <c r="C113" s="110"/>
      <c r="D113" s="110"/>
      <c r="E113" s="110"/>
      <c r="F113" s="110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8"/>
      <c r="R113" s="118"/>
      <c r="S113" s="118"/>
      <c r="T113" s="118"/>
    </row>
    <row r="114" spans="1:20" s="34" customFormat="1" ht="41.45">
      <c r="A114" s="149" t="s">
        <v>8</v>
      </c>
      <c r="B114" s="137" t="s">
        <v>9</v>
      </c>
      <c r="C114" s="137" t="s">
        <v>10</v>
      </c>
      <c r="D114" s="137" t="s">
        <v>11</v>
      </c>
      <c r="E114" s="137" t="s">
        <v>12</v>
      </c>
      <c r="F114" s="137" t="s">
        <v>13</v>
      </c>
      <c r="G114" s="150" t="s">
        <v>14</v>
      </c>
      <c r="H114" s="150"/>
      <c r="I114" s="150"/>
      <c r="J114" s="150"/>
      <c r="K114" s="150"/>
      <c r="L114" s="150"/>
      <c r="M114" s="150"/>
      <c r="N114" s="150"/>
      <c r="O114" s="150"/>
      <c r="P114" s="150"/>
      <c r="Q114" s="150"/>
      <c r="R114" s="150"/>
      <c r="S114" s="150"/>
      <c r="T114" s="150"/>
    </row>
    <row r="115" spans="1:20" s="34" customFormat="1">
      <c r="A115" s="140" t="str">
        <f>'[1]Presupuesto Sardinata proyect.'!A111</f>
        <v>Participación en eventos comerciales</v>
      </c>
      <c r="B115" s="141" t="str">
        <f>'[1]Presupuesto Sardinata proyect.'!B111</f>
        <v>Unidad</v>
      </c>
      <c r="C115" s="142">
        <f>'[1]Presupuesto Sardinata proyect.'!C111</f>
        <v>1</v>
      </c>
      <c r="D115" s="70">
        <f>'[1]Presupuesto Sardinata proyect.'!D111</f>
        <v>4580000</v>
      </c>
      <c r="E115" s="70">
        <f>'[1]Presupuesto Sardinata proyect.'!E111</f>
        <v>4580000</v>
      </c>
      <c r="F115" s="70">
        <f>'[1]Presupuesto Sardinata proyect.'!F111</f>
        <v>0</v>
      </c>
      <c r="G115" s="143">
        <f>'[1]Presupuesto Sardinata proyect.'!G111</f>
        <v>4580000</v>
      </c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>
        <f>SUM(H115:S115)</f>
        <v>0</v>
      </c>
    </row>
    <row r="116" spans="1:20" s="34" customFormat="1">
      <c r="A116" s="144" t="str">
        <f>'[1]Presupuesto Sardinata proyect.'!A112</f>
        <v>Agrologística y transporte</v>
      </c>
      <c r="B116" s="145" t="str">
        <f>'[1]Presupuesto Sardinata proyect.'!B112</f>
        <v>Transporte</v>
      </c>
      <c r="C116" s="146">
        <f>'[1]Presupuesto Sardinata proyect.'!C112</f>
        <v>1</v>
      </c>
      <c r="D116" s="147">
        <f>'[1]Presupuesto Sardinata proyect.'!D112</f>
        <v>4007500</v>
      </c>
      <c r="E116" s="147">
        <f>'[1]Presupuesto Sardinata proyect.'!E112</f>
        <v>4007500</v>
      </c>
      <c r="F116" s="147">
        <f>'[1]Presupuesto Sardinata proyect.'!F112</f>
        <v>0</v>
      </c>
      <c r="G116" s="148">
        <f>'[1]Presupuesto Sardinata proyect.'!G112</f>
        <v>4007500</v>
      </c>
      <c r="H116" s="148"/>
      <c r="I116" s="148"/>
      <c r="J116" s="148"/>
      <c r="K116" s="148"/>
      <c r="L116" s="148"/>
      <c r="M116" s="148"/>
      <c r="N116" s="148"/>
      <c r="O116" s="148"/>
      <c r="P116" s="148"/>
      <c r="Q116" s="148"/>
      <c r="R116" s="148"/>
      <c r="S116" s="148"/>
      <c r="T116" s="148">
        <f>SUM(H116:S116)</f>
        <v>0</v>
      </c>
    </row>
    <row r="117" spans="1:20" s="34" customFormat="1">
      <c r="A117" s="116" t="str">
        <f>'[1]Presupuesto Sardinata proyect.'!A113</f>
        <v>Subtotal G. Comercialización</v>
      </c>
      <c r="B117" s="119"/>
      <c r="C117" s="119"/>
      <c r="D117" s="119"/>
      <c r="E117" s="114">
        <f>SUM(E115:E116)</f>
        <v>8587500</v>
      </c>
      <c r="F117" s="114">
        <f t="shared" ref="F117:T117" si="12">SUM(F115:F116)</f>
        <v>0</v>
      </c>
      <c r="G117" s="115">
        <f t="shared" si="12"/>
        <v>8587500</v>
      </c>
      <c r="H117" s="115">
        <f t="shared" si="12"/>
        <v>0</v>
      </c>
      <c r="I117" s="115">
        <f t="shared" si="12"/>
        <v>0</v>
      </c>
      <c r="J117" s="115">
        <f t="shared" si="12"/>
        <v>0</v>
      </c>
      <c r="K117" s="115">
        <f t="shared" si="12"/>
        <v>0</v>
      </c>
      <c r="L117" s="115">
        <f t="shared" si="12"/>
        <v>0</v>
      </c>
      <c r="M117" s="115">
        <f t="shared" si="12"/>
        <v>0</v>
      </c>
      <c r="N117" s="115">
        <f t="shared" si="12"/>
        <v>0</v>
      </c>
      <c r="O117" s="115">
        <f t="shared" si="12"/>
        <v>0</v>
      </c>
      <c r="P117" s="115">
        <f t="shared" si="12"/>
        <v>0</v>
      </c>
      <c r="Q117" s="115">
        <f t="shared" si="12"/>
        <v>0</v>
      </c>
      <c r="R117" s="115">
        <f t="shared" si="12"/>
        <v>0</v>
      </c>
      <c r="S117" s="115">
        <f t="shared" si="12"/>
        <v>0</v>
      </c>
      <c r="T117" s="115">
        <f t="shared" si="12"/>
        <v>0</v>
      </c>
    </row>
    <row r="118" spans="1:20" s="34" customFormat="1">
      <c r="A118" s="35"/>
      <c r="B118" s="36"/>
      <c r="C118" s="37"/>
      <c r="D118" s="37"/>
      <c r="E118" s="37"/>
      <c r="F118" s="37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</row>
    <row r="119" spans="1:20" s="34" customFormat="1">
      <c r="A119" s="116" t="str">
        <f>'[1]Presupuesto Sardinata proyect.'!A115</f>
        <v>H. Gastos operativos</v>
      </c>
      <c r="B119" s="117"/>
      <c r="C119" s="110"/>
      <c r="D119" s="110"/>
      <c r="E119" s="110"/>
      <c r="F119" s="110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8"/>
      <c r="S119" s="118"/>
      <c r="T119" s="118"/>
    </row>
    <row r="120" spans="1:20" s="34" customFormat="1" ht="41.45">
      <c r="A120" s="149" t="s">
        <v>8</v>
      </c>
      <c r="B120" s="137" t="s">
        <v>9</v>
      </c>
      <c r="C120" s="137" t="s">
        <v>10</v>
      </c>
      <c r="D120" s="137" t="s">
        <v>11</v>
      </c>
      <c r="E120" s="137" t="s">
        <v>12</v>
      </c>
      <c r="F120" s="137" t="s">
        <v>13</v>
      </c>
      <c r="G120" s="150" t="s">
        <v>14</v>
      </c>
      <c r="H120" s="150"/>
      <c r="I120" s="150"/>
      <c r="J120" s="150"/>
      <c r="K120" s="150"/>
      <c r="L120" s="150"/>
      <c r="M120" s="150"/>
      <c r="N120" s="150"/>
      <c r="O120" s="150"/>
      <c r="P120" s="150"/>
      <c r="Q120" s="150"/>
      <c r="R120" s="150"/>
      <c r="S120" s="150"/>
      <c r="T120" s="150"/>
    </row>
    <row r="121" spans="1:20" s="34" customFormat="1">
      <c r="A121" s="140" t="str">
        <f>'[1]Presupuesto Sardinata proyect.'!A117</f>
        <v>Transporte estimado</v>
      </c>
      <c r="B121" s="141" t="str">
        <f>'[1]Presupuesto Sardinata proyect.'!B117</f>
        <v>Transporte</v>
      </c>
      <c r="C121" s="142">
        <f>'[1]Presupuesto Sardinata proyect.'!C117</f>
        <v>100</v>
      </c>
      <c r="D121" s="70">
        <f>'[1]Presupuesto Sardinata proyect.'!D117</f>
        <v>119882</v>
      </c>
      <c r="E121" s="70">
        <f>'[1]Presupuesto Sardinata proyect.'!E117</f>
        <v>11988200</v>
      </c>
      <c r="F121" s="70">
        <f>'[1]Presupuesto Sardinata proyect.'!F117</f>
        <v>0</v>
      </c>
      <c r="G121" s="143">
        <f>'[1]Presupuesto Sardinata proyect.'!G117</f>
        <v>11988200</v>
      </c>
      <c r="H121" s="143"/>
      <c r="I121" s="143"/>
      <c r="J121" s="143"/>
      <c r="K121" s="143"/>
      <c r="L121" s="143"/>
      <c r="M121" s="143"/>
      <c r="N121" s="143"/>
      <c r="O121" s="143"/>
      <c r="P121" s="143"/>
      <c r="Q121" s="143"/>
      <c r="R121" s="143"/>
      <c r="S121" s="143"/>
      <c r="T121" s="143">
        <f>SUM(H121:S121)</f>
        <v>0</v>
      </c>
    </row>
    <row r="122" spans="1:20" s="34" customFormat="1">
      <c r="A122" s="116" t="str">
        <f>'[1]Presupuesto Sardinata proyect.'!A118</f>
        <v>Subtotal H. Gastos operativos</v>
      </c>
      <c r="B122" s="119"/>
      <c r="C122" s="119"/>
      <c r="D122" s="119"/>
      <c r="E122" s="114">
        <f>SUM(E121:E121)</f>
        <v>11988200</v>
      </c>
      <c r="F122" s="114">
        <f>SUM(F121:F121)</f>
        <v>0</v>
      </c>
      <c r="G122" s="115">
        <f>SUM(G121:G121)</f>
        <v>11988200</v>
      </c>
      <c r="H122" s="115">
        <f t="shared" ref="H122:T122" si="13">SUM(H121:H121)</f>
        <v>0</v>
      </c>
      <c r="I122" s="115">
        <f t="shared" si="13"/>
        <v>0</v>
      </c>
      <c r="J122" s="115">
        <f t="shared" si="13"/>
        <v>0</v>
      </c>
      <c r="K122" s="115">
        <f t="shared" si="13"/>
        <v>0</v>
      </c>
      <c r="L122" s="115">
        <f t="shared" si="13"/>
        <v>0</v>
      </c>
      <c r="M122" s="115">
        <f t="shared" si="13"/>
        <v>0</v>
      </c>
      <c r="N122" s="115">
        <f t="shared" si="13"/>
        <v>0</v>
      </c>
      <c r="O122" s="115">
        <f t="shared" si="13"/>
        <v>0</v>
      </c>
      <c r="P122" s="115">
        <f t="shared" si="13"/>
        <v>0</v>
      </c>
      <c r="Q122" s="115">
        <f t="shared" si="13"/>
        <v>0</v>
      </c>
      <c r="R122" s="115">
        <f t="shared" si="13"/>
        <v>0</v>
      </c>
      <c r="S122" s="115">
        <f t="shared" si="13"/>
        <v>0</v>
      </c>
      <c r="T122" s="115">
        <f t="shared" si="13"/>
        <v>0</v>
      </c>
    </row>
    <row r="123" spans="1:20" s="44" customFormat="1">
      <c r="A123" s="35"/>
      <c r="B123" s="36"/>
      <c r="C123" s="37"/>
      <c r="D123" s="37"/>
      <c r="E123" s="37"/>
      <c r="F123" s="37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</row>
    <row r="124" spans="1:20" s="44" customFormat="1">
      <c r="A124" s="116" t="str">
        <f>'[1]Presupuesto Sardinata proyect.'!A120</f>
        <v>VALOR TOTAL COSTOS DIRECTOS</v>
      </c>
      <c r="B124" s="117">
        <f>'[1]Presupuesto Sardinata proyect.'!B120</f>
        <v>0</v>
      </c>
      <c r="C124" s="110">
        <f>'[1]Presupuesto Sardinata proyect.'!C120</f>
        <v>0</v>
      </c>
      <c r="D124" s="110">
        <f>'[1]Presupuesto Sardinata proyect.'!D120</f>
        <v>0</v>
      </c>
      <c r="E124" s="110">
        <f t="shared" ref="E124:T124" si="14">+E29+E37+E65+E87+E98+E111+E117+E122</f>
        <v>1231185788</v>
      </c>
      <c r="F124" s="110">
        <f t="shared" si="14"/>
        <v>0</v>
      </c>
      <c r="G124" s="118">
        <f t="shared" si="14"/>
        <v>1231185788</v>
      </c>
      <c r="H124" s="118">
        <f t="shared" si="14"/>
        <v>0</v>
      </c>
      <c r="I124" s="118">
        <f t="shared" si="14"/>
        <v>0</v>
      </c>
      <c r="J124" s="118">
        <f t="shared" si="14"/>
        <v>0</v>
      </c>
      <c r="K124" s="118">
        <f t="shared" si="14"/>
        <v>0</v>
      </c>
      <c r="L124" s="118">
        <f t="shared" si="14"/>
        <v>0</v>
      </c>
      <c r="M124" s="118">
        <f t="shared" si="14"/>
        <v>0</v>
      </c>
      <c r="N124" s="118">
        <f t="shared" si="14"/>
        <v>0</v>
      </c>
      <c r="O124" s="118">
        <f t="shared" si="14"/>
        <v>0</v>
      </c>
      <c r="P124" s="118">
        <f t="shared" si="14"/>
        <v>0</v>
      </c>
      <c r="Q124" s="118">
        <f t="shared" si="14"/>
        <v>0</v>
      </c>
      <c r="R124" s="118">
        <f t="shared" si="14"/>
        <v>0</v>
      </c>
      <c r="S124" s="118">
        <f t="shared" si="14"/>
        <v>0</v>
      </c>
      <c r="T124" s="118">
        <f t="shared" si="14"/>
        <v>0</v>
      </c>
    </row>
    <row r="125" spans="1:20" s="44" customFormat="1">
      <c r="A125" s="42"/>
      <c r="B125" s="43"/>
      <c r="C125" s="43"/>
      <c r="D125" s="43"/>
      <c r="E125" s="40"/>
      <c r="F125" s="40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</row>
    <row r="126" spans="1:20" s="34" customFormat="1">
      <c r="A126" s="116" t="str">
        <f>'[1]Presupuesto Sardinata proyect.'!A122</f>
        <v>I.  Otros Gastos</v>
      </c>
      <c r="B126" s="117"/>
      <c r="C126" s="110"/>
      <c r="D126" s="110"/>
      <c r="E126" s="110"/>
      <c r="F126" s="110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</row>
    <row r="127" spans="1:20" s="34" customFormat="1" ht="41.45">
      <c r="A127" s="149" t="s">
        <v>8</v>
      </c>
      <c r="B127" s="137" t="s">
        <v>9</v>
      </c>
      <c r="C127" s="137" t="s">
        <v>10</v>
      </c>
      <c r="D127" s="137" t="s">
        <v>11</v>
      </c>
      <c r="E127" s="137" t="s">
        <v>12</v>
      </c>
      <c r="F127" s="137" t="s">
        <v>13</v>
      </c>
      <c r="G127" s="150" t="s">
        <v>14</v>
      </c>
      <c r="H127" s="150"/>
      <c r="I127" s="150"/>
      <c r="J127" s="150"/>
      <c r="K127" s="150"/>
      <c r="L127" s="150"/>
      <c r="M127" s="150"/>
      <c r="N127" s="150"/>
      <c r="O127" s="150"/>
      <c r="P127" s="150"/>
      <c r="Q127" s="150"/>
      <c r="R127" s="150"/>
      <c r="S127" s="150"/>
      <c r="T127" s="150"/>
    </row>
    <row r="128" spans="1:20" s="34" customFormat="1">
      <c r="A128" s="140" t="str">
        <f>'[1]Presupuesto Sardinata proyect.'!A124</f>
        <v>Gastos implementación (4,1%)</v>
      </c>
      <c r="B128" s="141" t="str">
        <f>'[1]Presupuesto Sardinata proyect.'!B124</f>
        <v>global</v>
      </c>
      <c r="C128" s="142">
        <f>'[1]Presupuesto Sardinata proyect.'!C124</f>
        <v>0</v>
      </c>
      <c r="D128" s="70">
        <f>'[1]Presupuesto Sardinata proyect.'!D124</f>
        <v>50000000</v>
      </c>
      <c r="E128" s="70">
        <f>'[1]Presupuesto Sardinata proyect.'!E124</f>
        <v>0</v>
      </c>
      <c r="F128" s="70">
        <f>'[1]Presupuesto Sardinata proyect.'!F124</f>
        <v>50000000</v>
      </c>
      <c r="G128" s="143">
        <f>'[1]Presupuesto Sardinata proyect.'!G124</f>
        <v>50000000</v>
      </c>
      <c r="H128" s="143"/>
      <c r="I128" s="33">
        <f>$F128/10</f>
        <v>5000000</v>
      </c>
      <c r="J128" s="143">
        <f t="shared" ref="J128:R128" si="15">$F128/10</f>
        <v>5000000</v>
      </c>
      <c r="K128" s="143">
        <f t="shared" si="15"/>
        <v>5000000</v>
      </c>
      <c r="L128" s="143">
        <f t="shared" si="15"/>
        <v>5000000</v>
      </c>
      <c r="M128" s="143">
        <f t="shared" si="15"/>
        <v>5000000</v>
      </c>
      <c r="N128" s="143">
        <f t="shared" si="15"/>
        <v>5000000</v>
      </c>
      <c r="O128" s="143">
        <f t="shared" si="15"/>
        <v>5000000</v>
      </c>
      <c r="P128" s="143">
        <f t="shared" si="15"/>
        <v>5000000</v>
      </c>
      <c r="Q128" s="143">
        <f t="shared" si="15"/>
        <v>5000000</v>
      </c>
      <c r="R128" s="143">
        <f t="shared" si="15"/>
        <v>5000000</v>
      </c>
      <c r="S128" s="143"/>
      <c r="T128" s="143">
        <f>SUM(H128:S128)</f>
        <v>50000000</v>
      </c>
    </row>
    <row r="129" spans="1:20" s="34" customFormat="1">
      <c r="A129" s="144" t="str">
        <f>'[1]Presupuesto Sardinata proyect.'!A125</f>
        <v>imprevistos (2,02%)</v>
      </c>
      <c r="B129" s="145" t="str">
        <f>'[1]Presupuesto Sardinata proyect.'!B125</f>
        <v>global</v>
      </c>
      <c r="C129" s="146">
        <f>'[1]Presupuesto Sardinata proyect.'!C125</f>
        <v>0</v>
      </c>
      <c r="D129" s="147">
        <f>'[1]Presupuesto Sardinata proyect.'!D125</f>
        <v>24814212</v>
      </c>
      <c r="E129" s="147">
        <f>'[1]Presupuesto Sardinata proyect.'!E125</f>
        <v>24814212</v>
      </c>
      <c r="F129" s="147">
        <f>'[1]Presupuesto Sardinata proyect.'!F125</f>
        <v>0</v>
      </c>
      <c r="G129" s="148">
        <f>'[1]Presupuesto Sardinata proyect.'!G125</f>
        <v>24814212</v>
      </c>
      <c r="H129" s="148"/>
      <c r="I129" s="148"/>
      <c r="J129" s="148"/>
      <c r="K129" s="148"/>
      <c r="L129" s="148"/>
      <c r="M129" s="148"/>
      <c r="N129" s="148"/>
      <c r="O129" s="148"/>
      <c r="P129" s="148"/>
      <c r="Q129" s="148"/>
      <c r="R129" s="148"/>
      <c r="S129" s="148"/>
      <c r="T129" s="148">
        <f>SUM(H129:S129)</f>
        <v>0</v>
      </c>
    </row>
    <row r="130" spans="1:20" s="34" customFormat="1" ht="14.45" thickBot="1">
      <c r="A130" s="116" t="str">
        <f>'[1]Presupuesto Sardinata proyect.'!A126</f>
        <v>Subtotal I. Otros Gastos</v>
      </c>
      <c r="B130" s="120"/>
      <c r="C130" s="120"/>
      <c r="D130" s="120"/>
      <c r="E130" s="121">
        <f>SUM(E128:E129)</f>
        <v>24814212</v>
      </c>
      <c r="F130" s="121">
        <f t="shared" ref="F130:G130" si="16">SUM(F128:F129)</f>
        <v>50000000</v>
      </c>
      <c r="G130" s="122">
        <f t="shared" si="16"/>
        <v>74814212</v>
      </c>
      <c r="H130" s="122">
        <f>SUM(H128:H129)</f>
        <v>0</v>
      </c>
      <c r="I130" s="122">
        <f>SUM(I128:I129)</f>
        <v>5000000</v>
      </c>
      <c r="J130" s="122">
        <f t="shared" ref="J130:R130" si="17">SUM(J128:J129)</f>
        <v>5000000</v>
      </c>
      <c r="K130" s="122">
        <f t="shared" si="17"/>
        <v>5000000</v>
      </c>
      <c r="L130" s="122">
        <f t="shared" si="17"/>
        <v>5000000</v>
      </c>
      <c r="M130" s="122">
        <f t="shared" si="17"/>
        <v>5000000</v>
      </c>
      <c r="N130" s="122">
        <f t="shared" si="17"/>
        <v>5000000</v>
      </c>
      <c r="O130" s="122">
        <f t="shared" si="17"/>
        <v>5000000</v>
      </c>
      <c r="P130" s="122">
        <f t="shared" si="17"/>
        <v>5000000</v>
      </c>
      <c r="Q130" s="122">
        <f t="shared" si="17"/>
        <v>5000000</v>
      </c>
      <c r="R130" s="122">
        <f t="shared" si="17"/>
        <v>5000000</v>
      </c>
      <c r="S130" s="122">
        <f>SUM(S128:S129)</f>
        <v>0</v>
      </c>
      <c r="T130" s="122">
        <f>SUM(T128:T129)</f>
        <v>50000000</v>
      </c>
    </row>
    <row r="131" spans="1:20" s="44" customFormat="1">
      <c r="A131" s="42"/>
      <c r="B131" s="43"/>
      <c r="C131" s="43"/>
      <c r="D131" s="43"/>
      <c r="E131" s="40"/>
      <c r="F131" s="40"/>
      <c r="G131" s="41"/>
      <c r="H131" s="45"/>
      <c r="I131" s="45"/>
      <c r="J131" s="45"/>
    </row>
    <row r="132" spans="1:20" ht="14.45" thickBot="1">
      <c r="A132" s="192" t="str">
        <f>'[1]Presupuesto Sardinata proyect.'!A128</f>
        <v>VALOR TOTAL</v>
      </c>
      <c r="B132" s="193">
        <f>'[1]Presupuesto Sardinata proyect.'!B128</f>
        <v>0</v>
      </c>
      <c r="C132" s="193">
        <f>'[1]Presupuesto Sardinata proyect.'!C128</f>
        <v>0</v>
      </c>
      <c r="D132" s="193">
        <f>'[1]Presupuesto Sardinata proyect.'!D128</f>
        <v>0</v>
      </c>
      <c r="E132" s="46">
        <f t="shared" ref="E132:T132" si="18">+E124+E130</f>
        <v>1256000000</v>
      </c>
      <c r="F132" s="47">
        <f t="shared" si="18"/>
        <v>50000000</v>
      </c>
      <c r="G132" s="48">
        <f t="shared" si="18"/>
        <v>1306000000</v>
      </c>
      <c r="H132" s="48">
        <f t="shared" si="18"/>
        <v>0</v>
      </c>
      <c r="I132" s="48">
        <f t="shared" si="18"/>
        <v>5000000</v>
      </c>
      <c r="J132" s="48">
        <f t="shared" si="18"/>
        <v>5000000</v>
      </c>
      <c r="K132" s="48">
        <f t="shared" si="18"/>
        <v>5000000</v>
      </c>
      <c r="L132" s="48">
        <f t="shared" si="18"/>
        <v>5000000</v>
      </c>
      <c r="M132" s="48">
        <f t="shared" si="18"/>
        <v>5000000</v>
      </c>
      <c r="N132" s="48">
        <f t="shared" si="18"/>
        <v>5000000</v>
      </c>
      <c r="O132" s="48">
        <f t="shared" si="18"/>
        <v>5000000</v>
      </c>
      <c r="P132" s="48">
        <f t="shared" si="18"/>
        <v>5000000</v>
      </c>
      <c r="Q132" s="48">
        <f t="shared" si="18"/>
        <v>5000000</v>
      </c>
      <c r="R132" s="48">
        <f t="shared" si="18"/>
        <v>5000000</v>
      </c>
      <c r="S132" s="48">
        <f t="shared" si="18"/>
        <v>0</v>
      </c>
      <c r="T132" s="48">
        <f t="shared" si="18"/>
        <v>50000000</v>
      </c>
    </row>
    <row r="133" spans="1:20">
      <c r="C133" s="11"/>
      <c r="D133" s="12"/>
      <c r="E133" s="12"/>
      <c r="F133" s="11"/>
      <c r="G133" s="13"/>
    </row>
    <row r="134" spans="1:20" ht="14.45" thickBot="1">
      <c r="C134" s="11"/>
      <c r="D134" s="12"/>
      <c r="E134" s="12"/>
      <c r="F134" s="11"/>
      <c r="G134" s="13"/>
    </row>
    <row r="135" spans="1:20" ht="14.45" thickBot="1">
      <c r="A135" s="49"/>
      <c r="B135" s="50"/>
      <c r="C135" s="15"/>
      <c r="D135" s="15"/>
      <c r="E135" s="51" t="s">
        <v>27</v>
      </c>
      <c r="F135" s="52"/>
      <c r="G135" s="53"/>
      <c r="H135" s="54"/>
      <c r="I135" s="55">
        <v>0.1</v>
      </c>
      <c r="J135" s="56">
        <v>0.1</v>
      </c>
      <c r="K135" s="56">
        <v>0.1</v>
      </c>
      <c r="L135" s="56">
        <v>0.1</v>
      </c>
      <c r="M135" s="56">
        <v>0.1</v>
      </c>
      <c r="N135" s="56">
        <v>0.1</v>
      </c>
      <c r="O135" s="56">
        <v>0.1</v>
      </c>
      <c r="P135" s="56">
        <v>0.1</v>
      </c>
      <c r="Q135" s="56">
        <v>0.1</v>
      </c>
      <c r="R135" s="56">
        <v>0.1</v>
      </c>
      <c r="S135" s="56"/>
      <c r="T135" s="57">
        <f>SUM(I135:S135)</f>
        <v>0.99999999999999989</v>
      </c>
    </row>
    <row r="136" spans="1:20" ht="14.45" thickBot="1">
      <c r="A136" s="49"/>
      <c r="B136" s="50"/>
      <c r="C136" s="58"/>
      <c r="D136" s="58"/>
      <c r="E136" s="59"/>
      <c r="F136" s="58"/>
      <c r="G136" s="58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1"/>
    </row>
    <row r="137" spans="1:20" ht="14.45" thickBot="1">
      <c r="A137" s="49"/>
      <c r="B137" s="50"/>
      <c r="E137" s="62" t="s">
        <v>28</v>
      </c>
      <c r="F137" s="63"/>
      <c r="G137" s="64"/>
      <c r="H137" s="65">
        <f>H135*$F$132</f>
        <v>0</v>
      </c>
      <c r="I137" s="65">
        <f>I135*$F$132</f>
        <v>5000000</v>
      </c>
      <c r="J137" s="65">
        <f t="shared" ref="J137:S137" si="19">J135*$F$132</f>
        <v>5000000</v>
      </c>
      <c r="K137" s="65">
        <f t="shared" si="19"/>
        <v>5000000</v>
      </c>
      <c r="L137" s="65">
        <f t="shared" si="19"/>
        <v>5000000</v>
      </c>
      <c r="M137" s="65">
        <f t="shared" si="19"/>
        <v>5000000</v>
      </c>
      <c r="N137" s="65">
        <f t="shared" si="19"/>
        <v>5000000</v>
      </c>
      <c r="O137" s="65">
        <f t="shared" si="19"/>
        <v>5000000</v>
      </c>
      <c r="P137" s="65">
        <f t="shared" si="19"/>
        <v>5000000</v>
      </c>
      <c r="Q137" s="65">
        <f t="shared" si="19"/>
        <v>5000000</v>
      </c>
      <c r="R137" s="65">
        <f t="shared" si="19"/>
        <v>5000000</v>
      </c>
      <c r="S137" s="65">
        <f t="shared" si="19"/>
        <v>0</v>
      </c>
      <c r="T137" s="65"/>
    </row>
    <row r="138" spans="1:20" ht="13.9" customHeight="1" thickBot="1">
      <c r="A138" s="49"/>
      <c r="B138" s="50"/>
      <c r="E138" s="66" t="s">
        <v>29</v>
      </c>
      <c r="F138" s="63"/>
      <c r="G138" s="64"/>
      <c r="H138" s="65">
        <f>+H137</f>
        <v>0</v>
      </c>
      <c r="I138" s="65">
        <f>+I137</f>
        <v>5000000</v>
      </c>
      <c r="J138" s="65">
        <f>+I138+J137</f>
        <v>10000000</v>
      </c>
      <c r="K138" s="65">
        <f t="shared" ref="K138:S138" si="20">+J138+K137</f>
        <v>15000000</v>
      </c>
      <c r="L138" s="65">
        <f t="shared" si="20"/>
        <v>20000000</v>
      </c>
      <c r="M138" s="65">
        <f t="shared" si="20"/>
        <v>25000000</v>
      </c>
      <c r="N138" s="65">
        <f t="shared" si="20"/>
        <v>30000000</v>
      </c>
      <c r="O138" s="65">
        <f t="shared" si="20"/>
        <v>35000000</v>
      </c>
      <c r="P138" s="65">
        <f t="shared" si="20"/>
        <v>40000000</v>
      </c>
      <c r="Q138" s="65">
        <f t="shared" si="20"/>
        <v>45000000</v>
      </c>
      <c r="R138" s="65">
        <f t="shared" si="20"/>
        <v>50000000</v>
      </c>
      <c r="S138" s="65">
        <f t="shared" si="20"/>
        <v>50000000</v>
      </c>
      <c r="T138" s="65"/>
    </row>
    <row r="139" spans="1:20" ht="13.9" customHeight="1" thickBot="1">
      <c r="A139" s="49"/>
      <c r="B139" s="50"/>
      <c r="E139" s="66" t="s">
        <v>30</v>
      </c>
      <c r="F139" s="63"/>
      <c r="G139" s="64"/>
      <c r="H139" s="67">
        <f>H132</f>
        <v>0</v>
      </c>
      <c r="I139" s="67">
        <f t="shared" ref="I139:S139" si="21">I132</f>
        <v>5000000</v>
      </c>
      <c r="J139" s="67">
        <f t="shared" si="21"/>
        <v>5000000</v>
      </c>
      <c r="K139" s="67">
        <f t="shared" si="21"/>
        <v>5000000</v>
      </c>
      <c r="L139" s="67">
        <f t="shared" si="21"/>
        <v>5000000</v>
      </c>
      <c r="M139" s="67">
        <f t="shared" si="21"/>
        <v>5000000</v>
      </c>
      <c r="N139" s="67">
        <f t="shared" si="21"/>
        <v>5000000</v>
      </c>
      <c r="O139" s="67">
        <f t="shared" si="21"/>
        <v>5000000</v>
      </c>
      <c r="P139" s="67">
        <f t="shared" si="21"/>
        <v>5000000</v>
      </c>
      <c r="Q139" s="67">
        <f t="shared" si="21"/>
        <v>5000000</v>
      </c>
      <c r="R139" s="67">
        <f t="shared" si="21"/>
        <v>5000000</v>
      </c>
      <c r="S139" s="67">
        <f t="shared" si="21"/>
        <v>0</v>
      </c>
      <c r="T139" s="65"/>
    </row>
    <row r="140" spans="1:20" ht="13.9" customHeight="1" thickBot="1">
      <c r="A140" s="49"/>
      <c r="B140" s="50"/>
      <c r="E140" s="66" t="s">
        <v>31</v>
      </c>
      <c r="F140" s="63"/>
      <c r="G140" s="64"/>
      <c r="H140" s="67">
        <f>H132</f>
        <v>0</v>
      </c>
      <c r="I140" s="67">
        <f t="shared" ref="I140:S140" si="22">+H140+I132</f>
        <v>5000000</v>
      </c>
      <c r="J140" s="65">
        <f t="shared" si="22"/>
        <v>10000000</v>
      </c>
      <c r="K140" s="65">
        <f t="shared" si="22"/>
        <v>15000000</v>
      </c>
      <c r="L140" s="65">
        <f t="shared" si="22"/>
        <v>20000000</v>
      </c>
      <c r="M140" s="65">
        <f t="shared" si="22"/>
        <v>25000000</v>
      </c>
      <c r="N140" s="65">
        <f t="shared" si="22"/>
        <v>30000000</v>
      </c>
      <c r="O140" s="65">
        <f t="shared" si="22"/>
        <v>35000000</v>
      </c>
      <c r="P140" s="65">
        <f t="shared" si="22"/>
        <v>40000000</v>
      </c>
      <c r="Q140" s="65">
        <f t="shared" si="22"/>
        <v>45000000</v>
      </c>
      <c r="R140" s="65">
        <f t="shared" si="22"/>
        <v>50000000</v>
      </c>
      <c r="S140" s="65">
        <f t="shared" si="22"/>
        <v>50000000</v>
      </c>
      <c r="T140" s="65"/>
    </row>
    <row r="141" spans="1:20" ht="13.9" customHeight="1" thickBot="1">
      <c r="A141" s="49"/>
      <c r="B141" s="50"/>
      <c r="E141" s="66" t="s">
        <v>32</v>
      </c>
      <c r="F141" s="63"/>
      <c r="G141" s="64"/>
      <c r="H141" s="171">
        <f>H138-H140</f>
        <v>0</v>
      </c>
      <c r="I141" s="171">
        <f>I138-I140</f>
        <v>0</v>
      </c>
      <c r="J141" s="171">
        <f t="shared" ref="J141:S141" si="23">J138-J140</f>
        <v>0</v>
      </c>
      <c r="K141" s="171">
        <f t="shared" si="23"/>
        <v>0</v>
      </c>
      <c r="L141" s="171">
        <f t="shared" si="23"/>
        <v>0</v>
      </c>
      <c r="M141" s="171">
        <f t="shared" si="23"/>
        <v>0</v>
      </c>
      <c r="N141" s="171">
        <f t="shared" si="23"/>
        <v>0</v>
      </c>
      <c r="O141" s="171">
        <f t="shared" si="23"/>
        <v>0</v>
      </c>
      <c r="P141" s="171">
        <f t="shared" si="23"/>
        <v>0</v>
      </c>
      <c r="Q141" s="171">
        <f t="shared" si="23"/>
        <v>0</v>
      </c>
      <c r="R141" s="171">
        <f t="shared" si="23"/>
        <v>0</v>
      </c>
      <c r="S141" s="171">
        <f t="shared" si="23"/>
        <v>0</v>
      </c>
      <c r="T141" s="65"/>
    </row>
    <row r="142" spans="1:20" s="75" customFormat="1">
      <c r="A142" s="68"/>
      <c r="B142" s="69"/>
      <c r="C142" s="70"/>
      <c r="D142" s="71"/>
      <c r="E142" s="71"/>
      <c r="F142" s="70"/>
      <c r="G142" s="72"/>
      <c r="H142" s="73"/>
      <c r="I142" s="74"/>
      <c r="J142" s="74"/>
    </row>
    <row r="143" spans="1:20">
      <c r="C143" s="11"/>
      <c r="D143" s="12"/>
      <c r="E143" s="12"/>
      <c r="F143" s="11"/>
      <c r="H143" s="76"/>
      <c r="K143" s="77"/>
      <c r="L143" s="78"/>
    </row>
    <row r="144" spans="1:20" s="7" customFormat="1" ht="14.45" thickBot="1">
      <c r="A144" s="123" t="s">
        <v>33</v>
      </c>
      <c r="B144" s="124"/>
      <c r="C144" s="124"/>
      <c r="D144" s="125"/>
      <c r="E144" s="124"/>
      <c r="F144" s="126"/>
      <c r="G144" s="127"/>
      <c r="H144" s="128"/>
      <c r="K144" s="8"/>
      <c r="N144" s="78"/>
    </row>
    <row r="145" spans="1:18" s="7" customFormat="1" ht="42" thickBot="1">
      <c r="A145" s="129" t="s">
        <v>34</v>
      </c>
      <c r="B145" s="130"/>
      <c r="C145" s="133" t="s">
        <v>35</v>
      </c>
      <c r="D145" s="177" t="s">
        <v>36</v>
      </c>
      <c r="E145" s="178" t="s">
        <v>37</v>
      </c>
      <c r="F145" s="134" t="s">
        <v>38</v>
      </c>
      <c r="G145" s="179" t="s">
        <v>39</v>
      </c>
      <c r="H145" s="158" t="s">
        <v>35</v>
      </c>
      <c r="K145" s="8"/>
    </row>
    <row r="146" spans="1:18" s="7" customFormat="1">
      <c r="A146" s="79" t="str">
        <f>'[1]Presupuesto Sardinata proyect.'!A135</f>
        <v>A. Activos Productivos y equipos</v>
      </c>
      <c r="B146" s="80"/>
      <c r="C146" s="81">
        <f>+D146/$F$155</f>
        <v>0.15388566615620214</v>
      </c>
      <c r="D146" s="82">
        <f>+E29</f>
        <v>200974680</v>
      </c>
      <c r="E146" s="83">
        <f>+F29</f>
        <v>0</v>
      </c>
      <c r="F146" s="84">
        <f>SUM(D146:E146)</f>
        <v>200974680</v>
      </c>
      <c r="G146" s="81">
        <f>+F146/F155</f>
        <v>0.15388566615620214</v>
      </c>
      <c r="H146" s="81">
        <f>IF((D146/$F$155)=0,NA(),(D146/$F$155))</f>
        <v>0.15388566615620214</v>
      </c>
      <c r="K146" s="8"/>
    </row>
    <row r="147" spans="1:18" s="7" customFormat="1">
      <c r="A147" s="159" t="str">
        <f>'[1]Presupuesto Sardinata proyect.'!A136</f>
        <v xml:space="preserve">B. Materiales adecuación corral gallinas criollas </v>
      </c>
      <c r="B147" s="160"/>
      <c r="C147" s="161">
        <f t="shared" ref="C147:C154" si="24">+D147/$F$155</f>
        <v>6.6113635528330786E-2</v>
      </c>
      <c r="D147" s="162">
        <f>+E37</f>
        <v>86344408</v>
      </c>
      <c r="E147" s="163">
        <f>+F37</f>
        <v>0</v>
      </c>
      <c r="F147" s="164">
        <f t="shared" ref="F147:F154" si="25">SUM(D147:E147)</f>
        <v>86344408</v>
      </c>
      <c r="G147" s="161">
        <f>+F147/F155</f>
        <v>6.6113635528330786E-2</v>
      </c>
      <c r="H147" s="161">
        <f t="shared" ref="H147:H154" si="26">IF((D147/$F$155)=0,NA(),(D147/$F$155))</f>
        <v>6.6113635528330786E-2</v>
      </c>
      <c r="K147" s="8"/>
    </row>
    <row r="148" spans="1:18" s="7" customFormat="1">
      <c r="A148" s="85" t="str">
        <f>'[1]Presupuesto Sardinata proyect.'!A137</f>
        <v>C. Insumos</v>
      </c>
      <c r="B148" s="86"/>
      <c r="C148" s="81">
        <f t="shared" si="24"/>
        <v>0.30396355283307808</v>
      </c>
      <c r="D148" s="87">
        <f>+E65</f>
        <v>396976400</v>
      </c>
      <c r="E148" s="88">
        <f>+F65</f>
        <v>0</v>
      </c>
      <c r="F148" s="89">
        <f t="shared" si="25"/>
        <v>396976400</v>
      </c>
      <c r="G148" s="90">
        <f>+F148/F155</f>
        <v>0.30396355283307808</v>
      </c>
      <c r="H148" s="90">
        <f t="shared" si="26"/>
        <v>0.30396355283307808</v>
      </c>
      <c r="R148" s="91"/>
    </row>
    <row r="149" spans="1:18" s="7" customFormat="1">
      <c r="A149" s="165" t="str">
        <f>'[1]Presupuesto Sardinata proyect.'!A138</f>
        <v>D. Herramientas</v>
      </c>
      <c r="B149" s="166"/>
      <c r="C149" s="161">
        <f t="shared" si="24"/>
        <v>0.16189862174578867</v>
      </c>
      <c r="D149" s="167">
        <f>+E87</f>
        <v>211439600</v>
      </c>
      <c r="E149" s="168">
        <f>+F87</f>
        <v>0</v>
      </c>
      <c r="F149" s="169">
        <f t="shared" si="25"/>
        <v>211439600</v>
      </c>
      <c r="G149" s="170">
        <f>+F149/F155</f>
        <v>0.16189862174578867</v>
      </c>
      <c r="H149" s="170">
        <f t="shared" si="26"/>
        <v>0.16189862174578867</v>
      </c>
    </row>
    <row r="150" spans="1:18" s="7" customFormat="1">
      <c r="A150" s="92" t="str">
        <f>'[1]Presupuesto Sardinata proyect.'!A139</f>
        <v>E. Acompañamiento técnico</v>
      </c>
      <c r="B150" s="93"/>
      <c r="C150" s="81">
        <f t="shared" si="24"/>
        <v>0.20953675344563552</v>
      </c>
      <c r="D150" s="87">
        <f>E98</f>
        <v>273655000</v>
      </c>
      <c r="E150" s="88"/>
      <c r="F150" s="89">
        <f t="shared" si="25"/>
        <v>273655000</v>
      </c>
      <c r="G150" s="90">
        <f>+F150/F155</f>
        <v>0.20953675344563552</v>
      </c>
      <c r="H150" s="90">
        <f t="shared" si="26"/>
        <v>0.20953675344563552</v>
      </c>
      <c r="K150" s="8"/>
    </row>
    <row r="151" spans="1:18" s="7" customFormat="1">
      <c r="A151" s="165" t="str">
        <f>'[1]Presupuesto Sardinata proyect.'!A140</f>
        <v>F. Talleres y capacitaciones</v>
      </c>
      <c r="B151" s="166"/>
      <c r="C151" s="161">
        <f t="shared" si="24"/>
        <v>3.1562021439509952E-2</v>
      </c>
      <c r="D151" s="167">
        <f>+E111</f>
        <v>41220000</v>
      </c>
      <c r="E151" s="168">
        <f>+F98</f>
        <v>0</v>
      </c>
      <c r="F151" s="169">
        <f t="shared" si="25"/>
        <v>41220000</v>
      </c>
      <c r="G151" s="170">
        <f>+F151/F155</f>
        <v>3.1562021439509952E-2</v>
      </c>
      <c r="H151" s="170">
        <f t="shared" si="26"/>
        <v>3.1562021439509952E-2</v>
      </c>
      <c r="K151" s="8"/>
    </row>
    <row r="152" spans="1:18" s="7" customFormat="1">
      <c r="A152" s="92" t="str">
        <f>'[1]Presupuesto Sardinata proyect.'!A141</f>
        <v>G. Comercialización</v>
      </c>
      <c r="B152" s="93"/>
      <c r="C152" s="81">
        <f t="shared" si="24"/>
        <v>6.5754211332312408E-3</v>
      </c>
      <c r="D152" s="87">
        <f>+E117</f>
        <v>8587500</v>
      </c>
      <c r="E152" s="88">
        <f>+F111</f>
        <v>0</v>
      </c>
      <c r="F152" s="89">
        <f t="shared" si="25"/>
        <v>8587500</v>
      </c>
      <c r="G152" s="90">
        <f>+F152/F155</f>
        <v>6.5754211332312408E-3</v>
      </c>
      <c r="H152" s="90">
        <f t="shared" si="26"/>
        <v>6.5754211332312408E-3</v>
      </c>
      <c r="K152" s="8"/>
    </row>
    <row r="153" spans="1:18" s="7" customFormat="1">
      <c r="A153" s="165" t="str">
        <f>'[1]Presupuesto Sardinata proyect.'!A142</f>
        <v>H. Gastos operativos</v>
      </c>
      <c r="B153" s="166"/>
      <c r="C153" s="161">
        <f t="shared" si="24"/>
        <v>9.1793261868300148E-3</v>
      </c>
      <c r="D153" s="167">
        <f>+E122</f>
        <v>11988200</v>
      </c>
      <c r="E153" s="168">
        <f>+F117</f>
        <v>0</v>
      </c>
      <c r="F153" s="169">
        <f t="shared" si="25"/>
        <v>11988200</v>
      </c>
      <c r="G153" s="170">
        <f>+F153/F155</f>
        <v>9.1793261868300148E-3</v>
      </c>
      <c r="H153" s="170">
        <f t="shared" si="26"/>
        <v>9.1793261868300148E-3</v>
      </c>
      <c r="K153" s="8"/>
    </row>
    <row r="154" spans="1:18" s="7" customFormat="1" ht="14.45" thickBot="1">
      <c r="A154" s="94" t="str">
        <f>'[1]Presupuesto Sardinata proyect.'!A144</f>
        <v>I.  Otros Gastos</v>
      </c>
      <c r="B154" s="95"/>
      <c r="C154" s="81">
        <f t="shared" si="24"/>
        <v>1.9000162327718225E-2</v>
      </c>
      <c r="D154" s="96">
        <f>E130</f>
        <v>24814212</v>
      </c>
      <c r="E154" s="97">
        <f>F128</f>
        <v>50000000</v>
      </c>
      <c r="F154" s="98">
        <f t="shared" si="25"/>
        <v>74814212</v>
      </c>
      <c r="G154" s="172">
        <f>+F154/F155</f>
        <v>5.728500153139357E-2</v>
      </c>
      <c r="H154" s="172">
        <f t="shared" si="26"/>
        <v>1.9000162327718225E-2</v>
      </c>
      <c r="K154" s="8"/>
    </row>
    <row r="155" spans="1:18" s="7" customFormat="1" ht="14.45" thickBot="1">
      <c r="A155" s="129" t="s">
        <v>40</v>
      </c>
      <c r="B155" s="130"/>
      <c r="C155" s="131">
        <f>SUM(C146:C154)</f>
        <v>0.96171516079632458</v>
      </c>
      <c r="D155" s="132">
        <f t="shared" ref="D155:H155" si="27">SUM(D146:D154)</f>
        <v>1256000000</v>
      </c>
      <c r="E155" s="133">
        <f t="shared" si="27"/>
        <v>50000000</v>
      </c>
      <c r="F155" s="134">
        <f t="shared" si="27"/>
        <v>1306000000</v>
      </c>
      <c r="G155" s="131">
        <f t="shared" si="27"/>
        <v>1</v>
      </c>
      <c r="H155" s="131">
        <f t="shared" si="27"/>
        <v>0.96171516079632458</v>
      </c>
      <c r="K155" s="8"/>
    </row>
    <row r="156" spans="1:18">
      <c r="L156" s="7"/>
    </row>
  </sheetData>
  <mergeCells count="4">
    <mergeCell ref="A8:C10"/>
    <mergeCell ref="I8:J8"/>
    <mergeCell ref="T12:T13"/>
    <mergeCell ref="A132:D132"/>
  </mergeCells>
  <conditionalFormatting sqref="E138:E140">
    <cfRule type="cellIs" dxfId="3" priority="4" operator="lessThan">
      <formula>0</formula>
    </cfRule>
  </conditionalFormatting>
  <conditionalFormatting sqref="H137:S137">
    <cfRule type="cellIs" dxfId="2" priority="1" operator="greaterThan">
      <formula>0</formula>
    </cfRule>
  </conditionalFormatting>
  <conditionalFormatting sqref="H141:S141">
    <cfRule type="cellIs" dxfId="1" priority="2" operator="lessThan">
      <formula>0</formula>
    </cfRule>
  </conditionalFormatting>
  <conditionalFormatting sqref="H138:T139 H140:M140 Q140:T140">
    <cfRule type="cellIs" dxfId="0" priority="3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Myriam Riaño Barrera</dc:creator>
  <cp:keywords/>
  <dc:description/>
  <cp:lastModifiedBy>Laura Janeth Garcia Salazar</cp:lastModifiedBy>
  <cp:revision/>
  <dcterms:created xsi:type="dcterms:W3CDTF">2025-07-07T19:30:46Z</dcterms:created>
  <dcterms:modified xsi:type="dcterms:W3CDTF">2025-07-08T22:42:33Z</dcterms:modified>
  <cp:category/>
  <cp:contentStatus/>
</cp:coreProperties>
</file>