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4. CONTRATACION DIRECTA/2025/OTRAS FORMAS DE CONTRATACI/ARRENDAMIENTOS/ARRENDAMIENTO GEN+/"/>
    </mc:Choice>
  </mc:AlternateContent>
  <xr:revisionPtr revIDLastSave="0" documentId="8_{ABE2DE4E-B2B9-4816-9778-1A05A93E9D59}" xr6:coauthVersionLast="47" xr6:coauthVersionMax="47" xr10:uidLastSave="{00000000-0000-0000-0000-000000000000}"/>
  <bookViews>
    <workbookView xWindow="-110" yWindow="-110" windowWidth="19420" windowHeight="10300" xr2:uid="{E129B965-7D50-4325-91BD-3D969D648FB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B20" i="1" s="1"/>
  <c r="B6" i="1"/>
  <c r="C4" i="1" s="1"/>
  <c r="D3" i="1"/>
  <c r="D11" i="1" s="1"/>
  <c r="D9" i="1" s="1"/>
  <c r="A18" i="1" s="1"/>
  <c r="D18" i="1" s="1"/>
  <c r="F18" i="1" l="1"/>
  <c r="E18" i="1"/>
  <c r="E9" i="1"/>
  <c r="F9" i="1" s="1"/>
  <c r="D8" i="1"/>
  <c r="A17" i="1" s="1"/>
  <c r="D17" i="1" s="1"/>
  <c r="D10" i="1"/>
  <c r="A19" i="1" s="1"/>
  <c r="D19" i="1" s="1"/>
  <c r="C3" i="1"/>
  <c r="C5" i="1"/>
  <c r="D6" i="1"/>
  <c r="E19" i="1" l="1"/>
  <c r="F19" i="1" s="1"/>
  <c r="E17" i="1"/>
  <c r="F17" i="1" s="1"/>
  <c r="D20" i="1"/>
  <c r="E10" i="1"/>
  <c r="F10" i="1" s="1"/>
  <c r="E8" i="1"/>
  <c r="F8" i="1"/>
  <c r="F20" i="1" l="1"/>
  <c r="F11" i="1"/>
</calcChain>
</file>

<file path=xl/sharedStrings.xml><?xml version="1.0" encoding="utf-8"?>
<sst xmlns="http://schemas.openxmlformats.org/spreadsheetml/2006/main" count="21" uniqueCount="18">
  <si>
    <t>ARRENDAMIENTO</t>
  </si>
  <si>
    <t>PTM - CONSTRUCCIÓNES EL EUGENIO - MANANTIALES</t>
  </si>
  <si>
    <t>Construcciones: casa ppal eugenio</t>
  </si>
  <si>
    <t>Construcciones: garaje el eugenio</t>
  </si>
  <si>
    <t>Construcciones: kiosko el Eugenio</t>
  </si>
  <si>
    <t>IVA</t>
  </si>
  <si>
    <t>TOTAL</t>
  </si>
  <si>
    <t>DESCONTANDO CUARTO DE CONTINUIDAD DEL NEGOCIO DEL IDEA- 60 M2 aproximadamente</t>
  </si>
  <si>
    <t>VALOR UNITARIO M2</t>
  </si>
  <si>
    <t>TODAS LAS AREAS</t>
  </si>
  <si>
    <t>DESCRIPCION</t>
  </si>
  <si>
    <t>AREA</t>
  </si>
  <si>
    <t>% PARTICIPACION</t>
  </si>
  <si>
    <t>OBSERVACION</t>
  </si>
  <si>
    <t>AVALUO
COMERCIAL</t>
  </si>
  <si>
    <t>TOTAL CON IVA</t>
  </si>
  <si>
    <t>VALOR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</si>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</sst>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4" xfId="0" applyBorder="1" applyAlignment="1">
      <alignment horizontal="left" vertical="center"/>
    </xf>
    <xf numFmtId="164" fontId="0" fillId="0" borderId="0" xfId="0" applyNumberFormat="1"/>
    <xf numFmtId="164" fontId="2" fillId="2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4" fontId="2" fillId="3" borderId="0" xfId="1" applyNumberFormat="1" applyFont="1" applyFill="1" applyBorder="1" applyAlignment="1">
      <alignment horizontal="center" vertical="center" wrapText="1"/>
    </xf>
    <xf numFmtId="9" fontId="0" fillId="0" borderId="0" xfId="2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0" fontId="0" fillId="0" borderId="5" xfId="2" applyNumberFormat="1" applyFont="1" applyBorder="1"/>
    <xf numFmtId="164" fontId="2" fillId="3" borderId="5" xfId="1" applyNumberFormat="1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left" vertical="center"/>
    </xf>
    <xf numFmtId="164" fontId="0" fillId="0" borderId="5" xfId="0" applyNumberFormat="1" applyBorder="1"/>
    <xf numFmtId="0" fontId="0" fillId="0" borderId="6" xfId="0" applyBorder="1"/>
    <xf numFmtId="10" fontId="0" fillId="0" borderId="7" xfId="2" applyNumberFormat="1" applyFont="1" applyBorder="1"/>
    <xf numFmtId="164" fontId="2" fillId="3" borderId="7" xfId="1" applyNumberFormat="1" applyFont="1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left" vertical="center"/>
    </xf>
    <xf numFmtId="164" fontId="0" fillId="0" borderId="8" xfId="0" applyNumberFormat="1" applyBorder="1"/>
    <xf numFmtId="0" fontId="0" fillId="0" borderId="9" xfId="0" applyBorder="1"/>
    <xf numFmtId="164" fontId="0" fillId="0" borderId="10" xfId="0" applyNumberFormat="1" applyBorder="1"/>
    <xf numFmtId="0" fontId="0" fillId="0" borderId="11" xfId="0" applyBorder="1"/>
    <xf numFmtId="0" fontId="0" fillId="0" borderId="12" xfId="0" applyBorder="1"/>
    <xf numFmtId="164" fontId="0" fillId="0" borderId="12" xfId="0" applyNumberFormat="1" applyBorder="1"/>
    <xf numFmtId="164" fontId="2" fillId="5" borderId="13" xfId="0" applyNumberFormat="1" applyFont="1" applyFill="1" applyBorder="1"/>
    <xf numFmtId="164" fontId="0" fillId="0" borderId="7" xfId="0" applyNumberFormat="1" applyBorder="1"/>
    <xf numFmtId="164" fontId="2" fillId="4" borderId="13" xfId="0" applyNumberFormat="1" applyFont="1" applyFill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10</xdr:row>
      <xdr:rowOff>28575</xdr:rowOff>
    </xdr:from>
    <xdr:to>
      <xdr:col>18</xdr:col>
      <xdr:colOff>77439</xdr:colOff>
      <xdr:row>49</xdr:row>
      <xdr:rowOff>124879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3981F1-A0C5-3CD0-35A9-EC244C694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53750" y="1743075"/>
          <a:ext cx="8878539" cy="7554379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0</xdr:row>
      <xdr:rowOff>180975</xdr:rowOff>
    </xdr:from>
    <xdr:to>
      <xdr:col>16</xdr:col>
      <xdr:colOff>134390</xdr:colOff>
      <xdr:row>7</xdr:row>
      <xdr:rowOff>66872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0913CD-6391-8B8B-AE4B-68AD97FF6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15650" y="180975"/>
          <a:ext cx="7449590" cy="1409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D137-AF7C-488E-A1CB-BAED05596502}">
  <dimension ref="A1:F20"/>
  <sheetViews>
    <sheetView tabSelected="1" topLeftCell="A8" workbookViewId="0">
      <selection activeCell="A15" sqref="A15:F15"/>
    </sheetView>
  </sheetViews>
  <sheetFormatPr baseColWidth="10" defaultRowHeight="14.5" x14ac:dyDescent="0.35"/>
  <cols>
    <col min="1" max="1" width="48" bestFit="1" customWidth="1"/>
    <col min="2" max="2" width="32.453125" bestFit="1" customWidth="1"/>
    <col min="3" max="3" width="18.26953125" customWidth="1"/>
    <col min="4" max="4" width="16.453125" bestFit="1" customWidth="1"/>
    <col min="5" max="5" width="32.453125" bestFit="1" customWidth="1"/>
    <col min="6" max="6" width="14.1796875" bestFit="1" customWidth="1"/>
  </cols>
  <sheetData>
    <row r="1" spans="1:6" ht="15.75" customHeight="1" x14ac:dyDescent="0.35">
      <c r="A1" s="32" t="s">
        <v>9</v>
      </c>
      <c r="B1" s="32"/>
      <c r="C1" s="32"/>
      <c r="D1" s="32"/>
      <c r="E1" s="32"/>
      <c r="F1" s="32"/>
    </row>
    <row r="2" spans="1:6" ht="28.5" customHeight="1" x14ac:dyDescent="0.35">
      <c r="A2" s="7" t="s">
        <v>10</v>
      </c>
      <c r="B2" s="7" t="s">
        <v>11</v>
      </c>
      <c r="C2" s="7" t="s">
        <v>12</v>
      </c>
      <c r="D2" s="8" t="s">
        <v>14</v>
      </c>
      <c r="E2" s="7" t="s">
        <v>13</v>
      </c>
      <c r="F2" s="7"/>
    </row>
    <row r="3" spans="1:6" x14ac:dyDescent="0.35">
      <c r="A3" t="s">
        <v>1</v>
      </c>
      <c r="B3">
        <v>291.88</v>
      </c>
      <c r="C3" s="6">
        <f>B3/$B$6</f>
        <v>0.64846370887116489</v>
      </c>
      <c r="D3" s="29">
        <f>450.11*1390000</f>
        <v>625652900</v>
      </c>
      <c r="E3" s="1" t="s">
        <v>2</v>
      </c>
    </row>
    <row r="4" spans="1:6" x14ac:dyDescent="0.35">
      <c r="B4">
        <v>123.33</v>
      </c>
      <c r="C4" s="6">
        <f t="shared" ref="C4:C5" si="0">B4/$B$6</f>
        <v>0.27399968896491972</v>
      </c>
      <c r="D4" s="30"/>
      <c r="E4" s="1" t="s">
        <v>3</v>
      </c>
    </row>
    <row r="5" spans="1:6" x14ac:dyDescent="0.35">
      <c r="B5">
        <v>34.9</v>
      </c>
      <c r="C5" s="6">
        <f t="shared" si="0"/>
        <v>7.7536602163915488E-2</v>
      </c>
      <c r="D5" s="31"/>
      <c r="E5" s="1" t="s">
        <v>4</v>
      </c>
    </row>
    <row r="6" spans="1:6" x14ac:dyDescent="0.35">
      <c r="A6" s="26" t="s">
        <v>17</v>
      </c>
      <c r="B6" s="26">
        <f>SUM(B3:B5)</f>
        <v>450.10999999999996</v>
      </c>
      <c r="D6" s="3">
        <f>D3</f>
        <v>625652900</v>
      </c>
      <c r="E6" s="4"/>
    </row>
    <row r="7" spans="1:6" ht="15" thickBot="1" x14ac:dyDescent="0.4">
      <c r="D7" s="5" t="s">
        <v>16</v>
      </c>
      <c r="E7" s="27" t="s">
        <v>5</v>
      </c>
      <c r="F7" s="26" t="s">
        <v>15</v>
      </c>
    </row>
    <row r="8" spans="1:6" x14ac:dyDescent="0.35">
      <c r="B8" s="13" t="s">
        <v>2</v>
      </c>
      <c r="C8" s="14">
        <v>0.64846370887116489</v>
      </c>
      <c r="D8" s="15">
        <f>C8*$D$11</f>
        <v>4057132.0000000005</v>
      </c>
      <c r="E8" s="16">
        <f>D8*0.19</f>
        <v>770855.08000000007</v>
      </c>
      <c r="F8" s="17">
        <f>SUM(D8:E8)</f>
        <v>4827987.08</v>
      </c>
    </row>
    <row r="9" spans="1:6" x14ac:dyDescent="0.35">
      <c r="B9" s="18" t="s">
        <v>3</v>
      </c>
      <c r="C9" s="9">
        <v>0.27399968896491972</v>
      </c>
      <c r="D9" s="10">
        <f t="shared" ref="D9:D10" si="1">C9*$D$11</f>
        <v>1714287.0000000002</v>
      </c>
      <c r="E9" s="11">
        <f t="shared" ref="E9:E10" si="2">D9*0.19</f>
        <v>325714.53000000003</v>
      </c>
      <c r="F9" s="19">
        <f t="shared" ref="F9:F10" si="3">SUM(D9:E9)</f>
        <v>2040001.5300000003</v>
      </c>
    </row>
    <row r="10" spans="1:6" x14ac:dyDescent="0.35">
      <c r="B10" s="18" t="s">
        <v>4</v>
      </c>
      <c r="C10" s="9">
        <v>7.7536602163915488E-2</v>
      </c>
      <c r="D10" s="10">
        <f t="shared" si="1"/>
        <v>485110</v>
      </c>
      <c r="E10" s="11">
        <f t="shared" si="2"/>
        <v>92170.9</v>
      </c>
      <c r="F10" s="19">
        <f t="shared" si="3"/>
        <v>577280.9</v>
      </c>
    </row>
    <row r="11" spans="1:6" ht="15" thickBot="1" x14ac:dyDescent="0.4">
      <c r="B11" s="20" t="s">
        <v>0</v>
      </c>
      <c r="C11" s="21"/>
      <c r="D11" s="22">
        <f>D3*1%</f>
        <v>6256529</v>
      </c>
      <c r="E11" s="21"/>
      <c r="F11" s="23">
        <f>SUM(F8:F10)</f>
        <v>7445269.5100000007</v>
      </c>
    </row>
    <row r="12" spans="1:6" x14ac:dyDescent="0.35">
      <c r="D12" s="2"/>
    </row>
    <row r="13" spans="1:6" x14ac:dyDescent="0.35">
      <c r="D13" s="2"/>
    </row>
    <row r="15" spans="1:6" x14ac:dyDescent="0.35">
      <c r="A15" s="32" t="s">
        <v>7</v>
      </c>
      <c r="B15" s="32"/>
      <c r="C15" s="32"/>
      <c r="D15" s="32"/>
      <c r="E15" s="32"/>
      <c r="F15" s="32"/>
    </row>
    <row r="16" spans="1:6" ht="15" thickBot="1" x14ac:dyDescent="0.4">
      <c r="A16" s="28" t="s">
        <v>8</v>
      </c>
      <c r="B16" s="7"/>
      <c r="C16" s="7"/>
      <c r="D16" s="7"/>
      <c r="E16" s="7"/>
      <c r="F16" s="7"/>
    </row>
    <row r="17" spans="1:6" x14ac:dyDescent="0.35">
      <c r="A17" s="2">
        <f>D8/B3</f>
        <v>13900.000000000002</v>
      </c>
      <c r="B17" s="13">
        <f>291.88-60</f>
        <v>231.88</v>
      </c>
      <c r="C17" s="14">
        <v>0.64846370887116489</v>
      </c>
      <c r="D17" s="24">
        <f>A17*B17</f>
        <v>3223132.0000000005</v>
      </c>
      <c r="E17" s="24">
        <f>D17*0.19</f>
        <v>612395.08000000007</v>
      </c>
      <c r="F17" s="17">
        <f>SUM(D17:E17)</f>
        <v>3835527.0800000005</v>
      </c>
    </row>
    <row r="18" spans="1:6" x14ac:dyDescent="0.35">
      <c r="A18" s="2">
        <f>D9/B4</f>
        <v>13900.000000000002</v>
      </c>
      <c r="B18" s="18">
        <v>123.33</v>
      </c>
      <c r="C18" s="9">
        <v>0.27399968896491972</v>
      </c>
      <c r="D18" s="12">
        <f t="shared" ref="D18:D19" si="4">A18*B18</f>
        <v>1714287.0000000002</v>
      </c>
      <c r="E18" s="12">
        <f t="shared" ref="E18:E19" si="5">D18*0.19</f>
        <v>325714.53000000003</v>
      </c>
      <c r="F18" s="19">
        <f t="shared" ref="F18:F19" si="6">SUM(D18:E18)</f>
        <v>2040001.5300000003</v>
      </c>
    </row>
    <row r="19" spans="1:6" x14ac:dyDescent="0.35">
      <c r="A19" s="2">
        <f>D10/B5</f>
        <v>13900</v>
      </c>
      <c r="B19" s="18">
        <v>34.9</v>
      </c>
      <c r="C19" s="9">
        <v>7.7536602163915488E-2</v>
      </c>
      <c r="D19" s="12">
        <f t="shared" si="4"/>
        <v>485110</v>
      </c>
      <c r="E19" s="12">
        <f t="shared" si="5"/>
        <v>92170.9</v>
      </c>
      <c r="F19" s="19">
        <f t="shared" si="6"/>
        <v>577280.9</v>
      </c>
    </row>
    <row r="20" spans="1:6" ht="15" thickBot="1" x14ac:dyDescent="0.4">
      <c r="A20" s="26" t="s">
        <v>6</v>
      </c>
      <c r="B20" s="20">
        <f>SUM(B17:B19)</f>
        <v>390.10999999999996</v>
      </c>
      <c r="C20" s="21"/>
      <c r="D20" s="22">
        <f>SUM(D17:D19)</f>
        <v>5422529.0000000009</v>
      </c>
      <c r="E20" s="21"/>
      <c r="F20" s="25">
        <f>SUM(F17:F19)</f>
        <v>6452809.5100000016</v>
      </c>
    </row>
  </sheetData>
  <mergeCells count="3">
    <mergeCell ref="D3:D5"/>
    <mergeCell ref="A1:F1"/>
    <mergeCell ref="A15:F1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43e2db86669b8fa03c5b836403297387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a2468f27e19c0d59d5d3e753595615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3018F0-2EB6-463A-AFCD-D378290269B3}"/>
</file>

<file path=customXml/itemProps2.xml><?xml version="1.0" encoding="utf-8"?>
<ds:datastoreItem xmlns:ds="http://schemas.openxmlformats.org/officeDocument/2006/customXml" ds:itemID="{518A7A49-DD0C-47C1-971C-0387FA10B628}"/>
</file>

<file path=customXml/itemProps3.xml><?xml version="1.0" encoding="utf-8"?>
<ds:datastoreItem xmlns:ds="http://schemas.openxmlformats.org/officeDocument/2006/customXml" ds:itemID="{306F98DA-A6B8-488A-A53A-A059ADCD53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Rico Estrada</dc:creator>
  <cp:lastModifiedBy>Hernán David Henao Castrillón</cp:lastModifiedBy>
  <dcterms:created xsi:type="dcterms:W3CDTF">2025-05-14T13:23:55Z</dcterms:created>
  <dcterms:modified xsi:type="dcterms:W3CDTF">2025-06-03T21:03:37Z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