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bakap 13 10 2020 DA\GAF 2025\EVALUACIONES Y COMPONENTES FINANCIEROS\2025 EVALUACIONES Y COMPONENTES\SAMC 026 DE 2025 - FRR OBRA CHITA BOYACÁ\"/>
    </mc:Choice>
  </mc:AlternateContent>
  <xr:revisionPtr revIDLastSave="0" documentId="13_ncr:1_{89A0BF62-F740-4F77-A5FC-8B83284307F3}" xr6:coauthVersionLast="47" xr6:coauthVersionMax="47" xr10:uidLastSave="{00000000-0000-0000-0000-000000000000}"/>
  <bookViews>
    <workbookView xWindow="-120" yWindow="-120" windowWidth="29040" windowHeight="15720" xr2:uid="{BEBE7F9F-2E49-414E-90F5-727D636D9D72}"/>
  </bookViews>
  <sheets>
    <sheet name="Ipiales formato 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6" i="1" l="1"/>
  <c r="H29" i="1"/>
  <c r="H9" i="1"/>
  <c r="H17" i="1"/>
  <c r="H10" i="1"/>
  <c r="H11" i="1"/>
  <c r="H12" i="1"/>
  <c r="H13" i="1"/>
  <c r="H14" i="1"/>
  <c r="H15" i="1"/>
  <c r="H16" i="1"/>
  <c r="H18" i="1"/>
  <c r="H19" i="1"/>
  <c r="H20" i="1"/>
  <c r="H97" i="1"/>
  <c r="H72" i="1"/>
  <c r="H69" i="1"/>
  <c r="H89" i="1"/>
  <c r="H90" i="1"/>
  <c r="H91" i="1"/>
  <c r="H70" i="1"/>
  <c r="H71" i="1"/>
  <c r="H73" i="1"/>
  <c r="H49" i="1"/>
  <c r="H50" i="1"/>
  <c r="H65" i="1"/>
  <c r="H64" i="1"/>
  <c r="H66" i="1" l="1"/>
  <c r="H74" i="1"/>
  <c r="H114" i="1" l="1"/>
  <c r="H115" i="1" s="1"/>
  <c r="H110" i="1"/>
  <c r="H109" i="1"/>
  <c r="H103" i="1"/>
  <c r="H104" i="1"/>
  <c r="H105" i="1"/>
  <c r="H102" i="1"/>
  <c r="H96" i="1"/>
  <c r="H98" i="1"/>
  <c r="H95" i="1"/>
  <c r="H88" i="1"/>
  <c r="H84" i="1"/>
  <c r="H85" i="1" s="1"/>
  <c r="H78" i="1"/>
  <c r="H79" i="1"/>
  <c r="H80" i="1"/>
  <c r="H77" i="1"/>
  <c r="H56" i="1"/>
  <c r="H57" i="1"/>
  <c r="H58" i="1"/>
  <c r="H59" i="1"/>
  <c r="H60" i="1"/>
  <c r="H55" i="1"/>
  <c r="H45" i="1"/>
  <c r="H46" i="1"/>
  <c r="H47" i="1"/>
  <c r="H48" i="1"/>
  <c r="H51" i="1"/>
  <c r="H44" i="1"/>
  <c r="H38" i="1"/>
  <c r="H39" i="1"/>
  <c r="H40" i="1"/>
  <c r="H37" i="1"/>
  <c r="H33" i="1"/>
  <c r="H25" i="1"/>
  <c r="H27" i="1"/>
  <c r="H28" i="1"/>
  <c r="H24" i="1"/>
  <c r="H8" i="1"/>
  <c r="H21" i="1" s="1"/>
  <c r="H30" i="1" l="1"/>
  <c r="H41" i="1"/>
  <c r="H52" i="1"/>
  <c r="H111" i="1"/>
  <c r="H34" i="1"/>
  <c r="H92" i="1"/>
  <c r="H99" i="1"/>
  <c r="H106" i="1"/>
  <c r="H81" i="1"/>
  <c r="H61" i="1"/>
  <c r="H117" i="1" l="1"/>
  <c r="H120" i="1" s="1"/>
  <c r="H122" i="1" l="1"/>
  <c r="H124" i="1" s="1"/>
  <c r="H121" i="1"/>
  <c r="H123" i="1" l="1"/>
  <c r="H125" i="1" s="1"/>
</calcChain>
</file>

<file path=xl/sharedStrings.xml><?xml version="1.0" encoding="utf-8"?>
<sst xmlns="http://schemas.openxmlformats.org/spreadsheetml/2006/main" count="245" uniqueCount="184">
  <si>
    <t>ACTIVIDADES PRELIMINARES</t>
  </si>
  <si>
    <t>DESMONTE MARCOS Y PUERTAS</t>
  </si>
  <si>
    <t>DESMONTE CIELO RASO</t>
  </si>
  <si>
    <t>DEMOLICIÓN DE ENCHAPE DE MUROS Y PISOS, INCLUYE CARGUE Y RETIRO</t>
  </si>
  <si>
    <t xml:space="preserve">DESMONTE DE LÁMPARAS INCRUSTADAS Y/O SOBREPUESTAS INCLUYE RETIRO Y DISPOSICION FINAL  SC </t>
  </si>
  <si>
    <t>INSPECCIÓN, REVISIÓN Y LIMPIEZA DE SIFONES Y RED HIDROSANITARIA</t>
  </si>
  <si>
    <t>Total ACTIVIDADES PRELIMINARES</t>
  </si>
  <si>
    <t>CUBIERTAS</t>
  </si>
  <si>
    <t>TEJA FIBROCEMENTO P7 NO.6</t>
  </si>
  <si>
    <t>CABALLETE FIJO PERFIL 7</t>
  </si>
  <si>
    <t>FLANCHE EN LÁMINA GALVANIZADA CAL.28 D/ HASTA 0.30 M SEGÚN DISEÑO. INCLUYE EPÓXICO IGUAL O SIMILAR A SIKAFLEX 1A.</t>
  </si>
  <si>
    <t>Total CUBIERTAS</t>
  </si>
  <si>
    <t>CIELORRASOS</t>
  </si>
  <si>
    <t>Total CIELORRASOS</t>
  </si>
  <si>
    <t>ENCHAPES Y ACCESORIOS</t>
  </si>
  <si>
    <t>Total ENCHAPES Y ACCESORIOS</t>
  </si>
  <si>
    <t>RED SANITARIA</t>
  </si>
  <si>
    <t>SALIDA SANITARIA LAVAMANOS 2</t>
  </si>
  <si>
    <t>TUBERÍA PVCS 2</t>
  </si>
  <si>
    <t>TUBERÍA PVCS 4</t>
  </si>
  <si>
    <t>SALIDA SANITARIA INODORO 4</t>
  </si>
  <si>
    <t>SALIDA SANITARIA SIFÓN DE PISO 2</t>
  </si>
  <si>
    <t>Total RED SANITARIA</t>
  </si>
  <si>
    <t>RED ELÉCTRICA</t>
  </si>
  <si>
    <t>SUMINISTRO INST. CABLE CU THWN No. 12 AWG.</t>
  </si>
  <si>
    <t>Total RED ELÉCTRICA</t>
  </si>
  <si>
    <t>CARPINTERÍA METÁLICA</t>
  </si>
  <si>
    <t>Total CARPINTERÍA METÁLICA</t>
  </si>
  <si>
    <t>PINTURAS</t>
  </si>
  <si>
    <t>RESANE, LIJADA Y PINTURA 3 MANOS SOBRE MUROS INTERIORES, CON VINILO IGUAL O SIMILAR A VINILTEX TIPO 1</t>
  </si>
  <si>
    <t>RESANE, LIJADA Y PINTURA TIPO KORAZA, 3 MANOS PARA EXTERIORES</t>
  </si>
  <si>
    <t>Total PINTURAS</t>
  </si>
  <si>
    <t>Total IMPERMEABILIZACIÓN</t>
  </si>
  <si>
    <t>SUMINISTRO E INSTALACIÓN DE APARATOS</t>
  </si>
  <si>
    <t>LAVAMANOS PARA PERSONAS CON MOVILIDAD REDUCIDA</t>
  </si>
  <si>
    <t>Total SUMINISTRO E INSTALACIÓN DE APARATOS</t>
  </si>
  <si>
    <t>PISOS</t>
  </si>
  <si>
    <t>Total PISOS</t>
  </si>
  <si>
    <t>CAPITULO ADICIONALES</t>
  </si>
  <si>
    <t>SUMINISTRO E INSTALACIÓN PANEL JAPONÉS</t>
  </si>
  <si>
    <t>CANALETA GALVANIZADA 10X5 CON DIVISIÓN Y ACCESORIOS DE INSTALACIÓN</t>
  </si>
  <si>
    <t>Total SUBCAPITULO ADICIONALES</t>
  </si>
  <si>
    <t>RED HIDRÁULICA</t>
  </si>
  <si>
    <t>Total RED HIDRÁULICA</t>
  </si>
  <si>
    <t>ASEO GENERAL</t>
  </si>
  <si>
    <t>IMPREVISTOS</t>
  </si>
  <si>
    <t>UTILIDAD</t>
  </si>
  <si>
    <t>un</t>
  </si>
  <si>
    <t>m²</t>
  </si>
  <si>
    <t>m</t>
  </si>
  <si>
    <t>glb</t>
  </si>
  <si>
    <t>Vr. Total</t>
  </si>
  <si>
    <t>ITEM</t>
  </si>
  <si>
    <t>ACTIVIDAD</t>
  </si>
  <si>
    <t>UN</t>
  </si>
  <si>
    <t>CANT</t>
  </si>
  <si>
    <t>Total ASEO</t>
  </si>
  <si>
    <t>Total COSTOS DIRECTOS</t>
  </si>
  <si>
    <t>% Total Oficial del A.I.U. (28%)</t>
  </si>
  <si>
    <t>ADMINISTRACIÓN</t>
  </si>
  <si>
    <t>I.V.A. (SOBRE LA UTILIDAD 19%)</t>
  </si>
  <si>
    <t>Valor Total del Presupuesto (Incluido A.I.U. e I.V.A. sobre la utilidad)</t>
  </si>
  <si>
    <t>Vr. Unitario de referencia</t>
  </si>
  <si>
    <t>Vr. Unitario Propuesto</t>
  </si>
  <si>
    <t>FORMATO No. 04</t>
  </si>
  <si>
    <t>COSTOS INDIRECTOS</t>
  </si>
  <si>
    <t>Vr. AIU Propuesto</t>
  </si>
  <si>
    <t>Vr. AIU de referencia</t>
  </si>
  <si>
    <t>Costo Directo mas Indirecto Incluido A.I.U.</t>
  </si>
  <si>
    <t>1.1</t>
  </si>
  <si>
    <t>1.2</t>
  </si>
  <si>
    <t>DESMONTE CUBIERTAS ASBESTO CEMENTO</t>
  </si>
  <si>
    <t>1.3</t>
  </si>
  <si>
    <t>1.4</t>
  </si>
  <si>
    <t>DESMONTE MANTO EXISTENTE SOBRE PLACA DE CUBIERTA Y TERRAZA.</t>
  </si>
  <si>
    <t>1.5</t>
  </si>
  <si>
    <t>DESMONTE Y RETIRO DE FLANCHES.</t>
  </si>
  <si>
    <t>1.6</t>
  </si>
  <si>
    <t>DESMONTE Y RETIRO POCETA LAVAPLATOS. INCLUYE GRIFERÍA.</t>
  </si>
  <si>
    <t>1.7</t>
  </si>
  <si>
    <t>DESMONTE CANALES Y BAJANTES DE AGUAS LLUVIAS.</t>
  </si>
  <si>
    <t>1.8</t>
  </si>
  <si>
    <t>DESMONTE APARATOS SANITARIOS (INCLUYE DESMONTE, TRASLADO E INSTALACIÓN)</t>
  </si>
  <si>
    <t>1.9</t>
  </si>
  <si>
    <t>DESMONTE VENTANAS (INCLUYE CARGUE Y RETIRO)</t>
  </si>
  <si>
    <t>1.10</t>
  </si>
  <si>
    <t>1.11</t>
  </si>
  <si>
    <t>1.12</t>
  </si>
  <si>
    <t>1.13</t>
  </si>
  <si>
    <t>DEMOLICIÓN DE MESÓN</t>
  </si>
  <si>
    <t>5.1</t>
  </si>
  <si>
    <t>5.2</t>
  </si>
  <si>
    <t>5.3</t>
  </si>
  <si>
    <t>CANALETA 90 LÁMINA GALVANIZADA 6M</t>
  </si>
  <si>
    <t>5.4</t>
  </si>
  <si>
    <t>5.5</t>
  </si>
  <si>
    <t xml:space="preserve">MANTENIMIENTO ESTRUCTURA METALICA EXISTENTE. (Incluye desmonte, montaje, y reposición de elementos para su correcto funcionamiento soldadura, anticorrosivo y pintura). </t>
  </si>
  <si>
    <t>5.6</t>
  </si>
  <si>
    <t>MANTO IMPERMEABILIZANTE CON FOIL DE ALUMINIO DE 3MM ZETAL FIBERGLASS</t>
  </si>
  <si>
    <t>6.1</t>
  </si>
  <si>
    <t>CIELO RASO MODULAR EN LAMINAS DE PVC BLANCO MATE</t>
  </si>
  <si>
    <t>m2</t>
  </si>
  <si>
    <t>7.1</t>
  </si>
  <si>
    <t>ESPEJO CRISTAL 4MM</t>
  </si>
  <si>
    <t>7.2</t>
  </si>
  <si>
    <t>ACCESORIOS PARA BAÑO (6UN)</t>
  </si>
  <si>
    <t>7.3</t>
  </si>
  <si>
    <t>SUPERFICIE EN GRANITO NATURAL</t>
  </si>
  <si>
    <t>7.4</t>
  </si>
  <si>
    <t>PORCELANATO PARA MURO DE BAÑO 56.6 X56.6</t>
  </si>
  <si>
    <t>8.1</t>
  </si>
  <si>
    <t>8.2</t>
  </si>
  <si>
    <t>8.3</t>
  </si>
  <si>
    <t>8.4</t>
  </si>
  <si>
    <t>CAJA INSPECCIÓN 60CMX60CM</t>
  </si>
  <si>
    <t>8.5</t>
  </si>
  <si>
    <t>SALIDA SANITARIA LAVAPLATOS 2</t>
  </si>
  <si>
    <t>8.6</t>
  </si>
  <si>
    <t>8.7</t>
  </si>
  <si>
    <t>8.8</t>
  </si>
  <si>
    <t>BAJANTE AGUAS LLUVIA 4</t>
  </si>
  <si>
    <t>9.1</t>
  </si>
  <si>
    <t>TUBERÍA PVC CONDUIT 1</t>
  </si>
  <si>
    <t>9.2</t>
  </si>
  <si>
    <t>SUMINISTRO E INSTALACIÓN LUMINARIA 60X60 LED</t>
  </si>
  <si>
    <t>9.3</t>
  </si>
  <si>
    <t>INST. MARCO EN (T) DE ALUMINIO PARA SOPORTE DE LAMPARA LED</t>
  </si>
  <si>
    <t>9.4</t>
  </si>
  <si>
    <t>SALIDA LÁMPARA TECHO DE INCRUSTAR O SOBREPONER</t>
  </si>
  <si>
    <t>9.5</t>
  </si>
  <si>
    <t>9.6</t>
  </si>
  <si>
    <t>REPARACIONES DE PUNTOS ELÉCTRICOS EXISTENTES. (INCLUYE CAMBIOS DE TOMAS, INTERRUPTORES, PLAFONES, CABLEADO).</t>
  </si>
  <si>
    <t>CARPINTERÍA MADERA</t>
  </si>
  <si>
    <t>10.1</t>
  </si>
  <si>
    <t>HOJA PUERTA CON MARCO, DIFERENTES ANCHOS (INCLUYE MARCO, CERRADURA Y ACABADOS SEMILUSTRE)</t>
  </si>
  <si>
    <t>10.2</t>
  </si>
  <si>
    <t xml:space="preserve">MUEBLE COCINA  SUPERIOR E INFERIOR duplicado 1 </t>
  </si>
  <si>
    <t>11.1</t>
  </si>
  <si>
    <t>PUERTA LÁMINA COLD ROLLED CAL.16</t>
  </si>
  <si>
    <t>11.2</t>
  </si>
  <si>
    <t>MEDIA PUERTA EN CRISTAL TEMPLADO 1.00M X 1.00</t>
  </si>
  <si>
    <t>11.3</t>
  </si>
  <si>
    <t>PUERTA EN CRISTAL TEMPLADO 2.10 x 2.00</t>
  </si>
  <si>
    <t>11.4</t>
  </si>
  <si>
    <t xml:space="preserve">VENTANA CORREDIZA DIFERENTES MEDIDAS CON VIDRIO SEGURIDAD 6 MM SEGÚN ESPECIFICACIÓN. duplicado 1 </t>
  </si>
  <si>
    <t>11.5</t>
  </si>
  <si>
    <t xml:space="preserve">REJA ARQUITECTONICA PARA VENTANAS </t>
  </si>
  <si>
    <t>12.1</t>
  </si>
  <si>
    <t>ESTUCO PLASTICO, SOBRE MUROS INTERIORES</t>
  </si>
  <si>
    <t>12.2</t>
  </si>
  <si>
    <t>12.3</t>
  </si>
  <si>
    <t>12.4</t>
  </si>
  <si>
    <t>RESANE, LIJADA Y PINTURA ESMALTE DOMÉSTICO, A COLOR (3) MANOS PARA PUERTAS, VENTANAS, REJAS Y ESTRUCTURA METÁLICA.</t>
  </si>
  <si>
    <t>SUBCAPÍTULOS ADICIONALES</t>
  </si>
  <si>
    <t>16.1</t>
  </si>
  <si>
    <t xml:space="preserve">ADECUACIÓN/CONSTRUCCIÓN MESÓN PARA ATENCIÓN AL PÚBLICO CON MUROS EN BLOQUE, COLUMNETAS Y PLACA EN CONCRETO DE 3000 PSI (REFUERZO DE 60.000 PSI) </t>
  </si>
  <si>
    <t>21.1</t>
  </si>
  <si>
    <t>PUNTO A.F. ORINAL O LAVAMANOS</t>
  </si>
  <si>
    <t>21.2</t>
  </si>
  <si>
    <t>PUNTO A.F. LAVAPLATOS</t>
  </si>
  <si>
    <t>21.3</t>
  </si>
  <si>
    <t>PUNTO A.F. INODORO</t>
  </si>
  <si>
    <t>21.4</t>
  </si>
  <si>
    <t>PUNTO A.C. LAVAMANOS</t>
  </si>
  <si>
    <t>25.1</t>
  </si>
  <si>
    <t>SANITARIO PARA PERSONAS CON MOVILIDAD REDUCIDA</t>
  </si>
  <si>
    <t>25.2</t>
  </si>
  <si>
    <t>25.3</t>
  </si>
  <si>
    <t xml:space="preserve">COMBO SANITARIO SMART </t>
  </si>
  <si>
    <t>25.4</t>
  </si>
  <si>
    <t>TANQUE PLÁSTICO 1000 LT, ELEVADO Y ASEGURADO - Incluye juego de conexión (TEE PRESIÓN PVC ½, CINTA TEFLÓN AGUA, ADAPTADOR MACHO IM CPVC 1 CXR, ADAPTADOR MACHO IM CPVC 1/2 CXR, FLOTADOR PARA TANQUE ½, UNIVERSAL PVCP 1, UNIVERSAL PVCP ½, VÁLVULA BOLA MANIJA PALANCA ½, SOLDADURA CPVC FGG NTC 4455, SOLDADURA PVC NTC 576, VÁLVULA BOLA MANIJA MARIPOSA 1, LIMPIADOR PARA PVC Y CPVC, CHEQUE CORTINA ½, TEE PRESIÓN PVC 1, BUJE ROSCADO PRESIÓN 1 X ½, TUBO PRESIÓN PVC ½ RDE.9, CODO 90° PRESIÓN PVC ½, TUBO PRESIÓN PVC 1 RDE.13.5, CODO 90° PRESIÓN PVC 1)</t>
  </si>
  <si>
    <t>27.1</t>
  </si>
  <si>
    <t>ALISTADO DE PISO 4CM</t>
  </si>
  <si>
    <t>27.2</t>
  </si>
  <si>
    <t>GUARDAESCOBA CERÁMICA 9X60CM</t>
  </si>
  <si>
    <t>27.3</t>
  </si>
  <si>
    <t>PISO PORCELANATO 56.6X56.6CM</t>
  </si>
  <si>
    <t>27.4</t>
  </si>
  <si>
    <t>ADECUACIÓN RAMPA PARA DISCAPACITADOS ACCESO REGISTRADURIA.</t>
  </si>
  <si>
    <t>9999.1</t>
  </si>
  <si>
    <t>9999.2</t>
  </si>
  <si>
    <t>HONORARIOS</t>
  </si>
  <si>
    <t>19.1</t>
  </si>
  <si>
    <t>ADECUACION Y MANTENIMIENTO DE LA SEDE DE LA REGISTRADURIA MUNICIPAL DE CHITA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</si>
</sst>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0"/>
      <name val="Arial"/>
    </font>
    <font>
      <sz val="10"/>
      <name val="Arial"/>
      <family val="2"/>
    </font>
    <font>
      <sz val="8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8"/>
      <name val="Tahoma"/>
      <family val="2"/>
    </font>
    <font>
      <b/>
      <sz val="9"/>
      <color indexed="8"/>
      <name val="Arial"/>
      <family val="2"/>
    </font>
    <font>
      <b/>
      <sz val="9"/>
      <name val="Tahoma"/>
      <family val="2"/>
    </font>
    <font>
      <sz val="8"/>
      <name val="Tahoma"/>
      <family val="2"/>
    </font>
    <font>
      <b/>
      <sz val="11"/>
      <name val="Tahoma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name val="Arial"/>
      <family val="2"/>
    </font>
    <font>
      <b/>
      <sz val="16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104">
    <xf numFmtId="0" fontId="0" fillId="0" borderId="0" xfId="0"/>
    <xf numFmtId="9" fontId="10" fillId="5" borderId="16" xfId="2" applyFont="1" applyFill="1" applyBorder="1" applyAlignment="1" applyProtection="1">
      <alignment horizontal="center" vertical="center"/>
    </xf>
    <xf numFmtId="9" fontId="10" fillId="5" borderId="6" xfId="2" applyFont="1" applyFill="1" applyBorder="1" applyAlignment="1" applyProtection="1">
      <alignment horizontal="center" vertical="center"/>
    </xf>
    <xf numFmtId="9" fontId="10" fillId="5" borderId="8" xfId="2" applyFont="1" applyFill="1" applyBorder="1" applyAlignment="1" applyProtection="1">
      <alignment horizontal="center" vertical="center"/>
    </xf>
    <xf numFmtId="9" fontId="10" fillId="5" borderId="24" xfId="2" applyFont="1" applyFill="1" applyBorder="1" applyAlignment="1" applyProtection="1">
      <alignment horizontal="center" vertical="center"/>
    </xf>
    <xf numFmtId="9" fontId="11" fillId="0" borderId="6" xfId="2" applyFont="1" applyFill="1" applyBorder="1" applyAlignment="1" applyProtection="1">
      <alignment horizontal="center" vertical="top"/>
    </xf>
    <xf numFmtId="164" fontId="10" fillId="2" borderId="21" xfId="1" applyNumberFormat="1" applyFont="1" applyFill="1" applyBorder="1" applyAlignment="1" applyProtection="1">
      <alignment horizontal="left" vertical="center" wrapText="1"/>
    </xf>
    <xf numFmtId="164" fontId="10" fillId="2" borderId="22" xfId="1" applyNumberFormat="1" applyFont="1" applyFill="1" applyBorder="1" applyAlignment="1" applyProtection="1">
      <alignment horizontal="left" vertical="center" wrapText="1"/>
    </xf>
    <xf numFmtId="164" fontId="10" fillId="2" borderId="23" xfId="1" applyNumberFormat="1" applyFont="1" applyFill="1" applyBorder="1" applyAlignment="1" applyProtection="1">
      <alignment horizontal="left" vertical="center" wrapText="1"/>
    </xf>
    <xf numFmtId="164" fontId="13" fillId="2" borderId="23" xfId="1" applyNumberFormat="1" applyFont="1" applyFill="1" applyBorder="1" applyAlignment="1" applyProtection="1">
      <alignment horizontal="left" vertical="center" wrapText="1"/>
    </xf>
    <xf numFmtId="164" fontId="6" fillId="3" borderId="11" xfId="1" applyNumberFormat="1" applyFont="1" applyFill="1" applyBorder="1" applyAlignment="1" applyProtection="1">
      <alignment horizontal="left"/>
    </xf>
    <xf numFmtId="164" fontId="12" fillId="0" borderId="29" xfId="1" applyNumberFormat="1" applyFont="1" applyFill="1" applyBorder="1" applyAlignment="1" applyProtection="1">
      <alignment horizontal="right" vertical="center"/>
    </xf>
    <xf numFmtId="164" fontId="11" fillId="0" borderId="20" xfId="1" applyNumberFormat="1" applyFont="1" applyFill="1" applyBorder="1" applyAlignment="1" applyProtection="1">
      <alignment horizontal="right" vertical="center"/>
    </xf>
    <xf numFmtId="164" fontId="12" fillId="0" borderId="30" xfId="1" applyNumberFormat="1" applyFont="1" applyFill="1" applyBorder="1" applyAlignment="1" applyProtection="1">
      <alignment horizontal="right" vertical="center"/>
    </xf>
    <xf numFmtId="164" fontId="11" fillId="0" borderId="11" xfId="1" applyNumberFormat="1" applyFont="1" applyFill="1" applyBorder="1" applyAlignment="1" applyProtection="1">
      <alignment horizontal="right" vertical="center"/>
    </xf>
    <xf numFmtId="164" fontId="11" fillId="3" borderId="11" xfId="1" applyNumberFormat="1" applyFont="1" applyFill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3" fontId="3" fillId="0" borderId="3" xfId="0" applyNumberFormat="1" applyFont="1" applyBorder="1" applyAlignment="1" applyProtection="1">
      <alignment horizontal="right" vertical="center" wrapText="1"/>
      <protection locked="0"/>
    </xf>
    <xf numFmtId="3" fontId="5" fillId="0" borderId="1" xfId="0" applyNumberFormat="1" applyFont="1" applyBorder="1" applyAlignment="1" applyProtection="1">
      <alignment horizontal="right" vertical="center" wrapText="1"/>
      <protection locked="0"/>
    </xf>
    <xf numFmtId="3" fontId="5" fillId="0" borderId="2" xfId="0" applyNumberFormat="1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3" fontId="5" fillId="0" borderId="0" xfId="0" applyNumberFormat="1" applyFont="1" applyAlignment="1" applyProtection="1">
      <alignment horizontal="righ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3" fontId="5" fillId="0" borderId="0" xfId="0" applyNumberFormat="1" applyFont="1" applyAlignment="1" applyProtection="1">
      <alignment vertical="center" wrapText="1"/>
      <protection locked="0"/>
    </xf>
    <xf numFmtId="3" fontId="7" fillId="3" borderId="20" xfId="0" applyNumberFormat="1" applyFont="1" applyFill="1" applyBorder="1" applyAlignment="1" applyProtection="1">
      <alignment horizontal="center" vertical="center" wrapText="1"/>
      <protection locked="0"/>
    </xf>
    <xf numFmtId="9" fontId="10" fillId="0" borderId="16" xfId="2" applyFont="1" applyFill="1" applyBorder="1" applyAlignment="1" applyProtection="1">
      <alignment horizontal="center" vertical="center"/>
      <protection locked="0"/>
    </xf>
    <xf numFmtId="9" fontId="10" fillId="0" borderId="6" xfId="2" applyFont="1" applyFill="1" applyBorder="1" applyAlignment="1" applyProtection="1">
      <alignment horizontal="center" vertical="center"/>
      <protection locked="0"/>
    </xf>
    <xf numFmtId="9" fontId="10" fillId="0" borderId="8" xfId="2" applyFont="1" applyFill="1" applyBorder="1" applyAlignment="1" applyProtection="1">
      <alignment horizontal="center" vertical="center"/>
      <protection locked="0"/>
    </xf>
    <xf numFmtId="9" fontId="11" fillId="0" borderId="6" xfId="2" applyFont="1" applyFill="1" applyBorder="1" applyAlignment="1" applyProtection="1">
      <alignment horizontal="center" vertical="top"/>
      <protection locked="0"/>
    </xf>
    <xf numFmtId="9" fontId="10" fillId="0" borderId="24" xfId="2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Protection="1">
      <protection locked="0"/>
    </xf>
    <xf numFmtId="0" fontId="14" fillId="0" borderId="0" xfId="0" applyFont="1" applyAlignment="1" applyProtection="1">
      <alignment horizontal="center"/>
    </xf>
    <xf numFmtId="0" fontId="9" fillId="0" borderId="5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3" fontId="2" fillId="0" borderId="5" xfId="0" applyNumberFormat="1" applyFont="1" applyBorder="1" applyAlignment="1" applyProtection="1">
      <alignment horizontal="left" vertical="center" wrapText="1"/>
    </xf>
    <xf numFmtId="3" fontId="2" fillId="0" borderId="1" xfId="0" applyNumberFormat="1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</xf>
    <xf numFmtId="3" fontId="2" fillId="0" borderId="0" xfId="0" applyNumberFormat="1" applyFont="1" applyAlignment="1" applyProtection="1">
      <alignment horizontal="left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3" fontId="7" fillId="3" borderId="3" xfId="0" applyNumberFormat="1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left" vertical="center" wrapText="1"/>
    </xf>
    <xf numFmtId="4" fontId="3" fillId="0" borderId="3" xfId="0" applyNumberFormat="1" applyFont="1" applyBorder="1" applyAlignment="1" applyProtection="1">
      <alignment horizontal="right" vertical="center" wrapText="1"/>
    </xf>
    <xf numFmtId="3" fontId="3" fillId="5" borderId="3" xfId="0" applyNumberFormat="1" applyFont="1" applyFill="1" applyBorder="1" applyAlignment="1" applyProtection="1">
      <alignment horizontal="right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5" fillId="0" borderId="5" xfId="0" applyFont="1" applyBorder="1" applyAlignment="1" applyProtection="1">
      <alignment horizontal="left" vertical="center" wrapText="1"/>
    </xf>
    <xf numFmtId="3" fontId="5" fillId="0" borderId="1" xfId="0" applyNumberFormat="1" applyFont="1" applyBorder="1" applyAlignment="1" applyProtection="1">
      <alignment horizontal="righ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3" fontId="5" fillId="0" borderId="0" xfId="0" applyNumberFormat="1" applyFont="1" applyAlignment="1" applyProtection="1">
      <alignment horizontal="right" vertical="center" wrapText="1"/>
    </xf>
    <xf numFmtId="0" fontId="8" fillId="4" borderId="3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 wrapText="1"/>
    </xf>
    <xf numFmtId="3" fontId="5" fillId="0" borderId="0" xfId="0" applyNumberFormat="1" applyFont="1" applyAlignment="1" applyProtection="1">
      <alignment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 wrapText="1"/>
    </xf>
    <xf numFmtId="3" fontId="5" fillId="0" borderId="1" xfId="0" applyNumberFormat="1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left" vertical="center" wrapText="1"/>
    </xf>
    <xf numFmtId="3" fontId="5" fillId="3" borderId="15" xfId="0" applyNumberFormat="1" applyFont="1" applyFill="1" applyBorder="1" applyAlignment="1" applyProtection="1">
      <alignment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4" fontId="10" fillId="2" borderId="16" xfId="0" applyNumberFormat="1" applyFont="1" applyFill="1" applyBorder="1" applyAlignment="1" applyProtection="1">
      <alignment horizontal="center" vertical="center" wrapText="1"/>
    </xf>
    <xf numFmtId="4" fontId="10" fillId="2" borderId="7" xfId="0" applyNumberFormat="1" applyFont="1" applyFill="1" applyBorder="1" applyAlignment="1" applyProtection="1">
      <alignment horizontal="center" vertical="center" wrapText="1"/>
    </xf>
    <xf numFmtId="4" fontId="10" fillId="2" borderId="17" xfId="0" applyNumberFormat="1" applyFont="1" applyFill="1" applyBorder="1" applyAlignment="1" applyProtection="1">
      <alignment horizontal="center" vertical="center" wrapText="1"/>
    </xf>
    <xf numFmtId="4" fontId="10" fillId="2" borderId="6" xfId="0" applyNumberFormat="1" applyFont="1" applyFill="1" applyBorder="1" applyAlignment="1" applyProtection="1">
      <alignment horizontal="center" vertical="center" wrapText="1"/>
    </xf>
    <xf numFmtId="4" fontId="10" fillId="2" borderId="3" xfId="0" applyNumberFormat="1" applyFont="1" applyFill="1" applyBorder="1" applyAlignment="1" applyProtection="1">
      <alignment horizontal="center" vertical="center" wrapText="1"/>
    </xf>
    <xf numFmtId="4" fontId="10" fillId="2" borderId="5" xfId="0" applyNumberFormat="1" applyFont="1" applyFill="1" applyBorder="1" applyAlignment="1" applyProtection="1">
      <alignment horizontal="center" vertical="center" wrapText="1"/>
    </xf>
    <xf numFmtId="4" fontId="10" fillId="2" borderId="8" xfId="0" applyNumberFormat="1" applyFont="1" applyFill="1" applyBorder="1" applyAlignment="1" applyProtection="1">
      <alignment horizontal="center" vertical="center" wrapText="1"/>
    </xf>
    <xf numFmtId="4" fontId="10" fillId="2" borderId="4" xfId="0" applyNumberFormat="1" applyFont="1" applyFill="1" applyBorder="1" applyAlignment="1" applyProtection="1">
      <alignment horizontal="center" vertical="center" wrapText="1"/>
    </xf>
    <xf numFmtId="4" fontId="10" fillId="2" borderId="14" xfId="0" applyNumberFormat="1" applyFont="1" applyFill="1" applyBorder="1" applyAlignment="1" applyProtection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top"/>
    </xf>
    <xf numFmtId="0" fontId="11" fillId="2" borderId="1" xfId="0" applyFont="1" applyFill="1" applyBorder="1" applyAlignment="1" applyProtection="1">
      <alignment horizontal="center" vertical="top"/>
    </xf>
    <xf numFmtId="0" fontId="11" fillId="2" borderId="22" xfId="0" applyFont="1" applyFill="1" applyBorder="1" applyAlignment="1" applyProtection="1">
      <alignment horizontal="center" vertical="top"/>
    </xf>
    <xf numFmtId="0" fontId="12" fillId="2" borderId="26" xfId="0" applyFont="1" applyFill="1" applyBorder="1" applyAlignment="1" applyProtection="1">
      <alignment horizontal="center" vertical="top"/>
    </xf>
    <xf numFmtId="0" fontId="12" fillId="2" borderId="27" xfId="0" applyFont="1" applyFill="1" applyBorder="1" applyAlignment="1" applyProtection="1">
      <alignment horizontal="center" vertical="top"/>
    </xf>
    <xf numFmtId="0" fontId="12" fillId="2" borderId="28" xfId="0" applyFont="1" applyFill="1" applyBorder="1" applyAlignment="1" applyProtection="1">
      <alignment horizontal="center" vertical="top"/>
    </xf>
    <xf numFmtId="3" fontId="5" fillId="3" borderId="19" xfId="0" applyNumberFormat="1" applyFont="1" applyFill="1" applyBorder="1" applyAlignment="1" applyProtection="1">
      <alignment horizontal="right" vertical="center" wrapText="1"/>
    </xf>
    <xf numFmtId="4" fontId="13" fillId="3" borderId="18" xfId="0" applyNumberFormat="1" applyFont="1" applyFill="1" applyBorder="1" applyAlignment="1" applyProtection="1">
      <alignment horizontal="center" vertical="center"/>
    </xf>
    <xf numFmtId="4" fontId="13" fillId="3" borderId="15" xfId="0" applyNumberFormat="1" applyFont="1" applyFill="1" applyBorder="1" applyAlignment="1" applyProtection="1">
      <alignment horizontal="center" vertical="center"/>
    </xf>
    <xf numFmtId="4" fontId="13" fillId="3" borderId="19" xfId="0" applyNumberFormat="1" applyFont="1" applyFill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718705</xdr:colOff>
      <xdr:row>3</xdr:row>
      <xdr:rowOff>17319</xdr:rowOff>
    </xdr:from>
    <xdr:ext cx="865908" cy="813953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6035387" y="406978"/>
          <a:ext cx="865908" cy="8139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4DFE0-D3AD-4047-94FA-2208CFAC5EA3}">
  <dimension ref="B1:H125"/>
  <sheetViews>
    <sheetView showGridLines="0" tabSelected="1" zoomScaleNormal="100" workbookViewId="0">
      <selection activeCell="K12" sqref="K12"/>
    </sheetView>
  </sheetViews>
  <sheetFormatPr baseColWidth="10" defaultRowHeight="12.75" x14ac:dyDescent="0.2"/>
  <cols>
    <col min="1" max="1" width="6.28515625" style="20" customWidth="1"/>
    <col min="2" max="2" width="7" style="36" customWidth="1"/>
    <col min="3" max="3" width="49.140625" style="20" customWidth="1"/>
    <col min="4" max="4" width="7.28515625" style="20" customWidth="1"/>
    <col min="5" max="5" width="10.140625" style="20" customWidth="1"/>
    <col min="6" max="6" width="12.28515625" style="37" customWidth="1"/>
    <col min="7" max="7" width="11.42578125" style="37" customWidth="1"/>
    <col min="8" max="8" width="13.7109375" style="20" customWidth="1"/>
    <col min="9" max="16384" width="11.42578125" style="20"/>
  </cols>
  <sheetData>
    <row r="1" spans="2:8" ht="6.75" customHeight="1" x14ac:dyDescent="0.2">
      <c r="B1" s="16"/>
      <c r="C1" s="17"/>
      <c r="D1" s="17"/>
      <c r="E1" s="17"/>
      <c r="F1" s="18"/>
      <c r="G1" s="18"/>
      <c r="H1" s="19"/>
    </row>
    <row r="2" spans="2:8" ht="6.75" customHeight="1" x14ac:dyDescent="0.2">
      <c r="B2" s="16"/>
      <c r="C2" s="17"/>
      <c r="D2" s="17"/>
      <c r="E2" s="17"/>
      <c r="F2" s="18"/>
      <c r="G2" s="18"/>
      <c r="H2" s="19"/>
    </row>
    <row r="3" spans="2:8" ht="17.25" customHeight="1" x14ac:dyDescent="0.35">
      <c r="B3" s="38" t="s">
        <v>64</v>
      </c>
      <c r="C3" s="38"/>
      <c r="D3" s="38"/>
      <c r="E3" s="38"/>
      <c r="F3" s="38"/>
      <c r="G3" s="38"/>
      <c r="H3" s="38"/>
    </row>
    <row r="4" spans="2:8" ht="65.25" customHeight="1" x14ac:dyDescent="0.2">
      <c r="B4" s="39" t="s">
        <v>183</v>
      </c>
      <c r="C4" s="40"/>
      <c r="D4" s="40"/>
      <c r="E4" s="41"/>
      <c r="F4" s="42"/>
      <c r="G4" s="43"/>
      <c r="H4" s="44"/>
    </row>
    <row r="5" spans="2:8" ht="11.25" customHeight="1" x14ac:dyDescent="0.2">
      <c r="B5" s="45"/>
      <c r="C5" s="46"/>
      <c r="D5" s="46"/>
      <c r="E5" s="46"/>
      <c r="F5" s="47"/>
      <c r="G5" s="47"/>
      <c r="H5" s="45"/>
    </row>
    <row r="6" spans="2:8" s="21" customFormat="1" ht="22.5" x14ac:dyDescent="0.2">
      <c r="B6" s="48" t="s">
        <v>52</v>
      </c>
      <c r="C6" s="48" t="s">
        <v>53</v>
      </c>
      <c r="D6" s="48" t="s">
        <v>54</v>
      </c>
      <c r="E6" s="48" t="s">
        <v>55</v>
      </c>
      <c r="F6" s="48" t="s">
        <v>62</v>
      </c>
      <c r="G6" s="49" t="s">
        <v>63</v>
      </c>
      <c r="H6" s="48" t="s">
        <v>51</v>
      </c>
    </row>
    <row r="7" spans="2:8" ht="16.7" customHeight="1" x14ac:dyDescent="0.2">
      <c r="B7" s="50">
        <v>1</v>
      </c>
      <c r="C7" s="51" t="s">
        <v>0</v>
      </c>
      <c r="D7" s="51"/>
      <c r="E7" s="51"/>
      <c r="F7" s="51"/>
      <c r="G7" s="51"/>
      <c r="H7" s="51"/>
    </row>
    <row r="8" spans="2:8" ht="18.2" customHeight="1" x14ac:dyDescent="0.2">
      <c r="B8" s="52" t="s">
        <v>69</v>
      </c>
      <c r="C8" s="53" t="s">
        <v>1</v>
      </c>
      <c r="D8" s="52" t="s">
        <v>47</v>
      </c>
      <c r="E8" s="54">
        <v>10</v>
      </c>
      <c r="F8" s="55">
        <v>9442</v>
      </c>
      <c r="G8" s="22"/>
      <c r="H8" s="11">
        <f>ROUND(E8*G8,0)</f>
        <v>0</v>
      </c>
    </row>
    <row r="9" spans="2:8" ht="18.2" customHeight="1" x14ac:dyDescent="0.2">
      <c r="B9" s="52" t="s">
        <v>70</v>
      </c>
      <c r="C9" s="53" t="s">
        <v>71</v>
      </c>
      <c r="D9" s="52" t="s">
        <v>48</v>
      </c>
      <c r="E9" s="54">
        <v>160</v>
      </c>
      <c r="F9" s="55">
        <v>9571</v>
      </c>
      <c r="G9" s="22"/>
      <c r="H9" s="11">
        <f>ROUND(E9*G9,0)</f>
        <v>0</v>
      </c>
    </row>
    <row r="10" spans="2:8" ht="18.2" customHeight="1" x14ac:dyDescent="0.2">
      <c r="B10" s="52" t="s">
        <v>72</v>
      </c>
      <c r="C10" s="53" t="s">
        <v>2</v>
      </c>
      <c r="D10" s="52" t="s">
        <v>48</v>
      </c>
      <c r="E10" s="54">
        <v>160</v>
      </c>
      <c r="F10" s="55">
        <v>15737</v>
      </c>
      <c r="G10" s="22"/>
      <c r="H10" s="11">
        <f t="shared" ref="H9:H20" si="0">ROUND(E10*G10,0)</f>
        <v>0</v>
      </c>
    </row>
    <row r="11" spans="2:8" ht="18.2" customHeight="1" x14ac:dyDescent="0.2">
      <c r="B11" s="52" t="s">
        <v>73</v>
      </c>
      <c r="C11" s="53" t="s">
        <v>74</v>
      </c>
      <c r="D11" s="52" t="s">
        <v>48</v>
      </c>
      <c r="E11" s="54">
        <v>6</v>
      </c>
      <c r="F11" s="55">
        <v>21402</v>
      </c>
      <c r="G11" s="22"/>
      <c r="H11" s="11">
        <f t="shared" si="0"/>
        <v>0</v>
      </c>
    </row>
    <row r="12" spans="2:8" ht="18.2" customHeight="1" x14ac:dyDescent="0.2">
      <c r="B12" s="52" t="s">
        <v>75</v>
      </c>
      <c r="C12" s="53" t="s">
        <v>76</v>
      </c>
      <c r="D12" s="52" t="s">
        <v>49</v>
      </c>
      <c r="E12" s="54">
        <v>52</v>
      </c>
      <c r="F12" s="55">
        <v>9442</v>
      </c>
      <c r="G12" s="22"/>
      <c r="H12" s="11">
        <f t="shared" si="0"/>
        <v>0</v>
      </c>
    </row>
    <row r="13" spans="2:8" ht="18.2" customHeight="1" x14ac:dyDescent="0.2">
      <c r="B13" s="52" t="s">
        <v>77</v>
      </c>
      <c r="C13" s="53" t="s">
        <v>78</v>
      </c>
      <c r="D13" s="52" t="s">
        <v>47</v>
      </c>
      <c r="E13" s="54">
        <v>1</v>
      </c>
      <c r="F13" s="55">
        <v>3147</v>
      </c>
      <c r="G13" s="22"/>
      <c r="H13" s="11">
        <f t="shared" si="0"/>
        <v>0</v>
      </c>
    </row>
    <row r="14" spans="2:8" ht="18.2" customHeight="1" x14ac:dyDescent="0.2">
      <c r="B14" s="52" t="s">
        <v>79</v>
      </c>
      <c r="C14" s="53" t="s">
        <v>80</v>
      </c>
      <c r="D14" s="52" t="s">
        <v>49</v>
      </c>
      <c r="E14" s="54">
        <v>38</v>
      </c>
      <c r="F14" s="55">
        <v>10791</v>
      </c>
      <c r="G14" s="22"/>
      <c r="H14" s="11">
        <f t="shared" si="0"/>
        <v>0</v>
      </c>
    </row>
    <row r="15" spans="2:8" ht="25.5" customHeight="1" x14ac:dyDescent="0.2">
      <c r="B15" s="52" t="s">
        <v>81</v>
      </c>
      <c r="C15" s="53" t="s">
        <v>82</v>
      </c>
      <c r="D15" s="52" t="s">
        <v>47</v>
      </c>
      <c r="E15" s="54">
        <v>3</v>
      </c>
      <c r="F15" s="55">
        <v>34500</v>
      </c>
      <c r="G15" s="22"/>
      <c r="H15" s="11">
        <f t="shared" si="0"/>
        <v>0</v>
      </c>
    </row>
    <row r="16" spans="2:8" ht="31.5" customHeight="1" x14ac:dyDescent="0.2">
      <c r="B16" s="52" t="s">
        <v>83</v>
      </c>
      <c r="C16" s="53" t="s">
        <v>84</v>
      </c>
      <c r="D16" s="52" t="s">
        <v>47</v>
      </c>
      <c r="E16" s="54">
        <v>8</v>
      </c>
      <c r="F16" s="55">
        <v>36044</v>
      </c>
      <c r="G16" s="22"/>
      <c r="H16" s="11">
        <f t="shared" si="0"/>
        <v>0</v>
      </c>
    </row>
    <row r="17" spans="2:8" ht="23.25" customHeight="1" x14ac:dyDescent="0.2">
      <c r="B17" s="56" t="s">
        <v>85</v>
      </c>
      <c r="C17" s="53" t="s">
        <v>3</v>
      </c>
      <c r="D17" s="52" t="s">
        <v>48</v>
      </c>
      <c r="E17" s="54">
        <v>34</v>
      </c>
      <c r="F17" s="55">
        <v>15737</v>
      </c>
      <c r="G17" s="22"/>
      <c r="H17" s="11">
        <f>ROUND(E17*G17,0)</f>
        <v>0</v>
      </c>
    </row>
    <row r="18" spans="2:8" ht="21" x14ac:dyDescent="0.2">
      <c r="B18" s="52" t="s">
        <v>86</v>
      </c>
      <c r="C18" s="53" t="s">
        <v>4</v>
      </c>
      <c r="D18" s="52" t="s">
        <v>47</v>
      </c>
      <c r="E18" s="54">
        <v>20</v>
      </c>
      <c r="F18" s="55">
        <v>15737</v>
      </c>
      <c r="G18" s="22"/>
      <c r="H18" s="11">
        <f t="shared" si="0"/>
        <v>0</v>
      </c>
    </row>
    <row r="19" spans="2:8" ht="21" x14ac:dyDescent="0.2">
      <c r="B19" s="52" t="s">
        <v>87</v>
      </c>
      <c r="C19" s="53" t="s">
        <v>5</v>
      </c>
      <c r="D19" s="52" t="s">
        <v>49</v>
      </c>
      <c r="E19" s="54">
        <v>16</v>
      </c>
      <c r="F19" s="55">
        <v>134067</v>
      </c>
      <c r="G19" s="22"/>
      <c r="H19" s="11">
        <f t="shared" si="0"/>
        <v>0</v>
      </c>
    </row>
    <row r="20" spans="2:8" ht="13.5" thickBot="1" x14ac:dyDescent="0.25">
      <c r="B20" s="52" t="s">
        <v>88</v>
      </c>
      <c r="C20" s="53" t="s">
        <v>89</v>
      </c>
      <c r="D20" s="52" t="s">
        <v>49</v>
      </c>
      <c r="E20" s="54">
        <v>16</v>
      </c>
      <c r="F20" s="55">
        <v>44062</v>
      </c>
      <c r="G20" s="22"/>
      <c r="H20" s="11">
        <f t="shared" si="0"/>
        <v>0</v>
      </c>
    </row>
    <row r="21" spans="2:8" ht="18.2" customHeight="1" thickBot="1" x14ac:dyDescent="0.25">
      <c r="B21" s="57"/>
      <c r="C21" s="58" t="s">
        <v>6</v>
      </c>
      <c r="D21" s="58"/>
      <c r="E21" s="59"/>
      <c r="F21" s="60"/>
      <c r="G21" s="24"/>
      <c r="H21" s="12">
        <f>SUM(H8:H20)</f>
        <v>0</v>
      </c>
    </row>
    <row r="22" spans="2:8" ht="7.5" customHeight="1" x14ac:dyDescent="0.2">
      <c r="B22" s="61"/>
      <c r="C22" s="62"/>
      <c r="D22" s="62"/>
      <c r="E22" s="62"/>
      <c r="F22" s="63"/>
      <c r="G22" s="27"/>
      <c r="H22" s="63"/>
    </row>
    <row r="23" spans="2:8" ht="18" customHeight="1" x14ac:dyDescent="0.2">
      <c r="B23" s="50">
        <v>5</v>
      </c>
      <c r="C23" s="51" t="s">
        <v>7</v>
      </c>
      <c r="D23" s="51"/>
      <c r="E23" s="51"/>
      <c r="F23" s="51"/>
      <c r="G23" s="51"/>
      <c r="H23" s="51"/>
    </row>
    <row r="24" spans="2:8" ht="18" customHeight="1" x14ac:dyDescent="0.2">
      <c r="B24" s="52" t="s">
        <v>90</v>
      </c>
      <c r="C24" s="53" t="s">
        <v>8</v>
      </c>
      <c r="D24" s="52" t="s">
        <v>48</v>
      </c>
      <c r="E24" s="54">
        <v>160</v>
      </c>
      <c r="F24" s="55">
        <v>44431</v>
      </c>
      <c r="G24" s="22"/>
      <c r="H24" s="11">
        <f>ROUND(E24*G24,0)</f>
        <v>0</v>
      </c>
    </row>
    <row r="25" spans="2:8" ht="18" customHeight="1" x14ac:dyDescent="0.2">
      <c r="B25" s="52" t="s">
        <v>91</v>
      </c>
      <c r="C25" s="53" t="s">
        <v>9</v>
      </c>
      <c r="D25" s="52" t="s">
        <v>47</v>
      </c>
      <c r="E25" s="54">
        <v>23</v>
      </c>
      <c r="F25" s="55">
        <v>65162</v>
      </c>
      <c r="G25" s="22"/>
      <c r="H25" s="11">
        <f t="shared" ref="H25:H29" si="1">ROUND(E25*G25,0)</f>
        <v>0</v>
      </c>
    </row>
    <row r="26" spans="2:8" ht="18" customHeight="1" x14ac:dyDescent="0.2">
      <c r="B26" s="52" t="s">
        <v>92</v>
      </c>
      <c r="C26" s="53" t="s">
        <v>93</v>
      </c>
      <c r="D26" s="52" t="s">
        <v>49</v>
      </c>
      <c r="E26" s="54">
        <v>42</v>
      </c>
      <c r="F26" s="55">
        <v>49488</v>
      </c>
      <c r="G26" s="22"/>
      <c r="H26" s="11">
        <f>ROUND(E26*G26,0)</f>
        <v>0</v>
      </c>
    </row>
    <row r="27" spans="2:8" ht="18" customHeight="1" x14ac:dyDescent="0.2">
      <c r="B27" s="52" t="s">
        <v>94</v>
      </c>
      <c r="C27" s="53" t="s">
        <v>10</v>
      </c>
      <c r="D27" s="52" t="s">
        <v>49</v>
      </c>
      <c r="E27" s="54">
        <v>52</v>
      </c>
      <c r="F27" s="55">
        <v>44169</v>
      </c>
      <c r="G27" s="22"/>
      <c r="H27" s="11">
        <f t="shared" si="1"/>
        <v>0</v>
      </c>
    </row>
    <row r="28" spans="2:8" ht="34.5" customHeight="1" x14ac:dyDescent="0.2">
      <c r="B28" s="52" t="s">
        <v>95</v>
      </c>
      <c r="C28" s="53" t="s">
        <v>96</v>
      </c>
      <c r="D28" s="52" t="s">
        <v>50</v>
      </c>
      <c r="E28" s="54">
        <v>1</v>
      </c>
      <c r="F28" s="55">
        <v>2211355</v>
      </c>
      <c r="G28" s="22"/>
      <c r="H28" s="11">
        <f t="shared" si="1"/>
        <v>0</v>
      </c>
    </row>
    <row r="29" spans="2:8" ht="21.75" thickBot="1" x14ac:dyDescent="0.25">
      <c r="B29" s="52" t="s">
        <v>97</v>
      </c>
      <c r="C29" s="53" t="s">
        <v>98</v>
      </c>
      <c r="D29" s="52" t="s">
        <v>48</v>
      </c>
      <c r="E29" s="54">
        <v>6</v>
      </c>
      <c r="F29" s="55">
        <v>111977</v>
      </c>
      <c r="G29" s="22"/>
      <c r="H29" s="13">
        <f>ROUND(E29*G29,0)</f>
        <v>0</v>
      </c>
    </row>
    <row r="30" spans="2:8" ht="20.25" customHeight="1" thickBot="1" x14ac:dyDescent="0.25">
      <c r="B30" s="57"/>
      <c r="C30" s="58" t="s">
        <v>11</v>
      </c>
      <c r="D30" s="58"/>
      <c r="E30" s="59"/>
      <c r="F30" s="60"/>
      <c r="G30" s="23"/>
      <c r="H30" s="14">
        <f>SUM(H24:H29)</f>
        <v>0</v>
      </c>
    </row>
    <row r="31" spans="2:8" ht="9.75" customHeight="1" x14ac:dyDescent="0.2">
      <c r="B31" s="61"/>
      <c r="C31" s="62"/>
      <c r="D31" s="62"/>
      <c r="E31" s="62"/>
      <c r="F31" s="63"/>
      <c r="G31" s="27"/>
      <c r="H31" s="63"/>
    </row>
    <row r="32" spans="2:8" ht="22.5" customHeight="1" x14ac:dyDescent="0.2">
      <c r="B32" s="50">
        <v>6</v>
      </c>
      <c r="C32" s="51" t="s">
        <v>12</v>
      </c>
      <c r="D32" s="51"/>
      <c r="E32" s="51"/>
      <c r="F32" s="51"/>
      <c r="G32" s="51"/>
      <c r="H32" s="51"/>
    </row>
    <row r="33" spans="2:8" ht="22.5" customHeight="1" thickBot="1" x14ac:dyDescent="0.25">
      <c r="B33" s="52" t="s">
        <v>99</v>
      </c>
      <c r="C33" s="64" t="s">
        <v>100</v>
      </c>
      <c r="D33" s="52" t="s">
        <v>101</v>
      </c>
      <c r="E33" s="54">
        <v>160</v>
      </c>
      <c r="F33" s="55">
        <v>66962</v>
      </c>
      <c r="G33" s="22"/>
      <c r="H33" s="13">
        <f>ROUND(E33*G33,0)</f>
        <v>0</v>
      </c>
    </row>
    <row r="34" spans="2:8" ht="22.5" customHeight="1" thickBot="1" x14ac:dyDescent="0.25">
      <c r="B34" s="57"/>
      <c r="C34" s="58" t="s">
        <v>13</v>
      </c>
      <c r="D34" s="58"/>
      <c r="E34" s="59"/>
      <c r="F34" s="60"/>
      <c r="G34" s="23"/>
      <c r="H34" s="14">
        <f>SUM(H33:H33)</f>
        <v>0</v>
      </c>
    </row>
    <row r="35" spans="2:8" ht="9.75" customHeight="1" x14ac:dyDescent="0.2">
      <c r="B35" s="65"/>
      <c r="C35" s="65"/>
      <c r="D35" s="65"/>
      <c r="E35" s="65"/>
      <c r="F35" s="65"/>
      <c r="G35" s="65"/>
      <c r="H35" s="65"/>
    </row>
    <row r="36" spans="2:8" ht="23.25" customHeight="1" x14ac:dyDescent="0.2">
      <c r="B36" s="50">
        <v>7</v>
      </c>
      <c r="C36" s="51" t="s">
        <v>14</v>
      </c>
      <c r="D36" s="51"/>
      <c r="E36" s="51"/>
      <c r="F36" s="51"/>
      <c r="G36" s="51"/>
      <c r="H36" s="51"/>
    </row>
    <row r="37" spans="2:8" ht="23.25" customHeight="1" x14ac:dyDescent="0.2">
      <c r="B37" s="52" t="s">
        <v>102</v>
      </c>
      <c r="C37" s="53" t="s">
        <v>103</v>
      </c>
      <c r="D37" s="52" t="s">
        <v>48</v>
      </c>
      <c r="E37" s="54">
        <v>4</v>
      </c>
      <c r="F37" s="55">
        <v>72917</v>
      </c>
      <c r="G37" s="22"/>
      <c r="H37" s="13">
        <f>ROUND(E37*G37,0)</f>
        <v>0</v>
      </c>
    </row>
    <row r="38" spans="2:8" ht="23.25" customHeight="1" x14ac:dyDescent="0.2">
      <c r="B38" s="52" t="s">
        <v>104</v>
      </c>
      <c r="C38" s="53" t="s">
        <v>105</v>
      </c>
      <c r="D38" s="52" t="s">
        <v>47</v>
      </c>
      <c r="E38" s="54">
        <v>3</v>
      </c>
      <c r="F38" s="55">
        <v>159069</v>
      </c>
      <c r="G38" s="22"/>
      <c r="H38" s="13">
        <f t="shared" ref="H38:H40" si="2">ROUND(E38*G38,0)</f>
        <v>0</v>
      </c>
    </row>
    <row r="39" spans="2:8" x14ac:dyDescent="0.2">
      <c r="B39" s="52" t="s">
        <v>106</v>
      </c>
      <c r="C39" s="53" t="s">
        <v>107</v>
      </c>
      <c r="D39" s="52" t="s">
        <v>48</v>
      </c>
      <c r="E39" s="54">
        <v>3</v>
      </c>
      <c r="F39" s="55">
        <v>1162152</v>
      </c>
      <c r="G39" s="22"/>
      <c r="H39" s="13">
        <f t="shared" si="2"/>
        <v>0</v>
      </c>
    </row>
    <row r="40" spans="2:8" ht="23.25" customHeight="1" thickBot="1" x14ac:dyDescent="0.25">
      <c r="B40" s="52" t="s">
        <v>108</v>
      </c>
      <c r="C40" s="53" t="s">
        <v>109</v>
      </c>
      <c r="D40" s="52" t="s">
        <v>48</v>
      </c>
      <c r="E40" s="54">
        <v>38</v>
      </c>
      <c r="F40" s="55">
        <v>152806</v>
      </c>
      <c r="G40" s="22"/>
      <c r="H40" s="13">
        <f t="shared" si="2"/>
        <v>0</v>
      </c>
    </row>
    <row r="41" spans="2:8" ht="21" customHeight="1" thickBot="1" x14ac:dyDescent="0.25">
      <c r="B41" s="57"/>
      <c r="C41" s="58" t="s">
        <v>15</v>
      </c>
      <c r="D41" s="58"/>
      <c r="E41" s="59"/>
      <c r="F41" s="60"/>
      <c r="G41" s="23"/>
      <c r="H41" s="14">
        <f>SUM(H37:H40)</f>
        <v>0</v>
      </c>
    </row>
    <row r="42" spans="2:8" x14ac:dyDescent="0.2">
      <c r="B42" s="65"/>
      <c r="C42" s="65"/>
      <c r="D42" s="65"/>
      <c r="E42" s="65"/>
      <c r="F42" s="65"/>
      <c r="G42" s="65"/>
      <c r="H42" s="65"/>
    </row>
    <row r="43" spans="2:8" ht="25.5" customHeight="1" x14ac:dyDescent="0.2">
      <c r="B43" s="50">
        <v>8</v>
      </c>
      <c r="C43" s="51" t="s">
        <v>16</v>
      </c>
      <c r="D43" s="51"/>
      <c r="E43" s="51"/>
      <c r="F43" s="51"/>
      <c r="G43" s="51"/>
      <c r="H43" s="51"/>
    </row>
    <row r="44" spans="2:8" ht="25.5" customHeight="1" x14ac:dyDescent="0.2">
      <c r="B44" s="52" t="s">
        <v>110</v>
      </c>
      <c r="C44" s="53" t="s">
        <v>17</v>
      </c>
      <c r="D44" s="52" t="s">
        <v>47</v>
      </c>
      <c r="E44" s="54">
        <v>3</v>
      </c>
      <c r="F44" s="55">
        <v>81157</v>
      </c>
      <c r="G44" s="22"/>
      <c r="H44" s="13">
        <f>ROUND(E44*G44,0)</f>
        <v>0</v>
      </c>
    </row>
    <row r="45" spans="2:8" ht="25.5" customHeight="1" x14ac:dyDescent="0.2">
      <c r="B45" s="52" t="s">
        <v>111</v>
      </c>
      <c r="C45" s="53" t="s">
        <v>18</v>
      </c>
      <c r="D45" s="52" t="s">
        <v>49</v>
      </c>
      <c r="E45" s="54">
        <v>10</v>
      </c>
      <c r="F45" s="55">
        <v>25018</v>
      </c>
      <c r="G45" s="22"/>
      <c r="H45" s="13">
        <f t="shared" ref="H45:H51" si="3">ROUND(E45*G45,0)</f>
        <v>0</v>
      </c>
    </row>
    <row r="46" spans="2:8" ht="25.5" customHeight="1" x14ac:dyDescent="0.2">
      <c r="B46" s="52" t="s">
        <v>112</v>
      </c>
      <c r="C46" s="53" t="s">
        <v>19</v>
      </c>
      <c r="D46" s="52" t="s">
        <v>49</v>
      </c>
      <c r="E46" s="54">
        <v>10</v>
      </c>
      <c r="F46" s="55">
        <v>46221</v>
      </c>
      <c r="G46" s="22"/>
      <c r="H46" s="13">
        <f t="shared" si="3"/>
        <v>0</v>
      </c>
    </row>
    <row r="47" spans="2:8" ht="25.5" customHeight="1" x14ac:dyDescent="0.2">
      <c r="B47" s="52" t="s">
        <v>113</v>
      </c>
      <c r="C47" s="53" t="s">
        <v>114</v>
      </c>
      <c r="D47" s="52" t="s">
        <v>47</v>
      </c>
      <c r="E47" s="54">
        <v>1</v>
      </c>
      <c r="F47" s="55">
        <v>488575</v>
      </c>
      <c r="G47" s="22"/>
      <c r="H47" s="13">
        <f t="shared" si="3"/>
        <v>0</v>
      </c>
    </row>
    <row r="48" spans="2:8" ht="25.5" customHeight="1" x14ac:dyDescent="0.2">
      <c r="B48" s="52" t="s">
        <v>115</v>
      </c>
      <c r="C48" s="53" t="s">
        <v>116</v>
      </c>
      <c r="D48" s="52" t="s">
        <v>47</v>
      </c>
      <c r="E48" s="54">
        <v>1</v>
      </c>
      <c r="F48" s="55">
        <v>55845</v>
      </c>
      <c r="G48" s="22"/>
      <c r="H48" s="13">
        <f t="shared" si="3"/>
        <v>0</v>
      </c>
    </row>
    <row r="49" spans="2:8" ht="25.5" customHeight="1" x14ac:dyDescent="0.2">
      <c r="B49" s="52" t="s">
        <v>117</v>
      </c>
      <c r="C49" s="53" t="s">
        <v>20</v>
      </c>
      <c r="D49" s="52" t="s">
        <v>47</v>
      </c>
      <c r="E49" s="54">
        <v>3</v>
      </c>
      <c r="F49" s="55">
        <v>110676</v>
      </c>
      <c r="G49" s="22"/>
      <c r="H49" s="13">
        <f t="shared" si="3"/>
        <v>0</v>
      </c>
    </row>
    <row r="50" spans="2:8" ht="25.5" customHeight="1" x14ac:dyDescent="0.2">
      <c r="B50" s="52" t="s">
        <v>118</v>
      </c>
      <c r="C50" s="53" t="s">
        <v>21</v>
      </c>
      <c r="D50" s="52" t="s">
        <v>47</v>
      </c>
      <c r="E50" s="54">
        <v>4</v>
      </c>
      <c r="F50" s="55">
        <v>69471</v>
      </c>
      <c r="G50" s="22"/>
      <c r="H50" s="13">
        <f t="shared" si="3"/>
        <v>0</v>
      </c>
    </row>
    <row r="51" spans="2:8" ht="25.5" customHeight="1" thickBot="1" x14ac:dyDescent="0.25">
      <c r="B51" s="52" t="s">
        <v>119</v>
      </c>
      <c r="C51" s="53" t="s">
        <v>120</v>
      </c>
      <c r="D51" s="52" t="s">
        <v>49</v>
      </c>
      <c r="E51" s="54">
        <v>38</v>
      </c>
      <c r="F51" s="55">
        <v>45683</v>
      </c>
      <c r="G51" s="22"/>
      <c r="H51" s="13">
        <f t="shared" si="3"/>
        <v>0</v>
      </c>
    </row>
    <row r="52" spans="2:8" ht="18.75" customHeight="1" thickBot="1" x14ac:dyDescent="0.25">
      <c r="B52" s="57"/>
      <c r="C52" s="58" t="s">
        <v>22</v>
      </c>
      <c r="D52" s="58"/>
      <c r="E52" s="59"/>
      <c r="F52" s="60"/>
      <c r="G52" s="24"/>
      <c r="H52" s="14">
        <f>SUM(H44:H51)</f>
        <v>0</v>
      </c>
    </row>
    <row r="53" spans="2:8" ht="7.5" customHeight="1" x14ac:dyDescent="0.2">
      <c r="B53" s="65"/>
      <c r="C53" s="65"/>
      <c r="D53" s="65"/>
      <c r="E53" s="65"/>
      <c r="F53" s="65"/>
      <c r="G53" s="65"/>
      <c r="H53" s="65"/>
    </row>
    <row r="54" spans="2:8" ht="24.75" customHeight="1" x14ac:dyDescent="0.2">
      <c r="B54" s="50">
        <v>9</v>
      </c>
      <c r="C54" s="51" t="s">
        <v>23</v>
      </c>
      <c r="D54" s="51"/>
      <c r="E54" s="51"/>
      <c r="F54" s="51"/>
      <c r="G54" s="51"/>
      <c r="H54" s="51"/>
    </row>
    <row r="55" spans="2:8" ht="24.75" customHeight="1" x14ac:dyDescent="0.2">
      <c r="B55" s="52" t="s">
        <v>121</v>
      </c>
      <c r="C55" s="53" t="s">
        <v>122</v>
      </c>
      <c r="D55" s="52" t="s">
        <v>49</v>
      </c>
      <c r="E55" s="54">
        <v>16</v>
      </c>
      <c r="F55" s="55">
        <v>23698</v>
      </c>
      <c r="G55" s="22"/>
      <c r="H55" s="13">
        <f>ROUND(E55*G55,0)</f>
        <v>0</v>
      </c>
    </row>
    <row r="56" spans="2:8" ht="24.75" customHeight="1" x14ac:dyDescent="0.2">
      <c r="B56" s="52" t="s">
        <v>123</v>
      </c>
      <c r="C56" s="53" t="s">
        <v>124</v>
      </c>
      <c r="D56" s="52" t="s">
        <v>47</v>
      </c>
      <c r="E56" s="54">
        <v>18</v>
      </c>
      <c r="F56" s="55">
        <v>115700</v>
      </c>
      <c r="G56" s="22"/>
      <c r="H56" s="13">
        <f t="shared" ref="H56:H60" si="4">ROUND(E56*G56,0)</f>
        <v>0</v>
      </c>
    </row>
    <row r="57" spans="2:8" ht="24.75" customHeight="1" x14ac:dyDescent="0.2">
      <c r="B57" s="52" t="s">
        <v>125</v>
      </c>
      <c r="C57" s="53" t="s">
        <v>126</v>
      </c>
      <c r="D57" s="52" t="s">
        <v>47</v>
      </c>
      <c r="E57" s="54">
        <v>18</v>
      </c>
      <c r="F57" s="55">
        <v>16434</v>
      </c>
      <c r="G57" s="22"/>
      <c r="H57" s="13">
        <f t="shared" si="4"/>
        <v>0</v>
      </c>
    </row>
    <row r="58" spans="2:8" ht="24.75" customHeight="1" x14ac:dyDescent="0.2">
      <c r="B58" s="52" t="s">
        <v>127</v>
      </c>
      <c r="C58" s="53" t="s">
        <v>128</v>
      </c>
      <c r="D58" s="52" t="s">
        <v>47</v>
      </c>
      <c r="E58" s="54">
        <v>18</v>
      </c>
      <c r="F58" s="55">
        <v>30764</v>
      </c>
      <c r="G58" s="22"/>
      <c r="H58" s="13">
        <f t="shared" si="4"/>
        <v>0</v>
      </c>
    </row>
    <row r="59" spans="2:8" ht="24.75" customHeight="1" x14ac:dyDescent="0.2">
      <c r="B59" s="52" t="s">
        <v>129</v>
      </c>
      <c r="C59" s="53" t="s">
        <v>24</v>
      </c>
      <c r="D59" s="52" t="s">
        <v>49</v>
      </c>
      <c r="E59" s="54">
        <v>32</v>
      </c>
      <c r="F59" s="55">
        <v>6666</v>
      </c>
      <c r="G59" s="22"/>
      <c r="H59" s="13">
        <f t="shared" si="4"/>
        <v>0</v>
      </c>
    </row>
    <row r="60" spans="2:8" ht="24.75" customHeight="1" thickBot="1" x14ac:dyDescent="0.25">
      <c r="B60" s="52" t="s">
        <v>130</v>
      </c>
      <c r="C60" s="64" t="s">
        <v>131</v>
      </c>
      <c r="D60" s="52" t="s">
        <v>47</v>
      </c>
      <c r="E60" s="54">
        <v>22</v>
      </c>
      <c r="F60" s="55">
        <v>22849</v>
      </c>
      <c r="G60" s="22"/>
      <c r="H60" s="13">
        <f t="shared" si="4"/>
        <v>0</v>
      </c>
    </row>
    <row r="61" spans="2:8" ht="19.5" customHeight="1" thickBot="1" x14ac:dyDescent="0.25">
      <c r="B61" s="57"/>
      <c r="C61" s="58" t="s">
        <v>25</v>
      </c>
      <c r="D61" s="58"/>
      <c r="E61" s="59"/>
      <c r="F61" s="60"/>
      <c r="G61" s="24"/>
      <c r="H61" s="14">
        <f>SUM(H55:H60)</f>
        <v>0</v>
      </c>
    </row>
    <row r="62" spans="2:8" ht="9" customHeight="1" x14ac:dyDescent="0.2">
      <c r="B62" s="65"/>
      <c r="C62" s="65"/>
      <c r="D62" s="65"/>
      <c r="E62" s="65"/>
      <c r="F62" s="65"/>
      <c r="G62" s="65"/>
      <c r="H62" s="65"/>
    </row>
    <row r="63" spans="2:8" ht="19.5" customHeight="1" x14ac:dyDescent="0.2">
      <c r="B63" s="50">
        <v>10</v>
      </c>
      <c r="C63" s="51" t="s">
        <v>132</v>
      </c>
      <c r="D63" s="51"/>
      <c r="E63" s="51"/>
      <c r="F63" s="51"/>
      <c r="G63" s="51"/>
      <c r="H63" s="51"/>
    </row>
    <row r="64" spans="2:8" ht="21" x14ac:dyDescent="0.2">
      <c r="B64" s="52" t="s">
        <v>133</v>
      </c>
      <c r="C64" s="64" t="s">
        <v>134</v>
      </c>
      <c r="D64" s="52" t="s">
        <v>47</v>
      </c>
      <c r="E64" s="54">
        <v>8</v>
      </c>
      <c r="F64" s="55">
        <v>499548</v>
      </c>
      <c r="G64" s="22"/>
      <c r="H64" s="13">
        <f>ROUND(E64*G64,0)</f>
        <v>0</v>
      </c>
    </row>
    <row r="65" spans="2:8" ht="13.5" thickBot="1" x14ac:dyDescent="0.25">
      <c r="B65" s="52" t="s">
        <v>135</v>
      </c>
      <c r="C65" s="64" t="s">
        <v>136</v>
      </c>
      <c r="D65" s="52" t="s">
        <v>50</v>
      </c>
      <c r="E65" s="54">
        <v>1</v>
      </c>
      <c r="F65" s="55">
        <v>2007321</v>
      </c>
      <c r="G65" s="22"/>
      <c r="H65" s="13">
        <f>ROUND(E65*G65,0)</f>
        <v>0</v>
      </c>
    </row>
    <row r="66" spans="2:8" ht="13.5" thickBot="1" x14ac:dyDescent="0.25">
      <c r="B66" s="57"/>
      <c r="C66" s="58" t="s">
        <v>27</v>
      </c>
      <c r="D66" s="58"/>
      <c r="E66" s="59"/>
      <c r="F66" s="60"/>
      <c r="G66" s="24"/>
      <c r="H66" s="14">
        <f>SUM(H64:H65)</f>
        <v>0</v>
      </c>
    </row>
    <row r="67" spans="2:8" x14ac:dyDescent="0.2">
      <c r="B67" s="66"/>
      <c r="C67" s="66"/>
      <c r="D67" s="66"/>
      <c r="E67" s="66"/>
      <c r="F67" s="66"/>
      <c r="G67" s="28"/>
      <c r="H67" s="66"/>
    </row>
    <row r="68" spans="2:8" ht="24.75" customHeight="1" x14ac:dyDescent="0.2">
      <c r="B68" s="50">
        <v>11</v>
      </c>
      <c r="C68" s="51" t="s">
        <v>26</v>
      </c>
      <c r="D68" s="51"/>
      <c r="E68" s="51"/>
      <c r="F68" s="51"/>
      <c r="G68" s="51"/>
      <c r="H68" s="51"/>
    </row>
    <row r="69" spans="2:8" ht="24.75" customHeight="1" x14ac:dyDescent="0.2">
      <c r="B69" s="52" t="s">
        <v>137</v>
      </c>
      <c r="C69" s="67" t="s">
        <v>138</v>
      </c>
      <c r="D69" s="52" t="s">
        <v>48</v>
      </c>
      <c r="E69" s="54">
        <v>3</v>
      </c>
      <c r="F69" s="55">
        <v>119822</v>
      </c>
      <c r="G69" s="22"/>
      <c r="H69" s="13">
        <f>ROUND(E69*G69,0)</f>
        <v>0</v>
      </c>
    </row>
    <row r="70" spans="2:8" ht="24.75" customHeight="1" x14ac:dyDescent="0.2">
      <c r="B70" s="52" t="s">
        <v>139</v>
      </c>
      <c r="C70" s="67" t="s">
        <v>140</v>
      </c>
      <c r="D70" s="52" t="s">
        <v>47</v>
      </c>
      <c r="E70" s="54">
        <v>1</v>
      </c>
      <c r="F70" s="55">
        <v>355139</v>
      </c>
      <c r="G70" s="22"/>
      <c r="H70" s="13">
        <f t="shared" ref="H70:H73" si="5">ROUND(E70*G70,0)</f>
        <v>0</v>
      </c>
    </row>
    <row r="71" spans="2:8" ht="24.75" customHeight="1" x14ac:dyDescent="0.2">
      <c r="B71" s="52" t="s">
        <v>141</v>
      </c>
      <c r="C71" s="67" t="s">
        <v>142</v>
      </c>
      <c r="D71" s="52" t="s">
        <v>48</v>
      </c>
      <c r="E71" s="54">
        <v>4</v>
      </c>
      <c r="F71" s="55">
        <v>1071826</v>
      </c>
      <c r="G71" s="22"/>
      <c r="H71" s="13">
        <f t="shared" si="5"/>
        <v>0</v>
      </c>
    </row>
    <row r="72" spans="2:8" ht="24.75" customHeight="1" x14ac:dyDescent="0.2">
      <c r="B72" s="52" t="s">
        <v>143</v>
      </c>
      <c r="C72" s="67" t="s">
        <v>144</v>
      </c>
      <c r="D72" s="52" t="s">
        <v>48</v>
      </c>
      <c r="E72" s="54">
        <v>20</v>
      </c>
      <c r="F72" s="55">
        <v>224786</v>
      </c>
      <c r="G72" s="22"/>
      <c r="H72" s="13">
        <f t="shared" si="5"/>
        <v>0</v>
      </c>
    </row>
    <row r="73" spans="2:8" ht="24.75" customHeight="1" thickBot="1" x14ac:dyDescent="0.25">
      <c r="B73" s="52" t="s">
        <v>145</v>
      </c>
      <c r="C73" s="67" t="s">
        <v>146</v>
      </c>
      <c r="D73" s="52" t="s">
        <v>48</v>
      </c>
      <c r="E73" s="54">
        <v>22</v>
      </c>
      <c r="F73" s="55">
        <v>199429</v>
      </c>
      <c r="G73" s="22"/>
      <c r="H73" s="13">
        <f t="shared" si="5"/>
        <v>0</v>
      </c>
    </row>
    <row r="74" spans="2:8" ht="21" customHeight="1" thickBot="1" x14ac:dyDescent="0.25">
      <c r="B74" s="57"/>
      <c r="C74" s="59" t="s">
        <v>27</v>
      </c>
      <c r="D74" s="68"/>
      <c r="E74" s="68"/>
      <c r="F74" s="60"/>
      <c r="G74" s="24"/>
      <c r="H74" s="14">
        <f>SUM(H69:H73)</f>
        <v>0</v>
      </c>
    </row>
    <row r="75" spans="2:8" x14ac:dyDescent="0.2">
      <c r="B75" s="61"/>
      <c r="C75" s="62"/>
      <c r="D75" s="62"/>
      <c r="E75" s="62"/>
      <c r="F75" s="69"/>
      <c r="G75" s="29"/>
      <c r="H75" s="63"/>
    </row>
    <row r="76" spans="2:8" ht="24.75" customHeight="1" x14ac:dyDescent="0.2">
      <c r="B76" s="50">
        <v>12</v>
      </c>
      <c r="C76" s="51" t="s">
        <v>28</v>
      </c>
      <c r="D76" s="51"/>
      <c r="E76" s="51"/>
      <c r="F76" s="51"/>
      <c r="G76" s="51"/>
      <c r="H76" s="51"/>
    </row>
    <row r="77" spans="2:8" ht="24.75" customHeight="1" x14ac:dyDescent="0.2">
      <c r="B77" s="52" t="s">
        <v>147</v>
      </c>
      <c r="C77" s="67" t="s">
        <v>148</v>
      </c>
      <c r="D77" s="52" t="s">
        <v>48</v>
      </c>
      <c r="E77" s="54">
        <v>120</v>
      </c>
      <c r="F77" s="55">
        <v>40378</v>
      </c>
      <c r="G77" s="22"/>
      <c r="H77" s="13">
        <f>ROUND(E77*G77,0)</f>
        <v>0</v>
      </c>
    </row>
    <row r="78" spans="2:8" ht="24.75" customHeight="1" x14ac:dyDescent="0.2">
      <c r="B78" s="52" t="s">
        <v>149</v>
      </c>
      <c r="C78" s="67" t="s">
        <v>29</v>
      </c>
      <c r="D78" s="52" t="s">
        <v>48</v>
      </c>
      <c r="E78" s="54">
        <v>320</v>
      </c>
      <c r="F78" s="55">
        <v>20127</v>
      </c>
      <c r="G78" s="22"/>
      <c r="H78" s="13">
        <f t="shared" ref="H78:H80" si="6">ROUND(E78*G78,0)</f>
        <v>0</v>
      </c>
    </row>
    <row r="79" spans="2:8" ht="24.75" customHeight="1" x14ac:dyDescent="0.2">
      <c r="B79" s="52" t="s">
        <v>150</v>
      </c>
      <c r="C79" s="67" t="s">
        <v>30</v>
      </c>
      <c r="D79" s="52" t="s">
        <v>48</v>
      </c>
      <c r="E79" s="54">
        <v>36</v>
      </c>
      <c r="F79" s="55">
        <v>22451</v>
      </c>
      <c r="G79" s="22"/>
      <c r="H79" s="13">
        <f t="shared" si="6"/>
        <v>0</v>
      </c>
    </row>
    <row r="80" spans="2:8" ht="35.25" customHeight="1" thickBot="1" x14ac:dyDescent="0.25">
      <c r="B80" s="52" t="s">
        <v>151</v>
      </c>
      <c r="C80" s="67" t="s">
        <v>152</v>
      </c>
      <c r="D80" s="52" t="s">
        <v>48</v>
      </c>
      <c r="E80" s="54">
        <v>16</v>
      </c>
      <c r="F80" s="55">
        <v>19943</v>
      </c>
      <c r="G80" s="22"/>
      <c r="H80" s="13">
        <f t="shared" si="6"/>
        <v>0</v>
      </c>
    </row>
    <row r="81" spans="2:8" ht="21" customHeight="1" thickBot="1" x14ac:dyDescent="0.25">
      <c r="B81" s="57"/>
      <c r="C81" s="58" t="s">
        <v>31</v>
      </c>
      <c r="D81" s="58"/>
      <c r="E81" s="59"/>
      <c r="F81" s="60"/>
      <c r="G81" s="24"/>
      <c r="H81" s="14">
        <f>SUM(H77:H80)</f>
        <v>0</v>
      </c>
    </row>
    <row r="82" spans="2:8" ht="9.75" customHeight="1" x14ac:dyDescent="0.2">
      <c r="B82" s="65"/>
      <c r="C82" s="65"/>
      <c r="D82" s="65"/>
      <c r="E82" s="65"/>
      <c r="F82" s="65"/>
      <c r="G82" s="65"/>
      <c r="H82" s="65"/>
    </row>
    <row r="83" spans="2:8" ht="24.75" customHeight="1" x14ac:dyDescent="0.2">
      <c r="B83" s="50">
        <v>16</v>
      </c>
      <c r="C83" s="51" t="s">
        <v>153</v>
      </c>
      <c r="D83" s="51"/>
      <c r="E83" s="51"/>
      <c r="F83" s="51"/>
      <c r="G83" s="51"/>
      <c r="H83" s="51"/>
    </row>
    <row r="84" spans="2:8" ht="32.25" thickBot="1" x14ac:dyDescent="0.25">
      <c r="B84" s="52" t="s">
        <v>154</v>
      </c>
      <c r="C84" s="67" t="s">
        <v>155</v>
      </c>
      <c r="D84" s="52" t="s">
        <v>48</v>
      </c>
      <c r="E84" s="54">
        <v>8</v>
      </c>
      <c r="F84" s="55">
        <v>584901</v>
      </c>
      <c r="G84" s="22"/>
      <c r="H84" s="13">
        <f>ROUND(E84*G84,0)</f>
        <v>0</v>
      </c>
    </row>
    <row r="85" spans="2:8" ht="19.5" customHeight="1" thickBot="1" x14ac:dyDescent="0.25">
      <c r="B85" s="57"/>
      <c r="C85" s="59" t="s">
        <v>32</v>
      </c>
      <c r="D85" s="68"/>
      <c r="E85" s="68"/>
      <c r="F85" s="68"/>
      <c r="G85" s="70"/>
      <c r="H85" s="14">
        <f>SUM(H84)</f>
        <v>0</v>
      </c>
    </row>
    <row r="86" spans="2:8" ht="6.75" customHeight="1" x14ac:dyDescent="0.2">
      <c r="B86" s="71"/>
      <c r="C86" s="71"/>
      <c r="D86" s="71"/>
      <c r="E86" s="71"/>
      <c r="F86" s="71"/>
      <c r="G86" s="71"/>
      <c r="H86" s="71"/>
    </row>
    <row r="87" spans="2:8" ht="24.75" customHeight="1" x14ac:dyDescent="0.2">
      <c r="B87" s="72">
        <v>21</v>
      </c>
      <c r="C87" s="73" t="s">
        <v>42</v>
      </c>
      <c r="D87" s="73"/>
      <c r="E87" s="73"/>
      <c r="F87" s="73"/>
      <c r="G87" s="73"/>
      <c r="H87" s="73"/>
    </row>
    <row r="88" spans="2:8" ht="24.75" customHeight="1" x14ac:dyDescent="0.2">
      <c r="B88" s="52" t="s">
        <v>156</v>
      </c>
      <c r="C88" s="67" t="s">
        <v>157</v>
      </c>
      <c r="D88" s="52" t="s">
        <v>47</v>
      </c>
      <c r="E88" s="54">
        <v>3</v>
      </c>
      <c r="F88" s="55">
        <v>30453</v>
      </c>
      <c r="G88" s="22"/>
      <c r="H88" s="13">
        <f>ROUND(E88*G88,0)</f>
        <v>0</v>
      </c>
    </row>
    <row r="89" spans="2:8" ht="24.75" customHeight="1" x14ac:dyDescent="0.2">
      <c r="B89" s="52" t="s">
        <v>158</v>
      </c>
      <c r="C89" s="67" t="s">
        <v>159</v>
      </c>
      <c r="D89" s="52" t="s">
        <v>47</v>
      </c>
      <c r="E89" s="54">
        <v>1</v>
      </c>
      <c r="F89" s="55">
        <v>30453</v>
      </c>
      <c r="G89" s="22"/>
      <c r="H89" s="13">
        <f t="shared" ref="H89:H91" si="7">ROUND(E89*G89,0)</f>
        <v>0</v>
      </c>
    </row>
    <row r="90" spans="2:8" ht="24.75" customHeight="1" x14ac:dyDescent="0.2">
      <c r="B90" s="52" t="s">
        <v>160</v>
      </c>
      <c r="C90" s="67" t="s">
        <v>161</v>
      </c>
      <c r="D90" s="52" t="s">
        <v>47</v>
      </c>
      <c r="E90" s="54">
        <v>3</v>
      </c>
      <c r="F90" s="55">
        <v>29584</v>
      </c>
      <c r="G90" s="22"/>
      <c r="H90" s="13">
        <f t="shared" si="7"/>
        <v>0</v>
      </c>
    </row>
    <row r="91" spans="2:8" ht="24.75" customHeight="1" thickBot="1" x14ac:dyDescent="0.25">
      <c r="B91" s="52" t="s">
        <v>162</v>
      </c>
      <c r="C91" s="67" t="s">
        <v>163</v>
      </c>
      <c r="D91" s="52" t="s">
        <v>47</v>
      </c>
      <c r="E91" s="54">
        <v>3</v>
      </c>
      <c r="F91" s="55">
        <v>49678</v>
      </c>
      <c r="G91" s="22"/>
      <c r="H91" s="13">
        <f t="shared" si="7"/>
        <v>0</v>
      </c>
    </row>
    <row r="92" spans="2:8" ht="18.75" customHeight="1" thickBot="1" x14ac:dyDescent="0.25">
      <c r="B92" s="57"/>
      <c r="C92" s="58" t="s">
        <v>43</v>
      </c>
      <c r="D92" s="58"/>
      <c r="E92" s="59"/>
      <c r="F92" s="60"/>
      <c r="G92" s="24"/>
      <c r="H92" s="14">
        <f>SUM(H88:H91)</f>
        <v>0</v>
      </c>
    </row>
    <row r="93" spans="2:8" ht="9.75" customHeight="1" x14ac:dyDescent="0.2">
      <c r="B93" s="71"/>
      <c r="C93" s="71"/>
      <c r="D93" s="71"/>
      <c r="E93" s="71"/>
      <c r="F93" s="71"/>
      <c r="G93" s="71"/>
      <c r="H93" s="71"/>
    </row>
    <row r="94" spans="2:8" ht="24.75" customHeight="1" x14ac:dyDescent="0.2">
      <c r="B94" s="72">
        <v>25</v>
      </c>
      <c r="C94" s="73" t="s">
        <v>33</v>
      </c>
      <c r="D94" s="73"/>
      <c r="E94" s="73"/>
      <c r="F94" s="73"/>
      <c r="G94" s="73"/>
      <c r="H94" s="73"/>
    </row>
    <row r="95" spans="2:8" ht="24.75" customHeight="1" x14ac:dyDescent="0.2">
      <c r="B95" s="52" t="s">
        <v>164</v>
      </c>
      <c r="C95" s="67" t="s">
        <v>165</v>
      </c>
      <c r="D95" s="52" t="s">
        <v>47</v>
      </c>
      <c r="E95" s="54">
        <v>1</v>
      </c>
      <c r="F95" s="55">
        <v>819313</v>
      </c>
      <c r="G95" s="22"/>
      <c r="H95" s="13">
        <f>ROUND(E95*G95,0)</f>
        <v>0</v>
      </c>
    </row>
    <row r="96" spans="2:8" ht="24.75" customHeight="1" x14ac:dyDescent="0.2">
      <c r="B96" s="52" t="s">
        <v>166</v>
      </c>
      <c r="C96" s="67" t="s">
        <v>34</v>
      </c>
      <c r="D96" s="52" t="s">
        <v>47</v>
      </c>
      <c r="E96" s="54">
        <v>1</v>
      </c>
      <c r="F96" s="55">
        <v>712313</v>
      </c>
      <c r="G96" s="22"/>
      <c r="H96" s="13">
        <f t="shared" ref="H96:H98" si="8">ROUND(E96*G96,0)</f>
        <v>0</v>
      </c>
    </row>
    <row r="97" spans="2:8" ht="24.75" customHeight="1" x14ac:dyDescent="0.2">
      <c r="B97" s="52" t="s">
        <v>167</v>
      </c>
      <c r="C97" s="67" t="s">
        <v>168</v>
      </c>
      <c r="D97" s="52" t="s">
        <v>47</v>
      </c>
      <c r="E97" s="54">
        <v>2</v>
      </c>
      <c r="F97" s="55">
        <v>1117371</v>
      </c>
      <c r="G97" s="22"/>
      <c r="H97" s="13">
        <f t="shared" si="8"/>
        <v>0</v>
      </c>
    </row>
    <row r="98" spans="2:8" ht="116.25" thickBot="1" x14ac:dyDescent="0.25">
      <c r="B98" s="52" t="s">
        <v>169</v>
      </c>
      <c r="C98" s="67" t="s">
        <v>170</v>
      </c>
      <c r="D98" s="52" t="s">
        <v>47</v>
      </c>
      <c r="E98" s="54">
        <v>1</v>
      </c>
      <c r="F98" s="55">
        <v>510526</v>
      </c>
      <c r="G98" s="22"/>
      <c r="H98" s="13">
        <f t="shared" si="8"/>
        <v>0</v>
      </c>
    </row>
    <row r="99" spans="2:8" ht="16.5" customHeight="1" thickBot="1" x14ac:dyDescent="0.25">
      <c r="B99" s="57"/>
      <c r="C99" s="58" t="s">
        <v>35</v>
      </c>
      <c r="D99" s="58"/>
      <c r="E99" s="59"/>
      <c r="F99" s="60"/>
      <c r="G99" s="24"/>
      <c r="H99" s="14">
        <f>SUM(H95:H98)</f>
        <v>0</v>
      </c>
    </row>
    <row r="100" spans="2:8" ht="9.75" customHeight="1" x14ac:dyDescent="0.2">
      <c r="B100" s="71"/>
      <c r="C100" s="71"/>
      <c r="D100" s="71"/>
      <c r="E100" s="71"/>
      <c r="F100" s="71"/>
      <c r="G100" s="71"/>
      <c r="H100" s="71"/>
    </row>
    <row r="101" spans="2:8" ht="24.75" customHeight="1" x14ac:dyDescent="0.2">
      <c r="B101" s="72">
        <v>27</v>
      </c>
      <c r="C101" s="73" t="s">
        <v>36</v>
      </c>
      <c r="D101" s="73"/>
      <c r="E101" s="73"/>
      <c r="F101" s="73"/>
      <c r="G101" s="73"/>
      <c r="H101" s="73"/>
    </row>
    <row r="102" spans="2:8" ht="24.75" customHeight="1" x14ac:dyDescent="0.2">
      <c r="B102" s="52" t="s">
        <v>171</v>
      </c>
      <c r="C102" s="67" t="s">
        <v>172</v>
      </c>
      <c r="D102" s="52" t="s">
        <v>48</v>
      </c>
      <c r="E102" s="54">
        <v>160</v>
      </c>
      <c r="F102" s="55">
        <v>5980</v>
      </c>
      <c r="G102" s="22"/>
      <c r="H102" s="13">
        <f>ROUND(E102*G102,0)</f>
        <v>0</v>
      </c>
    </row>
    <row r="103" spans="2:8" ht="24.75" customHeight="1" x14ac:dyDescent="0.2">
      <c r="B103" s="52" t="s">
        <v>173</v>
      </c>
      <c r="C103" s="67" t="s">
        <v>174</v>
      </c>
      <c r="D103" s="52" t="s">
        <v>49</v>
      </c>
      <c r="E103" s="54">
        <v>62</v>
      </c>
      <c r="F103" s="55">
        <v>16964</v>
      </c>
      <c r="G103" s="22"/>
      <c r="H103" s="13">
        <f t="shared" ref="H103:H105" si="9">ROUND(E103*G103,0)</f>
        <v>0</v>
      </c>
    </row>
    <row r="104" spans="2:8" ht="24.75" customHeight="1" x14ac:dyDescent="0.2">
      <c r="B104" s="52" t="s">
        <v>175</v>
      </c>
      <c r="C104" s="67" t="s">
        <v>176</v>
      </c>
      <c r="D104" s="52" t="s">
        <v>48</v>
      </c>
      <c r="E104" s="54">
        <v>160</v>
      </c>
      <c r="F104" s="55">
        <v>96595</v>
      </c>
      <c r="G104" s="22"/>
      <c r="H104" s="13">
        <f t="shared" si="9"/>
        <v>0</v>
      </c>
    </row>
    <row r="105" spans="2:8" ht="24.75" customHeight="1" thickBot="1" x14ac:dyDescent="0.25">
      <c r="B105" s="52" t="s">
        <v>177</v>
      </c>
      <c r="C105" s="67" t="s">
        <v>178</v>
      </c>
      <c r="D105" s="52" t="s">
        <v>50</v>
      </c>
      <c r="E105" s="54">
        <v>1</v>
      </c>
      <c r="F105" s="55">
        <v>241902</v>
      </c>
      <c r="G105" s="22"/>
      <c r="H105" s="13">
        <f t="shared" si="9"/>
        <v>0</v>
      </c>
    </row>
    <row r="106" spans="2:8" ht="19.5" customHeight="1" thickBot="1" x14ac:dyDescent="0.25">
      <c r="B106" s="57"/>
      <c r="C106" s="58" t="s">
        <v>37</v>
      </c>
      <c r="D106" s="58"/>
      <c r="E106" s="59"/>
      <c r="F106" s="60"/>
      <c r="G106" s="24"/>
      <c r="H106" s="14">
        <f>SUM(H102:H105)</f>
        <v>0</v>
      </c>
    </row>
    <row r="107" spans="2:8" ht="9" customHeight="1" x14ac:dyDescent="0.2">
      <c r="B107" s="74"/>
      <c r="C107" s="75"/>
      <c r="D107" s="75"/>
      <c r="E107" s="75"/>
      <c r="F107" s="76"/>
      <c r="G107" s="76"/>
      <c r="H107" s="60"/>
    </row>
    <row r="108" spans="2:8" ht="24.75" customHeight="1" x14ac:dyDescent="0.2">
      <c r="B108" s="72">
        <v>9999</v>
      </c>
      <c r="C108" s="73" t="s">
        <v>38</v>
      </c>
      <c r="D108" s="73"/>
      <c r="E108" s="73"/>
      <c r="F108" s="73"/>
      <c r="G108" s="73"/>
      <c r="H108" s="73"/>
    </row>
    <row r="109" spans="2:8" ht="24.75" customHeight="1" x14ac:dyDescent="0.2">
      <c r="B109" s="52" t="s">
        <v>179</v>
      </c>
      <c r="C109" s="67" t="s">
        <v>40</v>
      </c>
      <c r="D109" s="52" t="s">
        <v>49</v>
      </c>
      <c r="E109" s="54">
        <v>12</v>
      </c>
      <c r="F109" s="55">
        <v>132362</v>
      </c>
      <c r="G109" s="22"/>
      <c r="H109" s="13">
        <f>ROUND(E109*G109,0)</f>
        <v>0</v>
      </c>
    </row>
    <row r="110" spans="2:8" ht="24.75" customHeight="1" thickBot="1" x14ac:dyDescent="0.25">
      <c r="B110" s="52" t="s">
        <v>180</v>
      </c>
      <c r="C110" s="67" t="s">
        <v>39</v>
      </c>
      <c r="D110" s="52" t="s">
        <v>48</v>
      </c>
      <c r="E110" s="54">
        <v>8</v>
      </c>
      <c r="F110" s="55">
        <v>125000</v>
      </c>
      <c r="G110" s="22"/>
      <c r="H110" s="13">
        <f t="shared" ref="H110" si="10">ROUND(E110*G110,0)</f>
        <v>0</v>
      </c>
    </row>
    <row r="111" spans="2:8" ht="22.5" customHeight="1" thickBot="1" x14ac:dyDescent="0.25">
      <c r="B111" s="57"/>
      <c r="C111" s="58" t="s">
        <v>41</v>
      </c>
      <c r="D111" s="58"/>
      <c r="E111" s="59"/>
      <c r="F111" s="60"/>
      <c r="G111" s="24"/>
      <c r="H111" s="14">
        <f>SUM(H109:H110)</f>
        <v>0</v>
      </c>
    </row>
    <row r="112" spans="2:8" x14ac:dyDescent="0.2">
      <c r="B112" s="71"/>
      <c r="C112" s="71"/>
      <c r="D112" s="71"/>
      <c r="E112" s="71"/>
      <c r="F112" s="71"/>
      <c r="G112" s="71"/>
      <c r="H112" s="71"/>
    </row>
    <row r="113" spans="2:8" ht="17.25" customHeight="1" x14ac:dyDescent="0.2">
      <c r="B113" s="50">
        <v>19</v>
      </c>
      <c r="C113" s="51" t="s">
        <v>181</v>
      </c>
      <c r="D113" s="51"/>
      <c r="E113" s="51"/>
      <c r="F113" s="51"/>
      <c r="G113" s="51"/>
      <c r="H113" s="51"/>
    </row>
    <row r="114" spans="2:8" ht="24.75" customHeight="1" thickBot="1" x14ac:dyDescent="0.25">
      <c r="B114" s="77" t="s">
        <v>182</v>
      </c>
      <c r="C114" s="67" t="s">
        <v>44</v>
      </c>
      <c r="D114" s="52" t="s">
        <v>50</v>
      </c>
      <c r="E114" s="54">
        <v>1</v>
      </c>
      <c r="F114" s="55">
        <v>419708</v>
      </c>
      <c r="G114" s="22"/>
      <c r="H114" s="13">
        <f>ROUND(E114*G114,0)</f>
        <v>0</v>
      </c>
    </row>
    <row r="115" spans="2:8" ht="17.25" customHeight="1" thickBot="1" x14ac:dyDescent="0.25">
      <c r="B115" s="57"/>
      <c r="C115" s="58" t="s">
        <v>56</v>
      </c>
      <c r="D115" s="58"/>
      <c r="E115" s="59"/>
      <c r="F115" s="60"/>
      <c r="G115" s="24"/>
      <c r="H115" s="14">
        <f>SUM(H114)</f>
        <v>0</v>
      </c>
    </row>
    <row r="116" spans="2:8" ht="13.5" thickBot="1" x14ac:dyDescent="0.25">
      <c r="B116" s="78"/>
      <c r="C116" s="78"/>
      <c r="D116" s="78"/>
      <c r="E116" s="78"/>
      <c r="F116" s="78"/>
      <c r="G116" s="78"/>
      <c r="H116" s="78"/>
    </row>
    <row r="117" spans="2:8" ht="24.75" customHeight="1" thickBot="1" x14ac:dyDescent="0.25">
      <c r="B117" s="79"/>
      <c r="C117" s="80" t="s">
        <v>57</v>
      </c>
      <c r="D117" s="80"/>
      <c r="E117" s="80"/>
      <c r="F117" s="81"/>
      <c r="G117" s="81"/>
      <c r="H117" s="15">
        <f>H21+H30+H34+H41+H52+H61+H66+H74+H81+H85+H92+H99+H106+H111+H115</f>
        <v>0</v>
      </c>
    </row>
    <row r="118" spans="2:8" ht="10.5" customHeight="1" thickBot="1" x14ac:dyDescent="0.25">
      <c r="B118" s="25"/>
      <c r="C118" s="26"/>
      <c r="D118" s="26"/>
      <c r="E118" s="26"/>
      <c r="F118" s="29"/>
      <c r="G118" s="29"/>
      <c r="H118" s="27"/>
    </row>
    <row r="119" spans="2:8" ht="24.75" customHeight="1" thickBot="1" x14ac:dyDescent="0.25">
      <c r="B119" s="82"/>
      <c r="C119" s="83" t="s">
        <v>65</v>
      </c>
      <c r="D119" s="83"/>
      <c r="E119" s="84"/>
      <c r="F119" s="84" t="s">
        <v>67</v>
      </c>
      <c r="G119" s="30" t="s">
        <v>66</v>
      </c>
      <c r="H119" s="100"/>
    </row>
    <row r="120" spans="2:8" ht="20.45" customHeight="1" x14ac:dyDescent="0.2">
      <c r="B120" s="85" t="s">
        <v>58</v>
      </c>
      <c r="C120" s="86"/>
      <c r="D120" s="86" t="s">
        <v>59</v>
      </c>
      <c r="E120" s="87"/>
      <c r="F120" s="1">
        <v>0.2</v>
      </c>
      <c r="G120" s="31"/>
      <c r="H120" s="6">
        <f>ROUND((H117*G120),0)</f>
        <v>0</v>
      </c>
    </row>
    <row r="121" spans="2:8" ht="23.25" customHeight="1" x14ac:dyDescent="0.2">
      <c r="B121" s="88"/>
      <c r="C121" s="89"/>
      <c r="D121" s="89" t="s">
        <v>45</v>
      </c>
      <c r="E121" s="90"/>
      <c r="F121" s="2">
        <v>0.02</v>
      </c>
      <c r="G121" s="32"/>
      <c r="H121" s="7">
        <f>ROUND((H117*G121),0)</f>
        <v>0</v>
      </c>
    </row>
    <row r="122" spans="2:8" ht="18" customHeight="1" thickBot="1" x14ac:dyDescent="0.25">
      <c r="B122" s="91"/>
      <c r="C122" s="92"/>
      <c r="D122" s="92" t="s">
        <v>46</v>
      </c>
      <c r="E122" s="93"/>
      <c r="F122" s="3">
        <v>0.06</v>
      </c>
      <c r="G122" s="33"/>
      <c r="H122" s="8">
        <f>ROUND((H117*G122),0)</f>
        <v>0</v>
      </c>
    </row>
    <row r="123" spans="2:8" ht="16.5" customHeight="1" thickBot="1" x14ac:dyDescent="0.25">
      <c r="B123" s="94" t="s">
        <v>68</v>
      </c>
      <c r="C123" s="95"/>
      <c r="D123" s="95"/>
      <c r="E123" s="96"/>
      <c r="F123" s="5"/>
      <c r="G123" s="34"/>
      <c r="H123" s="14">
        <f>SUM(H117:H122)</f>
        <v>0</v>
      </c>
    </row>
    <row r="124" spans="2:8" ht="15.75" customHeight="1" thickBot="1" x14ac:dyDescent="0.25">
      <c r="B124" s="97" t="s">
        <v>60</v>
      </c>
      <c r="C124" s="98"/>
      <c r="D124" s="98"/>
      <c r="E124" s="99"/>
      <c r="F124" s="4">
        <v>0.19</v>
      </c>
      <c r="G124" s="35"/>
      <c r="H124" s="9">
        <f>ROUND((H122*G124),0)</f>
        <v>0</v>
      </c>
    </row>
    <row r="125" spans="2:8" ht="23.25" customHeight="1" thickBot="1" x14ac:dyDescent="0.25">
      <c r="B125" s="101" t="s">
        <v>61</v>
      </c>
      <c r="C125" s="102"/>
      <c r="D125" s="102"/>
      <c r="E125" s="102"/>
      <c r="F125" s="102"/>
      <c r="G125" s="103"/>
      <c r="H125" s="10">
        <f>H123+H124</f>
        <v>0</v>
      </c>
    </row>
  </sheetData>
  <sheetProtection algorithmName="SHA-512" hashValue="Zw4VLRSokWFr6SrAqbfEkNyeJjSmmubaFxWVLO8D4VUbJ42ZspJ44T8hh9KSalPsz9WCRWMjeie1yyJ6TENDjg==" saltValue="85gcN3/msmvGiYr23R0VKw==" spinCount="100000" sheet="1" formatCells="0" formatColumns="0" formatRows="0" insertColumns="0" insertRows="0" insertHyperlinks="0" deleteColumns="0" deleteRows="0" sort="0" autoFilter="0" pivotTables="0"/>
  <mergeCells count="50">
    <mergeCell ref="C85:G85"/>
    <mergeCell ref="B125:G125"/>
    <mergeCell ref="C21:E21"/>
    <mergeCell ref="C115:E115"/>
    <mergeCell ref="B123:E123"/>
    <mergeCell ref="B124:E124"/>
    <mergeCell ref="C83:H83"/>
    <mergeCell ref="B100:H100"/>
    <mergeCell ref="C94:H94"/>
    <mergeCell ref="B86:H86"/>
    <mergeCell ref="C30:E30"/>
    <mergeCell ref="C32:H32"/>
    <mergeCell ref="C34:E34"/>
    <mergeCell ref="B82:H82"/>
    <mergeCell ref="B3:H3"/>
    <mergeCell ref="C23:H23"/>
    <mergeCell ref="C7:H7"/>
    <mergeCell ref="B4:E4"/>
    <mergeCell ref="C113:H113"/>
    <mergeCell ref="B112:H112"/>
    <mergeCell ref="C106:E106"/>
    <mergeCell ref="C74:E74"/>
    <mergeCell ref="C76:H76"/>
    <mergeCell ref="C99:E99"/>
    <mergeCell ref="C108:H108"/>
    <mergeCell ref="C111:E111"/>
    <mergeCell ref="C101:H101"/>
    <mergeCell ref="C87:H87"/>
    <mergeCell ref="C92:E92"/>
    <mergeCell ref="B93:H93"/>
    <mergeCell ref="B42:H42"/>
    <mergeCell ref="B35:H35"/>
    <mergeCell ref="C36:H36"/>
    <mergeCell ref="C61:E61"/>
    <mergeCell ref="C52:E52"/>
    <mergeCell ref="C41:E41"/>
    <mergeCell ref="C43:H43"/>
    <mergeCell ref="C81:E81"/>
    <mergeCell ref="B62:H62"/>
    <mergeCell ref="C68:H68"/>
    <mergeCell ref="B53:H53"/>
    <mergeCell ref="C54:H54"/>
    <mergeCell ref="C63:H63"/>
    <mergeCell ref="C66:E66"/>
    <mergeCell ref="B116:H116"/>
    <mergeCell ref="C117:E117"/>
    <mergeCell ref="B120:C122"/>
    <mergeCell ref="D120:E120"/>
    <mergeCell ref="D121:E121"/>
    <mergeCell ref="D122:E122"/>
  </mergeCells>
  <pageMargins left="0.75" right="0.75" top="1" bottom="1" header="0.5" footer="0.5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7b23ba2f28e64dd61dd3545661ee6262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ccd6f052d78ab3fb980981f49c20b43b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FBE46-E3F2-4A50-AF88-F5F98678AB74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0AD3127-719A-4BE4-8D3E-BEBE62AA9C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59851C-68DC-4D58-97B4-0805F875D640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58020ebd-ab32-47fa-8ceb-969687debf76"/>
    <ds:schemaRef ds:uri="afb6680c-5126-4293-8efc-f0ef4683a575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92EDC6D8-4E0D-48E0-967E-4E84DC6302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Ipiales formato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Yenifer Jimenez Gomez</dc:creator>
  <cp:lastModifiedBy>Maria Yasmith Umana Rodriguez</cp:lastModifiedBy>
  <dcterms:created xsi:type="dcterms:W3CDTF">2025-03-12T19:50:37Z</dcterms:created>
  <dcterms:modified xsi:type="dcterms:W3CDTF">2025-06-19T23:36:00Z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